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2021\"/>
    </mc:Choice>
  </mc:AlternateContent>
  <bookViews>
    <workbookView xWindow="0" yWindow="0" windowWidth="28800" windowHeight="12345" activeTab="3"/>
  </bookViews>
  <sheets>
    <sheet name="Rekapitulace stavby" sheetId="1" r:id="rId1"/>
    <sheet name="02 - Oprava přejezdu P526..." sheetId="2" r:id="rId2"/>
    <sheet name="02 (1) - Oprava přejezdu ..." sheetId="3" r:id="rId3"/>
    <sheet name="2021-2a - VRN" sheetId="4" r:id="rId4"/>
  </sheets>
  <definedNames>
    <definedName name="_xlnm._FilterDatabase" localSheetId="1" hidden="1">'02 - Oprava přejezdu P526...'!$C$122:$K$704</definedName>
    <definedName name="_xlnm._FilterDatabase" localSheetId="2" hidden="1">'02 (1) - Oprava přejezdu ...'!$C$122:$K$611</definedName>
    <definedName name="_xlnm._FilterDatabase" localSheetId="3" hidden="1">'2021-2a - VRN'!$C$116:$K$148</definedName>
    <definedName name="_xlnm.Print_Titles" localSheetId="1">'02 - Oprava přejezdu P526...'!$122:$122</definedName>
    <definedName name="_xlnm.Print_Titles" localSheetId="2">'02 (1) - Oprava přejezdu ...'!$122:$122</definedName>
    <definedName name="_xlnm.Print_Titles" localSheetId="3">'2021-2a - VRN'!$116:$116</definedName>
    <definedName name="_xlnm.Print_Titles" localSheetId="0">'Rekapitulace stavby'!$92:$92</definedName>
    <definedName name="_xlnm.Print_Area" localSheetId="1">'02 - Oprava přejezdu P526...'!$C$4:$J$76,'02 - Oprava přejezdu P526...'!$C$82:$J$104,'02 - Oprava přejezdu P526...'!$C$110:$J$704</definedName>
    <definedName name="_xlnm.Print_Area" localSheetId="2">'02 (1) - Oprava přejezdu ...'!$C$4:$J$76,'02 (1) - Oprava přejezdu ...'!$C$82:$J$104,'02 (1) - Oprava přejezdu ...'!$C$110:$J$611</definedName>
    <definedName name="_xlnm.Print_Area" localSheetId="3">'2021-2a - VRN'!$C$4:$J$76,'2021-2a - VRN'!$C$82:$J$98,'2021-2a - VRN'!$C$104:$J$148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E24" i="4"/>
  <c r="J114" i="4" s="1"/>
  <c r="J23" i="4"/>
  <c r="J21" i="4"/>
  <c r="E21" i="4"/>
  <c r="J113" i="4" s="1"/>
  <c r="J20" i="4"/>
  <c r="J18" i="4"/>
  <c r="E18" i="4"/>
  <c r="F114" i="4" s="1"/>
  <c r="J17" i="4"/>
  <c r="J15" i="4"/>
  <c r="E15" i="4"/>
  <c r="F91" i="4" s="1"/>
  <c r="J14" i="4"/>
  <c r="J12" i="4"/>
  <c r="J89" i="4" s="1"/>
  <c r="E7" i="4"/>
  <c r="E107" i="4"/>
  <c r="J37" i="3"/>
  <c r="J36" i="3"/>
  <c r="AY96" i="1" s="1"/>
  <c r="J35" i="3"/>
  <c r="AX96" i="1"/>
  <c r="BI608" i="3"/>
  <c r="BH608" i="3"/>
  <c r="BG608" i="3"/>
  <c r="BF608" i="3"/>
  <c r="T608" i="3"/>
  <c r="R608" i="3"/>
  <c r="P608" i="3"/>
  <c r="BI603" i="3"/>
  <c r="BH603" i="3"/>
  <c r="BG603" i="3"/>
  <c r="BF603" i="3"/>
  <c r="T603" i="3"/>
  <c r="R603" i="3"/>
  <c r="P603" i="3"/>
  <c r="BI598" i="3"/>
  <c r="BH598" i="3"/>
  <c r="BG598" i="3"/>
  <c r="BF598" i="3"/>
  <c r="T598" i="3"/>
  <c r="R598" i="3"/>
  <c r="P598" i="3"/>
  <c r="BI594" i="3"/>
  <c r="BH594" i="3"/>
  <c r="BG594" i="3"/>
  <c r="BF594" i="3"/>
  <c r="T594" i="3"/>
  <c r="R594" i="3"/>
  <c r="P594" i="3"/>
  <c r="BI581" i="3"/>
  <c r="BH581" i="3"/>
  <c r="BG581" i="3"/>
  <c r="BF581" i="3"/>
  <c r="T581" i="3"/>
  <c r="R581" i="3"/>
  <c r="P581" i="3"/>
  <c r="BI574" i="3"/>
  <c r="BH574" i="3"/>
  <c r="BG574" i="3"/>
  <c r="BF574" i="3"/>
  <c r="T574" i="3"/>
  <c r="R574" i="3"/>
  <c r="P574" i="3"/>
  <c r="BI567" i="3"/>
  <c r="BH567" i="3"/>
  <c r="BG567" i="3"/>
  <c r="BF567" i="3"/>
  <c r="T567" i="3"/>
  <c r="R567" i="3"/>
  <c r="P567" i="3"/>
  <c r="BI562" i="3"/>
  <c r="BH562" i="3"/>
  <c r="BG562" i="3"/>
  <c r="BF562" i="3"/>
  <c r="T562" i="3"/>
  <c r="R562" i="3"/>
  <c r="P562" i="3"/>
  <c r="BI557" i="3"/>
  <c r="BH557" i="3"/>
  <c r="BG557" i="3"/>
  <c r="BF557" i="3"/>
  <c r="T557" i="3"/>
  <c r="R557" i="3"/>
  <c r="P557" i="3"/>
  <c r="BI542" i="3"/>
  <c r="BH542" i="3"/>
  <c r="BG542" i="3"/>
  <c r="BF542" i="3"/>
  <c r="T542" i="3"/>
  <c r="R542" i="3"/>
  <c r="P542" i="3"/>
  <c r="BI526" i="3"/>
  <c r="BH526" i="3"/>
  <c r="BG526" i="3"/>
  <c r="BF526" i="3"/>
  <c r="T526" i="3"/>
  <c r="R526" i="3"/>
  <c r="P526" i="3"/>
  <c r="BI521" i="3"/>
  <c r="BH521" i="3"/>
  <c r="BG521" i="3"/>
  <c r="BF521" i="3"/>
  <c r="T521" i="3"/>
  <c r="R521" i="3"/>
  <c r="P521" i="3"/>
  <c r="BI516" i="3"/>
  <c r="BH516" i="3"/>
  <c r="BG516" i="3"/>
  <c r="BF516" i="3"/>
  <c r="T516" i="3"/>
  <c r="R516" i="3"/>
  <c r="P516" i="3"/>
  <c r="BI511" i="3"/>
  <c r="BH511" i="3"/>
  <c r="BG511" i="3"/>
  <c r="BF511" i="3"/>
  <c r="T511" i="3"/>
  <c r="R511" i="3"/>
  <c r="P511" i="3"/>
  <c r="BI506" i="3"/>
  <c r="BH506" i="3"/>
  <c r="BG506" i="3"/>
  <c r="BF506" i="3"/>
  <c r="T506" i="3"/>
  <c r="R506" i="3"/>
  <c r="P506" i="3"/>
  <c r="BI501" i="3"/>
  <c r="BH501" i="3"/>
  <c r="BG501" i="3"/>
  <c r="BF501" i="3"/>
  <c r="T501" i="3"/>
  <c r="R501" i="3"/>
  <c r="P501" i="3"/>
  <c r="BI490" i="3"/>
  <c r="BH490" i="3"/>
  <c r="BG490" i="3"/>
  <c r="BF490" i="3"/>
  <c r="T490" i="3"/>
  <c r="R490" i="3"/>
  <c r="P490" i="3"/>
  <c r="BI480" i="3"/>
  <c r="BH480" i="3"/>
  <c r="BG480" i="3"/>
  <c r="BF480" i="3"/>
  <c r="T480" i="3"/>
  <c r="R480" i="3"/>
  <c r="P480" i="3"/>
  <c r="BI475" i="3"/>
  <c r="BH475" i="3"/>
  <c r="BG475" i="3"/>
  <c r="BF475" i="3"/>
  <c r="T475" i="3"/>
  <c r="R475" i="3"/>
  <c r="P475" i="3"/>
  <c r="BI470" i="3"/>
  <c r="BH470" i="3"/>
  <c r="BG470" i="3"/>
  <c r="BF470" i="3"/>
  <c r="T470" i="3"/>
  <c r="R470" i="3"/>
  <c r="P470" i="3"/>
  <c r="BI465" i="3"/>
  <c r="BH465" i="3"/>
  <c r="BG465" i="3"/>
  <c r="BF465" i="3"/>
  <c r="T465" i="3"/>
  <c r="R465" i="3"/>
  <c r="P465" i="3"/>
  <c r="BI460" i="3"/>
  <c r="BH460" i="3"/>
  <c r="BG460" i="3"/>
  <c r="BF460" i="3"/>
  <c r="T460" i="3"/>
  <c r="R460" i="3"/>
  <c r="P460" i="3"/>
  <c r="BI455" i="3"/>
  <c r="BH455" i="3"/>
  <c r="BG455" i="3"/>
  <c r="BF455" i="3"/>
  <c r="T455" i="3"/>
  <c r="R455" i="3"/>
  <c r="P455" i="3"/>
  <c r="BI450" i="3"/>
  <c r="BH450" i="3"/>
  <c r="BG450" i="3"/>
  <c r="BF450" i="3"/>
  <c r="T450" i="3"/>
  <c r="R450" i="3"/>
  <c r="P450" i="3"/>
  <c r="BI445" i="3"/>
  <c r="BH445" i="3"/>
  <c r="BG445" i="3"/>
  <c r="BF445" i="3"/>
  <c r="T445" i="3"/>
  <c r="R445" i="3"/>
  <c r="P445" i="3"/>
  <c r="BI440" i="3"/>
  <c r="BH440" i="3"/>
  <c r="BG440" i="3"/>
  <c r="BF440" i="3"/>
  <c r="T440" i="3"/>
  <c r="R440" i="3"/>
  <c r="P440" i="3"/>
  <c r="BI435" i="3"/>
  <c r="BH435" i="3"/>
  <c r="BG435" i="3"/>
  <c r="BF435" i="3"/>
  <c r="T435" i="3"/>
  <c r="R435" i="3"/>
  <c r="P435" i="3"/>
  <c r="BI430" i="3"/>
  <c r="BH430" i="3"/>
  <c r="BG430" i="3"/>
  <c r="BF430" i="3"/>
  <c r="T430" i="3"/>
  <c r="R430" i="3"/>
  <c r="P430" i="3"/>
  <c r="BI425" i="3"/>
  <c r="BH425" i="3"/>
  <c r="BG425" i="3"/>
  <c r="BF425" i="3"/>
  <c r="T425" i="3"/>
  <c r="R425" i="3"/>
  <c r="P425" i="3"/>
  <c r="BI420" i="3"/>
  <c r="BH420" i="3"/>
  <c r="BG420" i="3"/>
  <c r="BF420" i="3"/>
  <c r="T420" i="3"/>
  <c r="R420" i="3"/>
  <c r="P420" i="3"/>
  <c r="BI415" i="3"/>
  <c r="BH415" i="3"/>
  <c r="BG415" i="3"/>
  <c r="BF415" i="3"/>
  <c r="T415" i="3"/>
  <c r="R415" i="3"/>
  <c r="P415" i="3"/>
  <c r="BI410" i="3"/>
  <c r="BH410" i="3"/>
  <c r="BG410" i="3"/>
  <c r="BF410" i="3"/>
  <c r="T410" i="3"/>
  <c r="R410" i="3"/>
  <c r="P410" i="3"/>
  <c r="BI405" i="3"/>
  <c r="BH405" i="3"/>
  <c r="BG405" i="3"/>
  <c r="BF405" i="3"/>
  <c r="T405" i="3"/>
  <c r="R405" i="3"/>
  <c r="P405" i="3"/>
  <c r="BI398" i="3"/>
  <c r="BH398" i="3"/>
  <c r="BG398" i="3"/>
  <c r="BF398" i="3"/>
  <c r="T398" i="3"/>
  <c r="R398" i="3"/>
  <c r="P398" i="3"/>
  <c r="BI391" i="3"/>
  <c r="BH391" i="3"/>
  <c r="BG391" i="3"/>
  <c r="BF391" i="3"/>
  <c r="T391" i="3"/>
  <c r="R391" i="3"/>
  <c r="P391" i="3"/>
  <c r="BI386" i="3"/>
  <c r="BH386" i="3"/>
  <c r="BG386" i="3"/>
  <c r="BF386" i="3"/>
  <c r="T386" i="3"/>
  <c r="R386" i="3"/>
  <c r="P386" i="3"/>
  <c r="BI381" i="3"/>
  <c r="BH381" i="3"/>
  <c r="BG381" i="3"/>
  <c r="BF381" i="3"/>
  <c r="T381" i="3"/>
  <c r="R381" i="3"/>
  <c r="P381" i="3"/>
  <c r="BI376" i="3"/>
  <c r="BH376" i="3"/>
  <c r="BG376" i="3"/>
  <c r="BF376" i="3"/>
  <c r="T376" i="3"/>
  <c r="R376" i="3"/>
  <c r="P376" i="3"/>
  <c r="BI372" i="3"/>
  <c r="BH372" i="3"/>
  <c r="BG372" i="3"/>
  <c r="BF372" i="3"/>
  <c r="T372" i="3"/>
  <c r="R372" i="3"/>
  <c r="P372" i="3"/>
  <c r="BI368" i="3"/>
  <c r="BH368" i="3"/>
  <c r="BG368" i="3"/>
  <c r="BF368" i="3"/>
  <c r="T368" i="3"/>
  <c r="R368" i="3"/>
  <c r="P368" i="3"/>
  <c r="BI363" i="3"/>
  <c r="BH363" i="3"/>
  <c r="BG363" i="3"/>
  <c r="BF363" i="3"/>
  <c r="T363" i="3"/>
  <c r="R363" i="3"/>
  <c r="P363" i="3"/>
  <c r="BI358" i="3"/>
  <c r="BH358" i="3"/>
  <c r="BG358" i="3"/>
  <c r="BF358" i="3"/>
  <c r="T358" i="3"/>
  <c r="R358" i="3"/>
  <c r="P358" i="3"/>
  <c r="BI353" i="3"/>
  <c r="BH353" i="3"/>
  <c r="BG353" i="3"/>
  <c r="BF353" i="3"/>
  <c r="T353" i="3"/>
  <c r="R353" i="3"/>
  <c r="P353" i="3"/>
  <c r="BI348" i="3"/>
  <c r="BH348" i="3"/>
  <c r="BG348" i="3"/>
  <c r="BF348" i="3"/>
  <c r="T348" i="3"/>
  <c r="R348" i="3"/>
  <c r="P348" i="3"/>
  <c r="BI343" i="3"/>
  <c r="BH343" i="3"/>
  <c r="BG343" i="3"/>
  <c r="BF343" i="3"/>
  <c r="T343" i="3"/>
  <c r="R343" i="3"/>
  <c r="P343" i="3"/>
  <c r="BI339" i="3"/>
  <c r="BH339" i="3"/>
  <c r="BG339" i="3"/>
  <c r="BF339" i="3"/>
  <c r="T339" i="3"/>
  <c r="R339" i="3"/>
  <c r="P339" i="3"/>
  <c r="BI335" i="3"/>
  <c r="BH335" i="3"/>
  <c r="BG335" i="3"/>
  <c r="BF335" i="3"/>
  <c r="T335" i="3"/>
  <c r="R335" i="3"/>
  <c r="P335" i="3"/>
  <c r="BI330" i="3"/>
  <c r="BH330" i="3"/>
  <c r="BG330" i="3"/>
  <c r="BF330" i="3"/>
  <c r="T330" i="3"/>
  <c r="R330" i="3"/>
  <c r="P330" i="3"/>
  <c r="BI325" i="3"/>
  <c r="BH325" i="3"/>
  <c r="BG325" i="3"/>
  <c r="BF325" i="3"/>
  <c r="T325" i="3"/>
  <c r="R325" i="3"/>
  <c r="P325" i="3"/>
  <c r="BI320" i="3"/>
  <c r="BH320" i="3"/>
  <c r="BG320" i="3"/>
  <c r="BF320" i="3"/>
  <c r="T320" i="3"/>
  <c r="R320" i="3"/>
  <c r="P320" i="3"/>
  <c r="BI315" i="3"/>
  <c r="BH315" i="3"/>
  <c r="BG315" i="3"/>
  <c r="BF315" i="3"/>
  <c r="T315" i="3"/>
  <c r="R315" i="3"/>
  <c r="P315" i="3"/>
  <c r="BI310" i="3"/>
  <c r="BH310" i="3"/>
  <c r="BG310" i="3"/>
  <c r="BF310" i="3"/>
  <c r="T310" i="3"/>
  <c r="R310" i="3"/>
  <c r="P310" i="3"/>
  <c r="BI305" i="3"/>
  <c r="BH305" i="3"/>
  <c r="BG305" i="3"/>
  <c r="BF305" i="3"/>
  <c r="T305" i="3"/>
  <c r="R305" i="3"/>
  <c r="P305" i="3"/>
  <c r="BI300" i="3"/>
  <c r="BH300" i="3"/>
  <c r="BG300" i="3"/>
  <c r="BF300" i="3"/>
  <c r="T300" i="3"/>
  <c r="R300" i="3"/>
  <c r="P300" i="3"/>
  <c r="BI295" i="3"/>
  <c r="BH295" i="3"/>
  <c r="BG295" i="3"/>
  <c r="BF295" i="3"/>
  <c r="T295" i="3"/>
  <c r="R295" i="3"/>
  <c r="P295" i="3"/>
  <c r="BI290" i="3"/>
  <c r="BH290" i="3"/>
  <c r="BG290" i="3"/>
  <c r="BF290" i="3"/>
  <c r="T290" i="3"/>
  <c r="R290" i="3"/>
  <c r="P290" i="3"/>
  <c r="BI286" i="3"/>
  <c r="BH286" i="3"/>
  <c r="BG286" i="3"/>
  <c r="BF286" i="3"/>
  <c r="T286" i="3"/>
  <c r="R286" i="3"/>
  <c r="P286" i="3"/>
  <c r="BI282" i="3"/>
  <c r="BH282" i="3"/>
  <c r="BG282" i="3"/>
  <c r="BF282" i="3"/>
  <c r="T282" i="3"/>
  <c r="R282" i="3"/>
  <c r="P282" i="3"/>
  <c r="BI278" i="3"/>
  <c r="BH278" i="3"/>
  <c r="BG278" i="3"/>
  <c r="BF278" i="3"/>
  <c r="T278" i="3"/>
  <c r="R278" i="3"/>
  <c r="P278" i="3"/>
  <c r="BI273" i="3"/>
  <c r="BH273" i="3"/>
  <c r="BG273" i="3"/>
  <c r="BF273" i="3"/>
  <c r="T273" i="3"/>
  <c r="R273" i="3"/>
  <c r="P273" i="3"/>
  <c r="BI268" i="3"/>
  <c r="BH268" i="3"/>
  <c r="BG268" i="3"/>
  <c r="BF268" i="3"/>
  <c r="T268" i="3"/>
  <c r="R268" i="3"/>
  <c r="P268" i="3"/>
  <c r="BI263" i="3"/>
  <c r="BH263" i="3"/>
  <c r="BG263" i="3"/>
  <c r="BF263" i="3"/>
  <c r="T263" i="3"/>
  <c r="R263" i="3"/>
  <c r="P263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48" i="3"/>
  <c r="BH248" i="3"/>
  <c r="BG248" i="3"/>
  <c r="BF248" i="3"/>
  <c r="T248" i="3"/>
  <c r="R248" i="3"/>
  <c r="P248" i="3"/>
  <c r="BI242" i="3"/>
  <c r="BH242" i="3"/>
  <c r="BG242" i="3"/>
  <c r="BF242" i="3"/>
  <c r="T242" i="3"/>
  <c r="R242" i="3"/>
  <c r="P242" i="3"/>
  <c r="BI237" i="3"/>
  <c r="BH237" i="3"/>
  <c r="BG237" i="3"/>
  <c r="BF237" i="3"/>
  <c r="T237" i="3"/>
  <c r="R237" i="3"/>
  <c r="P237" i="3"/>
  <c r="BI232" i="3"/>
  <c r="BH232" i="3"/>
  <c r="BG232" i="3"/>
  <c r="BF232" i="3"/>
  <c r="T232" i="3"/>
  <c r="R232" i="3"/>
  <c r="P232" i="3"/>
  <c r="BI227" i="3"/>
  <c r="BH227" i="3"/>
  <c r="BG227" i="3"/>
  <c r="BF227" i="3"/>
  <c r="T227" i="3"/>
  <c r="R227" i="3"/>
  <c r="P227" i="3"/>
  <c r="BI219" i="3"/>
  <c r="BH219" i="3"/>
  <c r="BG219" i="3"/>
  <c r="BF219" i="3"/>
  <c r="T219" i="3"/>
  <c r="R219" i="3"/>
  <c r="P219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2" i="3"/>
  <c r="BH202" i="3"/>
  <c r="BG202" i="3"/>
  <c r="BF202" i="3"/>
  <c r="T202" i="3"/>
  <c r="R202" i="3"/>
  <c r="P202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36" i="3"/>
  <c r="BH136" i="3"/>
  <c r="BG136" i="3"/>
  <c r="BF136" i="3"/>
  <c r="T136" i="3"/>
  <c r="R136" i="3"/>
  <c r="P136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F117" i="3"/>
  <c r="E115" i="3"/>
  <c r="F89" i="3"/>
  <c r="E87" i="3"/>
  <c r="J24" i="3"/>
  <c r="E24" i="3"/>
  <c r="J120" i="3"/>
  <c r="J23" i="3"/>
  <c r="J21" i="3"/>
  <c r="E21" i="3"/>
  <c r="J119" i="3"/>
  <c r="J20" i="3"/>
  <c r="J18" i="3"/>
  <c r="E18" i="3"/>
  <c r="F120" i="3"/>
  <c r="J17" i="3"/>
  <c r="J15" i="3"/>
  <c r="E15" i="3"/>
  <c r="F119" i="3"/>
  <c r="J14" i="3"/>
  <c r="J12" i="3"/>
  <c r="J117" i="3"/>
  <c r="E7" i="3"/>
  <c r="E113" i="3"/>
  <c r="J37" i="2"/>
  <c r="J36" i="2"/>
  <c r="AY95" i="1"/>
  <c r="J35" i="2"/>
  <c r="AX95" i="1" s="1"/>
  <c r="BI701" i="2"/>
  <c r="BH701" i="2"/>
  <c r="BG701" i="2"/>
  <c r="BF701" i="2"/>
  <c r="T701" i="2"/>
  <c r="R701" i="2"/>
  <c r="P701" i="2"/>
  <c r="BI696" i="2"/>
  <c r="BH696" i="2"/>
  <c r="BG696" i="2"/>
  <c r="BF696" i="2"/>
  <c r="T696" i="2"/>
  <c r="R696" i="2"/>
  <c r="P696" i="2"/>
  <c r="BI691" i="2"/>
  <c r="BH691" i="2"/>
  <c r="BG691" i="2"/>
  <c r="BF691" i="2"/>
  <c r="T691" i="2"/>
  <c r="R691" i="2"/>
  <c r="P691" i="2"/>
  <c r="BI687" i="2"/>
  <c r="BH687" i="2"/>
  <c r="BG687" i="2"/>
  <c r="BF687" i="2"/>
  <c r="T687" i="2"/>
  <c r="R687" i="2"/>
  <c r="P687" i="2"/>
  <c r="BI683" i="2"/>
  <c r="BH683" i="2"/>
  <c r="BG683" i="2"/>
  <c r="BF683" i="2"/>
  <c r="T683" i="2"/>
  <c r="R683" i="2"/>
  <c r="P683" i="2"/>
  <c r="BI670" i="2"/>
  <c r="BH670" i="2"/>
  <c r="BG670" i="2"/>
  <c r="BF670" i="2"/>
  <c r="T670" i="2"/>
  <c r="R670" i="2"/>
  <c r="P670" i="2"/>
  <c r="BI665" i="2"/>
  <c r="BH665" i="2"/>
  <c r="BG665" i="2"/>
  <c r="BF665" i="2"/>
  <c r="T665" i="2"/>
  <c r="R665" i="2"/>
  <c r="P665" i="2"/>
  <c r="BI656" i="2"/>
  <c r="BH656" i="2"/>
  <c r="BG656" i="2"/>
  <c r="BF656" i="2"/>
  <c r="T656" i="2"/>
  <c r="R656" i="2"/>
  <c r="P656" i="2"/>
  <c r="BI651" i="2"/>
  <c r="BH651" i="2"/>
  <c r="BG651" i="2"/>
  <c r="BF651" i="2"/>
  <c r="T651" i="2"/>
  <c r="R651" i="2"/>
  <c r="P651" i="2"/>
  <c r="BI646" i="2"/>
  <c r="BH646" i="2"/>
  <c r="BG646" i="2"/>
  <c r="BF646" i="2"/>
  <c r="T646" i="2"/>
  <c r="R646" i="2"/>
  <c r="P646" i="2"/>
  <c r="BI641" i="2"/>
  <c r="BH641" i="2"/>
  <c r="BG641" i="2"/>
  <c r="BF641" i="2"/>
  <c r="T641" i="2"/>
  <c r="R641" i="2"/>
  <c r="P641" i="2"/>
  <c r="BI624" i="2"/>
  <c r="BH624" i="2"/>
  <c r="BG624" i="2"/>
  <c r="BF624" i="2"/>
  <c r="T624" i="2"/>
  <c r="R624" i="2"/>
  <c r="P624" i="2"/>
  <c r="BI608" i="2"/>
  <c r="BH608" i="2"/>
  <c r="BG608" i="2"/>
  <c r="BF608" i="2"/>
  <c r="T608" i="2"/>
  <c r="R608" i="2"/>
  <c r="P608" i="2"/>
  <c r="BI603" i="2"/>
  <c r="BH603" i="2"/>
  <c r="BG603" i="2"/>
  <c r="BF603" i="2"/>
  <c r="T603" i="2"/>
  <c r="R603" i="2"/>
  <c r="P603" i="2"/>
  <c r="BI598" i="2"/>
  <c r="BH598" i="2"/>
  <c r="BG598" i="2"/>
  <c r="BF598" i="2"/>
  <c r="T598" i="2"/>
  <c r="R598" i="2"/>
  <c r="P598" i="2"/>
  <c r="BI593" i="2"/>
  <c r="BH593" i="2"/>
  <c r="BG593" i="2"/>
  <c r="BF593" i="2"/>
  <c r="T593" i="2"/>
  <c r="R593" i="2"/>
  <c r="P593" i="2"/>
  <c r="BI588" i="2"/>
  <c r="BH588" i="2"/>
  <c r="BG588" i="2"/>
  <c r="BF588" i="2"/>
  <c r="T588" i="2"/>
  <c r="R588" i="2"/>
  <c r="P588" i="2"/>
  <c r="BI583" i="2"/>
  <c r="BH583" i="2"/>
  <c r="BG583" i="2"/>
  <c r="BF583" i="2"/>
  <c r="T583" i="2"/>
  <c r="R583" i="2"/>
  <c r="P583" i="2"/>
  <c r="BI578" i="2"/>
  <c r="BH578" i="2"/>
  <c r="BG578" i="2"/>
  <c r="BF578" i="2"/>
  <c r="T578" i="2"/>
  <c r="R578" i="2"/>
  <c r="P578" i="2"/>
  <c r="BI567" i="2"/>
  <c r="BH567" i="2"/>
  <c r="BG567" i="2"/>
  <c r="BF567" i="2"/>
  <c r="T567" i="2"/>
  <c r="R567" i="2"/>
  <c r="P567" i="2"/>
  <c r="BI555" i="2"/>
  <c r="BH555" i="2"/>
  <c r="BG555" i="2"/>
  <c r="BF555" i="2"/>
  <c r="T555" i="2"/>
  <c r="R555" i="2"/>
  <c r="P555" i="2"/>
  <c r="BI550" i="2"/>
  <c r="BH550" i="2"/>
  <c r="BG550" i="2"/>
  <c r="BF550" i="2"/>
  <c r="T550" i="2"/>
  <c r="R550" i="2"/>
  <c r="P550" i="2"/>
  <c r="BI543" i="2"/>
  <c r="BH543" i="2"/>
  <c r="BG543" i="2"/>
  <c r="BF543" i="2"/>
  <c r="T543" i="2"/>
  <c r="R543" i="2"/>
  <c r="P543" i="2"/>
  <c r="BI538" i="2"/>
  <c r="BH538" i="2"/>
  <c r="BG538" i="2"/>
  <c r="BF538" i="2"/>
  <c r="T538" i="2"/>
  <c r="R538" i="2"/>
  <c r="P538" i="2"/>
  <c r="BI533" i="2"/>
  <c r="BH533" i="2"/>
  <c r="BG533" i="2"/>
  <c r="BF533" i="2"/>
  <c r="T533" i="2"/>
  <c r="R533" i="2"/>
  <c r="P533" i="2"/>
  <c r="BI528" i="2"/>
  <c r="BH528" i="2"/>
  <c r="BG528" i="2"/>
  <c r="BF528" i="2"/>
  <c r="T528" i="2"/>
  <c r="R528" i="2"/>
  <c r="P528" i="2"/>
  <c r="BI523" i="2"/>
  <c r="BH523" i="2"/>
  <c r="BG523" i="2"/>
  <c r="BF523" i="2"/>
  <c r="T523" i="2"/>
  <c r="R523" i="2"/>
  <c r="P523" i="2"/>
  <c r="BI518" i="2"/>
  <c r="BH518" i="2"/>
  <c r="BG518" i="2"/>
  <c r="BF518" i="2"/>
  <c r="T518" i="2"/>
  <c r="R518" i="2"/>
  <c r="P518" i="2"/>
  <c r="BI513" i="2"/>
  <c r="BH513" i="2"/>
  <c r="BG513" i="2"/>
  <c r="BF513" i="2"/>
  <c r="T513" i="2"/>
  <c r="R513" i="2"/>
  <c r="P513" i="2"/>
  <c r="BI508" i="2"/>
  <c r="BH508" i="2"/>
  <c r="BG508" i="2"/>
  <c r="BF508" i="2"/>
  <c r="T508" i="2"/>
  <c r="R508" i="2"/>
  <c r="P508" i="2"/>
  <c r="BI503" i="2"/>
  <c r="BH503" i="2"/>
  <c r="BG503" i="2"/>
  <c r="BF503" i="2"/>
  <c r="T503" i="2"/>
  <c r="R503" i="2"/>
  <c r="P503" i="2"/>
  <c r="BI498" i="2"/>
  <c r="BH498" i="2"/>
  <c r="BG498" i="2"/>
  <c r="BF498" i="2"/>
  <c r="T498" i="2"/>
  <c r="R498" i="2"/>
  <c r="P498" i="2"/>
  <c r="BI493" i="2"/>
  <c r="BH493" i="2"/>
  <c r="BG493" i="2"/>
  <c r="BF493" i="2"/>
  <c r="T493" i="2"/>
  <c r="R493" i="2"/>
  <c r="P493" i="2"/>
  <c r="BI488" i="2"/>
  <c r="BH488" i="2"/>
  <c r="BG488" i="2"/>
  <c r="BF488" i="2"/>
  <c r="T488" i="2"/>
  <c r="R488" i="2"/>
  <c r="P488" i="2"/>
  <c r="BI483" i="2"/>
  <c r="BH483" i="2"/>
  <c r="BG483" i="2"/>
  <c r="BF483" i="2"/>
  <c r="T483" i="2"/>
  <c r="R483" i="2"/>
  <c r="P483" i="2"/>
  <c r="BI478" i="2"/>
  <c r="BH478" i="2"/>
  <c r="BG478" i="2"/>
  <c r="BF478" i="2"/>
  <c r="T478" i="2"/>
  <c r="R478" i="2"/>
  <c r="P478" i="2"/>
  <c r="BI471" i="2"/>
  <c r="BH471" i="2"/>
  <c r="BG471" i="2"/>
  <c r="BF471" i="2"/>
  <c r="T471" i="2"/>
  <c r="R471" i="2"/>
  <c r="P471" i="2"/>
  <c r="BI464" i="2"/>
  <c r="BH464" i="2"/>
  <c r="BG464" i="2"/>
  <c r="BF464" i="2"/>
  <c r="T464" i="2"/>
  <c r="R464" i="2"/>
  <c r="P464" i="2"/>
  <c r="BI459" i="2"/>
  <c r="BH459" i="2"/>
  <c r="BG459" i="2"/>
  <c r="BF459" i="2"/>
  <c r="T459" i="2"/>
  <c r="R459" i="2"/>
  <c r="P459" i="2"/>
  <c r="BI454" i="2"/>
  <c r="BH454" i="2"/>
  <c r="BG454" i="2"/>
  <c r="BF454" i="2"/>
  <c r="T454" i="2"/>
  <c r="R454" i="2"/>
  <c r="P454" i="2"/>
  <c r="BI449" i="2"/>
  <c r="BH449" i="2"/>
  <c r="BG449" i="2"/>
  <c r="BF449" i="2"/>
  <c r="T449" i="2"/>
  <c r="R449" i="2"/>
  <c r="P449" i="2"/>
  <c r="BI444" i="2"/>
  <c r="BH444" i="2"/>
  <c r="BG444" i="2"/>
  <c r="BF444" i="2"/>
  <c r="T444" i="2"/>
  <c r="R444" i="2"/>
  <c r="P444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2" i="2"/>
  <c r="BH432" i="2"/>
  <c r="BG432" i="2"/>
  <c r="BF432" i="2"/>
  <c r="T432" i="2"/>
  <c r="R432" i="2"/>
  <c r="P432" i="2"/>
  <c r="BI428" i="2"/>
  <c r="BH428" i="2"/>
  <c r="BG428" i="2"/>
  <c r="BF428" i="2"/>
  <c r="T428" i="2"/>
  <c r="R428" i="2"/>
  <c r="P428" i="2"/>
  <c r="BI424" i="2"/>
  <c r="BH424" i="2"/>
  <c r="BG424" i="2"/>
  <c r="BF424" i="2"/>
  <c r="T424" i="2"/>
  <c r="R424" i="2"/>
  <c r="P424" i="2"/>
  <c r="BI420" i="2"/>
  <c r="BH420" i="2"/>
  <c r="BG420" i="2"/>
  <c r="BF420" i="2"/>
  <c r="T420" i="2"/>
  <c r="R420" i="2"/>
  <c r="P420" i="2"/>
  <c r="BI415" i="2"/>
  <c r="BH415" i="2"/>
  <c r="BG415" i="2"/>
  <c r="BF415" i="2"/>
  <c r="T415" i="2"/>
  <c r="R415" i="2"/>
  <c r="P415" i="2"/>
  <c r="BI410" i="2"/>
  <c r="BH410" i="2"/>
  <c r="BG410" i="2"/>
  <c r="BF410" i="2"/>
  <c r="T410" i="2"/>
  <c r="R410" i="2"/>
  <c r="P410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5" i="2"/>
  <c r="BH395" i="2"/>
  <c r="BG395" i="2"/>
  <c r="BF395" i="2"/>
  <c r="T395" i="2"/>
  <c r="R395" i="2"/>
  <c r="P395" i="2"/>
  <c r="BI390" i="2"/>
  <c r="BH390" i="2"/>
  <c r="BG390" i="2"/>
  <c r="BF390" i="2"/>
  <c r="T390" i="2"/>
  <c r="R390" i="2"/>
  <c r="P390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5" i="2"/>
  <c r="BH375" i="2"/>
  <c r="BG375" i="2"/>
  <c r="BF375" i="2"/>
  <c r="T375" i="2"/>
  <c r="R375" i="2"/>
  <c r="P375" i="2"/>
  <c r="BI370" i="2"/>
  <c r="BH370" i="2"/>
  <c r="BG370" i="2"/>
  <c r="BF370" i="2"/>
  <c r="T370" i="2"/>
  <c r="R370" i="2"/>
  <c r="P370" i="2"/>
  <c r="BI365" i="2"/>
  <c r="BH365" i="2"/>
  <c r="BG365" i="2"/>
  <c r="BF365" i="2"/>
  <c r="T365" i="2"/>
  <c r="R365" i="2"/>
  <c r="P365" i="2"/>
  <c r="BI360" i="2"/>
  <c r="BH360" i="2"/>
  <c r="BG360" i="2"/>
  <c r="BF360" i="2"/>
  <c r="T360" i="2"/>
  <c r="R360" i="2"/>
  <c r="P360" i="2"/>
  <c r="BI355" i="2"/>
  <c r="BH355" i="2"/>
  <c r="BG355" i="2"/>
  <c r="BF355" i="2"/>
  <c r="T355" i="2"/>
  <c r="R355" i="2"/>
  <c r="P355" i="2"/>
  <c r="BI350" i="2"/>
  <c r="BH350" i="2"/>
  <c r="BG350" i="2"/>
  <c r="BF350" i="2"/>
  <c r="T350" i="2"/>
  <c r="R350" i="2"/>
  <c r="P350" i="2"/>
  <c r="BI345" i="2"/>
  <c r="BH345" i="2"/>
  <c r="BG345" i="2"/>
  <c r="BF345" i="2"/>
  <c r="T345" i="2"/>
  <c r="R345" i="2"/>
  <c r="P345" i="2"/>
  <c r="BI340" i="2"/>
  <c r="BH340" i="2"/>
  <c r="BG340" i="2"/>
  <c r="BF340" i="2"/>
  <c r="T340" i="2"/>
  <c r="R340" i="2"/>
  <c r="P340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1" i="2"/>
  <c r="BH301" i="2"/>
  <c r="BG301" i="2"/>
  <c r="BF301" i="2"/>
  <c r="T301" i="2"/>
  <c r="R301" i="2"/>
  <c r="P301" i="2"/>
  <c r="BI296" i="2"/>
  <c r="BH296" i="2"/>
  <c r="BG296" i="2"/>
  <c r="BF296" i="2"/>
  <c r="T296" i="2"/>
  <c r="R296" i="2"/>
  <c r="P296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7" i="2"/>
  <c r="BH277" i="2"/>
  <c r="BG277" i="2"/>
  <c r="BF277" i="2"/>
  <c r="T277" i="2"/>
  <c r="R277" i="2"/>
  <c r="P277" i="2"/>
  <c r="BI272" i="2"/>
  <c r="BH272" i="2"/>
  <c r="BG272" i="2"/>
  <c r="BF272" i="2"/>
  <c r="T272" i="2"/>
  <c r="R272" i="2"/>
  <c r="P272" i="2"/>
  <c r="BI267" i="2"/>
  <c r="BH267" i="2"/>
  <c r="BG267" i="2"/>
  <c r="BF267" i="2"/>
  <c r="T267" i="2"/>
  <c r="R267" i="2"/>
  <c r="P267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4" i="2"/>
  <c r="BH234" i="2"/>
  <c r="BG234" i="2"/>
  <c r="BF234" i="2"/>
  <c r="T234" i="2"/>
  <c r="R234" i="2"/>
  <c r="P234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F117" i="2"/>
  <c r="E115" i="2"/>
  <c r="F89" i="2"/>
  <c r="E87" i="2"/>
  <c r="J24" i="2"/>
  <c r="E24" i="2"/>
  <c r="J120" i="2"/>
  <c r="J23" i="2"/>
  <c r="J21" i="2"/>
  <c r="E21" i="2"/>
  <c r="J119" i="2"/>
  <c r="J20" i="2"/>
  <c r="J18" i="2"/>
  <c r="E18" i="2"/>
  <c r="F92" i="2"/>
  <c r="J17" i="2"/>
  <c r="J15" i="2"/>
  <c r="E15" i="2"/>
  <c r="F91" i="2"/>
  <c r="J14" i="2"/>
  <c r="J12" i="2"/>
  <c r="J117" i="2"/>
  <c r="E7" i="2"/>
  <c r="E113" i="2" s="1"/>
  <c r="L90" i="1"/>
  <c r="AM90" i="1"/>
  <c r="AM89" i="1"/>
  <c r="L89" i="1"/>
  <c r="AM87" i="1"/>
  <c r="L87" i="1"/>
  <c r="L85" i="1"/>
  <c r="L84" i="1"/>
  <c r="BK147" i="4"/>
  <c r="BK145" i="4"/>
  <c r="J145" i="4"/>
  <c r="BK141" i="4"/>
  <c r="J141" i="4"/>
  <c r="BK137" i="4"/>
  <c r="J137" i="4"/>
  <c r="BK135" i="4"/>
  <c r="J135" i="4"/>
  <c r="BK133" i="4"/>
  <c r="J133" i="4"/>
  <c r="BK131" i="4"/>
  <c r="J131" i="4"/>
  <c r="BK129" i="4"/>
  <c r="J129" i="4"/>
  <c r="BK127" i="4"/>
  <c r="J127" i="4"/>
  <c r="BK125" i="4"/>
  <c r="J125" i="4"/>
  <c r="BK123" i="4"/>
  <c r="J123" i="4"/>
  <c r="BK121" i="4"/>
  <c r="BK119" i="4"/>
  <c r="BK608" i="3"/>
  <c r="J608" i="3"/>
  <c r="BK603" i="3"/>
  <c r="J603" i="3"/>
  <c r="BK598" i="3"/>
  <c r="J598" i="3"/>
  <c r="BK594" i="3"/>
  <c r="BK567" i="3"/>
  <c r="BK562" i="3"/>
  <c r="BK501" i="3"/>
  <c r="BK490" i="3"/>
  <c r="J475" i="3"/>
  <c r="J445" i="3"/>
  <c r="J440" i="3"/>
  <c r="BK420" i="3"/>
  <c r="BK415" i="3"/>
  <c r="BK410" i="3"/>
  <c r="BK405" i="3"/>
  <c r="BK391" i="3"/>
  <c r="BK386" i="3"/>
  <c r="BK358" i="3"/>
  <c r="J348" i="3"/>
  <c r="J343" i="3"/>
  <c r="J339" i="3"/>
  <c r="BK330" i="3"/>
  <c r="BK325" i="3"/>
  <c r="J320" i="3"/>
  <c r="BK290" i="3"/>
  <c r="J286" i="3"/>
  <c r="BK282" i="3"/>
  <c r="J278" i="3"/>
  <c r="BK273" i="3"/>
  <c r="BK253" i="3"/>
  <c r="J237" i="3"/>
  <c r="J219" i="3"/>
  <c r="BK194" i="3"/>
  <c r="J182" i="3"/>
  <c r="J165" i="3"/>
  <c r="J161" i="3"/>
  <c r="J157" i="3"/>
  <c r="BK153" i="3"/>
  <c r="BK143" i="3"/>
  <c r="BK136" i="3"/>
  <c r="BK131" i="3"/>
  <c r="BK701" i="2"/>
  <c r="BK696" i="2"/>
  <c r="J691" i="2"/>
  <c r="BK687" i="2"/>
  <c r="BK683" i="2"/>
  <c r="J670" i="2"/>
  <c r="J665" i="2"/>
  <c r="BK656" i="2"/>
  <c r="BK646" i="2"/>
  <c r="J624" i="2"/>
  <c r="BK608" i="2"/>
  <c r="BK603" i="2"/>
  <c r="BK598" i="2"/>
  <c r="J588" i="2"/>
  <c r="BK583" i="2"/>
  <c r="BK567" i="2"/>
  <c r="BK555" i="2"/>
  <c r="J543" i="2"/>
  <c r="J538" i="2"/>
  <c r="J533" i="2"/>
  <c r="J528" i="2"/>
  <c r="J518" i="2"/>
  <c r="J513" i="2"/>
  <c r="BK508" i="2"/>
  <c r="BK493" i="2"/>
  <c r="J483" i="2"/>
  <c r="J478" i="2"/>
  <c r="BK471" i="2"/>
  <c r="J464" i="2"/>
  <c r="J459" i="2"/>
  <c r="J449" i="2"/>
  <c r="J439" i="2"/>
  <c r="J437" i="2"/>
  <c r="J432" i="2"/>
  <c r="J428" i="2"/>
  <c r="J424" i="2"/>
  <c r="BK420" i="2"/>
  <c r="BK410" i="2"/>
  <c r="BK400" i="2"/>
  <c r="BK395" i="2"/>
  <c r="J390" i="2"/>
  <c r="BK380" i="2"/>
  <c r="J375" i="2"/>
  <c r="BK360" i="2"/>
  <c r="BK355" i="2"/>
  <c r="J350" i="2"/>
  <c r="BK345" i="2"/>
  <c r="BK340" i="2"/>
  <c r="J335" i="2"/>
  <c r="BK330" i="2"/>
  <c r="J326" i="2"/>
  <c r="J318" i="2"/>
  <c r="J314" i="2"/>
  <c r="J301" i="2"/>
  <c r="J291" i="2"/>
  <c r="J287" i="2"/>
  <c r="J267" i="2"/>
  <c r="BK262" i="2"/>
  <c r="J257" i="2"/>
  <c r="J252" i="2"/>
  <c r="BK248" i="2"/>
  <c r="BK244" i="2"/>
  <c r="BK240" i="2"/>
  <c r="J228" i="2"/>
  <c r="J223" i="2"/>
  <c r="BK208" i="2"/>
  <c r="J198" i="2"/>
  <c r="BK185" i="2"/>
  <c r="BK181" i="2"/>
  <c r="J177" i="2"/>
  <c r="BK167" i="2"/>
  <c r="J162" i="2"/>
  <c r="J157" i="2"/>
  <c r="J151" i="2"/>
  <c r="BK126" i="2"/>
  <c r="J594" i="3"/>
  <c r="J581" i="3"/>
  <c r="J562" i="3"/>
  <c r="BK542" i="3"/>
  <c r="J521" i="3"/>
  <c r="J516" i="3"/>
  <c r="BK511" i="3"/>
  <c r="J506" i="3"/>
  <c r="J490" i="3"/>
  <c r="BK480" i="3"/>
  <c r="BK475" i="3"/>
  <c r="J470" i="3"/>
  <c r="BK465" i="3"/>
  <c r="J455" i="3"/>
  <c r="J450" i="3"/>
  <c r="J430" i="3"/>
  <c r="BK425" i="3"/>
  <c r="J420" i="3"/>
  <c r="J405" i="3"/>
  <c r="J398" i="3"/>
  <c r="J391" i="3"/>
  <c r="J386" i="3"/>
  <c r="BK381" i="3"/>
  <c r="BK368" i="3"/>
  <c r="BK363" i="3"/>
  <c r="J358" i="3"/>
  <c r="J353" i="3"/>
  <c r="BK348" i="3"/>
  <c r="BK320" i="3"/>
  <c r="J310" i="3"/>
  <c r="J300" i="3"/>
  <c r="J290" i="3"/>
  <c r="J282" i="3"/>
  <c r="BK278" i="3"/>
  <c r="J273" i="3"/>
  <c r="J268" i="3"/>
  <c r="BK257" i="3"/>
  <c r="J253" i="3"/>
  <c r="J242" i="3"/>
  <c r="BK232" i="3"/>
  <c r="J227" i="3"/>
  <c r="BK207" i="3"/>
  <c r="BK202" i="3"/>
  <c r="J190" i="3"/>
  <c r="J186" i="3"/>
  <c r="BK177" i="3"/>
  <c r="J172" i="3"/>
  <c r="BK165" i="3"/>
  <c r="BK161" i="3"/>
  <c r="BK157" i="3"/>
  <c r="J153" i="3"/>
  <c r="J148" i="3"/>
  <c r="J143" i="3"/>
  <c r="J131" i="3"/>
  <c r="BK126" i="3"/>
  <c r="J701" i="2"/>
  <c r="J696" i="2"/>
  <c r="BK691" i="2"/>
  <c r="J687" i="2"/>
  <c r="J683" i="2"/>
  <c r="BK670" i="2"/>
  <c r="BK665" i="2"/>
  <c r="J656" i="2"/>
  <c r="BK651" i="2"/>
  <c r="BK641" i="2"/>
  <c r="J608" i="2"/>
  <c r="J603" i="2"/>
  <c r="J598" i="2"/>
  <c r="J593" i="2"/>
  <c r="BK578" i="2"/>
  <c r="BK550" i="2"/>
  <c r="BK543" i="2"/>
  <c r="BK533" i="2"/>
  <c r="BK528" i="2"/>
  <c r="J523" i="2"/>
  <c r="BK518" i="2"/>
  <c r="BK513" i="2"/>
  <c r="BK503" i="2"/>
  <c r="BK498" i="2"/>
  <c r="J493" i="2"/>
  <c r="BK488" i="2"/>
  <c r="BK483" i="2"/>
  <c r="BK464" i="2"/>
  <c r="BK459" i="2"/>
  <c r="J454" i="2"/>
  <c r="BK444" i="2"/>
  <c r="BK437" i="2"/>
  <c r="BK424" i="2"/>
  <c r="J420" i="2"/>
  <c r="BK415" i="2"/>
  <c r="J405" i="2"/>
  <c r="J395" i="2"/>
  <c r="BK390" i="2"/>
  <c r="BK385" i="2"/>
  <c r="J380" i="2"/>
  <c r="J370" i="2"/>
  <c r="BK365" i="2"/>
  <c r="BK350" i="2"/>
  <c r="J345" i="2"/>
  <c r="BK335" i="2"/>
  <c r="BK326" i="2"/>
  <c r="J322" i="2"/>
  <c r="BK318" i="2"/>
  <c r="BK314" i="2"/>
  <c r="J310" i="2"/>
  <c r="BK306" i="2"/>
  <c r="BK296" i="2"/>
  <c r="BK287" i="2"/>
  <c r="BK283" i="2"/>
  <c r="BK277" i="2"/>
  <c r="J272" i="2"/>
  <c r="J262" i="2"/>
  <c r="BK257" i="2"/>
  <c r="BK252" i="2"/>
  <c r="J234" i="2"/>
  <c r="BK218" i="2"/>
  <c r="J213" i="2"/>
  <c r="J208" i="2"/>
  <c r="J203" i="2"/>
  <c r="J189" i="2"/>
  <c r="J185" i="2"/>
  <c r="BK177" i="2"/>
  <c r="J172" i="2"/>
  <c r="J167" i="2"/>
  <c r="BK151" i="2"/>
  <c r="J146" i="2"/>
  <c r="BK141" i="2"/>
  <c r="BK136" i="2"/>
  <c r="BK131" i="2"/>
  <c r="J126" i="2"/>
  <c r="AS94" i="1"/>
  <c r="BK581" i="3"/>
  <c r="J574" i="3"/>
  <c r="J567" i="3"/>
  <c r="J557" i="3"/>
  <c r="BK526" i="3"/>
  <c r="BK516" i="3"/>
  <c r="J511" i="3"/>
  <c r="J460" i="3"/>
  <c r="BK445" i="3"/>
  <c r="BK440" i="3"/>
  <c r="J435" i="3"/>
  <c r="BK398" i="3"/>
  <c r="J376" i="3"/>
  <c r="J372" i="3"/>
  <c r="BK353" i="3"/>
  <c r="BK343" i="3"/>
  <c r="BK339" i="3"/>
  <c r="J335" i="3"/>
  <c r="J325" i="3"/>
  <c r="BK315" i="3"/>
  <c r="BK310" i="3"/>
  <c r="J305" i="3"/>
  <c r="J295" i="3"/>
  <c r="BK286" i="3"/>
  <c r="BK263" i="3"/>
  <c r="J248" i="3"/>
  <c r="BK237" i="3"/>
  <c r="J232" i="3"/>
  <c r="J212" i="3"/>
  <c r="J207" i="3"/>
  <c r="J202" i="3"/>
  <c r="BK190" i="3"/>
  <c r="BK186" i="3"/>
  <c r="BK182" i="3"/>
  <c r="J177" i="3"/>
  <c r="J121" i="4"/>
  <c r="J119" i="4"/>
  <c r="BK574" i="3"/>
  <c r="BK557" i="3"/>
  <c r="J542" i="3"/>
  <c r="J526" i="3"/>
  <c r="BK521" i="3"/>
  <c r="BK506" i="3"/>
  <c r="J501" i="3"/>
  <c r="J480" i="3"/>
  <c r="BK470" i="3"/>
  <c r="J465" i="3"/>
  <c r="BK460" i="3"/>
  <c r="BK455" i="3"/>
  <c r="BK450" i="3"/>
  <c r="BK435" i="3"/>
  <c r="BK430" i="3"/>
  <c r="J425" i="3"/>
  <c r="J415" i="3"/>
  <c r="J410" i="3"/>
  <c r="J381" i="3"/>
  <c r="BK376" i="3"/>
  <c r="BK372" i="3"/>
  <c r="J368" i="3"/>
  <c r="J363" i="3"/>
  <c r="BK335" i="3"/>
  <c r="J330" i="3"/>
  <c r="J315" i="3"/>
  <c r="BK305" i="3"/>
  <c r="BK300" i="3"/>
  <c r="BK295" i="3"/>
  <c r="BK268" i="3"/>
  <c r="J263" i="3"/>
  <c r="J257" i="3"/>
  <c r="BK248" i="3"/>
  <c r="BK242" i="3"/>
  <c r="BK227" i="3"/>
  <c r="BK219" i="3"/>
  <c r="BK212" i="3"/>
  <c r="J194" i="3"/>
  <c r="BK172" i="3"/>
  <c r="BK148" i="3"/>
  <c r="J136" i="3"/>
  <c r="J126" i="3"/>
  <c r="J651" i="2"/>
  <c r="J646" i="2"/>
  <c r="J641" i="2"/>
  <c r="BK624" i="2"/>
  <c r="BK593" i="2"/>
  <c r="BK588" i="2"/>
  <c r="J583" i="2"/>
  <c r="J578" i="2"/>
  <c r="J567" i="2"/>
  <c r="J555" i="2"/>
  <c r="J550" i="2"/>
  <c r="BK538" i="2"/>
  <c r="BK523" i="2"/>
  <c r="J508" i="2"/>
  <c r="J503" i="2"/>
  <c r="J498" i="2"/>
  <c r="J488" i="2"/>
  <c r="BK478" i="2"/>
  <c r="J471" i="2"/>
  <c r="BK454" i="2"/>
  <c r="BK449" i="2"/>
  <c r="J444" i="2"/>
  <c r="BK439" i="2"/>
  <c r="BK432" i="2"/>
  <c r="BK428" i="2"/>
  <c r="J415" i="2"/>
  <c r="J410" i="2"/>
  <c r="BK405" i="2"/>
  <c r="J400" i="2"/>
  <c r="J385" i="2"/>
  <c r="BK375" i="2"/>
  <c r="BK370" i="2"/>
  <c r="J365" i="2"/>
  <c r="J360" i="2"/>
  <c r="J355" i="2"/>
  <c r="J340" i="2"/>
  <c r="J330" i="2"/>
  <c r="BK322" i="2"/>
  <c r="BK310" i="2"/>
  <c r="J306" i="2"/>
  <c r="BK301" i="2"/>
  <c r="J296" i="2"/>
  <c r="BK291" i="2"/>
  <c r="J283" i="2"/>
  <c r="J277" i="2"/>
  <c r="BK272" i="2"/>
  <c r="BK267" i="2"/>
  <c r="J248" i="2"/>
  <c r="J244" i="2"/>
  <c r="J240" i="2"/>
  <c r="BK234" i="2"/>
  <c r="BK228" i="2"/>
  <c r="BK223" i="2"/>
  <c r="J218" i="2"/>
  <c r="BK213" i="2"/>
  <c r="BK203" i="2"/>
  <c r="BK198" i="2"/>
  <c r="BK189" i="2"/>
  <c r="J181" i="2"/>
  <c r="BK172" i="2"/>
  <c r="BK162" i="2"/>
  <c r="BK157" i="2"/>
  <c r="BK146" i="2"/>
  <c r="J141" i="2"/>
  <c r="J136" i="2"/>
  <c r="J131" i="2"/>
  <c r="BK125" i="2" l="1"/>
  <c r="J125" i="2" s="1"/>
  <c r="J98" i="2" s="1"/>
  <c r="T125" i="2"/>
  <c r="T256" i="2"/>
  <c r="R282" i="2"/>
  <c r="P334" i="2"/>
  <c r="BK436" i="2"/>
  <c r="J436" i="2" s="1"/>
  <c r="J102" i="2" s="1"/>
  <c r="R436" i="2"/>
  <c r="P566" i="2"/>
  <c r="T125" i="3"/>
  <c r="T226" i="3"/>
  <c r="P247" i="3"/>
  <c r="P262" i="3"/>
  <c r="R125" i="3"/>
  <c r="R226" i="3"/>
  <c r="R247" i="3"/>
  <c r="T262" i="3"/>
  <c r="R367" i="3"/>
  <c r="P489" i="3"/>
  <c r="P125" i="2"/>
  <c r="BK256" i="2"/>
  <c r="J256" i="2" s="1"/>
  <c r="J99" i="2" s="1"/>
  <c r="R256" i="2"/>
  <c r="P282" i="2"/>
  <c r="T282" i="2"/>
  <c r="R334" i="2"/>
  <c r="P436" i="2"/>
  <c r="BK566" i="2"/>
  <c r="J566" i="2" s="1"/>
  <c r="J103" i="2" s="1"/>
  <c r="R566" i="2"/>
  <c r="P125" i="3"/>
  <c r="P226" i="3"/>
  <c r="BK262" i="3"/>
  <c r="J262" i="3"/>
  <c r="J101" i="3"/>
  <c r="BK367" i="3"/>
  <c r="J367" i="3" s="1"/>
  <c r="J102" i="3" s="1"/>
  <c r="T367" i="3"/>
  <c r="T489" i="3"/>
  <c r="R125" i="2"/>
  <c r="R124" i="2"/>
  <c r="R123" i="2"/>
  <c r="P256" i="2"/>
  <c r="BK282" i="2"/>
  <c r="J282" i="2"/>
  <c r="J100" i="2"/>
  <c r="BK334" i="2"/>
  <c r="J334" i="2" s="1"/>
  <c r="J101" i="2" s="1"/>
  <c r="T334" i="2"/>
  <c r="T436" i="2"/>
  <c r="T566" i="2"/>
  <c r="BK125" i="3"/>
  <c r="J125" i="3"/>
  <c r="J98" i="3" s="1"/>
  <c r="BK226" i="3"/>
  <c r="J226" i="3"/>
  <c r="J99" i="3"/>
  <c r="BK247" i="3"/>
  <c r="J247" i="3" s="1"/>
  <c r="J100" i="3" s="1"/>
  <c r="T247" i="3"/>
  <c r="R262" i="3"/>
  <c r="P367" i="3"/>
  <c r="BK489" i="3"/>
  <c r="J489" i="3"/>
  <c r="J103" i="3" s="1"/>
  <c r="R489" i="3"/>
  <c r="BK118" i="4"/>
  <c r="J118" i="4" s="1"/>
  <c r="J97" i="4" s="1"/>
  <c r="P118" i="4"/>
  <c r="P117" i="4"/>
  <c r="AU97" i="1"/>
  <c r="R118" i="4"/>
  <c r="R117" i="4" s="1"/>
  <c r="T118" i="4"/>
  <c r="T117" i="4"/>
  <c r="J91" i="2"/>
  <c r="J92" i="2"/>
  <c r="F119" i="2"/>
  <c r="F120" i="2"/>
  <c r="BE126" i="2"/>
  <c r="BE136" i="2"/>
  <c r="BE146" i="2"/>
  <c r="BE181" i="2"/>
  <c r="BE203" i="2"/>
  <c r="BE208" i="2"/>
  <c r="BE213" i="2"/>
  <c r="BE234" i="2"/>
  <c r="BE240" i="2"/>
  <c r="BE244" i="2"/>
  <c r="BE248" i="2"/>
  <c r="BE252" i="2"/>
  <c r="BE257" i="2"/>
  <c r="BE267" i="2"/>
  <c r="BE277" i="2"/>
  <c r="BE283" i="2"/>
  <c r="BE287" i="2"/>
  <c r="BE318" i="2"/>
  <c r="BE326" i="2"/>
  <c r="BE330" i="2"/>
  <c r="BE335" i="2"/>
  <c r="BE370" i="2"/>
  <c r="BE380" i="2"/>
  <c r="BE410" i="2"/>
  <c r="BE428" i="2"/>
  <c r="BE437" i="2"/>
  <c r="BE444" i="2"/>
  <c r="BE471" i="2"/>
  <c r="BE493" i="2"/>
  <c r="BE518" i="2"/>
  <c r="BE533" i="2"/>
  <c r="BE583" i="2"/>
  <c r="BE588" i="2"/>
  <c r="BE608" i="2"/>
  <c r="BE651" i="2"/>
  <c r="BE656" i="2"/>
  <c r="E85" i="3"/>
  <c r="J89" i="3"/>
  <c r="J91" i="3"/>
  <c r="J92" i="3"/>
  <c r="BE136" i="3"/>
  <c r="BE143" i="3"/>
  <c r="BE177" i="3"/>
  <c r="BE286" i="3"/>
  <c r="BE320" i="3"/>
  <c r="BE339" i="3"/>
  <c r="BE343" i="3"/>
  <c r="BE398" i="3"/>
  <c r="BE420" i="3"/>
  <c r="BE480" i="3"/>
  <c r="BE516" i="3"/>
  <c r="BE526" i="3"/>
  <c r="BE562" i="3"/>
  <c r="BE567" i="3"/>
  <c r="E85" i="4"/>
  <c r="J91" i="4"/>
  <c r="J92" i="4"/>
  <c r="J111" i="4"/>
  <c r="F113" i="4"/>
  <c r="BE202" i="3"/>
  <c r="BE207" i="3"/>
  <c r="BE212" i="3"/>
  <c r="BE253" i="3"/>
  <c r="BE268" i="3"/>
  <c r="BE273" i="3"/>
  <c r="BE278" i="3"/>
  <c r="BE353" i="3"/>
  <c r="BE358" i="3"/>
  <c r="BE363" i="3"/>
  <c r="BE376" i="3"/>
  <c r="BE381" i="3"/>
  <c r="BE415" i="3"/>
  <c r="BE425" i="3"/>
  <c r="BE450" i="3"/>
  <c r="BE455" i="3"/>
  <c r="BE470" i="3"/>
  <c r="BE475" i="3"/>
  <c r="BE490" i="3"/>
  <c r="BE501" i="3"/>
  <c r="BE542" i="3"/>
  <c r="BE127" i="4"/>
  <c r="E85" i="2"/>
  <c r="J89" i="2"/>
  <c r="BE141" i="2"/>
  <c r="BE151" i="2"/>
  <c r="BE157" i="2"/>
  <c r="BE167" i="2"/>
  <c r="BE185" i="2"/>
  <c r="BE198" i="2"/>
  <c r="BE218" i="2"/>
  <c r="BE223" i="2"/>
  <c r="BE262" i="2"/>
  <c r="BE272" i="2"/>
  <c r="BE301" i="2"/>
  <c r="BE310" i="2"/>
  <c r="BE314" i="2"/>
  <c r="BE345" i="2"/>
  <c r="BE360" i="2"/>
  <c r="BE365" i="2"/>
  <c r="BE385" i="2"/>
  <c r="BE400" i="2"/>
  <c r="BE415" i="2"/>
  <c r="BE420" i="2"/>
  <c r="BE424" i="2"/>
  <c r="BE439" i="2"/>
  <c r="BE449" i="2"/>
  <c r="BE454" i="2"/>
  <c r="BE459" i="2"/>
  <c r="BE478" i="2"/>
  <c r="BE483" i="2"/>
  <c r="BE498" i="2"/>
  <c r="BE513" i="2"/>
  <c r="BE523" i="2"/>
  <c r="BE528" i="2"/>
  <c r="BE538" i="2"/>
  <c r="BE543" i="2"/>
  <c r="BE555" i="2"/>
  <c r="BE567" i="2"/>
  <c r="BE598" i="2"/>
  <c r="BE624" i="2"/>
  <c r="BE646" i="2"/>
  <c r="BE665" i="2"/>
  <c r="BE670" i="2"/>
  <c r="BE687" i="2"/>
  <c r="BE701" i="2"/>
  <c r="F92" i="3"/>
  <c r="BE148" i="3"/>
  <c r="BE153" i="3"/>
  <c r="BE190" i="3"/>
  <c r="BE219" i="3"/>
  <c r="BE248" i="3"/>
  <c r="BE282" i="3"/>
  <c r="BE290" i="3"/>
  <c r="BE300" i="3"/>
  <c r="BE305" i="3"/>
  <c r="BE310" i="3"/>
  <c r="BE315" i="3"/>
  <c r="BE325" i="3"/>
  <c r="BE330" i="3"/>
  <c r="BE386" i="3"/>
  <c r="BE391" i="3"/>
  <c r="BE405" i="3"/>
  <c r="BE410" i="3"/>
  <c r="BE435" i="3"/>
  <c r="BE440" i="3"/>
  <c r="BE445" i="3"/>
  <c r="BE557" i="3"/>
  <c r="BE581" i="3"/>
  <c r="BE131" i="2"/>
  <c r="BE162" i="2"/>
  <c r="BE172" i="2"/>
  <c r="BE177" i="2"/>
  <c r="BE189" i="2"/>
  <c r="BE228" i="2"/>
  <c r="BE291" i="2"/>
  <c r="BE296" i="2"/>
  <c r="BE306" i="2"/>
  <c r="BE322" i="2"/>
  <c r="BE340" i="2"/>
  <c r="BE350" i="2"/>
  <c r="BE355" i="2"/>
  <c r="BE375" i="2"/>
  <c r="BE390" i="2"/>
  <c r="BE395" i="2"/>
  <c r="BE405" i="2"/>
  <c r="BE432" i="2"/>
  <c r="BE464" i="2"/>
  <c r="BE488" i="2"/>
  <c r="BE503" i="2"/>
  <c r="BE508" i="2"/>
  <c r="BE550" i="2"/>
  <c r="BE578" i="2"/>
  <c r="BE593" i="2"/>
  <c r="BE603" i="2"/>
  <c r="BE641" i="2"/>
  <c r="BE683" i="2"/>
  <c r="BE691" i="2"/>
  <c r="BE696" i="2"/>
  <c r="F91" i="3"/>
  <c r="BE126" i="3"/>
  <c r="BE131" i="3"/>
  <c r="BE157" i="3"/>
  <c r="BE161" i="3"/>
  <c r="BE165" i="3"/>
  <c r="BE172" i="3"/>
  <c r="BE182" i="3"/>
  <c r="BE186" i="3"/>
  <c r="BE194" i="3"/>
  <c r="BE227" i="3"/>
  <c r="BE232" i="3"/>
  <c r="BE237" i="3"/>
  <c r="BE242" i="3"/>
  <c r="BE257" i="3"/>
  <c r="BE263" i="3"/>
  <c r="BE295" i="3"/>
  <c r="BE335" i="3"/>
  <c r="BE348" i="3"/>
  <c r="BE368" i="3"/>
  <c r="BE372" i="3"/>
  <c r="BE430" i="3"/>
  <c r="BE460" i="3"/>
  <c r="BE465" i="3"/>
  <c r="BE506" i="3"/>
  <c r="BE511" i="3"/>
  <c r="BE521" i="3"/>
  <c r="BE574" i="3"/>
  <c r="BE594" i="3"/>
  <c r="BE598" i="3"/>
  <c r="BE603" i="3"/>
  <c r="BE608" i="3"/>
  <c r="F92" i="4"/>
  <c r="BE119" i="4"/>
  <c r="BE121" i="4"/>
  <c r="BE123" i="4"/>
  <c r="BE125" i="4"/>
  <c r="BE129" i="4"/>
  <c r="BE131" i="4"/>
  <c r="BE133" i="4"/>
  <c r="BE135" i="4"/>
  <c r="BE137" i="4"/>
  <c r="BE141" i="4"/>
  <c r="BE145" i="4"/>
  <c r="BE147" i="4"/>
  <c r="J34" i="2"/>
  <c r="AW95" i="1" s="1"/>
  <c r="J34" i="3"/>
  <c r="AW96" i="1" s="1"/>
  <c r="F37" i="2"/>
  <c r="BD95" i="1" s="1"/>
  <c r="J34" i="4"/>
  <c r="AW97" i="1" s="1"/>
  <c r="F36" i="3"/>
  <c r="BC96" i="1" s="1"/>
  <c r="F35" i="4"/>
  <c r="BB97" i="1" s="1"/>
  <c r="F37" i="4"/>
  <c r="BD97" i="1" s="1"/>
  <c r="F35" i="2"/>
  <c r="BB95" i="1" s="1"/>
  <c r="F34" i="2"/>
  <c r="BA95" i="1" s="1"/>
  <c r="F36" i="2"/>
  <c r="BC95" i="1" s="1"/>
  <c r="F35" i="3"/>
  <c r="BB96" i="1" s="1"/>
  <c r="F34" i="3"/>
  <c r="BA96" i="1" s="1"/>
  <c r="F37" i="3"/>
  <c r="BD96" i="1" s="1"/>
  <c r="F34" i="4"/>
  <c r="BA97" i="1" s="1"/>
  <c r="F36" i="4"/>
  <c r="BC97" i="1" s="1"/>
  <c r="T124" i="2" l="1"/>
  <c r="T123" i="2"/>
  <c r="T124" i="3"/>
  <c r="T123" i="3"/>
  <c r="P124" i="3"/>
  <c r="P123" i="3"/>
  <c r="AU96" i="1"/>
  <c r="R124" i="3"/>
  <c r="R123" i="3" s="1"/>
  <c r="P124" i="2"/>
  <c r="P123" i="2"/>
  <c r="AU95" i="1"/>
  <c r="BK124" i="2"/>
  <c r="J124" i="2"/>
  <c r="J97" i="2"/>
  <c r="BK124" i="3"/>
  <c r="J124" i="3" s="1"/>
  <c r="J97" i="3" s="1"/>
  <c r="BK117" i="4"/>
  <c r="J117" i="4" s="1"/>
  <c r="J96" i="4" s="1"/>
  <c r="BD94" i="1"/>
  <c r="W33" i="1" s="1"/>
  <c r="BA94" i="1"/>
  <c r="AW94" i="1" s="1"/>
  <c r="AK30" i="1" s="1"/>
  <c r="BB94" i="1"/>
  <c r="AX94" i="1" s="1"/>
  <c r="BC94" i="1"/>
  <c r="W32" i="1" s="1"/>
  <c r="J33" i="2"/>
  <c r="AV95" i="1"/>
  <c r="AT95" i="1" s="1"/>
  <c r="F33" i="3"/>
  <c r="AZ96" i="1"/>
  <c r="F33" i="4"/>
  <c r="AZ97" i="1" s="1"/>
  <c r="F33" i="2"/>
  <c r="AZ95" i="1"/>
  <c r="J33" i="3"/>
  <c r="AV96" i="1" s="1"/>
  <c r="AT96" i="1" s="1"/>
  <c r="J33" i="4"/>
  <c r="AV97" i="1" s="1"/>
  <c r="AT97" i="1" s="1"/>
  <c r="BK123" i="3" l="1"/>
  <c r="J123" i="3" s="1"/>
  <c r="J30" i="3" s="1"/>
  <c r="AG96" i="1" s="1"/>
  <c r="AN96" i="1" s="1"/>
  <c r="BK123" i="2"/>
  <c r="J123" i="2"/>
  <c r="J30" i="2" s="1"/>
  <c r="AG95" i="1" s="1"/>
  <c r="AN95" i="1" s="1"/>
  <c r="AZ94" i="1"/>
  <c r="AV94" i="1" s="1"/>
  <c r="AK29" i="1" s="1"/>
  <c r="AU94" i="1"/>
  <c r="W30" i="1"/>
  <c r="W31" i="1"/>
  <c r="J30" i="4"/>
  <c r="AG97" i="1" s="1"/>
  <c r="AN97" i="1" s="1"/>
  <c r="AY94" i="1"/>
  <c r="J39" i="4" l="1"/>
  <c r="J96" i="3"/>
  <c r="J96" i="2"/>
  <c r="J39" i="2"/>
  <c r="J39" i="3"/>
  <c r="AT94" i="1"/>
  <c r="AG94" i="1"/>
  <c r="W29" i="1"/>
  <c r="AN94" i="1" l="1"/>
  <c r="AK26" i="1"/>
  <c r="AK35" i="1" s="1"/>
</calcChain>
</file>

<file path=xl/sharedStrings.xml><?xml version="1.0" encoding="utf-8"?>
<sst xmlns="http://schemas.openxmlformats.org/spreadsheetml/2006/main" count="10547" uniqueCount="871">
  <si>
    <t>Export Komplet</t>
  </si>
  <si>
    <t/>
  </si>
  <si>
    <t>2.0</t>
  </si>
  <si>
    <t>False</t>
  </si>
  <si>
    <t>{853ae75c-b772-4a7a-ada9-6de828150961}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</si>
  <si>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</si>
  <si>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</si>
  <si>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</si>
  <si>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</si>
  <si>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</si>
  <si>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</si>
  <si>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</si>
  <si>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</si>
  <si>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</si>
  <si>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</si>
  <si>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</si>
  <si>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</si>
  <si>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přejezdů na trati Havlíčkův Brod - Ždírec nad Doubravou P5269 km 14,591 a P5270 km 16,388 bez mat</t>
  </si>
  <si>
    <t>KSO:</t>
  </si>
  <si>
    <t>CC-CZ:</t>
  </si>
  <si>
    <t>Místo:</t>
  </si>
  <si>
    <t xml:space="preserve"> </t>
  </si>
  <si>
    <t>Datum:</t>
  </si>
  <si>
    <t>2. 3. 2021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</si>
  <si>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</si>
  <si>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</si>
  <si>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</si>
  <si>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</si>
  <si>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</si>
  <si>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</si>
  <si>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</si>
  <si>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</si>
  <si>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</si>
  <si>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</si>
  <si>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</si>
  <si>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</si>
  <si>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</si>
  <si>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</si>
  <si>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</si>
  <si>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</si>
  <si>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</si>
  <si>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</si>
  <si>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</si>
  <si>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</si>
  <si>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</si>
  <si>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</si>
  <si>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</si>
  <si>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</si>
  <si>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</si>
  <si>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</si>
  <si>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</si>
  <si>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</si>
  <si>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</si>
  <si>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</si>
  <si>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</si>
  <si>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</si>
  <si>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</si>
  <si>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</si>
  <si>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</si>
  <si>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</si>
  <si>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</si>
  <si>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</si>
  <si>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</si>
  <si>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</si>
  <si>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</si>
  <si>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</si>
  <si>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</si>
  <si>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</si>
  <si>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</si>
  <si>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</si>
  <si>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</si>
  <si>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</si>
  <si>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</si>
  <si>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</si>
  <si>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</si>
  <si>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</si>
  <si>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</si>
  <si>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</si>
  <si>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</si>
  <si>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Oprava přejezdu P5269 v km 14,591</t>
  </si>
  <si>
    <t>STA</t>
  </si>
  <si>
    <t>1</t>
  </si>
  <si>
    <t>{b85c2acd-474e-4fcd-9963-c879fbd41f69}</t>
  </si>
  <si>
    <t>2</t>
  </si>
  <si>
    <t>02 (1)</t>
  </si>
  <si>
    <t>Oprava přejezdu P 5270 v km 16,388</t>
  </si>
  <si>
    <t>{0338695c-9963-499e-bb69-20362e07a548}</t>
  </si>
  <si>
    <t>2021-2a</t>
  </si>
  <si>
    <t>VRN</t>
  </si>
  <si>
    <t>{aa2c3a90-1420-458d-bf00-a5c44270cdc8}</t>
  </si>
  <si>
    <t>KRYCÍ LIST SOUPISU PRACÍ</t>
  </si>
  <si>
    <t>Objekt:</t>
  </si>
  <si>
    <t>02 - Oprava přejezdu P5269 v km 14,591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</si>
  <si>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</si>
  <si>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</si>
  <si>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</si>
  <si>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</si>
  <si>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</si>
  <si>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</si>
  <si>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5a - Železniční svršek</t>
  </si>
  <si>
    <t xml:space="preserve">    5b - Železniční spodek</t>
  </si>
  <si>
    <t xml:space="preserve">    5c - Železniční přejezdy</t>
  </si>
  <si>
    <t xml:space="preserve">    5 - Komunikace pozemní</t>
  </si>
  <si>
    <t xml:space="preserve">    8 - Trubní vedení a příkopy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</si>
  <si>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</si>
  <si>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</si>
  <si>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</si>
  <si>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</si>
  <si>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</si>
  <si>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</si>
  <si>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</si>
  <si>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</si>
  <si>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</si>
  <si>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</si>
  <si>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</si>
  <si>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</si>
  <si>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</si>
  <si>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</si>
  <si>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</si>
  <si>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</si>
  <si>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</si>
  <si>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5a</t>
  </si>
  <si>
    <t>Železniční svršek</t>
  </si>
  <si>
    <t>K</t>
  </si>
  <si>
    <t>5905055010</t>
  </si>
  <si>
    <t>Odstranění stávajícího kolejového lože odtěžením v koleji</t>
  </si>
  <si>
    <t>m3</t>
  </si>
  <si>
    <t>4</t>
  </si>
  <si>
    <t>PP</t>
  </si>
  <si>
    <t>VV</t>
  </si>
  <si>
    <t>Odstranění stávajícího KL v délce 25 m</t>
  </si>
  <si>
    <t>25*2,3</t>
  </si>
  <si>
    <t>Součet</t>
  </si>
  <si>
    <t>5905060010</t>
  </si>
  <si>
    <t>Zřízení nového kolejového lože v koleji</t>
  </si>
  <si>
    <t>Dodávka kameniva pro zřízení nového KL (1,8 t/m3)</t>
  </si>
  <si>
    <t>(14,603707-14,578707)*1000*2,3</t>
  </si>
  <si>
    <t>3</t>
  </si>
  <si>
    <t>5905105010</t>
  </si>
  <si>
    <t>Doplnění KL kamenivem ojediněle ručně v koleji</t>
  </si>
  <si>
    <t>6</t>
  </si>
  <si>
    <t xml:space="preserve">Doplnění nového KL ve zbývajícím úseku výměny </t>
  </si>
  <si>
    <t>((14,715-14,116)-(14,603-14,578))*1000*0,4</t>
  </si>
  <si>
    <t>M</t>
  </si>
  <si>
    <t>5955101000</t>
  </si>
  <si>
    <t>Kamenivo drcené štěrk frakce 31,5/63 třídy BI</t>
  </si>
  <si>
    <t>t</t>
  </si>
  <si>
    <t>8</t>
  </si>
  <si>
    <t xml:space="preserve">Dodávka kameniva pro zřízení nového KL </t>
  </si>
  <si>
    <t>(57,5+229,6)*1,8</t>
  </si>
  <si>
    <t>5</t>
  </si>
  <si>
    <t>5906010125</t>
  </si>
  <si>
    <t>Ruční výměna pražce v KL zapuštěném pražec betonový příčný vystrojený</t>
  </si>
  <si>
    <t>kus</t>
  </si>
  <si>
    <t>12</t>
  </si>
  <si>
    <t>výměna pražců</t>
  </si>
  <si>
    <t>42</t>
  </si>
  <si>
    <t>5956140030</t>
  </si>
  <si>
    <t>Pražec betonový příčný vystrojený včetně kompletů tv. B 91S/2 (S)</t>
  </si>
  <si>
    <t>14</t>
  </si>
  <si>
    <t xml:space="preserve">Dodávka betonových pražců B91 </t>
  </si>
  <si>
    <t>20 "antikoro"</t>
  </si>
  <si>
    <t>22</t>
  </si>
  <si>
    <t>7</t>
  </si>
  <si>
    <t>5906055020</t>
  </si>
  <si>
    <t>Příplatek za současnou výměnu pražce s podkladnicovým upevněním a kompletů a pryžových podložek</t>
  </si>
  <si>
    <t>16</t>
  </si>
  <si>
    <t>Příplatek k výměně dřevěných / betonových pražců</t>
  </si>
  <si>
    <t>5958158025</t>
  </si>
  <si>
    <t>Podložka pryžová pod patu kolejnice WS7 149x152x7 (Vossloh)</t>
  </si>
  <si>
    <t>18</t>
  </si>
  <si>
    <t>Dodávka pryžové podložky WS7 pro betonové pražce B91</t>
  </si>
  <si>
    <t>42*2</t>
  </si>
  <si>
    <t>9</t>
  </si>
  <si>
    <t>5958125000</t>
  </si>
  <si>
    <t>Komplety s antikorozní úpravou Skl 14 (svěrka Skl14, vrtule R1, podložka Uls7)</t>
  </si>
  <si>
    <t>20</t>
  </si>
  <si>
    <t>Dodávka antikorozních kompletů Skl14 pro betonové pražce B91</t>
  </si>
  <si>
    <t>20*4</t>
  </si>
  <si>
    <t>10</t>
  </si>
  <si>
    <t>5958128000</t>
  </si>
  <si>
    <t>Komplety Skl 14  (svěrka Skl 14, vrtule R1,podložka Uls7)</t>
  </si>
  <si>
    <t>Dodávka h kompletů Skl14 pro betonové pražce B91</t>
  </si>
  <si>
    <t>22*4</t>
  </si>
  <si>
    <t>11</t>
  </si>
  <si>
    <t>5908050010</t>
  </si>
  <si>
    <t>Výměna upevnění podkladnicového komplety a pryžová podložka</t>
  </si>
  <si>
    <t>úl.pl.</t>
  </si>
  <si>
    <t>24</t>
  </si>
  <si>
    <t>((14,578707-14,126139)+(14,703-14,603707))/0,667*1000*2+5,244"zaokrouhlení"</t>
  </si>
  <si>
    <t>5958128010</t>
  </si>
  <si>
    <t>Komplety ŽS 4 (šroub RS 1, matice M 24, podložka Fe6, svěrka ŽS4)</t>
  </si>
  <si>
    <t>26</t>
  </si>
  <si>
    <t>1660*2</t>
  </si>
  <si>
    <t>13</t>
  </si>
  <si>
    <t>5958158005</t>
  </si>
  <si>
    <t>Podložka pryžová pod patu kolejnice S49  183/126/6</t>
  </si>
  <si>
    <t>28</t>
  </si>
  <si>
    <t>1660</t>
  </si>
  <si>
    <t>5907015035</t>
  </si>
  <si>
    <t>Ojedinělá výměna kolejnic stávající upevnění tv. S49 rozdělení "c"</t>
  </si>
  <si>
    <t>m</t>
  </si>
  <si>
    <t>30</t>
  </si>
  <si>
    <t xml:space="preserve">Výměna kolejnic </t>
  </si>
  <si>
    <t>((14,610151-14,572651)*1000)*2</t>
  </si>
  <si>
    <t>-odečet kolejnic v přejezdu s rozdělením "u"</t>
  </si>
  <si>
    <t>-((14,603707-14,578707)*1000)*2</t>
  </si>
  <si>
    <t>výměna kolejnic - vložky</t>
  </si>
  <si>
    <t>2*7+2*7</t>
  </si>
  <si>
    <t>5907015045</t>
  </si>
  <si>
    <t>Ojedinělá výměna kolejnic stávající upevnění tv. S49 rozdělení "u"</t>
  </si>
  <si>
    <t>32</t>
  </si>
  <si>
    <t>Výměna kolejnic v přejezdu s rozdělením "u"</t>
  </si>
  <si>
    <t>25*2</t>
  </si>
  <si>
    <t>5957110030</t>
  </si>
  <si>
    <t>Kolejnice tv. 49 E 1, třídy R260</t>
  </si>
  <si>
    <t>34</t>
  </si>
  <si>
    <t xml:space="preserve">Dodávka kolejnic S49 v km </t>
  </si>
  <si>
    <t>2*37,5</t>
  </si>
  <si>
    <t>17</t>
  </si>
  <si>
    <t>5907050020</t>
  </si>
  <si>
    <t>Dělení kolejnic řezáním nebo rozbroušením tv. S49</t>
  </si>
  <si>
    <t>38</t>
  </si>
  <si>
    <t>Dělení kolejnic stávajícího KR</t>
  </si>
  <si>
    <t>2*6</t>
  </si>
  <si>
    <t>5909031020</t>
  </si>
  <si>
    <t>Úprava GPK koleje směrové a výškové uspořádání pražce betonové</t>
  </si>
  <si>
    <t>km</t>
  </si>
  <si>
    <t>40</t>
  </si>
  <si>
    <t>Úprava GPK celý úsek</t>
  </si>
  <si>
    <t>(14,715-14,116)*2</t>
  </si>
  <si>
    <t>19</t>
  </si>
  <si>
    <t>5910020130</t>
  </si>
  <si>
    <t>Svařování kolejnic termitem plný předehřev standardní spára svar jednotlivý tv. S49</t>
  </si>
  <si>
    <t>svar</t>
  </si>
  <si>
    <t>Svaření kolejnic nového KR</t>
  </si>
  <si>
    <t>2*7</t>
  </si>
  <si>
    <t>5910035030</t>
  </si>
  <si>
    <t>Dosažení dovolené upínací teploty v BK prodloužením kolejnicového pásu v koleji tv. S49</t>
  </si>
  <si>
    <t>44</t>
  </si>
  <si>
    <t>Dosažení povolené ÚT BK</t>
  </si>
  <si>
    <t>2*3</t>
  </si>
  <si>
    <t>5910040020</t>
  </si>
  <si>
    <t>Umožnění volné dilatace kolejnice demontáž upevňovadel bez osazení kluzných podložek rozdělení pražců "d"</t>
  </si>
  <si>
    <t>46</t>
  </si>
  <si>
    <t>Umožnění volné dilatace kolejnic</t>
  </si>
  <si>
    <t>(14,715-14,116)*1000*2</t>
  </si>
  <si>
    <t>1000*2</t>
  </si>
  <si>
    <t>5910040120</t>
  </si>
  <si>
    <t>Umožnění volné dilatace kolejnice montáž upevňovadel bez odstranění kluzných podložek rozdělení pražců "d"</t>
  </si>
  <si>
    <t>48</t>
  </si>
  <si>
    <t>23</t>
  </si>
  <si>
    <t>5910135010R1</t>
  </si>
  <si>
    <t>Odkopání pražcových kotev v koleji</t>
  </si>
  <si>
    <t>50</t>
  </si>
  <si>
    <t>500</t>
  </si>
  <si>
    <t>5910135010</t>
  </si>
  <si>
    <t>Demontáž pražcové kotvy v koleji</t>
  </si>
  <si>
    <t>52</t>
  </si>
  <si>
    <t>250</t>
  </si>
  <si>
    <t>25</t>
  </si>
  <si>
    <t>5910136010</t>
  </si>
  <si>
    <t>Montáž pražcové kotvy v koleji</t>
  </si>
  <si>
    <t>54</t>
  </si>
  <si>
    <t>5960101005</t>
  </si>
  <si>
    <t>Pražcové kotvy TDHB pro pražec betonový SB 8</t>
  </si>
  <si>
    <t>56</t>
  </si>
  <si>
    <t>5b</t>
  </si>
  <si>
    <t>Železniční spodek</t>
  </si>
  <si>
    <t>27</t>
  </si>
  <si>
    <t>5914075430</t>
  </si>
  <si>
    <t>Zřízení konstrukční vrstvy pražcového podloží podle konstrukce typ 6</t>
  </si>
  <si>
    <t>m2</t>
  </si>
  <si>
    <t>58</t>
  </si>
  <si>
    <t>Zřízení podkladu nové komunikace - náhrada neúnosné zeminy</t>
  </si>
  <si>
    <t>25*6,5</t>
  </si>
  <si>
    <t>5955101020R</t>
  </si>
  <si>
    <t>Kamenivo zpevněné cementem</t>
  </si>
  <si>
    <t>60</t>
  </si>
  <si>
    <t>25*6,5*0,35</t>
  </si>
  <si>
    <t>29</t>
  </si>
  <si>
    <t>5955101020</t>
  </si>
  <si>
    <t>Kamenivo drcené štěrkodrť frakce 0/32</t>
  </si>
  <si>
    <t>62</t>
  </si>
  <si>
    <t>25*6,5*0,2*1,8</t>
  </si>
  <si>
    <t>5915010020</t>
  </si>
  <si>
    <t>Těžení zeminy nebo horniny železničního spodku II. třídy</t>
  </si>
  <si>
    <t>64</t>
  </si>
  <si>
    <t>Odkop zeminy pro konstrukční vrstvu železničního spodku</t>
  </si>
  <si>
    <t>25*3,6 "m3/m"</t>
  </si>
  <si>
    <t>31</t>
  </si>
  <si>
    <t>5915020010</t>
  </si>
  <si>
    <t>Povrchová úprava plochy železničního spodku</t>
  </si>
  <si>
    <t>66</t>
  </si>
  <si>
    <t>Zhutnění podkladu konstrukční vrstvy železničního spodku</t>
  </si>
  <si>
    <t>5c</t>
  </si>
  <si>
    <t>Železniční přejezdy</t>
  </si>
  <si>
    <t>5913170030</t>
  </si>
  <si>
    <t>Montáž polymerové přejezdové konstrukce část vnější a vnitřní včetně závěrných zídek</t>
  </si>
  <si>
    <t>68</t>
  </si>
  <si>
    <t>10,2</t>
  </si>
  <si>
    <t>33</t>
  </si>
  <si>
    <t>5963122001</t>
  </si>
  <si>
    <t>Přejezd z polymerového betonu kompletní sestava</t>
  </si>
  <si>
    <t>70</t>
  </si>
  <si>
    <t>5964161035_R</t>
  </si>
  <si>
    <t>Železniční spodek Beton lehce zhutnitelný C 30/37</t>
  </si>
  <si>
    <t>72</t>
  </si>
  <si>
    <t>Dodávka betonu pro podklad závěrných zídek přejezdu</t>
  </si>
  <si>
    <t>(0,5*0,3*10,2)*2</t>
  </si>
  <si>
    <t>35</t>
  </si>
  <si>
    <t>5913215020</t>
  </si>
  <si>
    <t>Demontáž kolejnicových dílů přejezdu ochranná kolejnice</t>
  </si>
  <si>
    <t>74</t>
  </si>
  <si>
    <t>Demontáž stávajících och.kolejnic</t>
  </si>
  <si>
    <t>2*10</t>
  </si>
  <si>
    <t>36</t>
  </si>
  <si>
    <t>76</t>
  </si>
  <si>
    <t>demontáž kol.žlábek - odvodňovací</t>
  </si>
  <si>
    <t>6,7*2</t>
  </si>
  <si>
    <t>37</t>
  </si>
  <si>
    <t>5913220020</t>
  </si>
  <si>
    <t>Montáž kolejnicových dílů přejezdu ochranná kolejnice</t>
  </si>
  <si>
    <t>78</t>
  </si>
  <si>
    <t>5958140007</t>
  </si>
  <si>
    <t>Podkladnice žebrová tv. S4 dvojitá</t>
  </si>
  <si>
    <t>80</t>
  </si>
  <si>
    <t>39</t>
  </si>
  <si>
    <t>5956101000</t>
  </si>
  <si>
    <t>Pražec dřevěný příčný nevystrojený dub 2600x260x160 mm</t>
  </si>
  <si>
    <t>82</t>
  </si>
  <si>
    <t>5958131050</t>
  </si>
  <si>
    <t>Součásti upevňovací s antikorozní úpravou vrtule R1(145)</t>
  </si>
  <si>
    <t>84</t>
  </si>
  <si>
    <t>12*8</t>
  </si>
  <si>
    <t>41</t>
  </si>
  <si>
    <t>5958131070</t>
  </si>
  <si>
    <t>Součásti upevňovací s antikorozní úpravou kroužek pružný dvojitý Fe 6</t>
  </si>
  <si>
    <t>86</t>
  </si>
  <si>
    <t>5958125010</t>
  </si>
  <si>
    <t>Komplety s antikorozní úpravou ŽS 4 (svěrka ŽS4, šroub RS 1, matice M24, podložka Fe6)</t>
  </si>
  <si>
    <t>88</t>
  </si>
  <si>
    <t>12*4</t>
  </si>
  <si>
    <t>43</t>
  </si>
  <si>
    <t>5958131025</t>
  </si>
  <si>
    <t>Součásti upevňovací s antikorozní úpravou svěrka ŽS 4 úprava pro žlábek z kolejnic</t>
  </si>
  <si>
    <t>90</t>
  </si>
  <si>
    <t>12*2</t>
  </si>
  <si>
    <t>Komunikace pozemní</t>
  </si>
  <si>
    <t>92</t>
  </si>
  <si>
    <t>Odkop zeminy pro skladbu nové komunikace</t>
  </si>
  <si>
    <t>7,5*2,2 "m3/m"</t>
  </si>
  <si>
    <t>45</t>
  </si>
  <si>
    <t>94</t>
  </si>
  <si>
    <t>Zhutnění podkladu nové komunikace</t>
  </si>
  <si>
    <t>564861111_R</t>
  </si>
  <si>
    <t>Podklad ze štěrkodrtě ŠD tl 250 mm</t>
  </si>
  <si>
    <t>96</t>
  </si>
  <si>
    <t>47</t>
  </si>
  <si>
    <t>573111113_R</t>
  </si>
  <si>
    <t>Postřik živičný infiltrační s posypem z asfaltu množství 1,5 kg/m2</t>
  </si>
  <si>
    <t>98</t>
  </si>
  <si>
    <t>Infiltrační postřik nové komunikace</t>
  </si>
  <si>
    <t>(34+33+11+18)</t>
  </si>
  <si>
    <t>573211109_R</t>
  </si>
  <si>
    <t>Postřik živičný spojovací z asfaltu v množství 0,50 kg/m2</t>
  </si>
  <si>
    <t>100</t>
  </si>
  <si>
    <t>Spojovací postřik nové komunikace</t>
  </si>
  <si>
    <t>(34+33+11+18)*2</t>
  </si>
  <si>
    <t>49</t>
  </si>
  <si>
    <t>5913235020</t>
  </si>
  <si>
    <t>Dělení AB komunikace řezáním hloubky do 20 cm</t>
  </si>
  <si>
    <t>102</t>
  </si>
  <si>
    <t>Zaříznutí stávající AB komunikace</t>
  </si>
  <si>
    <t>6,3+6,6</t>
  </si>
  <si>
    <t>5913240020</t>
  </si>
  <si>
    <t>Odstranění AB komunikace odtěžením nebo frézováním hloubky do 20 cm</t>
  </si>
  <si>
    <t>104</t>
  </si>
  <si>
    <t>Odstranění stávající AB komunikace</t>
  </si>
  <si>
    <t>125</t>
  </si>
  <si>
    <t>51</t>
  </si>
  <si>
    <t>5913245010</t>
  </si>
  <si>
    <t>Oprava komunikace vyplněním trhlin zálivkovou hmotou</t>
  </si>
  <si>
    <t>106</t>
  </si>
  <si>
    <t>Výplň spár nové komunikace zálivkou</t>
  </si>
  <si>
    <t>6,3+6,6+7,5+7,5</t>
  </si>
  <si>
    <t>5963152000</t>
  </si>
  <si>
    <t>Asfaltová zálivka pro trhliny a spáry</t>
  </si>
  <si>
    <t>kg</t>
  </si>
  <si>
    <t>108</t>
  </si>
  <si>
    <t>(27,9)*0,1</t>
  </si>
  <si>
    <t>53</t>
  </si>
  <si>
    <t>110</t>
  </si>
  <si>
    <t>112</t>
  </si>
  <si>
    <t>30*0,18</t>
  </si>
  <si>
    <t>55</t>
  </si>
  <si>
    <t>5913255040</t>
  </si>
  <si>
    <t>Zřízení konstrukce vozovky asfaltobetonové s podkladní, ložní a obrusnou vrstvou tloušťky do 20 cm</t>
  </si>
  <si>
    <t>114</t>
  </si>
  <si>
    <t>Zřízení AB krytu nové komunikace</t>
  </si>
  <si>
    <t>34+33+11+18</t>
  </si>
  <si>
    <t>5913255010</t>
  </si>
  <si>
    <t>Zřízení konstrukce vozovky asfaltobetonové s obrusnou vrstvou tloušťky do 5 cm</t>
  </si>
  <si>
    <t>116</t>
  </si>
  <si>
    <t>vjezd u přejezdu</t>
  </si>
  <si>
    <t>15*2</t>
  </si>
  <si>
    <t>57</t>
  </si>
  <si>
    <t>5913255020</t>
  </si>
  <si>
    <t>Zřízení konstrukce vozovky asfaltobetonové s ložní a obrusnou vrstvou tloušťky do 10 cm</t>
  </si>
  <si>
    <t>118</t>
  </si>
  <si>
    <t>5963146000</t>
  </si>
  <si>
    <t>Asfaltový beton ACO 11S 50/70 střednězrnný-obrusná vrstva</t>
  </si>
  <si>
    <t>120</t>
  </si>
  <si>
    <t>Dodávka asfaltobetonu pro nový kryt komunikace</t>
  </si>
  <si>
    <t>((34+33+11+18+15*2)*0,04)*2,4</t>
  </si>
  <si>
    <t>59</t>
  </si>
  <si>
    <t>5963146010</t>
  </si>
  <si>
    <t>Asfaltový beton ACL 16S 50/70 hrubozrnný-ložní vrstva</t>
  </si>
  <si>
    <t>122</t>
  </si>
  <si>
    <t>((34+33+11+18)*0,07)*2,4</t>
  </si>
  <si>
    <t>5963146025</t>
  </si>
  <si>
    <t>Asfaltový beton ACP 22S 50/70 hrubozrnný podkladní vrstva</t>
  </si>
  <si>
    <t>124</t>
  </si>
  <si>
    <t>((34+33+11+18)*0,08)*2,4</t>
  </si>
  <si>
    <t>61</t>
  </si>
  <si>
    <t>5913270010</t>
  </si>
  <si>
    <t>Vložení výztužné vložky textilní nebo geosyntetické</t>
  </si>
  <si>
    <t>126</t>
  </si>
  <si>
    <t>(1,9+1,9)*6,5</t>
  </si>
  <si>
    <t>5964133005R</t>
  </si>
  <si>
    <t>Výztužná mříž</t>
  </si>
  <si>
    <t>128</t>
  </si>
  <si>
    <t>24,7</t>
  </si>
  <si>
    <t>63</t>
  </si>
  <si>
    <t>915111111_R1</t>
  </si>
  <si>
    <t>Vodorovné dopravní značení dělící čáry souvislé základní bílá barva</t>
  </si>
  <si>
    <t>130</t>
  </si>
  <si>
    <t>(15+15)*0,125+2*0,25*(15+15)+2*3*0,5</t>
  </si>
  <si>
    <t>5913323010R</t>
  </si>
  <si>
    <t>Montáž a dodávka dopravního knoflíku</t>
  </si>
  <si>
    <t>132</t>
  </si>
  <si>
    <t>Trubní vedení a příkopy</t>
  </si>
  <si>
    <t>65</t>
  </si>
  <si>
    <t>5914020020</t>
  </si>
  <si>
    <t>Čištění otevřených odvodňovacích zařízení strojně příkop nezpevněný</t>
  </si>
  <si>
    <t>134</t>
  </si>
  <si>
    <t>5914035010</t>
  </si>
  <si>
    <t>Zřízení otevřených odvodňovacích zařízení příkopové tvárnice</t>
  </si>
  <si>
    <t>136</t>
  </si>
  <si>
    <t>příkop tzz</t>
  </si>
  <si>
    <t>8,5+1,5</t>
  </si>
  <si>
    <t>67</t>
  </si>
  <si>
    <t>5964119010</t>
  </si>
  <si>
    <t>Příkopová tvárnice TZZ 4a</t>
  </si>
  <si>
    <t>138</t>
  </si>
  <si>
    <t>(8,5+1,5)/0,3 +0,6667</t>
  </si>
  <si>
    <t>5914035450</t>
  </si>
  <si>
    <t>Zřízení otevřených odvodňovacích zařízení trativodní výusť monolitická betonová konstrukce</t>
  </si>
  <si>
    <t>140</t>
  </si>
  <si>
    <t>trativodní výust</t>
  </si>
  <si>
    <t>69</t>
  </si>
  <si>
    <t>5914055010</t>
  </si>
  <si>
    <t>Zřízení krytých odvodňovacích zařízení potrubí trativodu</t>
  </si>
  <si>
    <t>142</t>
  </si>
  <si>
    <t>Zřízení trativodu</t>
  </si>
  <si>
    <t>5964103005</t>
  </si>
  <si>
    <t>Drenážní plastové díly trubka celoperforovaná DN 150 mm</t>
  </si>
  <si>
    <t>144</t>
  </si>
  <si>
    <t>Dodávka potrubí trativodu</t>
  </si>
  <si>
    <t>71</t>
  </si>
  <si>
    <t>5955101013</t>
  </si>
  <si>
    <t>Kamenivo drcené štěrkodrť frakce 0/4</t>
  </si>
  <si>
    <t>146</t>
  </si>
  <si>
    <t>Dodávka kameniva pro lože trativodu (2 t/m3)</t>
  </si>
  <si>
    <t>(25*0,5*0,05)*2</t>
  </si>
  <si>
    <t>Dodávka kameniva pro lože svodného potrubí (2 t/m3)</t>
  </si>
  <si>
    <t>((3,6+2)*0,5*0,05)*2</t>
  </si>
  <si>
    <t>5955101012</t>
  </si>
  <si>
    <t>Kamenivo drcené štěrk frakce 16/32</t>
  </si>
  <si>
    <t>148</t>
  </si>
  <si>
    <t>Výplň trativodu (1,8 t/m3)</t>
  </si>
  <si>
    <t>(25*0,5*1,0)*1,8</t>
  </si>
  <si>
    <t>Obsyp svodného potrubí (1,8 t/m3)</t>
  </si>
  <si>
    <t>((3,6+2)*0,5*1,2)*1,8</t>
  </si>
  <si>
    <t>73</t>
  </si>
  <si>
    <t>5964161000</t>
  </si>
  <si>
    <t>Beton lehce zhutnitelný C 12/15;X0 F5 2 080 2 517</t>
  </si>
  <si>
    <t>150</t>
  </si>
  <si>
    <t>Beton pro obetonování svodu pod komunikací</t>
  </si>
  <si>
    <t>11*0,5*0,5</t>
  </si>
  <si>
    <t>5964133005</t>
  </si>
  <si>
    <t>Geotextilie separační</t>
  </si>
  <si>
    <t>152</t>
  </si>
  <si>
    <t>Dodávka geotextilie pro opláštění trativodu</t>
  </si>
  <si>
    <t>25*(1,2+0,5+1,2)</t>
  </si>
  <si>
    <t>75</t>
  </si>
  <si>
    <t>5914055020</t>
  </si>
  <si>
    <t>Zřízení krytých odvodňovacích zařízení šachty trativodu</t>
  </si>
  <si>
    <t>154</t>
  </si>
  <si>
    <t xml:space="preserve">Zřízení šachet Šk1,Šk2 </t>
  </si>
  <si>
    <t>5964103120_R</t>
  </si>
  <si>
    <t>Železniční spodek Drenážní plastové díly šachta průchozí DN 400/150 1 vtok/1 odtok DN 150 mm</t>
  </si>
  <si>
    <t>156</t>
  </si>
  <si>
    <t>Dodávka šachet Šk1,Šk2</t>
  </si>
  <si>
    <t>77</t>
  </si>
  <si>
    <t>5964103135</t>
  </si>
  <si>
    <t>Drenážní plastové díly krytka šachty plastová D 400</t>
  </si>
  <si>
    <t>158</t>
  </si>
  <si>
    <t>5964161010</t>
  </si>
  <si>
    <t>Beton lehce zhutnitelný C 20/25;X0 F5 2 285 2 765</t>
  </si>
  <si>
    <t>160</t>
  </si>
  <si>
    <t xml:space="preserve">Podklad pod šachty Šk1, Šk2 </t>
  </si>
  <si>
    <t>(0,5*0,5*0,15)*2</t>
  </si>
  <si>
    <t>79</t>
  </si>
  <si>
    <t>5914055030</t>
  </si>
  <si>
    <t>Zřízení krytých odvodňovacích zařízení svodného potrubí</t>
  </si>
  <si>
    <t>162</t>
  </si>
  <si>
    <t>Zřízení svodného potrubí</t>
  </si>
  <si>
    <t>4,5+2</t>
  </si>
  <si>
    <t>5964104005</t>
  </si>
  <si>
    <t>Kanalizační díly plastové trubka hladká DN 200</t>
  </si>
  <si>
    <t>164</t>
  </si>
  <si>
    <t>Dodávka svodného potrubí</t>
  </si>
  <si>
    <t>81</t>
  </si>
  <si>
    <t>5964104080</t>
  </si>
  <si>
    <t>Kanalizační díly plastové koleno 45° DN 200</t>
  </si>
  <si>
    <t>166</t>
  </si>
  <si>
    <t>napojení  odvod.žlabu</t>
  </si>
  <si>
    <t>5914055030_R</t>
  </si>
  <si>
    <t>Zřízení krytých zařízení - chrániček</t>
  </si>
  <si>
    <t>168</t>
  </si>
  <si>
    <t>Zřízení chrániček v železničním spodku</t>
  </si>
  <si>
    <t>4*12+3*7</t>
  </si>
  <si>
    <t>83</t>
  </si>
  <si>
    <t>7593500940</t>
  </si>
  <si>
    <t>Trasy kabelového vedení Ohebná dvouplášťová korugovaná chránička 110/92 smotek</t>
  </si>
  <si>
    <t>170</t>
  </si>
  <si>
    <t>Dodávka chrániček</t>
  </si>
  <si>
    <t>5914100040</t>
  </si>
  <si>
    <t>Oprava ochranné konstrukce a zpevnění svahů ve styku s vodními toky a díly dlažbou</t>
  </si>
  <si>
    <t>172</t>
  </si>
  <si>
    <t>Vyústění svodného potrubí</t>
  </si>
  <si>
    <t>1,2+1,1</t>
  </si>
  <si>
    <t>85</t>
  </si>
  <si>
    <t>5955101045</t>
  </si>
  <si>
    <t>Lomový kámen tříděný pro rovnaniny</t>
  </si>
  <si>
    <t>174</t>
  </si>
  <si>
    <t>Dodávka kameniva pro vyústění svodného potrubí (1,8 t/m3)</t>
  </si>
  <si>
    <t>(2,3*0,3)*1,8</t>
  </si>
  <si>
    <t>5964161005</t>
  </si>
  <si>
    <t>Beton lehce zhutnitelný C 16/20;X0 F5 2 200 2 662</t>
  </si>
  <si>
    <t>176</t>
  </si>
  <si>
    <t>Dodávka betonu pro vyústění svodného potrubí+odv.žlábek</t>
  </si>
  <si>
    <t>2,3*0,2+2</t>
  </si>
  <si>
    <t>Dodávka betonu pro TZZ4</t>
  </si>
  <si>
    <t>(8,2+1,5)*0,65*0,15</t>
  </si>
  <si>
    <t>87</t>
  </si>
  <si>
    <t>5915005010</t>
  </si>
  <si>
    <t>Hloubení rýh nebo jam na železničním spodku I. třídy</t>
  </si>
  <si>
    <t>178</t>
  </si>
  <si>
    <t>Hloubení rýh pro příkop a odláždění</t>
  </si>
  <si>
    <t>(8,5+1,5)*0,8+3+3</t>
  </si>
  <si>
    <t>5915005020</t>
  </si>
  <si>
    <t>Hloubení rýh nebo jam na železničním spodku II. třídy</t>
  </si>
  <si>
    <t>180</t>
  </si>
  <si>
    <t>Hloubení rýh pro trativod</t>
  </si>
  <si>
    <t>25*0,5*1,6</t>
  </si>
  <si>
    <t>Hloubení rýh pro chráničku</t>
  </si>
  <si>
    <t>(12+12+7)*0,5*1,5</t>
  </si>
  <si>
    <t>Hloubení rýh pro svodné potrubí</t>
  </si>
  <si>
    <t>(4,5+2)*0,5*1,2</t>
  </si>
  <si>
    <t>Hloubení rýh pro odvod.žlábek</t>
  </si>
  <si>
    <t>7*0,5*0,8</t>
  </si>
  <si>
    <t>Ostatní konstrukce a práce, bourání</t>
  </si>
  <si>
    <t>89</t>
  </si>
  <si>
    <t>171201201_R</t>
  </si>
  <si>
    <t>Uložení sypaniny na skládky</t>
  </si>
  <si>
    <t>182</t>
  </si>
  <si>
    <t>Uložení zeminy po odkopu pro skladbu komunikace v místě stavby</t>
  </si>
  <si>
    <t>16,5</t>
  </si>
  <si>
    <t>Uložení odstraněného kameniva KL v místě stavby</t>
  </si>
  <si>
    <t>57,5</t>
  </si>
  <si>
    <t>Uložení zeminy po odkopu pro železniční spodek v místě stavby</t>
  </si>
  <si>
    <t>Uložení zeminy po hloubení rýh pro trubní vedení v místě stavby</t>
  </si>
  <si>
    <t>30+14+47,15</t>
  </si>
  <si>
    <t>5906105010</t>
  </si>
  <si>
    <t>Demontáž pražce dřevěný</t>
  </si>
  <si>
    <t>184</t>
  </si>
  <si>
    <t>Demontáž stávajících dřevěných pražců</t>
  </si>
  <si>
    <t>18+24 "betonové pražce"</t>
  </si>
  <si>
    <t>91</t>
  </si>
  <si>
    <t>5999005010</t>
  </si>
  <si>
    <t>Třídění spojovacích a upevňovacích součástí</t>
  </si>
  <si>
    <t>186</t>
  </si>
  <si>
    <t>Třídění upevňovadel z demontovaných pražců (26 kg/pražec)</t>
  </si>
  <si>
    <t>(18*26)/1000</t>
  </si>
  <si>
    <t>5999005020</t>
  </si>
  <si>
    <t>Třídění pražců a kolejnicových podpor</t>
  </si>
  <si>
    <t>188</t>
  </si>
  <si>
    <t xml:space="preserve">Třídění demontovaných dřevěných a bet. pražců </t>
  </si>
  <si>
    <t>(24*300)/1000</t>
  </si>
  <si>
    <t>93</t>
  </si>
  <si>
    <t>5999005030</t>
  </si>
  <si>
    <t>Třídění kolejnic</t>
  </si>
  <si>
    <t>190</t>
  </si>
  <si>
    <t>Třídění demontovaných kolejnic S49 (49,4 kg/m)</t>
  </si>
  <si>
    <t>(75*49,4)/1000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</si>
  <si>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</si>
  <si>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</si>
  <si>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192</t>
  </si>
  <si>
    <t>Doprava kolejnic</t>
  </si>
  <si>
    <t>4*7*0,049"vložka"+(75+28+20)*0,049"výzisk"</t>
  </si>
  <si>
    <t>95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</si>
  <si>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</si>
  <si>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</si>
  <si>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194</t>
  </si>
  <si>
    <t xml:space="preserve">Doprava betonu  na stavbu </t>
  </si>
  <si>
    <t>7,433+6,144+0,182+7,609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</si>
  <si>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</si>
  <si>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</si>
  <si>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196</t>
  </si>
  <si>
    <t>Odvoz odstraněné AB konstrukce komunikace na skládku (2,4 t/m3)</t>
  </si>
  <si>
    <t>(125*0,15)*2,4</t>
  </si>
  <si>
    <t>Doprava asfaltobetonu nové komunikace na stavbu (2,4 t/m3)</t>
  </si>
  <si>
    <t>(12,096+16,128+18,432)</t>
  </si>
  <si>
    <t>Doprava infiltračního a spojovacího postřiku nové komunikace na stavbu (1,5 kg/m2; 0,5 kg/m2)</t>
  </si>
  <si>
    <t>(96*1,5)/1000</t>
  </si>
  <si>
    <t>((192*2)*0,5)/1000</t>
  </si>
  <si>
    <t>Doprava zálivky spár na stavbu</t>
  </si>
  <si>
    <t>2,79/1000</t>
  </si>
  <si>
    <t>Doprava kameniva</t>
  </si>
  <si>
    <t>876,78+56,875+58,5+54+5,4+1,53+28,548+1,242</t>
  </si>
  <si>
    <t>přeprava vyb.betonů</t>
  </si>
  <si>
    <t>97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</si>
  <si>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</si>
  <si>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</si>
  <si>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198</t>
  </si>
  <si>
    <t>odvoz zeminy na skládky</t>
  </si>
  <si>
    <t>255,15*1,8</t>
  </si>
  <si>
    <t>Odvoz upevňovadel z vyzískaných pražců na úložiště (26 kg/pražec)</t>
  </si>
  <si>
    <t xml:space="preserve">Doprava pryžových podložek na stavbu </t>
  </si>
  <si>
    <t>0,013+0,299</t>
  </si>
  <si>
    <t xml:space="preserve">Doprava kompletů, kotev na stavbu </t>
  </si>
  <si>
    <t>0,084+4,084+2,515</t>
  </si>
  <si>
    <t>Doprava odvodnění</t>
  </si>
  <si>
    <t>0,1+0,1+0,1+0,027+0,003</t>
  </si>
  <si>
    <t>Doprava chrániček DN110 na stavbu (0,5 kg/m)</t>
  </si>
  <si>
    <t>(69*0,5)/1000</t>
  </si>
  <si>
    <t>doprava odv.žlabek</t>
  </si>
  <si>
    <t>0,140+0,618+0,05+0,009+0,059+0,015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</si>
  <si>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</si>
  <si>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</si>
  <si>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200</t>
  </si>
  <si>
    <t>SB8 do žst. Chotěboř</t>
  </si>
  <si>
    <t>0,3*24</t>
  </si>
  <si>
    <t>99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</si>
  <si>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</si>
  <si>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</si>
  <si>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202</t>
  </si>
  <si>
    <t>dř.pražce do Pohledu</t>
  </si>
  <si>
    <t>18*0,08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</si>
  <si>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</si>
  <si>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</si>
  <si>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204</t>
  </si>
  <si>
    <t>Odvoz plastů z vyzískaných dřevěných pražců na skládku (0,5 kg/pražec)</t>
  </si>
  <si>
    <t>101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</si>
  <si>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</si>
  <si>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</si>
  <si>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206</t>
  </si>
  <si>
    <t>Doprava vystrojených nových pražců  na stavbu</t>
  </si>
  <si>
    <t>(42*320)/1000</t>
  </si>
  <si>
    <t>Doprava nových kolejnic S49 na stavbu (49,4 kg/m)</t>
  </si>
  <si>
    <t>Doprava příkopové tvárice</t>
  </si>
  <si>
    <t>1,496</t>
  </si>
  <si>
    <t>9902201000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</si>
  <si>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</t>
  </si>
  <si>
    <t>208</t>
  </si>
  <si>
    <t xml:space="preserve">Doprava přejezdové konstrukce na stavbu </t>
  </si>
  <si>
    <t>10,2*1,2</t>
  </si>
  <si>
    <t>103</t>
  </si>
  <si>
    <t>9902900200</t>
  </si>
  <si>
    <t>Naložení objemnějšího kusového materiálu, vybouraných hmot</t>
  </si>
  <si>
    <t>210</t>
  </si>
  <si>
    <t>Doprava vyz.kolejnic</t>
  </si>
  <si>
    <t>nakl.dř.a bet.pražců</t>
  </si>
  <si>
    <t>18*0,08+24*0,3</t>
  </si>
  <si>
    <t>9903100100</t>
  </si>
  <si>
    <t>Přeprava mechanizace na místo prováděných prací o hmotnosti do 12 t přes 50 do 100 km</t>
  </si>
  <si>
    <t>212</t>
  </si>
  <si>
    <t>1 "MHS"</t>
  </si>
  <si>
    <t>105</t>
  </si>
  <si>
    <t>9903200200</t>
  </si>
  <si>
    <t>Přeprava mechanizace na místo prováděných prací o hmotnosti přes 12 t do 200 km</t>
  </si>
  <si>
    <t>214</t>
  </si>
  <si>
    <t>2 "ASP, KP, přeprava platí i pro opravu přejezdu P5270"</t>
  </si>
  <si>
    <t>9909000100_R</t>
  </si>
  <si>
    <t>Poplatek za uložení suti nebo hmot na oficiální skládku</t>
  </si>
  <si>
    <t>216</t>
  </si>
  <si>
    <t>poplatek</t>
  </si>
  <si>
    <t>107</t>
  </si>
  <si>
    <t>9909000400</t>
  </si>
  <si>
    <t>Poplatek za likvidaci plastových součástí</t>
  </si>
  <si>
    <t>220</t>
  </si>
  <si>
    <t>Poplatek za skládku plastů z vyzískaných dřevěných pražců (0,5 kg/pražec)</t>
  </si>
  <si>
    <t>9909000600</t>
  </si>
  <si>
    <t>Poplatek za recyklaci odpadu (asfaltové směsi, kusový beton)</t>
  </si>
  <si>
    <t>224</t>
  </si>
  <si>
    <t>02 (1) - Oprava přejezdu P 5270 v km 16,388</t>
  </si>
  <si>
    <t>19*2,3</t>
  </si>
  <si>
    <t>(16,397421-16,378421)*1000*2,3</t>
  </si>
  <si>
    <t>((16,625-16,275)-(16,397-16,378))*1000*0,2</t>
  </si>
  <si>
    <t>Doplnění v mezistaničním úseku</t>
  </si>
  <si>
    <t>1600*0,13</t>
  </si>
  <si>
    <t>(43,7+274,2)*1,8</t>
  </si>
  <si>
    <t>14+18</t>
  </si>
  <si>
    <t>5956140040R</t>
  </si>
  <si>
    <t>Přejezdový pražec VPS vystrojený dvojitou podkladnicí, tuhá svěrka ŽS4 antikoro</t>
  </si>
  <si>
    <t>(16,391-16,383)*1000/0,661 + 1,897 "zaokrouhlení</t>
  </si>
  <si>
    <t>18*2</t>
  </si>
  <si>
    <t>18*4</t>
  </si>
  <si>
    <t>5907015040</t>
  </si>
  <si>
    <t>Ojedinělá výměna kolejnic stávající upevnění tv. S49 rozdělení "d"</t>
  </si>
  <si>
    <t>Výměna kolejnic v přejezdu s rozdělením "d"</t>
  </si>
  <si>
    <t>Výměna kolejnic - vložky</t>
  </si>
  <si>
    <t>2*25</t>
  </si>
  <si>
    <t>2400</t>
  </si>
  <si>
    <t>2400*2</t>
  </si>
  <si>
    <t>(16,625-16,275)*2</t>
  </si>
  <si>
    <t>Úprava GPK mimostaniční úsek</t>
  </si>
  <si>
    <t>(17,063-16,625)*1</t>
  </si>
  <si>
    <t>1,6*1</t>
  </si>
  <si>
    <t>2*5</t>
  </si>
  <si>
    <t>(16,625-16,275)*1000*2</t>
  </si>
  <si>
    <t>(17,063-16,625)*1000*2</t>
  </si>
  <si>
    <t>1600*2</t>
  </si>
  <si>
    <t>19*6,2</t>
  </si>
  <si>
    <t>19*6,2*0,3*1,8</t>
  </si>
  <si>
    <t>19*2,1"m3/m"</t>
  </si>
  <si>
    <t>19*6</t>
  </si>
  <si>
    <t>2*8</t>
  </si>
  <si>
    <t>5957201010</t>
  </si>
  <si>
    <t>Kolejnice užité tv. S49</t>
  </si>
  <si>
    <t>Dodávka kolejnic užité S49 v km - výzisk, žlábek</t>
  </si>
  <si>
    <t>564861111_R1</t>
  </si>
  <si>
    <t>Podklad ze štěrkodrtě ŠD tl 150 mm</t>
  </si>
  <si>
    <t>(2,8+2,7)*6,5*2</t>
  </si>
  <si>
    <t>225</t>
  </si>
  <si>
    <t>225*2</t>
  </si>
  <si>
    <t>8*2</t>
  </si>
  <si>
    <t>5913220040</t>
  </si>
  <si>
    <t>Montáž kolejnicových dílů přejezdu náběhový klín</t>
  </si>
  <si>
    <t>5963104050</t>
  </si>
  <si>
    <t>Přejezd železobetonový náběhový klín</t>
  </si>
  <si>
    <t>7*2</t>
  </si>
  <si>
    <t>6,5*2+6,5*2+8*2</t>
  </si>
  <si>
    <t>(42)*0,1</t>
  </si>
  <si>
    <t>Zřízení konstrukce vozovky asfaltobetonové s podkladní, ložní a obrusnou vrstvou tlouštky do 20 cm</t>
  </si>
  <si>
    <t>((225)*0,04)*2,4</t>
  </si>
  <si>
    <t>((225)*0,06)*2,4</t>
  </si>
  <si>
    <t>(0,7*8)*2,4</t>
  </si>
  <si>
    <t>5963146020</t>
  </si>
  <si>
    <t>Asfaltový beton ACP 16S 50/70 středněznný-podkladní vrstva</t>
  </si>
  <si>
    <t>((225)*0,05)*2,4</t>
  </si>
  <si>
    <t>(12)*6,5</t>
  </si>
  <si>
    <t>6,5*0,6</t>
  </si>
  <si>
    <t>6,5*0,6*1,8</t>
  </si>
  <si>
    <t>6,5*2,9 "m3/m"</t>
  </si>
  <si>
    <t>6*6,5</t>
  </si>
  <si>
    <t>(2*32)*0,125+2*3,25*0,5</t>
  </si>
  <si>
    <t>5914015020</t>
  </si>
  <si>
    <t>Čištění odvodňovacích zařízení ručně příkop nezpevněný</t>
  </si>
  <si>
    <t>40*0,3</t>
  </si>
  <si>
    <t>5914040030R</t>
  </si>
  <si>
    <t>Čištění krytých odvodňovacích zařízení ručně - propustek</t>
  </si>
  <si>
    <t>(14*0,5*0,05)*2</t>
  </si>
  <si>
    <t>(25*0,5*0,7)*1,8</t>
  </si>
  <si>
    <t>((2)*0,5*1,0)*1,8</t>
  </si>
  <si>
    <t>7*0,5*0,5</t>
  </si>
  <si>
    <t>14*(0,7+0,5+0,7)</t>
  </si>
  <si>
    <t xml:space="preserve">napojení  </t>
  </si>
  <si>
    <t>1,5</t>
  </si>
  <si>
    <t>(1,5*0,3)*1,8</t>
  </si>
  <si>
    <t>Dodávka betonu pro vyústění svodného potrubí</t>
  </si>
  <si>
    <t>1,5*0,2</t>
  </si>
  <si>
    <t>Hloubení rýh a odláždění</t>
  </si>
  <si>
    <t>14*0,5*1,2</t>
  </si>
  <si>
    <t>(40)*0,5*1,2</t>
  </si>
  <si>
    <t>(2)*0,5*1,2</t>
  </si>
  <si>
    <t>18,85</t>
  </si>
  <si>
    <t>43,7</t>
  </si>
  <si>
    <t>39,9</t>
  </si>
  <si>
    <t>3+33,6+12+4*0,5</t>
  </si>
  <si>
    <t>15+18 "pražce betonové"</t>
  </si>
  <si>
    <t>(14*26)/1000</t>
  </si>
  <si>
    <t>((78)*49,4)/1000</t>
  </si>
  <si>
    <t>4*7*0,049"vložka"+(50+28+16)*0,049"výzisk"</t>
  </si>
  <si>
    <t>Doprava dodávek zhotovitele, dodávek objednatele nebo výzisku mechanizací přes 3,5 t sypanin  do 20 km</t>
  </si>
  <si>
    <t>3,910+(0,182+0,670)</t>
  </si>
  <si>
    <t>Doprava dodávek zhotovitele, dodávek objednatele nebo výzisku mechanizací přes 3,5 t sypanin  do 30 km</t>
  </si>
  <si>
    <t>(225*0,15)*2,4</t>
  </si>
  <si>
    <t>(21,6+32,4+13,44+27)</t>
  </si>
  <si>
    <t>(210*1,5)/1000</t>
  </si>
  <si>
    <t>((420*2)*0,5)/1000</t>
  </si>
  <si>
    <t>5/1000</t>
  </si>
  <si>
    <t>575,22+63,612+71,5*0,15*1,8+7,02+0,98+17,55+0,81</t>
  </si>
  <si>
    <t>Doprava dodávek zhotovitele, dodávek objednatele nebo výzisku mechanizací přes 3,5 t sypanin  do 40 km</t>
  </si>
  <si>
    <t>153,05*1,8</t>
  </si>
  <si>
    <t>(15*26)/1000</t>
  </si>
  <si>
    <t>0,006+0,432</t>
  </si>
  <si>
    <t xml:space="preserve">Doprava kompletů na stavbu </t>
  </si>
  <si>
    <t>0,089+5,904</t>
  </si>
  <si>
    <t>0,1+0,1+0,1+0,008+0,001</t>
  </si>
  <si>
    <t>(40*0,5)/1000</t>
  </si>
  <si>
    <t>SB8 z žst. Chotěboř</t>
  </si>
  <si>
    <t>0,3*18</t>
  </si>
  <si>
    <t>15*0,08</t>
  </si>
  <si>
    <t>doprava náb.klín</t>
  </si>
  <si>
    <t>2*0,08</t>
  </si>
  <si>
    <t>Doprava vystrojených nových pražců VPS na stavbu (400 kg/ks)</t>
  </si>
  <si>
    <t>(14*404)/1000</t>
  </si>
  <si>
    <t>(50*49,4)/1000</t>
  </si>
  <si>
    <t>Naložení  objemnějšího kusového materiálu, vybouraných hmot</t>
  </si>
  <si>
    <t>153,8*1,8</t>
  </si>
  <si>
    <t>15*0,08+18*0,3</t>
  </si>
  <si>
    <t>2021-2a - VRN</t>
  </si>
  <si>
    <t>VRN - Vedlejší rozpočtové náklady</t>
  </si>
  <si>
    <t>Vedlejší rozpočtové náklady</t>
  </si>
  <si>
    <t>011002000_R</t>
  </si>
  <si>
    <t>Průzkumné práce pro opravy - vytyčení kabelových tras</t>
  </si>
  <si>
    <t>kpl</t>
  </si>
  <si>
    <t>-2106148432</t>
  </si>
  <si>
    <t>01100200R</t>
  </si>
  <si>
    <t>Průzkumné práce pro opravy - kopané sondy</t>
  </si>
  <si>
    <t>71453630</t>
  </si>
  <si>
    <t>012203000_R</t>
  </si>
  <si>
    <t>Geodetické práce v průběhu opravy</t>
  </si>
  <si>
    <t>-1681740627</t>
  </si>
  <si>
    <t>012303000_R1</t>
  </si>
  <si>
    <t>Geodetické práce před opravou</t>
  </si>
  <si>
    <t>-1813791059</t>
  </si>
  <si>
    <t>022101001R.</t>
  </si>
  <si>
    <t>Projektové práce - dokumentace skutečného provedení žel.svršku a spodku</t>
  </si>
  <si>
    <t>-2072748166</t>
  </si>
  <si>
    <t>022101001R31</t>
  </si>
  <si>
    <t>Projektové práce GPK</t>
  </si>
  <si>
    <t>-66904619</t>
  </si>
  <si>
    <t>022101021R</t>
  </si>
  <si>
    <t>Autorský dozor projektanta</t>
  </si>
  <si>
    <t>hod</t>
  </si>
  <si>
    <t>418733598</t>
  </si>
  <si>
    <t>022111001</t>
  </si>
  <si>
    <t>Geodetické práce Kontrola PPK při směrové a výškové úpravě koleje zaměřením APK trať jednokolejná</t>
  </si>
  <si>
    <t>1355751075</t>
  </si>
  <si>
    <t>031111051R</t>
  </si>
  <si>
    <t>Zařízení a vybavení staveniště</t>
  </si>
  <si>
    <t>-1504618243</t>
  </si>
  <si>
    <t>032105001</t>
  </si>
  <si>
    <t>Územní vlivy mimostaveništní doprava</t>
  </si>
  <si>
    <t>Kč</t>
  </si>
  <si>
    <t>-2130354632</t>
  </si>
  <si>
    <t>"ztížené podmínky při dopravě 75 m kolejnice"1</t>
  </si>
  <si>
    <t>033131001</t>
  </si>
  <si>
    <t>Provozní vlivy Organizační zajištění prací při zřizování a udržování BK kolejí a výhybek</t>
  </si>
  <si>
    <t>-435361508</t>
  </si>
  <si>
    <t>3198/2+2388</t>
  </si>
  <si>
    <t>072002011_R21</t>
  </si>
  <si>
    <t>Výluka silničního provozu se zajištěním objížďky</t>
  </si>
  <si>
    <t>1431240884</t>
  </si>
  <si>
    <t>VRN 001_R.1</t>
  </si>
  <si>
    <t>Nezadatelné práce SEE a SSZT</t>
  </si>
  <si>
    <t>-500575373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</si>
</sst>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22" fillId="3" borderId="22" xfId="0" applyNumberFormat="1" applyFont="1" applyFill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7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8" t="s">
        <v>14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20"/>
      <c r="BE5" s="23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9" t="s">
        <v>17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20"/>
      <c r="BE6" s="23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6"/>
      <c r="BS8" s="17" t="s">
        <v>6</v>
      </c>
    </row>
    <row r="9" spans="1:74" s="1" customFormat="1" ht="14.45" customHeight="1">
      <c r="B9" s="20"/>
      <c r="AR9" s="20"/>
      <c r="BE9" s="23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6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36"/>
      <c r="BS11" s="17" t="s">
        <v>6</v>
      </c>
    </row>
    <row r="12" spans="1:74" s="1" customFormat="1" ht="6.95" customHeight="1">
      <c r="B12" s="20"/>
      <c r="AR12" s="20"/>
      <c r="BE12" s="23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36"/>
      <c r="BS13" s="17" t="s">
        <v>6</v>
      </c>
    </row>
    <row r="14" spans="1:74" ht="12.75">
      <c r="B14" s="20"/>
      <c r="E14" s="240" t="s">
        <v>28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7" t="s">
        <v>26</v>
      </c>
      <c r="AN14" s="29" t="s">
        <v>28</v>
      </c>
      <c r="AR14" s="20"/>
      <c r="BE14" s="236"/>
      <c r="BS14" s="17" t="s">
        <v>6</v>
      </c>
    </row>
    <row r="15" spans="1:74" s="1" customFormat="1" ht="6.95" customHeight="1">
      <c r="B15" s="20"/>
      <c r="AR15" s="20"/>
      <c r="BE15" s="23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36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236"/>
      <c r="BS17" s="17" t="s">
        <v>30</v>
      </c>
    </row>
    <row r="18" spans="1:71" s="1" customFormat="1" ht="6.95" customHeight="1">
      <c r="B18" s="20"/>
      <c r="AR18" s="20"/>
      <c r="BE18" s="236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3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36"/>
      <c r="BS20" s="17" t="s">
        <v>30</v>
      </c>
    </row>
    <row r="21" spans="1:71" s="1" customFormat="1" ht="6.95" customHeight="1">
      <c r="B21" s="20"/>
      <c r="AR21" s="20"/>
      <c r="BE21" s="236"/>
    </row>
    <row r="22" spans="1:71" s="1" customFormat="1" ht="12" customHeight="1">
      <c r="B22" s="20"/>
      <c r="D22" s="27" t="s">
        <v>32</v>
      </c>
      <c r="AR22" s="20"/>
      <c r="BE22" s="236"/>
    </row>
    <row r="23" spans="1:71" s="1" customFormat="1" ht="16.5" customHeight="1">
      <c r="B23" s="20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R23" s="20"/>
      <c r="BE23" s="236"/>
    </row>
    <row r="24" spans="1:71" s="1" customFormat="1" ht="6.95" customHeight="1">
      <c r="B24" s="20"/>
      <c r="AR24" s="20"/>
      <c r="BE24" s="23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6"/>
    </row>
    <row r="26" spans="1:71" s="2" customFormat="1" ht="25.9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3">
        <f>ROUND(AG94,2)</f>
        <v>20000</v>
      </c>
      <c r="AL26" s="244"/>
      <c r="AM26" s="244"/>
      <c r="AN26" s="244"/>
      <c r="AO26" s="244"/>
      <c r="AP26" s="32"/>
      <c r="AQ26" s="32"/>
      <c r="AR26" s="33"/>
      <c r="BE26" s="23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5" t="s">
        <v>34</v>
      </c>
      <c r="M28" s="245"/>
      <c r="N28" s="245"/>
      <c r="O28" s="245"/>
      <c r="P28" s="245"/>
      <c r="Q28" s="32"/>
      <c r="R28" s="32"/>
      <c r="S28" s="32"/>
      <c r="T28" s="32"/>
      <c r="U28" s="32"/>
      <c r="V28" s="32"/>
      <c r="W28" s="245" t="s">
        <v>35</v>
      </c>
      <c r="X28" s="245"/>
      <c r="Y28" s="245"/>
      <c r="Z28" s="245"/>
      <c r="AA28" s="245"/>
      <c r="AB28" s="245"/>
      <c r="AC28" s="245"/>
      <c r="AD28" s="245"/>
      <c r="AE28" s="245"/>
      <c r="AF28" s="32"/>
      <c r="AG28" s="32"/>
      <c r="AH28" s="32"/>
      <c r="AI28" s="32"/>
      <c r="AJ28" s="32"/>
      <c r="AK28" s="245" t="s">
        <v>36</v>
      </c>
      <c r="AL28" s="245"/>
      <c r="AM28" s="245"/>
      <c r="AN28" s="245"/>
      <c r="AO28" s="245"/>
      <c r="AP28" s="32"/>
      <c r="AQ28" s="32"/>
      <c r="AR28" s="33"/>
      <c r="BE28" s="236"/>
    </row>
    <row r="29" spans="1:71" s="3" customFormat="1" ht="14.45" customHeight="1">
      <c r="B29" s="37"/>
      <c r="D29" s="27" t="s">
        <v>37</v>
      </c>
      <c r="F29" s="27" t="s">
        <v>38</v>
      </c>
      <c r="L29" s="223">
        <v>0.21</v>
      </c>
      <c r="M29" s="222"/>
      <c r="N29" s="222"/>
      <c r="O29" s="222"/>
      <c r="P29" s="222"/>
      <c r="W29" s="221">
        <f>ROUND(AZ94, 2)</f>
        <v>20000</v>
      </c>
      <c r="X29" s="222"/>
      <c r="Y29" s="222"/>
      <c r="Z29" s="222"/>
      <c r="AA29" s="222"/>
      <c r="AB29" s="222"/>
      <c r="AC29" s="222"/>
      <c r="AD29" s="222"/>
      <c r="AE29" s="222"/>
      <c r="AK29" s="221">
        <f>ROUND(AV94, 2)</f>
        <v>4200</v>
      </c>
      <c r="AL29" s="222"/>
      <c r="AM29" s="222"/>
      <c r="AN29" s="222"/>
      <c r="AO29" s="222"/>
      <c r="AR29" s="37"/>
      <c r="BE29" s="237"/>
    </row>
    <row r="30" spans="1:71" s="3" customFormat="1" ht="14.45" customHeight="1">
      <c r="B30" s="37"/>
      <c r="F30" s="27" t="s">
        <v>39</v>
      </c>
      <c r="L30" s="223">
        <v>0.15</v>
      </c>
      <c r="M30" s="222"/>
      <c r="N30" s="222"/>
      <c r="O30" s="222"/>
      <c r="P30" s="222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K30" s="221">
        <f>ROUND(AW94, 2)</f>
        <v>0</v>
      </c>
      <c r="AL30" s="222"/>
      <c r="AM30" s="222"/>
      <c r="AN30" s="222"/>
      <c r="AO30" s="222"/>
      <c r="AR30" s="37"/>
      <c r="BE30" s="237"/>
    </row>
    <row r="31" spans="1:71" s="3" customFormat="1" ht="14.45" hidden="1" customHeight="1">
      <c r="B31" s="37"/>
      <c r="F31" s="27" t="s">
        <v>40</v>
      </c>
      <c r="L31" s="223">
        <v>0.21</v>
      </c>
      <c r="M31" s="222"/>
      <c r="N31" s="222"/>
      <c r="O31" s="222"/>
      <c r="P31" s="222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K31" s="221">
        <v>0</v>
      </c>
      <c r="AL31" s="222"/>
      <c r="AM31" s="222"/>
      <c r="AN31" s="222"/>
      <c r="AO31" s="222"/>
      <c r="AR31" s="37"/>
      <c r="BE31" s="237"/>
    </row>
    <row r="32" spans="1:71" s="3" customFormat="1" ht="14.45" hidden="1" customHeight="1">
      <c r="B32" s="37"/>
      <c r="F32" s="27" t="s">
        <v>41</v>
      </c>
      <c r="L32" s="223">
        <v>0.15</v>
      </c>
      <c r="M32" s="222"/>
      <c r="N32" s="222"/>
      <c r="O32" s="222"/>
      <c r="P32" s="222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21">
        <v>0</v>
      </c>
      <c r="AL32" s="222"/>
      <c r="AM32" s="222"/>
      <c r="AN32" s="222"/>
      <c r="AO32" s="222"/>
      <c r="AR32" s="37"/>
      <c r="BE32" s="237"/>
    </row>
    <row r="33" spans="1:57" s="3" customFormat="1" ht="14.45" hidden="1" customHeight="1">
      <c r="B33" s="37"/>
      <c r="F33" s="27" t="s">
        <v>42</v>
      </c>
      <c r="L33" s="223">
        <v>0</v>
      </c>
      <c r="M33" s="222"/>
      <c r="N33" s="222"/>
      <c r="O33" s="222"/>
      <c r="P33" s="222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21">
        <v>0</v>
      </c>
      <c r="AL33" s="222"/>
      <c r="AM33" s="222"/>
      <c r="AN33" s="222"/>
      <c r="AO33" s="222"/>
      <c r="AR33" s="37"/>
      <c r="BE33" s="23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6"/>
    </row>
    <row r="35" spans="1:57" s="2" customFormat="1" ht="25.9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4" t="s">
        <v>45</v>
      </c>
      <c r="Y35" s="225"/>
      <c r="Z35" s="225"/>
      <c r="AA35" s="225"/>
      <c r="AB35" s="225"/>
      <c r="AC35" s="40"/>
      <c r="AD35" s="40"/>
      <c r="AE35" s="40"/>
      <c r="AF35" s="40"/>
      <c r="AG35" s="40"/>
      <c r="AH35" s="40"/>
      <c r="AI35" s="40"/>
      <c r="AJ35" s="40"/>
      <c r="AK35" s="226">
        <f>SUM(AK26:AK33)</f>
        <v>24200</v>
      </c>
      <c r="AL35" s="225"/>
      <c r="AM35" s="225"/>
      <c r="AN35" s="225"/>
      <c r="AO35" s="227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2021-2</v>
      </c>
      <c r="AR84" s="51"/>
    </row>
    <row r="85" spans="1:91" s="5" customFormat="1" ht="36.950000000000003" customHeight="1">
      <c r="B85" s="52"/>
      <c r="C85" s="53" t="s">
        <v>16</v>
      </c>
      <c r="L85" s="212" t="str">
        <f>K6</f>
        <v>Oprava přejezdů na trati Havlíčkův Brod - Ždírec nad Doubravou P5269 km 14,591 a P5270 km 16,388 bez mat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4" t="str">
        <f>IF(AN8= "","",AN8)</f>
        <v>2. 3. 2021</v>
      </c>
      <c r="AN87" s="214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15" t="str">
        <f>IF(E17="","",E17)</f>
        <v xml:space="preserve"> </v>
      </c>
      <c r="AN89" s="216"/>
      <c r="AO89" s="216"/>
      <c r="AP89" s="216"/>
      <c r="AQ89" s="32"/>
      <c r="AR89" s="33"/>
      <c r="AS89" s="217" t="s">
        <v>53</v>
      </c>
      <c r="AT89" s="21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15" t="str">
        <f>IF(E20="","",E20)</f>
        <v xml:space="preserve"> </v>
      </c>
      <c r="AN90" s="216"/>
      <c r="AO90" s="216"/>
      <c r="AP90" s="216"/>
      <c r="AQ90" s="32"/>
      <c r="AR90" s="33"/>
      <c r="AS90" s="219"/>
      <c r="AT90" s="22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9"/>
      <c r="AT91" s="22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8" t="s">
        <v>54</v>
      </c>
      <c r="D92" s="229"/>
      <c r="E92" s="229"/>
      <c r="F92" s="229"/>
      <c r="G92" s="229"/>
      <c r="H92" s="60"/>
      <c r="I92" s="230" t="s">
        <v>55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31" t="s">
        <v>56</v>
      </c>
      <c r="AH92" s="229"/>
      <c r="AI92" s="229"/>
      <c r="AJ92" s="229"/>
      <c r="AK92" s="229"/>
      <c r="AL92" s="229"/>
      <c r="AM92" s="229"/>
      <c r="AN92" s="230" t="s">
        <v>57</v>
      </c>
      <c r="AO92" s="229"/>
      <c r="AP92" s="233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2">
        <f>ROUND(SUM(AG95:AG97),2)</f>
        <v>20000</v>
      </c>
      <c r="AH94" s="232"/>
      <c r="AI94" s="232"/>
      <c r="AJ94" s="232"/>
      <c r="AK94" s="232"/>
      <c r="AL94" s="232"/>
      <c r="AM94" s="232"/>
      <c r="AN94" s="234">
        <f>SUM(AG94,AT94)</f>
        <v>24200</v>
      </c>
      <c r="AO94" s="234"/>
      <c r="AP94" s="234"/>
      <c r="AQ94" s="72" t="s">
        <v>1</v>
      </c>
      <c r="AR94" s="68"/>
      <c r="AS94" s="73">
        <f>ROUND(SUM(AS95:AS97),2)</f>
        <v>0</v>
      </c>
      <c r="AT94" s="74">
        <f>ROUND(SUM(AV94:AW94),2)</f>
        <v>4200</v>
      </c>
      <c r="AU94" s="75">
        <f>ROUND(SUM(AU95:AU97),5)</f>
        <v>0</v>
      </c>
      <c r="AV94" s="74">
        <f>ROUND(AZ94*L29,2)</f>
        <v>4200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20000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211" t="s">
        <v>78</v>
      </c>
      <c r="E95" s="211"/>
      <c r="F95" s="211"/>
      <c r="G95" s="211"/>
      <c r="H95" s="211"/>
      <c r="I95" s="82"/>
      <c r="J95" s="211" t="s">
        <v>79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'02 - Oprava přejezdu P526...'!J30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83" t="s">
        <v>80</v>
      </c>
      <c r="AR95" s="80"/>
      <c r="AS95" s="84">
        <v>0</v>
      </c>
      <c r="AT95" s="85">
        <f>ROUND(SUM(AV95:AW95),2)</f>
        <v>0</v>
      </c>
      <c r="AU95" s="86">
        <f>'02 - Oprava přejezdu P526...'!P123</f>
        <v>0</v>
      </c>
      <c r="AV95" s="85">
        <f>'02 - Oprava přejezdu P526...'!J33</f>
        <v>0</v>
      </c>
      <c r="AW95" s="85">
        <f>'02 - Oprava přejezdu P526...'!J34</f>
        <v>0</v>
      </c>
      <c r="AX95" s="85">
        <f>'02 - Oprava přejezdu P526...'!J35</f>
        <v>0</v>
      </c>
      <c r="AY95" s="85">
        <f>'02 - Oprava přejezdu P526...'!J36</f>
        <v>0</v>
      </c>
      <c r="AZ95" s="85">
        <f>'02 - Oprava přejezdu P526...'!F33</f>
        <v>0</v>
      </c>
      <c r="BA95" s="85">
        <f>'02 - Oprava přejezdu P526...'!F34</f>
        <v>0</v>
      </c>
      <c r="BB95" s="85">
        <f>'02 - Oprava přejezdu P526...'!F35</f>
        <v>0</v>
      </c>
      <c r="BC95" s="85">
        <f>'02 - Oprava přejezdu P526...'!F36</f>
        <v>0</v>
      </c>
      <c r="BD95" s="87">
        <f>'02 - Oprava přejezdu P526...'!F37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6.5" customHeight="1">
      <c r="A96" s="79" t="s">
        <v>77</v>
      </c>
      <c r="B96" s="80"/>
      <c r="C96" s="81"/>
      <c r="D96" s="211" t="s">
        <v>84</v>
      </c>
      <c r="E96" s="211"/>
      <c r="F96" s="211"/>
      <c r="G96" s="211"/>
      <c r="H96" s="211"/>
      <c r="I96" s="82"/>
      <c r="J96" s="211" t="s">
        <v>85</v>
      </c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09">
        <f>'02 (1) - Oprava přejezdu ...'!J30</f>
        <v>0</v>
      </c>
      <c r="AH96" s="210"/>
      <c r="AI96" s="210"/>
      <c r="AJ96" s="210"/>
      <c r="AK96" s="210"/>
      <c r="AL96" s="210"/>
      <c r="AM96" s="210"/>
      <c r="AN96" s="209">
        <f>SUM(AG96,AT96)</f>
        <v>0</v>
      </c>
      <c r="AO96" s="210"/>
      <c r="AP96" s="210"/>
      <c r="AQ96" s="83" t="s">
        <v>80</v>
      </c>
      <c r="AR96" s="80"/>
      <c r="AS96" s="84">
        <v>0</v>
      </c>
      <c r="AT96" s="85">
        <f>ROUND(SUM(AV96:AW96),2)</f>
        <v>0</v>
      </c>
      <c r="AU96" s="86">
        <f>'02 (1) - Oprava přejezdu ...'!P123</f>
        <v>0</v>
      </c>
      <c r="AV96" s="85">
        <f>'02 (1) - Oprava přejezdu ...'!J33</f>
        <v>0</v>
      </c>
      <c r="AW96" s="85">
        <f>'02 (1) - Oprava přejezdu ...'!J34</f>
        <v>0</v>
      </c>
      <c r="AX96" s="85">
        <f>'02 (1) - Oprava přejezdu ...'!J35</f>
        <v>0</v>
      </c>
      <c r="AY96" s="85">
        <f>'02 (1) - Oprava přejezdu ...'!J36</f>
        <v>0</v>
      </c>
      <c r="AZ96" s="85">
        <f>'02 (1) - Oprava přejezdu ...'!F33</f>
        <v>0</v>
      </c>
      <c r="BA96" s="85">
        <f>'02 (1) - Oprava přejezdu ...'!F34</f>
        <v>0</v>
      </c>
      <c r="BB96" s="85">
        <f>'02 (1) - Oprava přejezdu ...'!F35</f>
        <v>0</v>
      </c>
      <c r="BC96" s="85">
        <f>'02 (1) - Oprava přejezdu ...'!F36</f>
        <v>0</v>
      </c>
      <c r="BD96" s="87">
        <f>'02 (1) - Oprava přejezdu ...'!F37</f>
        <v>0</v>
      </c>
      <c r="BT96" s="88" t="s">
        <v>81</v>
      </c>
      <c r="BV96" s="88" t="s">
        <v>75</v>
      </c>
      <c r="BW96" s="88" t="s">
        <v>86</v>
      </c>
      <c r="BX96" s="88" t="s">
        <v>4</v>
      </c>
      <c r="CL96" s="88" t="s">
        <v>1</v>
      </c>
      <c r="CM96" s="88" t="s">
        <v>83</v>
      </c>
    </row>
    <row r="97" spans="1:91" s="7" customFormat="1" ht="16.5" customHeight="1">
      <c r="A97" s="79" t="s">
        <v>77</v>
      </c>
      <c r="B97" s="80"/>
      <c r="C97" s="81"/>
      <c r="D97" s="211" t="s">
        <v>87</v>
      </c>
      <c r="E97" s="211"/>
      <c r="F97" s="211"/>
      <c r="G97" s="211"/>
      <c r="H97" s="211"/>
      <c r="I97" s="82"/>
      <c r="J97" s="211" t="s">
        <v>88</v>
      </c>
      <c r="K97" s="211"/>
      <c r="L97" s="211"/>
      <c r="M97" s="211"/>
      <c r="N97" s="211"/>
      <c r="O97" s="211"/>
      <c r="P97" s="211"/>
      <c r="Q97" s="211"/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09">
        <f>'2021-2a - VRN'!J30</f>
        <v>20000</v>
      </c>
      <c r="AH97" s="210"/>
      <c r="AI97" s="210"/>
      <c r="AJ97" s="210"/>
      <c r="AK97" s="210"/>
      <c r="AL97" s="210"/>
      <c r="AM97" s="210"/>
      <c r="AN97" s="209">
        <f>SUM(AG97,AT97)</f>
        <v>24200</v>
      </c>
      <c r="AO97" s="210"/>
      <c r="AP97" s="210"/>
      <c r="AQ97" s="83" t="s">
        <v>80</v>
      </c>
      <c r="AR97" s="80"/>
      <c r="AS97" s="89">
        <v>0</v>
      </c>
      <c r="AT97" s="90">
        <f>ROUND(SUM(AV97:AW97),2)</f>
        <v>4200</v>
      </c>
      <c r="AU97" s="91">
        <f>'2021-2a - VRN'!P117</f>
        <v>0</v>
      </c>
      <c r="AV97" s="90">
        <f>'2021-2a - VRN'!J33</f>
        <v>4200</v>
      </c>
      <c r="AW97" s="90">
        <f>'2021-2a - VRN'!J34</f>
        <v>0</v>
      </c>
      <c r="AX97" s="90">
        <f>'2021-2a - VRN'!J35</f>
        <v>0</v>
      </c>
      <c r="AY97" s="90">
        <f>'2021-2a - VRN'!J36</f>
        <v>0</v>
      </c>
      <c r="AZ97" s="90">
        <f>'2021-2a - VRN'!F33</f>
        <v>20000</v>
      </c>
      <c r="BA97" s="90">
        <f>'2021-2a - VRN'!F34</f>
        <v>0</v>
      </c>
      <c r="BB97" s="90">
        <f>'2021-2a - VRN'!F35</f>
        <v>0</v>
      </c>
      <c r="BC97" s="90">
        <f>'2021-2a - VRN'!F36</f>
        <v>0</v>
      </c>
      <c r="BD97" s="92">
        <f>'2021-2a - VRN'!F37</f>
        <v>0</v>
      </c>
      <c r="BT97" s="88" t="s">
        <v>81</v>
      </c>
      <c r="BV97" s="88" t="s">
        <v>75</v>
      </c>
      <c r="BW97" s="88" t="s">
        <v>89</v>
      </c>
      <c r="BX97" s="88" t="s">
        <v>4</v>
      </c>
      <c r="CL97" s="88" t="s">
        <v>1</v>
      </c>
      <c r="CM97" s="88" t="s">
        <v>83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7:AP97"/>
    <mergeCell ref="AG97:AM97"/>
    <mergeCell ref="AN92:AP92"/>
    <mergeCell ref="AN95:AP95"/>
    <mergeCell ref="AN94:AP94"/>
    <mergeCell ref="L31:P31"/>
    <mergeCell ref="W32:AE32"/>
    <mergeCell ref="AK32:AO32"/>
    <mergeCell ref="L32:P32"/>
    <mergeCell ref="D97:H97"/>
    <mergeCell ref="J97:AF97"/>
    <mergeCell ref="C92:G92"/>
    <mergeCell ref="I92:AF92"/>
    <mergeCell ref="AG92:AM92"/>
    <mergeCell ref="AG95:AM95"/>
    <mergeCell ref="D95:H95"/>
    <mergeCell ref="J95:AF95"/>
    <mergeCell ref="AG94:AM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2 - Oprava přejezdu P526...'!C2" display="/"/>
    <hyperlink ref="A96" location="'02 (1) - Oprava přejezdu ...'!C2" display="/"/>
    <hyperlink ref="A97" location="'2021-2a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0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7" t="s">
        <v>82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90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47" t="str">
        <f>'Rekapitulace stavby'!K6</f>
        <v>Oprava přejezdů na trati Havlíčkův Brod - Ždírec nad Doubravou P5269 km 14,591 a P5270 km 16,388 bez mat</v>
      </c>
      <c r="F7" s="248"/>
      <c r="G7" s="248"/>
      <c r="H7" s="248"/>
      <c r="L7" s="20"/>
    </row>
    <row r="8" spans="1:46" s="2" customFormat="1" ht="12" customHeight="1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2" t="s">
        <v>92</v>
      </c>
      <c r="F9" s="246"/>
      <c r="G9" s="246"/>
      <c r="H9" s="246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2. 3. 2021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9" t="str">
        <f>'Rekapitulace stavby'!E14</f>
        <v>Vyplň údaj</v>
      </c>
      <c r="F18" s="238"/>
      <c r="G18" s="238"/>
      <c r="H18" s="238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2" t="s">
        <v>1</v>
      </c>
      <c r="F27" s="242"/>
      <c r="G27" s="242"/>
      <c r="H27" s="24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37</v>
      </c>
      <c r="E33" s="27" t="s">
        <v>38</v>
      </c>
      <c r="F33" s="99">
        <f>ROUND((SUM(BE123:BE704)),  2)</f>
        <v>0</v>
      </c>
      <c r="G33" s="32"/>
      <c r="H33" s="32"/>
      <c r="I33" s="100">
        <v>0.21</v>
      </c>
      <c r="J33" s="99">
        <f>ROUND(((SUM(BE123:BE704))*I33),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99">
        <f>ROUND((SUM(BF123:BF704)),  2)</f>
        <v>0</v>
      </c>
      <c r="G34" s="32"/>
      <c r="H34" s="32"/>
      <c r="I34" s="100">
        <v>0.15</v>
      </c>
      <c r="J34" s="99">
        <f>ROUND(((SUM(BF123:BF704))*I34),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99">
        <f>ROUND((SUM(BG123:BG704)),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99">
        <f>ROUND((SUM(BH123:BH704)),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99">
        <f>ROUND((SUM(BI123:BI704)),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7" t="str">
        <f>E7</f>
        <v>Oprava přejezdů na trati Havlíčkův Brod - Ždírec nad Doubravou P5269 km 14,591 a P5270 km 16,388 bez mat</v>
      </c>
      <c r="F85" s="248"/>
      <c r="G85" s="248"/>
      <c r="H85" s="248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2" t="str">
        <f>E9</f>
        <v>02 - Oprava přejezdu P5269 v km 14,591</v>
      </c>
      <c r="F87" s="246"/>
      <c r="G87" s="246"/>
      <c r="H87" s="246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2. 3. 2021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J123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4.95" customHeight="1">
      <c r="B97" s="112"/>
      <c r="D97" s="113" t="s">
        <v>98</v>
      </c>
      <c r="E97" s="114"/>
      <c r="F97" s="114"/>
      <c r="G97" s="114"/>
      <c r="H97" s="114"/>
      <c r="I97" s="114"/>
      <c r="J97" s="115">
        <f>J124</f>
        <v>0</v>
      </c>
      <c r="L97" s="112"/>
    </row>
    <row r="98" spans="1:31" s="10" customFormat="1" ht="19.899999999999999" customHeight="1">
      <c r="B98" s="116"/>
      <c r="D98" s="117" t="s">
        <v>99</v>
      </c>
      <c r="E98" s="118"/>
      <c r="F98" s="118"/>
      <c r="G98" s="118"/>
      <c r="H98" s="118"/>
      <c r="I98" s="118"/>
      <c r="J98" s="119">
        <f>J125</f>
        <v>0</v>
      </c>
      <c r="L98" s="116"/>
    </row>
    <row r="99" spans="1:31" s="10" customFormat="1" ht="19.899999999999999" customHeight="1">
      <c r="B99" s="116"/>
      <c r="D99" s="117" t="s">
        <v>100</v>
      </c>
      <c r="E99" s="118"/>
      <c r="F99" s="118"/>
      <c r="G99" s="118"/>
      <c r="H99" s="118"/>
      <c r="I99" s="118"/>
      <c r="J99" s="119">
        <f>J256</f>
        <v>0</v>
      </c>
      <c r="L99" s="116"/>
    </row>
    <row r="100" spans="1:31" s="10" customFormat="1" ht="19.899999999999999" customHeight="1">
      <c r="B100" s="116"/>
      <c r="D100" s="117" t="s">
        <v>101</v>
      </c>
      <c r="E100" s="118"/>
      <c r="F100" s="118"/>
      <c r="G100" s="118"/>
      <c r="H100" s="118"/>
      <c r="I100" s="118"/>
      <c r="J100" s="119">
        <f>J282</f>
        <v>0</v>
      </c>
      <c r="L100" s="116"/>
    </row>
    <row r="101" spans="1:31" s="10" customFormat="1" ht="19.899999999999999" customHeight="1">
      <c r="B101" s="116"/>
      <c r="D101" s="117" t="s">
        <v>102</v>
      </c>
      <c r="E101" s="118"/>
      <c r="F101" s="118"/>
      <c r="G101" s="118"/>
      <c r="H101" s="118"/>
      <c r="I101" s="118"/>
      <c r="J101" s="119">
        <f>J334</f>
        <v>0</v>
      </c>
      <c r="L101" s="116"/>
    </row>
    <row r="102" spans="1:31" s="10" customFormat="1" ht="19.899999999999999" customHeight="1">
      <c r="B102" s="116"/>
      <c r="D102" s="117" t="s">
        <v>103</v>
      </c>
      <c r="E102" s="118"/>
      <c r="F102" s="118"/>
      <c r="G102" s="118"/>
      <c r="H102" s="118"/>
      <c r="I102" s="118"/>
      <c r="J102" s="119">
        <f>J436</f>
        <v>0</v>
      </c>
      <c r="L102" s="116"/>
    </row>
    <row r="103" spans="1:31" s="10" customFormat="1" ht="19.899999999999999" customHeight="1">
      <c r="B103" s="116"/>
      <c r="D103" s="117" t="s">
        <v>104</v>
      </c>
      <c r="E103" s="118"/>
      <c r="F103" s="118"/>
      <c r="G103" s="118"/>
      <c r="H103" s="118"/>
      <c r="I103" s="118"/>
      <c r="J103" s="119">
        <f>J566</f>
        <v>0</v>
      </c>
      <c r="L103" s="116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105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6.25" customHeight="1">
      <c r="A113" s="32"/>
      <c r="B113" s="33"/>
      <c r="C113" s="32"/>
      <c r="D113" s="32"/>
      <c r="E113" s="247" t="str">
        <f>E7</f>
        <v>Oprava přejezdů na trati Havlíčkův Brod - Ždírec nad Doubravou P5269 km 14,591 a P5270 km 16,388 bez mat</v>
      </c>
      <c r="F113" s="248"/>
      <c r="G113" s="248"/>
      <c r="H113" s="248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91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12" t="str">
        <f>E9</f>
        <v>02 - Oprava přejezdu P5269 v km 14,591</v>
      </c>
      <c r="F115" s="246"/>
      <c r="G115" s="246"/>
      <c r="H115" s="246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F12</f>
        <v xml:space="preserve"> </v>
      </c>
      <c r="G117" s="32"/>
      <c r="H117" s="32"/>
      <c r="I117" s="27" t="s">
        <v>22</v>
      </c>
      <c r="J117" s="55" t="str">
        <f>IF(J12="","",J12)</f>
        <v>2. 3. 2021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2"/>
      <c r="E119" s="32"/>
      <c r="F119" s="25" t="str">
        <f>E15</f>
        <v xml:space="preserve"> </v>
      </c>
      <c r="G119" s="32"/>
      <c r="H119" s="32"/>
      <c r="I119" s="27" t="s">
        <v>29</v>
      </c>
      <c r="J119" s="30" t="str">
        <f>E21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27</v>
      </c>
      <c r="D120" s="32"/>
      <c r="E120" s="32"/>
      <c r="F120" s="25" t="str">
        <f>IF(E18="","",E18)</f>
        <v>Vyplň údaj</v>
      </c>
      <c r="G120" s="32"/>
      <c r="H120" s="32"/>
      <c r="I120" s="27" t="s">
        <v>31</v>
      </c>
      <c r="J120" s="30" t="str">
        <f>E24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20"/>
      <c r="B122" s="121"/>
      <c r="C122" s="122" t="s">
        <v>106</v>
      </c>
      <c r="D122" s="123" t="s">
        <v>58</v>
      </c>
      <c r="E122" s="123" t="s">
        <v>54</v>
      </c>
      <c r="F122" s="123" t="s">
        <v>55</v>
      </c>
      <c r="G122" s="123" t="s">
        <v>107</v>
      </c>
      <c r="H122" s="123" t="s">
        <v>108</v>
      </c>
      <c r="I122" s="123" t="s">
        <v>109</v>
      </c>
      <c r="J122" s="124" t="s">
        <v>95</v>
      </c>
      <c r="K122" s="125" t="s">
        <v>110</v>
      </c>
      <c r="L122" s="126"/>
      <c r="M122" s="62" t="s">
        <v>1</v>
      </c>
      <c r="N122" s="63" t="s">
        <v>37</v>
      </c>
      <c r="O122" s="63" t="s">
        <v>111</v>
      </c>
      <c r="P122" s="63" t="s">
        <v>112</v>
      </c>
      <c r="Q122" s="63" t="s">
        <v>113</v>
      </c>
      <c r="R122" s="63" t="s">
        <v>114</v>
      </c>
      <c r="S122" s="63" t="s">
        <v>115</v>
      </c>
      <c r="T122" s="64" t="s">
        <v>116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32"/>
      <c r="B123" s="33"/>
      <c r="C123" s="69" t="s">
        <v>117</v>
      </c>
      <c r="D123" s="32"/>
      <c r="E123" s="32"/>
      <c r="F123" s="32"/>
      <c r="G123" s="32"/>
      <c r="H123" s="32"/>
      <c r="I123" s="32"/>
      <c r="J123" s="127">
        <f>BK123</f>
        <v>0</v>
      </c>
      <c r="K123" s="32"/>
      <c r="L123" s="33"/>
      <c r="M123" s="65"/>
      <c r="N123" s="56"/>
      <c r="O123" s="66"/>
      <c r="P123" s="128">
        <f>P124</f>
        <v>0</v>
      </c>
      <c r="Q123" s="66"/>
      <c r="R123" s="128">
        <f>R124</f>
        <v>0</v>
      </c>
      <c r="S123" s="66"/>
      <c r="T123" s="129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72</v>
      </c>
      <c r="AU123" s="17" t="s">
        <v>97</v>
      </c>
      <c r="BK123" s="130">
        <f>BK124</f>
        <v>0</v>
      </c>
    </row>
    <row r="124" spans="1:65" s="12" customFormat="1" ht="25.9" customHeight="1">
      <c r="B124" s="131"/>
      <c r="D124" s="132" t="s">
        <v>72</v>
      </c>
      <c r="E124" s="133" t="s">
        <v>118</v>
      </c>
      <c r="F124" s="133" t="s">
        <v>119</v>
      </c>
      <c r="I124" s="134"/>
      <c r="J124" s="135">
        <f>BK124</f>
        <v>0</v>
      </c>
      <c r="L124" s="131"/>
      <c r="M124" s="136"/>
      <c r="N124" s="137"/>
      <c r="O124" s="137"/>
      <c r="P124" s="138">
        <f>P125+P256+P282+P334+P436+P566</f>
        <v>0</v>
      </c>
      <c r="Q124" s="137"/>
      <c r="R124" s="138">
        <f>R125+R256+R282+R334+R436+R566</f>
        <v>0</v>
      </c>
      <c r="S124" s="137"/>
      <c r="T124" s="139">
        <f>T125+T256+T282+T334+T436+T566</f>
        <v>0</v>
      </c>
      <c r="AR124" s="132" t="s">
        <v>81</v>
      </c>
      <c r="AT124" s="140" t="s">
        <v>72</v>
      </c>
      <c r="AU124" s="140" t="s">
        <v>73</v>
      </c>
      <c r="AY124" s="132" t="s">
        <v>120</v>
      </c>
      <c r="BK124" s="141">
        <f>BK125+BK256+BK282+BK334+BK436+BK566</f>
        <v>0</v>
      </c>
    </row>
    <row r="125" spans="1:65" s="12" customFormat="1" ht="22.9" customHeight="1">
      <c r="B125" s="131"/>
      <c r="D125" s="132" t="s">
        <v>72</v>
      </c>
      <c r="E125" s="142" t="s">
        <v>121</v>
      </c>
      <c r="F125" s="142" t="s">
        <v>122</v>
      </c>
      <c r="I125" s="134"/>
      <c r="J125" s="143">
        <f>BK125</f>
        <v>0</v>
      </c>
      <c r="L125" s="131"/>
      <c r="M125" s="136"/>
      <c r="N125" s="137"/>
      <c r="O125" s="137"/>
      <c r="P125" s="138">
        <f>SUM(P126:P255)</f>
        <v>0</v>
      </c>
      <c r="Q125" s="137"/>
      <c r="R125" s="138">
        <f>SUM(R126:R255)</f>
        <v>0</v>
      </c>
      <c r="S125" s="137"/>
      <c r="T125" s="139">
        <f>SUM(T126:T255)</f>
        <v>0</v>
      </c>
      <c r="AR125" s="132" t="s">
        <v>81</v>
      </c>
      <c r="AT125" s="140" t="s">
        <v>72</v>
      </c>
      <c r="AU125" s="140" t="s">
        <v>81</v>
      </c>
      <c r="AY125" s="132" t="s">
        <v>120</v>
      </c>
      <c r="BK125" s="141">
        <f>SUM(BK126:BK255)</f>
        <v>0</v>
      </c>
    </row>
    <row r="126" spans="1:65" s="2" customFormat="1" ht="21.75" customHeight="1">
      <c r="A126" s="32"/>
      <c r="B126" s="144"/>
      <c r="C126" s="145" t="s">
        <v>81</v>
      </c>
      <c r="D126" s="145" t="s">
        <v>123</v>
      </c>
      <c r="E126" s="146" t="s">
        <v>124</v>
      </c>
      <c r="F126" s="147" t="s">
        <v>125</v>
      </c>
      <c r="G126" s="148" t="s">
        <v>126</v>
      </c>
      <c r="H126" s="149">
        <v>57.5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38</v>
      </c>
      <c r="O126" s="58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127</v>
      </c>
      <c r="AT126" s="157" t="s">
        <v>123</v>
      </c>
      <c r="AU126" s="157" t="s">
        <v>83</v>
      </c>
      <c r="AY126" s="17" t="s">
        <v>120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81</v>
      </c>
      <c r="BK126" s="158">
        <f>ROUND(I126*H126,2)</f>
        <v>0</v>
      </c>
      <c r="BL126" s="17" t="s">
        <v>127</v>
      </c>
      <c r="BM126" s="157" t="s">
        <v>83</v>
      </c>
    </row>
    <row r="127" spans="1:65" s="2" customFormat="1">
      <c r="A127" s="32"/>
      <c r="B127" s="33"/>
      <c r="C127" s="32"/>
      <c r="D127" s="159" t="s">
        <v>128</v>
      </c>
      <c r="E127" s="32"/>
      <c r="F127" s="160" t="s">
        <v>125</v>
      </c>
      <c r="G127" s="32"/>
      <c r="H127" s="32"/>
      <c r="I127" s="161"/>
      <c r="J127" s="32"/>
      <c r="K127" s="32"/>
      <c r="L127" s="33"/>
      <c r="M127" s="162"/>
      <c r="N127" s="163"/>
      <c r="O127" s="58"/>
      <c r="P127" s="58"/>
      <c r="Q127" s="58"/>
      <c r="R127" s="58"/>
      <c r="S127" s="58"/>
      <c r="T127" s="59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128</v>
      </c>
      <c r="AU127" s="17" t="s">
        <v>83</v>
      </c>
    </row>
    <row r="128" spans="1:65" s="13" customFormat="1">
      <c r="B128" s="164"/>
      <c r="D128" s="159" t="s">
        <v>129</v>
      </c>
      <c r="E128" s="165" t="s">
        <v>1</v>
      </c>
      <c r="F128" s="166" t="s">
        <v>130</v>
      </c>
      <c r="H128" s="165" t="s">
        <v>1</v>
      </c>
      <c r="I128" s="167"/>
      <c r="L128" s="164"/>
      <c r="M128" s="168"/>
      <c r="N128" s="169"/>
      <c r="O128" s="169"/>
      <c r="P128" s="169"/>
      <c r="Q128" s="169"/>
      <c r="R128" s="169"/>
      <c r="S128" s="169"/>
      <c r="T128" s="170"/>
      <c r="AT128" s="165" t="s">
        <v>129</v>
      </c>
      <c r="AU128" s="165" t="s">
        <v>83</v>
      </c>
      <c r="AV128" s="13" t="s">
        <v>81</v>
      </c>
      <c r="AW128" s="13" t="s">
        <v>30</v>
      </c>
      <c r="AX128" s="13" t="s">
        <v>73</v>
      </c>
      <c r="AY128" s="165" t="s">
        <v>120</v>
      </c>
    </row>
    <row r="129" spans="1:65" s="14" customFormat="1">
      <c r="B129" s="171"/>
      <c r="D129" s="159" t="s">
        <v>129</v>
      </c>
      <c r="E129" s="172" t="s">
        <v>1</v>
      </c>
      <c r="F129" s="173" t="s">
        <v>131</v>
      </c>
      <c r="H129" s="174">
        <v>57.5</v>
      </c>
      <c r="I129" s="175"/>
      <c r="L129" s="171"/>
      <c r="M129" s="176"/>
      <c r="N129" s="177"/>
      <c r="O129" s="177"/>
      <c r="P129" s="177"/>
      <c r="Q129" s="177"/>
      <c r="R129" s="177"/>
      <c r="S129" s="177"/>
      <c r="T129" s="178"/>
      <c r="AT129" s="172" t="s">
        <v>129</v>
      </c>
      <c r="AU129" s="172" t="s">
        <v>83</v>
      </c>
      <c r="AV129" s="14" t="s">
        <v>83</v>
      </c>
      <c r="AW129" s="14" t="s">
        <v>30</v>
      </c>
      <c r="AX129" s="14" t="s">
        <v>73</v>
      </c>
      <c r="AY129" s="172" t="s">
        <v>120</v>
      </c>
    </row>
    <row r="130" spans="1:65" s="15" customFormat="1">
      <c r="B130" s="179"/>
      <c r="D130" s="159" t="s">
        <v>129</v>
      </c>
      <c r="E130" s="180" t="s">
        <v>1</v>
      </c>
      <c r="F130" s="181" t="s">
        <v>132</v>
      </c>
      <c r="H130" s="182">
        <v>57.5</v>
      </c>
      <c r="I130" s="183"/>
      <c r="L130" s="179"/>
      <c r="M130" s="184"/>
      <c r="N130" s="185"/>
      <c r="O130" s="185"/>
      <c r="P130" s="185"/>
      <c r="Q130" s="185"/>
      <c r="R130" s="185"/>
      <c r="S130" s="185"/>
      <c r="T130" s="186"/>
      <c r="AT130" s="180" t="s">
        <v>129</v>
      </c>
      <c r="AU130" s="180" t="s">
        <v>83</v>
      </c>
      <c r="AV130" s="15" t="s">
        <v>127</v>
      </c>
      <c r="AW130" s="15" t="s">
        <v>30</v>
      </c>
      <c r="AX130" s="15" t="s">
        <v>81</v>
      </c>
      <c r="AY130" s="180" t="s">
        <v>120</v>
      </c>
    </row>
    <row r="131" spans="1:65" s="2" customFormat="1" ht="16.5" customHeight="1">
      <c r="A131" s="32"/>
      <c r="B131" s="144"/>
      <c r="C131" s="145" t="s">
        <v>83</v>
      </c>
      <c r="D131" s="145" t="s">
        <v>123</v>
      </c>
      <c r="E131" s="146" t="s">
        <v>133</v>
      </c>
      <c r="F131" s="147" t="s">
        <v>134</v>
      </c>
      <c r="G131" s="148" t="s">
        <v>126</v>
      </c>
      <c r="H131" s="149">
        <v>57.5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127</v>
      </c>
      <c r="AT131" s="157" t="s">
        <v>123</v>
      </c>
      <c r="AU131" s="157" t="s">
        <v>83</v>
      </c>
      <c r="AY131" s="17" t="s">
        <v>120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127</v>
      </c>
      <c r="BM131" s="157" t="s">
        <v>127</v>
      </c>
    </row>
    <row r="132" spans="1:65" s="2" customFormat="1">
      <c r="A132" s="32"/>
      <c r="B132" s="33"/>
      <c r="C132" s="32"/>
      <c r="D132" s="159" t="s">
        <v>128</v>
      </c>
      <c r="E132" s="32"/>
      <c r="F132" s="160" t="s">
        <v>134</v>
      </c>
      <c r="G132" s="32"/>
      <c r="H132" s="32"/>
      <c r="I132" s="161"/>
      <c r="J132" s="32"/>
      <c r="K132" s="32"/>
      <c r="L132" s="33"/>
      <c r="M132" s="162"/>
      <c r="N132" s="163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128</v>
      </c>
      <c r="AU132" s="17" t="s">
        <v>83</v>
      </c>
    </row>
    <row r="133" spans="1:65" s="13" customFormat="1">
      <c r="B133" s="164"/>
      <c r="D133" s="159" t="s">
        <v>129</v>
      </c>
      <c r="E133" s="165" t="s">
        <v>1</v>
      </c>
      <c r="F133" s="166" t="s">
        <v>135</v>
      </c>
      <c r="H133" s="165" t="s">
        <v>1</v>
      </c>
      <c r="I133" s="167"/>
      <c r="L133" s="164"/>
      <c r="M133" s="168"/>
      <c r="N133" s="169"/>
      <c r="O133" s="169"/>
      <c r="P133" s="169"/>
      <c r="Q133" s="169"/>
      <c r="R133" s="169"/>
      <c r="S133" s="169"/>
      <c r="T133" s="170"/>
      <c r="AT133" s="165" t="s">
        <v>129</v>
      </c>
      <c r="AU133" s="165" t="s">
        <v>83</v>
      </c>
      <c r="AV133" s="13" t="s">
        <v>81</v>
      </c>
      <c r="AW133" s="13" t="s">
        <v>30</v>
      </c>
      <c r="AX133" s="13" t="s">
        <v>73</v>
      </c>
      <c r="AY133" s="165" t="s">
        <v>120</v>
      </c>
    </row>
    <row r="134" spans="1:65" s="14" customFormat="1">
      <c r="B134" s="171"/>
      <c r="D134" s="159" t="s">
        <v>129</v>
      </c>
      <c r="E134" s="172" t="s">
        <v>1</v>
      </c>
      <c r="F134" s="173" t="s">
        <v>136</v>
      </c>
      <c r="H134" s="174">
        <v>57.5</v>
      </c>
      <c r="I134" s="175"/>
      <c r="L134" s="171"/>
      <c r="M134" s="176"/>
      <c r="N134" s="177"/>
      <c r="O134" s="177"/>
      <c r="P134" s="177"/>
      <c r="Q134" s="177"/>
      <c r="R134" s="177"/>
      <c r="S134" s="177"/>
      <c r="T134" s="178"/>
      <c r="AT134" s="172" t="s">
        <v>129</v>
      </c>
      <c r="AU134" s="172" t="s">
        <v>83</v>
      </c>
      <c r="AV134" s="14" t="s">
        <v>83</v>
      </c>
      <c r="AW134" s="14" t="s">
        <v>30</v>
      </c>
      <c r="AX134" s="14" t="s">
        <v>73</v>
      </c>
      <c r="AY134" s="172" t="s">
        <v>120</v>
      </c>
    </row>
    <row r="135" spans="1:65" s="15" customFormat="1">
      <c r="B135" s="179"/>
      <c r="D135" s="159" t="s">
        <v>129</v>
      </c>
      <c r="E135" s="180" t="s">
        <v>1</v>
      </c>
      <c r="F135" s="181" t="s">
        <v>132</v>
      </c>
      <c r="H135" s="182">
        <v>57.5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129</v>
      </c>
      <c r="AU135" s="180" t="s">
        <v>83</v>
      </c>
      <c r="AV135" s="15" t="s">
        <v>127</v>
      </c>
      <c r="AW135" s="15" t="s">
        <v>30</v>
      </c>
      <c r="AX135" s="15" t="s">
        <v>81</v>
      </c>
      <c r="AY135" s="180" t="s">
        <v>120</v>
      </c>
    </row>
    <row r="136" spans="1:65" s="2" customFormat="1" ht="16.5" customHeight="1">
      <c r="A136" s="32"/>
      <c r="B136" s="144"/>
      <c r="C136" s="145" t="s">
        <v>137</v>
      </c>
      <c r="D136" s="145" t="s">
        <v>123</v>
      </c>
      <c r="E136" s="146" t="s">
        <v>138</v>
      </c>
      <c r="F136" s="147" t="s">
        <v>139</v>
      </c>
      <c r="G136" s="148" t="s">
        <v>126</v>
      </c>
      <c r="H136" s="149">
        <v>229.6</v>
      </c>
      <c r="I136" s="150"/>
      <c r="J136" s="151">
        <f>ROUND(I136*H136,2)</f>
        <v>0</v>
      </c>
      <c r="K136" s="152"/>
      <c r="L136" s="33"/>
      <c r="M136" s="153" t="s">
        <v>1</v>
      </c>
      <c r="N136" s="154" t="s">
        <v>38</v>
      </c>
      <c r="O136" s="58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7" t="s">
        <v>127</v>
      </c>
      <c r="AT136" s="157" t="s">
        <v>123</v>
      </c>
      <c r="AU136" s="157" t="s">
        <v>83</v>
      </c>
      <c r="AY136" s="17" t="s">
        <v>120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7" t="s">
        <v>81</v>
      </c>
      <c r="BK136" s="158">
        <f>ROUND(I136*H136,2)</f>
        <v>0</v>
      </c>
      <c r="BL136" s="17" t="s">
        <v>127</v>
      </c>
      <c r="BM136" s="157" t="s">
        <v>140</v>
      </c>
    </row>
    <row r="137" spans="1:65" s="2" customFormat="1">
      <c r="A137" s="32"/>
      <c r="B137" s="33"/>
      <c r="C137" s="32"/>
      <c r="D137" s="159" t="s">
        <v>128</v>
      </c>
      <c r="E137" s="32"/>
      <c r="F137" s="160" t="s">
        <v>139</v>
      </c>
      <c r="G137" s="32"/>
      <c r="H137" s="32"/>
      <c r="I137" s="161"/>
      <c r="J137" s="32"/>
      <c r="K137" s="32"/>
      <c r="L137" s="33"/>
      <c r="M137" s="162"/>
      <c r="N137" s="163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128</v>
      </c>
      <c r="AU137" s="17" t="s">
        <v>83</v>
      </c>
    </row>
    <row r="138" spans="1:65" s="13" customFormat="1">
      <c r="B138" s="164"/>
      <c r="D138" s="159" t="s">
        <v>129</v>
      </c>
      <c r="E138" s="165" t="s">
        <v>1</v>
      </c>
      <c r="F138" s="166" t="s">
        <v>141</v>
      </c>
      <c r="H138" s="165" t="s">
        <v>1</v>
      </c>
      <c r="I138" s="167"/>
      <c r="L138" s="164"/>
      <c r="M138" s="168"/>
      <c r="N138" s="169"/>
      <c r="O138" s="169"/>
      <c r="P138" s="169"/>
      <c r="Q138" s="169"/>
      <c r="R138" s="169"/>
      <c r="S138" s="169"/>
      <c r="T138" s="170"/>
      <c r="AT138" s="165" t="s">
        <v>129</v>
      </c>
      <c r="AU138" s="165" t="s">
        <v>83</v>
      </c>
      <c r="AV138" s="13" t="s">
        <v>81</v>
      </c>
      <c r="AW138" s="13" t="s">
        <v>30</v>
      </c>
      <c r="AX138" s="13" t="s">
        <v>73</v>
      </c>
      <c r="AY138" s="165" t="s">
        <v>120</v>
      </c>
    </row>
    <row r="139" spans="1:65" s="14" customFormat="1">
      <c r="B139" s="171"/>
      <c r="D139" s="159" t="s">
        <v>129</v>
      </c>
      <c r="E139" s="172" t="s">
        <v>1</v>
      </c>
      <c r="F139" s="173" t="s">
        <v>142</v>
      </c>
      <c r="H139" s="174">
        <v>229.6</v>
      </c>
      <c r="I139" s="175"/>
      <c r="L139" s="171"/>
      <c r="M139" s="176"/>
      <c r="N139" s="177"/>
      <c r="O139" s="177"/>
      <c r="P139" s="177"/>
      <c r="Q139" s="177"/>
      <c r="R139" s="177"/>
      <c r="S139" s="177"/>
      <c r="T139" s="178"/>
      <c r="AT139" s="172" t="s">
        <v>129</v>
      </c>
      <c r="AU139" s="172" t="s">
        <v>83</v>
      </c>
      <c r="AV139" s="14" t="s">
        <v>83</v>
      </c>
      <c r="AW139" s="14" t="s">
        <v>30</v>
      </c>
      <c r="AX139" s="14" t="s">
        <v>73</v>
      </c>
      <c r="AY139" s="172" t="s">
        <v>120</v>
      </c>
    </row>
    <row r="140" spans="1:65" s="15" customFormat="1">
      <c r="B140" s="179"/>
      <c r="D140" s="159" t="s">
        <v>129</v>
      </c>
      <c r="E140" s="180" t="s">
        <v>1</v>
      </c>
      <c r="F140" s="181" t="s">
        <v>132</v>
      </c>
      <c r="H140" s="182">
        <v>229.6</v>
      </c>
      <c r="I140" s="183"/>
      <c r="L140" s="179"/>
      <c r="M140" s="184"/>
      <c r="N140" s="185"/>
      <c r="O140" s="185"/>
      <c r="P140" s="185"/>
      <c r="Q140" s="185"/>
      <c r="R140" s="185"/>
      <c r="S140" s="185"/>
      <c r="T140" s="186"/>
      <c r="AT140" s="180" t="s">
        <v>129</v>
      </c>
      <c r="AU140" s="180" t="s">
        <v>83</v>
      </c>
      <c r="AV140" s="15" t="s">
        <v>127</v>
      </c>
      <c r="AW140" s="15" t="s">
        <v>30</v>
      </c>
      <c r="AX140" s="15" t="s">
        <v>81</v>
      </c>
      <c r="AY140" s="180" t="s">
        <v>120</v>
      </c>
    </row>
    <row r="141" spans="1:65" s="2" customFormat="1" ht="16.5" customHeight="1">
      <c r="A141" s="32"/>
      <c r="B141" s="144"/>
      <c r="C141" s="187" t="s">
        <v>127</v>
      </c>
      <c r="D141" s="187" t="s">
        <v>143</v>
      </c>
      <c r="E141" s="188" t="s">
        <v>144</v>
      </c>
      <c r="F141" s="189" t="s">
        <v>145</v>
      </c>
      <c r="G141" s="190" t="s">
        <v>146</v>
      </c>
      <c r="H141" s="191">
        <v>516.78</v>
      </c>
      <c r="I141" s="192"/>
      <c r="J141" s="193">
        <f>ROUND(I141*H141,2)</f>
        <v>0</v>
      </c>
      <c r="K141" s="194"/>
      <c r="L141" s="195"/>
      <c r="M141" s="196" t="s">
        <v>1</v>
      </c>
      <c r="N141" s="197" t="s">
        <v>38</v>
      </c>
      <c r="O141" s="58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7" t="s">
        <v>147</v>
      </c>
      <c r="AT141" s="157" t="s">
        <v>143</v>
      </c>
      <c r="AU141" s="157" t="s">
        <v>83</v>
      </c>
      <c r="AY141" s="17" t="s">
        <v>120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7" t="s">
        <v>81</v>
      </c>
      <c r="BK141" s="158">
        <f>ROUND(I141*H141,2)</f>
        <v>0</v>
      </c>
      <c r="BL141" s="17" t="s">
        <v>127</v>
      </c>
      <c r="BM141" s="157" t="s">
        <v>147</v>
      </c>
    </row>
    <row r="142" spans="1:65" s="2" customFormat="1">
      <c r="A142" s="32"/>
      <c r="B142" s="33"/>
      <c r="C142" s="32"/>
      <c r="D142" s="159" t="s">
        <v>128</v>
      </c>
      <c r="E142" s="32"/>
      <c r="F142" s="160" t="s">
        <v>145</v>
      </c>
      <c r="G142" s="32"/>
      <c r="H142" s="32"/>
      <c r="I142" s="161"/>
      <c r="J142" s="32"/>
      <c r="K142" s="32"/>
      <c r="L142" s="33"/>
      <c r="M142" s="162"/>
      <c r="N142" s="163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128</v>
      </c>
      <c r="AU142" s="17" t="s">
        <v>83</v>
      </c>
    </row>
    <row r="143" spans="1:65" s="13" customFormat="1">
      <c r="B143" s="164"/>
      <c r="D143" s="159" t="s">
        <v>129</v>
      </c>
      <c r="E143" s="165" t="s">
        <v>1</v>
      </c>
      <c r="F143" s="166" t="s">
        <v>148</v>
      </c>
      <c r="H143" s="165" t="s">
        <v>1</v>
      </c>
      <c r="I143" s="167"/>
      <c r="L143" s="164"/>
      <c r="M143" s="168"/>
      <c r="N143" s="169"/>
      <c r="O143" s="169"/>
      <c r="P143" s="169"/>
      <c r="Q143" s="169"/>
      <c r="R143" s="169"/>
      <c r="S143" s="169"/>
      <c r="T143" s="170"/>
      <c r="AT143" s="165" t="s">
        <v>129</v>
      </c>
      <c r="AU143" s="165" t="s">
        <v>83</v>
      </c>
      <c r="AV143" s="13" t="s">
        <v>81</v>
      </c>
      <c r="AW143" s="13" t="s">
        <v>30</v>
      </c>
      <c r="AX143" s="13" t="s">
        <v>73</v>
      </c>
      <c r="AY143" s="165" t="s">
        <v>120</v>
      </c>
    </row>
    <row r="144" spans="1:65" s="14" customFormat="1">
      <c r="B144" s="171"/>
      <c r="D144" s="159" t="s">
        <v>129</v>
      </c>
      <c r="E144" s="172" t="s">
        <v>1</v>
      </c>
      <c r="F144" s="173" t="s">
        <v>149</v>
      </c>
      <c r="H144" s="174">
        <v>516.78</v>
      </c>
      <c r="I144" s="175"/>
      <c r="L144" s="171"/>
      <c r="M144" s="176"/>
      <c r="N144" s="177"/>
      <c r="O144" s="177"/>
      <c r="P144" s="177"/>
      <c r="Q144" s="177"/>
      <c r="R144" s="177"/>
      <c r="S144" s="177"/>
      <c r="T144" s="178"/>
      <c r="AT144" s="172" t="s">
        <v>129</v>
      </c>
      <c r="AU144" s="172" t="s">
        <v>83</v>
      </c>
      <c r="AV144" s="14" t="s">
        <v>83</v>
      </c>
      <c r="AW144" s="14" t="s">
        <v>30</v>
      </c>
      <c r="AX144" s="14" t="s">
        <v>73</v>
      </c>
      <c r="AY144" s="172" t="s">
        <v>120</v>
      </c>
    </row>
    <row r="145" spans="1:65" s="15" customFormat="1">
      <c r="B145" s="179"/>
      <c r="D145" s="159" t="s">
        <v>129</v>
      </c>
      <c r="E145" s="180" t="s">
        <v>1</v>
      </c>
      <c r="F145" s="181" t="s">
        <v>132</v>
      </c>
      <c r="H145" s="182">
        <v>516.78</v>
      </c>
      <c r="I145" s="183"/>
      <c r="L145" s="179"/>
      <c r="M145" s="184"/>
      <c r="N145" s="185"/>
      <c r="O145" s="185"/>
      <c r="P145" s="185"/>
      <c r="Q145" s="185"/>
      <c r="R145" s="185"/>
      <c r="S145" s="185"/>
      <c r="T145" s="186"/>
      <c r="AT145" s="180" t="s">
        <v>129</v>
      </c>
      <c r="AU145" s="180" t="s">
        <v>83</v>
      </c>
      <c r="AV145" s="15" t="s">
        <v>127</v>
      </c>
      <c r="AW145" s="15" t="s">
        <v>30</v>
      </c>
      <c r="AX145" s="15" t="s">
        <v>81</v>
      </c>
      <c r="AY145" s="180" t="s">
        <v>120</v>
      </c>
    </row>
    <row r="146" spans="1:65" s="2" customFormat="1" ht="21.75" customHeight="1">
      <c r="A146" s="32"/>
      <c r="B146" s="144"/>
      <c r="C146" s="145" t="s">
        <v>150</v>
      </c>
      <c r="D146" s="145" t="s">
        <v>123</v>
      </c>
      <c r="E146" s="146" t="s">
        <v>151</v>
      </c>
      <c r="F146" s="147" t="s">
        <v>152</v>
      </c>
      <c r="G146" s="148" t="s">
        <v>153</v>
      </c>
      <c r="H146" s="149">
        <v>42</v>
      </c>
      <c r="I146" s="150"/>
      <c r="J146" s="151">
        <f>ROUND(I146*H146,2)</f>
        <v>0</v>
      </c>
      <c r="K146" s="152"/>
      <c r="L146" s="33"/>
      <c r="M146" s="153" t="s">
        <v>1</v>
      </c>
      <c r="N146" s="154" t="s">
        <v>38</v>
      </c>
      <c r="O146" s="58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127</v>
      </c>
      <c r="AT146" s="157" t="s">
        <v>123</v>
      </c>
      <c r="AU146" s="157" t="s">
        <v>83</v>
      </c>
      <c r="AY146" s="17" t="s">
        <v>120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81</v>
      </c>
      <c r="BK146" s="158">
        <f>ROUND(I146*H146,2)</f>
        <v>0</v>
      </c>
      <c r="BL146" s="17" t="s">
        <v>127</v>
      </c>
      <c r="BM146" s="157" t="s">
        <v>154</v>
      </c>
    </row>
    <row r="147" spans="1:65" s="2" customFormat="1" ht="19.5">
      <c r="A147" s="32"/>
      <c r="B147" s="33"/>
      <c r="C147" s="32"/>
      <c r="D147" s="159" t="s">
        <v>128</v>
      </c>
      <c r="E147" s="32"/>
      <c r="F147" s="160" t="s">
        <v>152</v>
      </c>
      <c r="G147" s="32"/>
      <c r="H147" s="32"/>
      <c r="I147" s="161"/>
      <c r="J147" s="32"/>
      <c r="K147" s="32"/>
      <c r="L147" s="33"/>
      <c r="M147" s="162"/>
      <c r="N147" s="163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128</v>
      </c>
      <c r="AU147" s="17" t="s">
        <v>83</v>
      </c>
    </row>
    <row r="148" spans="1:65" s="13" customFormat="1">
      <c r="B148" s="164"/>
      <c r="D148" s="159" t="s">
        <v>129</v>
      </c>
      <c r="E148" s="165" t="s">
        <v>1</v>
      </c>
      <c r="F148" s="166" t="s">
        <v>155</v>
      </c>
      <c r="H148" s="165" t="s">
        <v>1</v>
      </c>
      <c r="I148" s="167"/>
      <c r="L148" s="164"/>
      <c r="M148" s="168"/>
      <c r="N148" s="169"/>
      <c r="O148" s="169"/>
      <c r="P148" s="169"/>
      <c r="Q148" s="169"/>
      <c r="R148" s="169"/>
      <c r="S148" s="169"/>
      <c r="T148" s="170"/>
      <c r="AT148" s="165" t="s">
        <v>129</v>
      </c>
      <c r="AU148" s="165" t="s">
        <v>83</v>
      </c>
      <c r="AV148" s="13" t="s">
        <v>81</v>
      </c>
      <c r="AW148" s="13" t="s">
        <v>30</v>
      </c>
      <c r="AX148" s="13" t="s">
        <v>73</v>
      </c>
      <c r="AY148" s="165" t="s">
        <v>120</v>
      </c>
    </row>
    <row r="149" spans="1:65" s="14" customFormat="1">
      <c r="B149" s="171"/>
      <c r="D149" s="159" t="s">
        <v>129</v>
      </c>
      <c r="E149" s="172" t="s">
        <v>1</v>
      </c>
      <c r="F149" s="173" t="s">
        <v>156</v>
      </c>
      <c r="H149" s="174">
        <v>42</v>
      </c>
      <c r="I149" s="175"/>
      <c r="L149" s="171"/>
      <c r="M149" s="176"/>
      <c r="N149" s="177"/>
      <c r="O149" s="177"/>
      <c r="P149" s="177"/>
      <c r="Q149" s="177"/>
      <c r="R149" s="177"/>
      <c r="S149" s="177"/>
      <c r="T149" s="178"/>
      <c r="AT149" s="172" t="s">
        <v>129</v>
      </c>
      <c r="AU149" s="172" t="s">
        <v>83</v>
      </c>
      <c r="AV149" s="14" t="s">
        <v>83</v>
      </c>
      <c r="AW149" s="14" t="s">
        <v>30</v>
      </c>
      <c r="AX149" s="14" t="s">
        <v>73</v>
      </c>
      <c r="AY149" s="172" t="s">
        <v>120</v>
      </c>
    </row>
    <row r="150" spans="1:65" s="15" customFormat="1">
      <c r="B150" s="179"/>
      <c r="D150" s="159" t="s">
        <v>129</v>
      </c>
      <c r="E150" s="180" t="s">
        <v>1</v>
      </c>
      <c r="F150" s="181" t="s">
        <v>132</v>
      </c>
      <c r="H150" s="182">
        <v>42</v>
      </c>
      <c r="I150" s="183"/>
      <c r="L150" s="179"/>
      <c r="M150" s="184"/>
      <c r="N150" s="185"/>
      <c r="O150" s="185"/>
      <c r="P150" s="185"/>
      <c r="Q150" s="185"/>
      <c r="R150" s="185"/>
      <c r="S150" s="185"/>
      <c r="T150" s="186"/>
      <c r="AT150" s="180" t="s">
        <v>129</v>
      </c>
      <c r="AU150" s="180" t="s">
        <v>83</v>
      </c>
      <c r="AV150" s="15" t="s">
        <v>127</v>
      </c>
      <c r="AW150" s="15" t="s">
        <v>30</v>
      </c>
      <c r="AX150" s="15" t="s">
        <v>81</v>
      </c>
      <c r="AY150" s="180" t="s">
        <v>120</v>
      </c>
    </row>
    <row r="151" spans="1:65" s="2" customFormat="1" ht="21.75" customHeight="1">
      <c r="A151" s="32"/>
      <c r="B151" s="144"/>
      <c r="C151" s="187" t="s">
        <v>140</v>
      </c>
      <c r="D151" s="187" t="s">
        <v>143</v>
      </c>
      <c r="E151" s="188" t="s">
        <v>157</v>
      </c>
      <c r="F151" s="189" t="s">
        <v>158</v>
      </c>
      <c r="G151" s="190" t="s">
        <v>153</v>
      </c>
      <c r="H151" s="191">
        <v>42</v>
      </c>
      <c r="I151" s="192"/>
      <c r="J151" s="193">
        <f>ROUND(I151*H151,2)</f>
        <v>0</v>
      </c>
      <c r="K151" s="194"/>
      <c r="L151" s="195"/>
      <c r="M151" s="196" t="s">
        <v>1</v>
      </c>
      <c r="N151" s="197" t="s">
        <v>38</v>
      </c>
      <c r="O151" s="58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147</v>
      </c>
      <c r="AT151" s="157" t="s">
        <v>143</v>
      </c>
      <c r="AU151" s="157" t="s">
        <v>83</v>
      </c>
      <c r="AY151" s="17" t="s">
        <v>120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127</v>
      </c>
      <c r="BM151" s="157" t="s">
        <v>159</v>
      </c>
    </row>
    <row r="152" spans="1:65" s="2" customFormat="1">
      <c r="A152" s="32"/>
      <c r="B152" s="33"/>
      <c r="C152" s="32"/>
      <c r="D152" s="159" t="s">
        <v>128</v>
      </c>
      <c r="E152" s="32"/>
      <c r="F152" s="160" t="s">
        <v>158</v>
      </c>
      <c r="G152" s="32"/>
      <c r="H152" s="32"/>
      <c r="I152" s="161"/>
      <c r="J152" s="32"/>
      <c r="K152" s="32"/>
      <c r="L152" s="33"/>
      <c r="M152" s="162"/>
      <c r="N152" s="163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128</v>
      </c>
      <c r="AU152" s="17" t="s">
        <v>83</v>
      </c>
    </row>
    <row r="153" spans="1:65" s="13" customFormat="1">
      <c r="B153" s="164"/>
      <c r="D153" s="159" t="s">
        <v>129</v>
      </c>
      <c r="E153" s="165" t="s">
        <v>1</v>
      </c>
      <c r="F153" s="166" t="s">
        <v>160</v>
      </c>
      <c r="H153" s="165" t="s">
        <v>1</v>
      </c>
      <c r="I153" s="167"/>
      <c r="L153" s="164"/>
      <c r="M153" s="168"/>
      <c r="N153" s="169"/>
      <c r="O153" s="169"/>
      <c r="P153" s="169"/>
      <c r="Q153" s="169"/>
      <c r="R153" s="169"/>
      <c r="S153" s="169"/>
      <c r="T153" s="170"/>
      <c r="AT153" s="165" t="s">
        <v>129</v>
      </c>
      <c r="AU153" s="165" t="s">
        <v>83</v>
      </c>
      <c r="AV153" s="13" t="s">
        <v>81</v>
      </c>
      <c r="AW153" s="13" t="s">
        <v>30</v>
      </c>
      <c r="AX153" s="13" t="s">
        <v>73</v>
      </c>
      <c r="AY153" s="165" t="s">
        <v>120</v>
      </c>
    </row>
    <row r="154" spans="1:65" s="14" customFormat="1">
      <c r="B154" s="171"/>
      <c r="D154" s="159" t="s">
        <v>129</v>
      </c>
      <c r="E154" s="172" t="s">
        <v>1</v>
      </c>
      <c r="F154" s="173" t="s">
        <v>161</v>
      </c>
      <c r="H154" s="174">
        <v>20</v>
      </c>
      <c r="I154" s="175"/>
      <c r="L154" s="171"/>
      <c r="M154" s="176"/>
      <c r="N154" s="177"/>
      <c r="O154" s="177"/>
      <c r="P154" s="177"/>
      <c r="Q154" s="177"/>
      <c r="R154" s="177"/>
      <c r="S154" s="177"/>
      <c r="T154" s="178"/>
      <c r="AT154" s="172" t="s">
        <v>129</v>
      </c>
      <c r="AU154" s="172" t="s">
        <v>83</v>
      </c>
      <c r="AV154" s="14" t="s">
        <v>83</v>
      </c>
      <c r="AW154" s="14" t="s">
        <v>30</v>
      </c>
      <c r="AX154" s="14" t="s">
        <v>73</v>
      </c>
      <c r="AY154" s="172" t="s">
        <v>120</v>
      </c>
    </row>
    <row r="155" spans="1:65" s="14" customFormat="1">
      <c r="B155" s="171"/>
      <c r="D155" s="159" t="s">
        <v>129</v>
      </c>
      <c r="E155" s="172" t="s">
        <v>1</v>
      </c>
      <c r="F155" s="173" t="s">
        <v>162</v>
      </c>
      <c r="H155" s="174">
        <v>22</v>
      </c>
      <c r="I155" s="175"/>
      <c r="L155" s="171"/>
      <c r="M155" s="176"/>
      <c r="N155" s="177"/>
      <c r="O155" s="177"/>
      <c r="P155" s="177"/>
      <c r="Q155" s="177"/>
      <c r="R155" s="177"/>
      <c r="S155" s="177"/>
      <c r="T155" s="178"/>
      <c r="AT155" s="172" t="s">
        <v>129</v>
      </c>
      <c r="AU155" s="172" t="s">
        <v>83</v>
      </c>
      <c r="AV155" s="14" t="s">
        <v>83</v>
      </c>
      <c r="AW155" s="14" t="s">
        <v>30</v>
      </c>
      <c r="AX155" s="14" t="s">
        <v>73</v>
      </c>
      <c r="AY155" s="172" t="s">
        <v>120</v>
      </c>
    </row>
    <row r="156" spans="1:65" s="15" customFormat="1">
      <c r="B156" s="179"/>
      <c r="D156" s="159" t="s">
        <v>129</v>
      </c>
      <c r="E156" s="180" t="s">
        <v>1</v>
      </c>
      <c r="F156" s="181" t="s">
        <v>132</v>
      </c>
      <c r="H156" s="182">
        <v>42</v>
      </c>
      <c r="I156" s="183"/>
      <c r="L156" s="179"/>
      <c r="M156" s="184"/>
      <c r="N156" s="185"/>
      <c r="O156" s="185"/>
      <c r="P156" s="185"/>
      <c r="Q156" s="185"/>
      <c r="R156" s="185"/>
      <c r="S156" s="185"/>
      <c r="T156" s="186"/>
      <c r="AT156" s="180" t="s">
        <v>129</v>
      </c>
      <c r="AU156" s="180" t="s">
        <v>83</v>
      </c>
      <c r="AV156" s="15" t="s">
        <v>127</v>
      </c>
      <c r="AW156" s="15" t="s">
        <v>30</v>
      </c>
      <c r="AX156" s="15" t="s">
        <v>81</v>
      </c>
      <c r="AY156" s="180" t="s">
        <v>120</v>
      </c>
    </row>
    <row r="157" spans="1:65" s="2" customFormat="1" ht="33" customHeight="1">
      <c r="A157" s="32"/>
      <c r="B157" s="144"/>
      <c r="C157" s="145" t="s">
        <v>163</v>
      </c>
      <c r="D157" s="145" t="s">
        <v>123</v>
      </c>
      <c r="E157" s="146" t="s">
        <v>164</v>
      </c>
      <c r="F157" s="147" t="s">
        <v>165</v>
      </c>
      <c r="G157" s="148" t="s">
        <v>153</v>
      </c>
      <c r="H157" s="149">
        <v>42</v>
      </c>
      <c r="I157" s="150"/>
      <c r="J157" s="151">
        <f>ROUND(I157*H157,2)</f>
        <v>0</v>
      </c>
      <c r="K157" s="152"/>
      <c r="L157" s="33"/>
      <c r="M157" s="153" t="s">
        <v>1</v>
      </c>
      <c r="N157" s="154" t="s">
        <v>38</v>
      </c>
      <c r="O157" s="58"/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7" t="s">
        <v>127</v>
      </c>
      <c r="AT157" s="157" t="s">
        <v>123</v>
      </c>
      <c r="AU157" s="157" t="s">
        <v>83</v>
      </c>
      <c r="AY157" s="17" t="s">
        <v>120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7" t="s">
        <v>81</v>
      </c>
      <c r="BK157" s="158">
        <f>ROUND(I157*H157,2)</f>
        <v>0</v>
      </c>
      <c r="BL157" s="17" t="s">
        <v>127</v>
      </c>
      <c r="BM157" s="157" t="s">
        <v>166</v>
      </c>
    </row>
    <row r="158" spans="1:65" s="2" customFormat="1" ht="19.5">
      <c r="A158" s="32"/>
      <c r="B158" s="33"/>
      <c r="C158" s="32"/>
      <c r="D158" s="159" t="s">
        <v>128</v>
      </c>
      <c r="E158" s="32"/>
      <c r="F158" s="160" t="s">
        <v>165</v>
      </c>
      <c r="G158" s="32"/>
      <c r="H158" s="32"/>
      <c r="I158" s="161"/>
      <c r="J158" s="32"/>
      <c r="K158" s="32"/>
      <c r="L158" s="33"/>
      <c r="M158" s="162"/>
      <c r="N158" s="163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128</v>
      </c>
      <c r="AU158" s="17" t="s">
        <v>83</v>
      </c>
    </row>
    <row r="159" spans="1:65" s="13" customFormat="1">
      <c r="B159" s="164"/>
      <c r="D159" s="159" t="s">
        <v>129</v>
      </c>
      <c r="E159" s="165" t="s">
        <v>1</v>
      </c>
      <c r="F159" s="166" t="s">
        <v>167</v>
      </c>
      <c r="H159" s="165" t="s">
        <v>1</v>
      </c>
      <c r="I159" s="167"/>
      <c r="L159" s="164"/>
      <c r="M159" s="168"/>
      <c r="N159" s="169"/>
      <c r="O159" s="169"/>
      <c r="P159" s="169"/>
      <c r="Q159" s="169"/>
      <c r="R159" s="169"/>
      <c r="S159" s="169"/>
      <c r="T159" s="170"/>
      <c r="AT159" s="165" t="s">
        <v>129</v>
      </c>
      <c r="AU159" s="165" t="s">
        <v>83</v>
      </c>
      <c r="AV159" s="13" t="s">
        <v>81</v>
      </c>
      <c r="AW159" s="13" t="s">
        <v>30</v>
      </c>
      <c r="AX159" s="13" t="s">
        <v>73</v>
      </c>
      <c r="AY159" s="165" t="s">
        <v>120</v>
      </c>
    </row>
    <row r="160" spans="1:65" s="14" customFormat="1">
      <c r="B160" s="171"/>
      <c r="D160" s="159" t="s">
        <v>129</v>
      </c>
      <c r="E160" s="172" t="s">
        <v>1</v>
      </c>
      <c r="F160" s="173" t="s">
        <v>156</v>
      </c>
      <c r="H160" s="174">
        <v>42</v>
      </c>
      <c r="I160" s="175"/>
      <c r="L160" s="171"/>
      <c r="M160" s="176"/>
      <c r="N160" s="177"/>
      <c r="O160" s="177"/>
      <c r="P160" s="177"/>
      <c r="Q160" s="177"/>
      <c r="R160" s="177"/>
      <c r="S160" s="177"/>
      <c r="T160" s="178"/>
      <c r="AT160" s="172" t="s">
        <v>129</v>
      </c>
      <c r="AU160" s="172" t="s">
        <v>83</v>
      </c>
      <c r="AV160" s="14" t="s">
        <v>83</v>
      </c>
      <c r="AW160" s="14" t="s">
        <v>30</v>
      </c>
      <c r="AX160" s="14" t="s">
        <v>73</v>
      </c>
      <c r="AY160" s="172" t="s">
        <v>120</v>
      </c>
    </row>
    <row r="161" spans="1:65" s="15" customFormat="1">
      <c r="B161" s="179"/>
      <c r="D161" s="159" t="s">
        <v>129</v>
      </c>
      <c r="E161" s="180" t="s">
        <v>1</v>
      </c>
      <c r="F161" s="181" t="s">
        <v>132</v>
      </c>
      <c r="H161" s="182">
        <v>42</v>
      </c>
      <c r="I161" s="183"/>
      <c r="L161" s="179"/>
      <c r="M161" s="184"/>
      <c r="N161" s="185"/>
      <c r="O161" s="185"/>
      <c r="P161" s="185"/>
      <c r="Q161" s="185"/>
      <c r="R161" s="185"/>
      <c r="S161" s="185"/>
      <c r="T161" s="186"/>
      <c r="AT161" s="180" t="s">
        <v>129</v>
      </c>
      <c r="AU161" s="180" t="s">
        <v>83</v>
      </c>
      <c r="AV161" s="15" t="s">
        <v>127</v>
      </c>
      <c r="AW161" s="15" t="s">
        <v>30</v>
      </c>
      <c r="AX161" s="15" t="s">
        <v>81</v>
      </c>
      <c r="AY161" s="180" t="s">
        <v>120</v>
      </c>
    </row>
    <row r="162" spans="1:65" s="2" customFormat="1" ht="21.75" customHeight="1">
      <c r="A162" s="32"/>
      <c r="B162" s="144"/>
      <c r="C162" s="187" t="s">
        <v>147</v>
      </c>
      <c r="D162" s="187" t="s">
        <v>143</v>
      </c>
      <c r="E162" s="188" t="s">
        <v>168</v>
      </c>
      <c r="F162" s="189" t="s">
        <v>169</v>
      </c>
      <c r="G162" s="190" t="s">
        <v>153</v>
      </c>
      <c r="H162" s="191">
        <v>84</v>
      </c>
      <c r="I162" s="192"/>
      <c r="J162" s="193">
        <f>ROUND(I162*H162,2)</f>
        <v>0</v>
      </c>
      <c r="K162" s="194"/>
      <c r="L162" s="195"/>
      <c r="M162" s="196" t="s">
        <v>1</v>
      </c>
      <c r="N162" s="197" t="s">
        <v>38</v>
      </c>
      <c r="O162" s="58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147</v>
      </c>
      <c r="AT162" s="157" t="s">
        <v>143</v>
      </c>
      <c r="AU162" s="157" t="s">
        <v>83</v>
      </c>
      <c r="AY162" s="17" t="s">
        <v>120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81</v>
      </c>
      <c r="BK162" s="158">
        <f>ROUND(I162*H162,2)</f>
        <v>0</v>
      </c>
      <c r="BL162" s="17" t="s">
        <v>127</v>
      </c>
      <c r="BM162" s="157" t="s">
        <v>170</v>
      </c>
    </row>
    <row r="163" spans="1:65" s="2" customFormat="1">
      <c r="A163" s="32"/>
      <c r="B163" s="33"/>
      <c r="C163" s="32"/>
      <c r="D163" s="159" t="s">
        <v>128</v>
      </c>
      <c r="E163" s="32"/>
      <c r="F163" s="160" t="s">
        <v>169</v>
      </c>
      <c r="G163" s="32"/>
      <c r="H163" s="32"/>
      <c r="I163" s="161"/>
      <c r="J163" s="32"/>
      <c r="K163" s="32"/>
      <c r="L163" s="33"/>
      <c r="M163" s="162"/>
      <c r="N163" s="163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128</v>
      </c>
      <c r="AU163" s="17" t="s">
        <v>83</v>
      </c>
    </row>
    <row r="164" spans="1:65" s="13" customFormat="1">
      <c r="B164" s="164"/>
      <c r="D164" s="159" t="s">
        <v>129</v>
      </c>
      <c r="E164" s="165" t="s">
        <v>1</v>
      </c>
      <c r="F164" s="166" t="s">
        <v>171</v>
      </c>
      <c r="H164" s="165" t="s">
        <v>1</v>
      </c>
      <c r="I164" s="167"/>
      <c r="L164" s="164"/>
      <c r="M164" s="168"/>
      <c r="N164" s="169"/>
      <c r="O164" s="169"/>
      <c r="P164" s="169"/>
      <c r="Q164" s="169"/>
      <c r="R164" s="169"/>
      <c r="S164" s="169"/>
      <c r="T164" s="170"/>
      <c r="AT164" s="165" t="s">
        <v>129</v>
      </c>
      <c r="AU164" s="165" t="s">
        <v>83</v>
      </c>
      <c r="AV164" s="13" t="s">
        <v>81</v>
      </c>
      <c r="AW164" s="13" t="s">
        <v>30</v>
      </c>
      <c r="AX164" s="13" t="s">
        <v>73</v>
      </c>
      <c r="AY164" s="165" t="s">
        <v>120</v>
      </c>
    </row>
    <row r="165" spans="1:65" s="14" customFormat="1">
      <c r="B165" s="171"/>
      <c r="D165" s="159" t="s">
        <v>129</v>
      </c>
      <c r="E165" s="172" t="s">
        <v>1</v>
      </c>
      <c r="F165" s="173" t="s">
        <v>172</v>
      </c>
      <c r="H165" s="174">
        <v>84</v>
      </c>
      <c r="I165" s="175"/>
      <c r="L165" s="171"/>
      <c r="M165" s="176"/>
      <c r="N165" s="177"/>
      <c r="O165" s="177"/>
      <c r="P165" s="177"/>
      <c r="Q165" s="177"/>
      <c r="R165" s="177"/>
      <c r="S165" s="177"/>
      <c r="T165" s="178"/>
      <c r="AT165" s="172" t="s">
        <v>129</v>
      </c>
      <c r="AU165" s="172" t="s">
        <v>83</v>
      </c>
      <c r="AV165" s="14" t="s">
        <v>83</v>
      </c>
      <c r="AW165" s="14" t="s">
        <v>30</v>
      </c>
      <c r="AX165" s="14" t="s">
        <v>73</v>
      </c>
      <c r="AY165" s="172" t="s">
        <v>120</v>
      </c>
    </row>
    <row r="166" spans="1:65" s="15" customFormat="1">
      <c r="B166" s="179"/>
      <c r="D166" s="159" t="s">
        <v>129</v>
      </c>
      <c r="E166" s="180" t="s">
        <v>1</v>
      </c>
      <c r="F166" s="181" t="s">
        <v>132</v>
      </c>
      <c r="H166" s="182">
        <v>84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129</v>
      </c>
      <c r="AU166" s="180" t="s">
        <v>83</v>
      </c>
      <c r="AV166" s="15" t="s">
        <v>127</v>
      </c>
      <c r="AW166" s="15" t="s">
        <v>30</v>
      </c>
      <c r="AX166" s="15" t="s">
        <v>81</v>
      </c>
      <c r="AY166" s="180" t="s">
        <v>120</v>
      </c>
    </row>
    <row r="167" spans="1:65" s="2" customFormat="1" ht="21.75" customHeight="1">
      <c r="A167" s="32"/>
      <c r="B167" s="144"/>
      <c r="C167" s="187" t="s">
        <v>173</v>
      </c>
      <c r="D167" s="187" t="s">
        <v>143</v>
      </c>
      <c r="E167" s="188" t="s">
        <v>174</v>
      </c>
      <c r="F167" s="189" t="s">
        <v>175</v>
      </c>
      <c r="G167" s="190" t="s">
        <v>153</v>
      </c>
      <c r="H167" s="191">
        <v>80</v>
      </c>
      <c r="I167" s="192"/>
      <c r="J167" s="193">
        <f>ROUND(I167*H167,2)</f>
        <v>0</v>
      </c>
      <c r="K167" s="194"/>
      <c r="L167" s="195"/>
      <c r="M167" s="196" t="s">
        <v>1</v>
      </c>
      <c r="N167" s="197" t="s">
        <v>38</v>
      </c>
      <c r="O167" s="58"/>
      <c r="P167" s="155">
        <f>O167*H167</f>
        <v>0</v>
      </c>
      <c r="Q167" s="155">
        <v>0</v>
      </c>
      <c r="R167" s="155">
        <f>Q167*H167</f>
        <v>0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147</v>
      </c>
      <c r="AT167" s="157" t="s">
        <v>143</v>
      </c>
      <c r="AU167" s="157" t="s">
        <v>83</v>
      </c>
      <c r="AY167" s="17" t="s">
        <v>120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81</v>
      </c>
      <c r="BK167" s="158">
        <f>ROUND(I167*H167,2)</f>
        <v>0</v>
      </c>
      <c r="BL167" s="17" t="s">
        <v>127</v>
      </c>
      <c r="BM167" s="157" t="s">
        <v>176</v>
      </c>
    </row>
    <row r="168" spans="1:65" s="2" customFormat="1" ht="19.5">
      <c r="A168" s="32"/>
      <c r="B168" s="33"/>
      <c r="C168" s="32"/>
      <c r="D168" s="159" t="s">
        <v>128</v>
      </c>
      <c r="E168" s="32"/>
      <c r="F168" s="160" t="s">
        <v>175</v>
      </c>
      <c r="G168" s="32"/>
      <c r="H168" s="32"/>
      <c r="I168" s="161"/>
      <c r="J168" s="32"/>
      <c r="K168" s="32"/>
      <c r="L168" s="33"/>
      <c r="M168" s="162"/>
      <c r="N168" s="163"/>
      <c r="O168" s="58"/>
      <c r="P168" s="58"/>
      <c r="Q168" s="58"/>
      <c r="R168" s="58"/>
      <c r="S168" s="58"/>
      <c r="T168" s="5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128</v>
      </c>
      <c r="AU168" s="17" t="s">
        <v>83</v>
      </c>
    </row>
    <row r="169" spans="1:65" s="13" customFormat="1" ht="22.5">
      <c r="B169" s="164"/>
      <c r="D169" s="159" t="s">
        <v>129</v>
      </c>
      <c r="E169" s="165" t="s">
        <v>1</v>
      </c>
      <c r="F169" s="166" t="s">
        <v>177</v>
      </c>
      <c r="H169" s="165" t="s">
        <v>1</v>
      </c>
      <c r="I169" s="167"/>
      <c r="L169" s="164"/>
      <c r="M169" s="168"/>
      <c r="N169" s="169"/>
      <c r="O169" s="169"/>
      <c r="P169" s="169"/>
      <c r="Q169" s="169"/>
      <c r="R169" s="169"/>
      <c r="S169" s="169"/>
      <c r="T169" s="170"/>
      <c r="AT169" s="165" t="s">
        <v>129</v>
      </c>
      <c r="AU169" s="165" t="s">
        <v>83</v>
      </c>
      <c r="AV169" s="13" t="s">
        <v>81</v>
      </c>
      <c r="AW169" s="13" t="s">
        <v>30</v>
      </c>
      <c r="AX169" s="13" t="s">
        <v>73</v>
      </c>
      <c r="AY169" s="165" t="s">
        <v>120</v>
      </c>
    </row>
    <row r="170" spans="1:65" s="14" customFormat="1">
      <c r="B170" s="171"/>
      <c r="D170" s="159" t="s">
        <v>129</v>
      </c>
      <c r="E170" s="172" t="s">
        <v>1</v>
      </c>
      <c r="F170" s="173" t="s">
        <v>178</v>
      </c>
      <c r="H170" s="174">
        <v>80</v>
      </c>
      <c r="I170" s="175"/>
      <c r="L170" s="171"/>
      <c r="M170" s="176"/>
      <c r="N170" s="177"/>
      <c r="O170" s="177"/>
      <c r="P170" s="177"/>
      <c r="Q170" s="177"/>
      <c r="R170" s="177"/>
      <c r="S170" s="177"/>
      <c r="T170" s="178"/>
      <c r="AT170" s="172" t="s">
        <v>129</v>
      </c>
      <c r="AU170" s="172" t="s">
        <v>83</v>
      </c>
      <c r="AV170" s="14" t="s">
        <v>83</v>
      </c>
      <c r="AW170" s="14" t="s">
        <v>30</v>
      </c>
      <c r="AX170" s="14" t="s">
        <v>73</v>
      </c>
      <c r="AY170" s="172" t="s">
        <v>120</v>
      </c>
    </row>
    <row r="171" spans="1:65" s="15" customFormat="1">
      <c r="B171" s="179"/>
      <c r="D171" s="159" t="s">
        <v>129</v>
      </c>
      <c r="E171" s="180" t="s">
        <v>1</v>
      </c>
      <c r="F171" s="181" t="s">
        <v>132</v>
      </c>
      <c r="H171" s="182">
        <v>80</v>
      </c>
      <c r="I171" s="183"/>
      <c r="L171" s="179"/>
      <c r="M171" s="184"/>
      <c r="N171" s="185"/>
      <c r="O171" s="185"/>
      <c r="P171" s="185"/>
      <c r="Q171" s="185"/>
      <c r="R171" s="185"/>
      <c r="S171" s="185"/>
      <c r="T171" s="186"/>
      <c r="AT171" s="180" t="s">
        <v>129</v>
      </c>
      <c r="AU171" s="180" t="s">
        <v>83</v>
      </c>
      <c r="AV171" s="15" t="s">
        <v>127</v>
      </c>
      <c r="AW171" s="15" t="s">
        <v>30</v>
      </c>
      <c r="AX171" s="15" t="s">
        <v>81</v>
      </c>
      <c r="AY171" s="180" t="s">
        <v>120</v>
      </c>
    </row>
    <row r="172" spans="1:65" s="2" customFormat="1" ht="21.75" customHeight="1">
      <c r="A172" s="32"/>
      <c r="B172" s="144"/>
      <c r="C172" s="187" t="s">
        <v>179</v>
      </c>
      <c r="D172" s="187" t="s">
        <v>143</v>
      </c>
      <c r="E172" s="188" t="s">
        <v>180</v>
      </c>
      <c r="F172" s="189" t="s">
        <v>181</v>
      </c>
      <c r="G172" s="190" t="s">
        <v>153</v>
      </c>
      <c r="H172" s="191">
        <v>88</v>
      </c>
      <c r="I172" s="192"/>
      <c r="J172" s="193">
        <f>ROUND(I172*H172,2)</f>
        <v>0</v>
      </c>
      <c r="K172" s="194"/>
      <c r="L172" s="195"/>
      <c r="M172" s="196" t="s">
        <v>1</v>
      </c>
      <c r="N172" s="197" t="s">
        <v>38</v>
      </c>
      <c r="O172" s="58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7" t="s">
        <v>147</v>
      </c>
      <c r="AT172" s="157" t="s">
        <v>143</v>
      </c>
      <c r="AU172" s="157" t="s">
        <v>83</v>
      </c>
      <c r="AY172" s="17" t="s">
        <v>120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7" t="s">
        <v>81</v>
      </c>
      <c r="BK172" s="158">
        <f>ROUND(I172*H172,2)</f>
        <v>0</v>
      </c>
      <c r="BL172" s="17" t="s">
        <v>127</v>
      </c>
      <c r="BM172" s="157" t="s">
        <v>162</v>
      </c>
    </row>
    <row r="173" spans="1:65" s="2" customFormat="1">
      <c r="A173" s="32"/>
      <c r="B173" s="33"/>
      <c r="C173" s="32"/>
      <c r="D173" s="159" t="s">
        <v>128</v>
      </c>
      <c r="E173" s="32"/>
      <c r="F173" s="160" t="s">
        <v>181</v>
      </c>
      <c r="G173" s="32"/>
      <c r="H173" s="32"/>
      <c r="I173" s="161"/>
      <c r="J173" s="32"/>
      <c r="K173" s="32"/>
      <c r="L173" s="33"/>
      <c r="M173" s="162"/>
      <c r="N173" s="163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128</v>
      </c>
      <c r="AU173" s="17" t="s">
        <v>83</v>
      </c>
    </row>
    <row r="174" spans="1:65" s="13" customFormat="1">
      <c r="B174" s="164"/>
      <c r="D174" s="159" t="s">
        <v>129</v>
      </c>
      <c r="E174" s="165" t="s">
        <v>1</v>
      </c>
      <c r="F174" s="166" t="s">
        <v>182</v>
      </c>
      <c r="H174" s="165" t="s">
        <v>1</v>
      </c>
      <c r="I174" s="167"/>
      <c r="L174" s="164"/>
      <c r="M174" s="168"/>
      <c r="N174" s="169"/>
      <c r="O174" s="169"/>
      <c r="P174" s="169"/>
      <c r="Q174" s="169"/>
      <c r="R174" s="169"/>
      <c r="S174" s="169"/>
      <c r="T174" s="170"/>
      <c r="AT174" s="165" t="s">
        <v>129</v>
      </c>
      <c r="AU174" s="165" t="s">
        <v>83</v>
      </c>
      <c r="AV174" s="13" t="s">
        <v>81</v>
      </c>
      <c r="AW174" s="13" t="s">
        <v>30</v>
      </c>
      <c r="AX174" s="13" t="s">
        <v>73</v>
      </c>
      <c r="AY174" s="165" t="s">
        <v>120</v>
      </c>
    </row>
    <row r="175" spans="1:65" s="14" customFormat="1">
      <c r="B175" s="171"/>
      <c r="D175" s="159" t="s">
        <v>129</v>
      </c>
      <c r="E175" s="172" t="s">
        <v>1</v>
      </c>
      <c r="F175" s="173" t="s">
        <v>183</v>
      </c>
      <c r="H175" s="174">
        <v>88</v>
      </c>
      <c r="I175" s="175"/>
      <c r="L175" s="171"/>
      <c r="M175" s="176"/>
      <c r="N175" s="177"/>
      <c r="O175" s="177"/>
      <c r="P175" s="177"/>
      <c r="Q175" s="177"/>
      <c r="R175" s="177"/>
      <c r="S175" s="177"/>
      <c r="T175" s="178"/>
      <c r="AT175" s="172" t="s">
        <v>129</v>
      </c>
      <c r="AU175" s="172" t="s">
        <v>83</v>
      </c>
      <c r="AV175" s="14" t="s">
        <v>83</v>
      </c>
      <c r="AW175" s="14" t="s">
        <v>30</v>
      </c>
      <c r="AX175" s="14" t="s">
        <v>73</v>
      </c>
      <c r="AY175" s="172" t="s">
        <v>120</v>
      </c>
    </row>
    <row r="176" spans="1:65" s="15" customFormat="1">
      <c r="B176" s="179"/>
      <c r="D176" s="159" t="s">
        <v>129</v>
      </c>
      <c r="E176" s="180" t="s">
        <v>1</v>
      </c>
      <c r="F176" s="181" t="s">
        <v>132</v>
      </c>
      <c r="H176" s="182">
        <v>88</v>
      </c>
      <c r="I176" s="183"/>
      <c r="L176" s="179"/>
      <c r="M176" s="184"/>
      <c r="N176" s="185"/>
      <c r="O176" s="185"/>
      <c r="P176" s="185"/>
      <c r="Q176" s="185"/>
      <c r="R176" s="185"/>
      <c r="S176" s="185"/>
      <c r="T176" s="186"/>
      <c r="AT176" s="180" t="s">
        <v>129</v>
      </c>
      <c r="AU176" s="180" t="s">
        <v>83</v>
      </c>
      <c r="AV176" s="15" t="s">
        <v>127</v>
      </c>
      <c r="AW176" s="15" t="s">
        <v>30</v>
      </c>
      <c r="AX176" s="15" t="s">
        <v>81</v>
      </c>
      <c r="AY176" s="180" t="s">
        <v>120</v>
      </c>
    </row>
    <row r="177" spans="1:65" s="2" customFormat="1" ht="21.75" customHeight="1">
      <c r="A177" s="32"/>
      <c r="B177" s="144"/>
      <c r="C177" s="145" t="s">
        <v>184</v>
      </c>
      <c r="D177" s="145" t="s">
        <v>123</v>
      </c>
      <c r="E177" s="146" t="s">
        <v>185</v>
      </c>
      <c r="F177" s="147" t="s">
        <v>186</v>
      </c>
      <c r="G177" s="148" t="s">
        <v>187</v>
      </c>
      <c r="H177" s="149">
        <v>1660</v>
      </c>
      <c r="I177" s="150"/>
      <c r="J177" s="151">
        <f>ROUND(I177*H177,2)</f>
        <v>0</v>
      </c>
      <c r="K177" s="152"/>
      <c r="L177" s="33"/>
      <c r="M177" s="153" t="s">
        <v>1</v>
      </c>
      <c r="N177" s="154" t="s">
        <v>38</v>
      </c>
      <c r="O177" s="58"/>
      <c r="P177" s="155">
        <f>O177*H177</f>
        <v>0</v>
      </c>
      <c r="Q177" s="155">
        <v>0</v>
      </c>
      <c r="R177" s="155">
        <f>Q177*H177</f>
        <v>0</v>
      </c>
      <c r="S177" s="155">
        <v>0</v>
      </c>
      <c r="T177" s="15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7" t="s">
        <v>127</v>
      </c>
      <c r="AT177" s="157" t="s">
        <v>123</v>
      </c>
      <c r="AU177" s="157" t="s">
        <v>83</v>
      </c>
      <c r="AY177" s="17" t="s">
        <v>120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7" t="s">
        <v>81</v>
      </c>
      <c r="BK177" s="158">
        <f>ROUND(I177*H177,2)</f>
        <v>0</v>
      </c>
      <c r="BL177" s="17" t="s">
        <v>127</v>
      </c>
      <c r="BM177" s="157" t="s">
        <v>188</v>
      </c>
    </row>
    <row r="178" spans="1:65" s="2" customFormat="1">
      <c r="A178" s="32"/>
      <c r="B178" s="33"/>
      <c r="C178" s="32"/>
      <c r="D178" s="159" t="s">
        <v>128</v>
      </c>
      <c r="E178" s="32"/>
      <c r="F178" s="160" t="s">
        <v>186</v>
      </c>
      <c r="G178" s="32"/>
      <c r="H178" s="32"/>
      <c r="I178" s="161"/>
      <c r="J178" s="32"/>
      <c r="K178" s="32"/>
      <c r="L178" s="33"/>
      <c r="M178" s="162"/>
      <c r="N178" s="163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128</v>
      </c>
      <c r="AU178" s="17" t="s">
        <v>83</v>
      </c>
    </row>
    <row r="179" spans="1:65" s="14" customFormat="1" ht="22.5">
      <c r="B179" s="171"/>
      <c r="D179" s="159" t="s">
        <v>129</v>
      </c>
      <c r="E179" s="172" t="s">
        <v>1</v>
      </c>
      <c r="F179" s="173" t="s">
        <v>189</v>
      </c>
      <c r="H179" s="174">
        <v>1660</v>
      </c>
      <c r="I179" s="175"/>
      <c r="L179" s="171"/>
      <c r="M179" s="176"/>
      <c r="N179" s="177"/>
      <c r="O179" s="177"/>
      <c r="P179" s="177"/>
      <c r="Q179" s="177"/>
      <c r="R179" s="177"/>
      <c r="S179" s="177"/>
      <c r="T179" s="178"/>
      <c r="AT179" s="172" t="s">
        <v>129</v>
      </c>
      <c r="AU179" s="172" t="s">
        <v>83</v>
      </c>
      <c r="AV179" s="14" t="s">
        <v>83</v>
      </c>
      <c r="AW179" s="14" t="s">
        <v>30</v>
      </c>
      <c r="AX179" s="14" t="s">
        <v>73</v>
      </c>
      <c r="AY179" s="172" t="s">
        <v>120</v>
      </c>
    </row>
    <row r="180" spans="1:65" s="15" customFormat="1">
      <c r="B180" s="179"/>
      <c r="D180" s="159" t="s">
        <v>129</v>
      </c>
      <c r="E180" s="180" t="s">
        <v>1</v>
      </c>
      <c r="F180" s="181" t="s">
        <v>132</v>
      </c>
      <c r="H180" s="182">
        <v>1660</v>
      </c>
      <c r="I180" s="183"/>
      <c r="L180" s="179"/>
      <c r="M180" s="184"/>
      <c r="N180" s="185"/>
      <c r="O180" s="185"/>
      <c r="P180" s="185"/>
      <c r="Q180" s="185"/>
      <c r="R180" s="185"/>
      <c r="S180" s="185"/>
      <c r="T180" s="186"/>
      <c r="AT180" s="180" t="s">
        <v>129</v>
      </c>
      <c r="AU180" s="180" t="s">
        <v>83</v>
      </c>
      <c r="AV180" s="15" t="s">
        <v>127</v>
      </c>
      <c r="AW180" s="15" t="s">
        <v>30</v>
      </c>
      <c r="AX180" s="15" t="s">
        <v>81</v>
      </c>
      <c r="AY180" s="180" t="s">
        <v>120</v>
      </c>
    </row>
    <row r="181" spans="1:65" s="2" customFormat="1" ht="21.75" customHeight="1">
      <c r="A181" s="32"/>
      <c r="B181" s="144"/>
      <c r="C181" s="187" t="s">
        <v>154</v>
      </c>
      <c r="D181" s="187" t="s">
        <v>143</v>
      </c>
      <c r="E181" s="188" t="s">
        <v>190</v>
      </c>
      <c r="F181" s="189" t="s">
        <v>191</v>
      </c>
      <c r="G181" s="190" t="s">
        <v>153</v>
      </c>
      <c r="H181" s="191">
        <v>3320</v>
      </c>
      <c r="I181" s="192"/>
      <c r="J181" s="193">
        <f>ROUND(I181*H181,2)</f>
        <v>0</v>
      </c>
      <c r="K181" s="194"/>
      <c r="L181" s="195"/>
      <c r="M181" s="196" t="s">
        <v>1</v>
      </c>
      <c r="N181" s="197" t="s">
        <v>38</v>
      </c>
      <c r="O181" s="58"/>
      <c r="P181" s="155">
        <f>O181*H181</f>
        <v>0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7" t="s">
        <v>147</v>
      </c>
      <c r="AT181" s="157" t="s">
        <v>143</v>
      </c>
      <c r="AU181" s="157" t="s">
        <v>83</v>
      </c>
      <c r="AY181" s="17" t="s">
        <v>120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7" t="s">
        <v>81</v>
      </c>
      <c r="BK181" s="158">
        <f>ROUND(I181*H181,2)</f>
        <v>0</v>
      </c>
      <c r="BL181" s="17" t="s">
        <v>127</v>
      </c>
      <c r="BM181" s="157" t="s">
        <v>192</v>
      </c>
    </row>
    <row r="182" spans="1:65" s="2" customFormat="1" ht="19.5">
      <c r="A182" s="32"/>
      <c r="B182" s="33"/>
      <c r="C182" s="32"/>
      <c r="D182" s="159" t="s">
        <v>128</v>
      </c>
      <c r="E182" s="32"/>
      <c r="F182" s="160" t="s">
        <v>191</v>
      </c>
      <c r="G182" s="32"/>
      <c r="H182" s="32"/>
      <c r="I182" s="161"/>
      <c r="J182" s="32"/>
      <c r="K182" s="32"/>
      <c r="L182" s="33"/>
      <c r="M182" s="162"/>
      <c r="N182" s="163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128</v>
      </c>
      <c r="AU182" s="17" t="s">
        <v>83</v>
      </c>
    </row>
    <row r="183" spans="1:65" s="14" customFormat="1">
      <c r="B183" s="171"/>
      <c r="D183" s="159" t="s">
        <v>129</v>
      </c>
      <c r="E183" s="172" t="s">
        <v>1</v>
      </c>
      <c r="F183" s="173" t="s">
        <v>193</v>
      </c>
      <c r="H183" s="174">
        <v>3320</v>
      </c>
      <c r="I183" s="175"/>
      <c r="L183" s="171"/>
      <c r="M183" s="176"/>
      <c r="N183" s="177"/>
      <c r="O183" s="177"/>
      <c r="P183" s="177"/>
      <c r="Q183" s="177"/>
      <c r="R183" s="177"/>
      <c r="S183" s="177"/>
      <c r="T183" s="178"/>
      <c r="AT183" s="172" t="s">
        <v>129</v>
      </c>
      <c r="AU183" s="172" t="s">
        <v>83</v>
      </c>
      <c r="AV183" s="14" t="s">
        <v>83</v>
      </c>
      <c r="AW183" s="14" t="s">
        <v>30</v>
      </c>
      <c r="AX183" s="14" t="s">
        <v>73</v>
      </c>
      <c r="AY183" s="172" t="s">
        <v>120</v>
      </c>
    </row>
    <row r="184" spans="1:65" s="15" customFormat="1">
      <c r="B184" s="179"/>
      <c r="D184" s="159" t="s">
        <v>129</v>
      </c>
      <c r="E184" s="180" t="s">
        <v>1</v>
      </c>
      <c r="F184" s="181" t="s">
        <v>132</v>
      </c>
      <c r="H184" s="182">
        <v>3320</v>
      </c>
      <c r="I184" s="183"/>
      <c r="L184" s="179"/>
      <c r="M184" s="184"/>
      <c r="N184" s="185"/>
      <c r="O184" s="185"/>
      <c r="P184" s="185"/>
      <c r="Q184" s="185"/>
      <c r="R184" s="185"/>
      <c r="S184" s="185"/>
      <c r="T184" s="186"/>
      <c r="AT184" s="180" t="s">
        <v>129</v>
      </c>
      <c r="AU184" s="180" t="s">
        <v>83</v>
      </c>
      <c r="AV184" s="15" t="s">
        <v>127</v>
      </c>
      <c r="AW184" s="15" t="s">
        <v>30</v>
      </c>
      <c r="AX184" s="15" t="s">
        <v>81</v>
      </c>
      <c r="AY184" s="180" t="s">
        <v>120</v>
      </c>
    </row>
    <row r="185" spans="1:65" s="2" customFormat="1" ht="21.75" customHeight="1">
      <c r="A185" s="32"/>
      <c r="B185" s="144"/>
      <c r="C185" s="187" t="s">
        <v>194</v>
      </c>
      <c r="D185" s="187" t="s">
        <v>143</v>
      </c>
      <c r="E185" s="188" t="s">
        <v>195</v>
      </c>
      <c r="F185" s="189" t="s">
        <v>196</v>
      </c>
      <c r="G185" s="190" t="s">
        <v>153</v>
      </c>
      <c r="H185" s="191">
        <v>1660</v>
      </c>
      <c r="I185" s="192"/>
      <c r="J185" s="193">
        <f>ROUND(I185*H185,2)</f>
        <v>0</v>
      </c>
      <c r="K185" s="194"/>
      <c r="L185" s="195"/>
      <c r="M185" s="196" t="s">
        <v>1</v>
      </c>
      <c r="N185" s="197" t="s">
        <v>38</v>
      </c>
      <c r="O185" s="58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7" t="s">
        <v>147</v>
      </c>
      <c r="AT185" s="157" t="s">
        <v>143</v>
      </c>
      <c r="AU185" s="157" t="s">
        <v>83</v>
      </c>
      <c r="AY185" s="17" t="s">
        <v>120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7" t="s">
        <v>81</v>
      </c>
      <c r="BK185" s="158">
        <f>ROUND(I185*H185,2)</f>
        <v>0</v>
      </c>
      <c r="BL185" s="17" t="s">
        <v>127</v>
      </c>
      <c r="BM185" s="157" t="s">
        <v>197</v>
      </c>
    </row>
    <row r="186" spans="1:65" s="2" customFormat="1">
      <c r="A186" s="32"/>
      <c r="B186" s="33"/>
      <c r="C186" s="32"/>
      <c r="D186" s="159" t="s">
        <v>128</v>
      </c>
      <c r="E186" s="32"/>
      <c r="F186" s="160" t="s">
        <v>196</v>
      </c>
      <c r="G186" s="32"/>
      <c r="H186" s="32"/>
      <c r="I186" s="161"/>
      <c r="J186" s="32"/>
      <c r="K186" s="32"/>
      <c r="L186" s="33"/>
      <c r="M186" s="162"/>
      <c r="N186" s="163"/>
      <c r="O186" s="58"/>
      <c r="P186" s="58"/>
      <c r="Q186" s="58"/>
      <c r="R186" s="58"/>
      <c r="S186" s="58"/>
      <c r="T186" s="5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128</v>
      </c>
      <c r="AU186" s="17" t="s">
        <v>83</v>
      </c>
    </row>
    <row r="187" spans="1:65" s="14" customFormat="1">
      <c r="B187" s="171"/>
      <c r="D187" s="159" t="s">
        <v>129</v>
      </c>
      <c r="E187" s="172" t="s">
        <v>1</v>
      </c>
      <c r="F187" s="173" t="s">
        <v>198</v>
      </c>
      <c r="H187" s="174">
        <v>1660</v>
      </c>
      <c r="I187" s="175"/>
      <c r="L187" s="171"/>
      <c r="M187" s="176"/>
      <c r="N187" s="177"/>
      <c r="O187" s="177"/>
      <c r="P187" s="177"/>
      <c r="Q187" s="177"/>
      <c r="R187" s="177"/>
      <c r="S187" s="177"/>
      <c r="T187" s="178"/>
      <c r="AT187" s="172" t="s">
        <v>129</v>
      </c>
      <c r="AU187" s="172" t="s">
        <v>83</v>
      </c>
      <c r="AV187" s="14" t="s">
        <v>83</v>
      </c>
      <c r="AW187" s="14" t="s">
        <v>30</v>
      </c>
      <c r="AX187" s="14" t="s">
        <v>73</v>
      </c>
      <c r="AY187" s="172" t="s">
        <v>120</v>
      </c>
    </row>
    <row r="188" spans="1:65" s="15" customFormat="1">
      <c r="B188" s="179"/>
      <c r="D188" s="159" t="s">
        <v>129</v>
      </c>
      <c r="E188" s="180" t="s">
        <v>1</v>
      </c>
      <c r="F188" s="181" t="s">
        <v>132</v>
      </c>
      <c r="H188" s="182">
        <v>1660</v>
      </c>
      <c r="I188" s="183"/>
      <c r="L188" s="179"/>
      <c r="M188" s="184"/>
      <c r="N188" s="185"/>
      <c r="O188" s="185"/>
      <c r="P188" s="185"/>
      <c r="Q188" s="185"/>
      <c r="R188" s="185"/>
      <c r="S188" s="185"/>
      <c r="T188" s="186"/>
      <c r="AT188" s="180" t="s">
        <v>129</v>
      </c>
      <c r="AU188" s="180" t="s">
        <v>83</v>
      </c>
      <c r="AV188" s="15" t="s">
        <v>127</v>
      </c>
      <c r="AW188" s="15" t="s">
        <v>30</v>
      </c>
      <c r="AX188" s="15" t="s">
        <v>81</v>
      </c>
      <c r="AY188" s="180" t="s">
        <v>120</v>
      </c>
    </row>
    <row r="189" spans="1:65" s="2" customFormat="1" ht="21.75" customHeight="1">
      <c r="A189" s="32"/>
      <c r="B189" s="144"/>
      <c r="C189" s="145" t="s">
        <v>159</v>
      </c>
      <c r="D189" s="145" t="s">
        <v>123</v>
      </c>
      <c r="E189" s="146" t="s">
        <v>199</v>
      </c>
      <c r="F189" s="147" t="s">
        <v>200</v>
      </c>
      <c r="G189" s="148" t="s">
        <v>201</v>
      </c>
      <c r="H189" s="149">
        <v>53</v>
      </c>
      <c r="I189" s="150"/>
      <c r="J189" s="151">
        <f>ROUND(I189*H189,2)</f>
        <v>0</v>
      </c>
      <c r="K189" s="152"/>
      <c r="L189" s="33"/>
      <c r="M189" s="153" t="s">
        <v>1</v>
      </c>
      <c r="N189" s="154" t="s">
        <v>38</v>
      </c>
      <c r="O189" s="58"/>
      <c r="P189" s="155">
        <f>O189*H189</f>
        <v>0</v>
      </c>
      <c r="Q189" s="155">
        <v>0</v>
      </c>
      <c r="R189" s="155">
        <f>Q189*H189</f>
        <v>0</v>
      </c>
      <c r="S189" s="155">
        <v>0</v>
      </c>
      <c r="T189" s="15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7" t="s">
        <v>127</v>
      </c>
      <c r="AT189" s="157" t="s">
        <v>123</v>
      </c>
      <c r="AU189" s="157" t="s">
        <v>83</v>
      </c>
      <c r="AY189" s="17" t="s">
        <v>120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7" t="s">
        <v>81</v>
      </c>
      <c r="BK189" s="158">
        <f>ROUND(I189*H189,2)</f>
        <v>0</v>
      </c>
      <c r="BL189" s="17" t="s">
        <v>127</v>
      </c>
      <c r="BM189" s="157" t="s">
        <v>202</v>
      </c>
    </row>
    <row r="190" spans="1:65" s="2" customFormat="1">
      <c r="A190" s="32"/>
      <c r="B190" s="33"/>
      <c r="C190" s="32"/>
      <c r="D190" s="159" t="s">
        <v>128</v>
      </c>
      <c r="E190" s="32"/>
      <c r="F190" s="160" t="s">
        <v>200</v>
      </c>
      <c r="G190" s="32"/>
      <c r="H190" s="32"/>
      <c r="I190" s="161"/>
      <c r="J190" s="32"/>
      <c r="K190" s="32"/>
      <c r="L190" s="33"/>
      <c r="M190" s="162"/>
      <c r="N190" s="163"/>
      <c r="O190" s="58"/>
      <c r="P190" s="58"/>
      <c r="Q190" s="58"/>
      <c r="R190" s="58"/>
      <c r="S190" s="58"/>
      <c r="T190" s="59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128</v>
      </c>
      <c r="AU190" s="17" t="s">
        <v>83</v>
      </c>
    </row>
    <row r="191" spans="1:65" s="13" customFormat="1">
      <c r="B191" s="164"/>
      <c r="D191" s="159" t="s">
        <v>129</v>
      </c>
      <c r="E191" s="165" t="s">
        <v>1</v>
      </c>
      <c r="F191" s="166" t="s">
        <v>203</v>
      </c>
      <c r="H191" s="165" t="s">
        <v>1</v>
      </c>
      <c r="I191" s="167"/>
      <c r="L191" s="164"/>
      <c r="M191" s="168"/>
      <c r="N191" s="169"/>
      <c r="O191" s="169"/>
      <c r="P191" s="169"/>
      <c r="Q191" s="169"/>
      <c r="R191" s="169"/>
      <c r="S191" s="169"/>
      <c r="T191" s="170"/>
      <c r="AT191" s="165" t="s">
        <v>129</v>
      </c>
      <c r="AU191" s="165" t="s">
        <v>83</v>
      </c>
      <c r="AV191" s="13" t="s">
        <v>81</v>
      </c>
      <c r="AW191" s="13" t="s">
        <v>30</v>
      </c>
      <c r="AX191" s="13" t="s">
        <v>73</v>
      </c>
      <c r="AY191" s="165" t="s">
        <v>120</v>
      </c>
    </row>
    <row r="192" spans="1:65" s="14" customFormat="1">
      <c r="B192" s="171"/>
      <c r="D192" s="159" t="s">
        <v>129</v>
      </c>
      <c r="E192" s="172" t="s">
        <v>1</v>
      </c>
      <c r="F192" s="173" t="s">
        <v>204</v>
      </c>
      <c r="H192" s="174">
        <v>75</v>
      </c>
      <c r="I192" s="175"/>
      <c r="L192" s="171"/>
      <c r="M192" s="176"/>
      <c r="N192" s="177"/>
      <c r="O192" s="177"/>
      <c r="P192" s="177"/>
      <c r="Q192" s="177"/>
      <c r="R192" s="177"/>
      <c r="S192" s="177"/>
      <c r="T192" s="178"/>
      <c r="AT192" s="172" t="s">
        <v>129</v>
      </c>
      <c r="AU192" s="172" t="s">
        <v>83</v>
      </c>
      <c r="AV192" s="14" t="s">
        <v>83</v>
      </c>
      <c r="AW192" s="14" t="s">
        <v>30</v>
      </c>
      <c r="AX192" s="14" t="s">
        <v>73</v>
      </c>
      <c r="AY192" s="172" t="s">
        <v>120</v>
      </c>
    </row>
    <row r="193" spans="1:65" s="13" customFormat="1">
      <c r="B193" s="164"/>
      <c r="D193" s="159" t="s">
        <v>129</v>
      </c>
      <c r="E193" s="165" t="s">
        <v>1</v>
      </c>
      <c r="F193" s="166" t="s">
        <v>205</v>
      </c>
      <c r="H193" s="165" t="s">
        <v>1</v>
      </c>
      <c r="I193" s="167"/>
      <c r="L193" s="164"/>
      <c r="M193" s="168"/>
      <c r="N193" s="169"/>
      <c r="O193" s="169"/>
      <c r="P193" s="169"/>
      <c r="Q193" s="169"/>
      <c r="R193" s="169"/>
      <c r="S193" s="169"/>
      <c r="T193" s="170"/>
      <c r="AT193" s="165" t="s">
        <v>129</v>
      </c>
      <c r="AU193" s="165" t="s">
        <v>83</v>
      </c>
      <c r="AV193" s="13" t="s">
        <v>81</v>
      </c>
      <c r="AW193" s="13" t="s">
        <v>30</v>
      </c>
      <c r="AX193" s="13" t="s">
        <v>73</v>
      </c>
      <c r="AY193" s="165" t="s">
        <v>120</v>
      </c>
    </row>
    <row r="194" spans="1:65" s="14" customFormat="1">
      <c r="B194" s="171"/>
      <c r="D194" s="159" t="s">
        <v>129</v>
      </c>
      <c r="E194" s="172" t="s">
        <v>1</v>
      </c>
      <c r="F194" s="173" t="s">
        <v>206</v>
      </c>
      <c r="H194" s="174">
        <v>-50</v>
      </c>
      <c r="I194" s="175"/>
      <c r="L194" s="171"/>
      <c r="M194" s="176"/>
      <c r="N194" s="177"/>
      <c r="O194" s="177"/>
      <c r="P194" s="177"/>
      <c r="Q194" s="177"/>
      <c r="R194" s="177"/>
      <c r="S194" s="177"/>
      <c r="T194" s="178"/>
      <c r="AT194" s="172" t="s">
        <v>129</v>
      </c>
      <c r="AU194" s="172" t="s">
        <v>83</v>
      </c>
      <c r="AV194" s="14" t="s">
        <v>83</v>
      </c>
      <c r="AW194" s="14" t="s">
        <v>30</v>
      </c>
      <c r="AX194" s="14" t="s">
        <v>73</v>
      </c>
      <c r="AY194" s="172" t="s">
        <v>120</v>
      </c>
    </row>
    <row r="195" spans="1:65" s="13" customFormat="1">
      <c r="B195" s="164"/>
      <c r="D195" s="159" t="s">
        <v>129</v>
      </c>
      <c r="E195" s="165" t="s">
        <v>1</v>
      </c>
      <c r="F195" s="166" t="s">
        <v>207</v>
      </c>
      <c r="H195" s="165" t="s">
        <v>1</v>
      </c>
      <c r="I195" s="167"/>
      <c r="L195" s="164"/>
      <c r="M195" s="168"/>
      <c r="N195" s="169"/>
      <c r="O195" s="169"/>
      <c r="P195" s="169"/>
      <c r="Q195" s="169"/>
      <c r="R195" s="169"/>
      <c r="S195" s="169"/>
      <c r="T195" s="170"/>
      <c r="AT195" s="165" t="s">
        <v>129</v>
      </c>
      <c r="AU195" s="165" t="s">
        <v>83</v>
      </c>
      <c r="AV195" s="13" t="s">
        <v>81</v>
      </c>
      <c r="AW195" s="13" t="s">
        <v>30</v>
      </c>
      <c r="AX195" s="13" t="s">
        <v>73</v>
      </c>
      <c r="AY195" s="165" t="s">
        <v>120</v>
      </c>
    </row>
    <row r="196" spans="1:65" s="14" customFormat="1">
      <c r="B196" s="171"/>
      <c r="D196" s="159" t="s">
        <v>129</v>
      </c>
      <c r="E196" s="172" t="s">
        <v>1</v>
      </c>
      <c r="F196" s="173" t="s">
        <v>208</v>
      </c>
      <c r="H196" s="174">
        <v>28</v>
      </c>
      <c r="I196" s="175"/>
      <c r="L196" s="171"/>
      <c r="M196" s="176"/>
      <c r="N196" s="177"/>
      <c r="O196" s="177"/>
      <c r="P196" s="177"/>
      <c r="Q196" s="177"/>
      <c r="R196" s="177"/>
      <c r="S196" s="177"/>
      <c r="T196" s="178"/>
      <c r="AT196" s="172" t="s">
        <v>129</v>
      </c>
      <c r="AU196" s="172" t="s">
        <v>83</v>
      </c>
      <c r="AV196" s="14" t="s">
        <v>83</v>
      </c>
      <c r="AW196" s="14" t="s">
        <v>30</v>
      </c>
      <c r="AX196" s="14" t="s">
        <v>73</v>
      </c>
      <c r="AY196" s="172" t="s">
        <v>120</v>
      </c>
    </row>
    <row r="197" spans="1:65" s="15" customFormat="1">
      <c r="B197" s="179"/>
      <c r="D197" s="159" t="s">
        <v>129</v>
      </c>
      <c r="E197" s="180" t="s">
        <v>1</v>
      </c>
      <c r="F197" s="181" t="s">
        <v>132</v>
      </c>
      <c r="H197" s="182">
        <v>53</v>
      </c>
      <c r="I197" s="183"/>
      <c r="L197" s="179"/>
      <c r="M197" s="184"/>
      <c r="N197" s="185"/>
      <c r="O197" s="185"/>
      <c r="P197" s="185"/>
      <c r="Q197" s="185"/>
      <c r="R197" s="185"/>
      <c r="S197" s="185"/>
      <c r="T197" s="186"/>
      <c r="AT197" s="180" t="s">
        <v>129</v>
      </c>
      <c r="AU197" s="180" t="s">
        <v>83</v>
      </c>
      <c r="AV197" s="15" t="s">
        <v>127</v>
      </c>
      <c r="AW197" s="15" t="s">
        <v>30</v>
      </c>
      <c r="AX197" s="15" t="s">
        <v>81</v>
      </c>
      <c r="AY197" s="180" t="s">
        <v>120</v>
      </c>
    </row>
    <row r="198" spans="1:65" s="2" customFormat="1" ht="21.75" customHeight="1">
      <c r="A198" s="32"/>
      <c r="B198" s="144"/>
      <c r="C198" s="145" t="s">
        <v>8</v>
      </c>
      <c r="D198" s="145" t="s">
        <v>123</v>
      </c>
      <c r="E198" s="146" t="s">
        <v>209</v>
      </c>
      <c r="F198" s="147" t="s">
        <v>210</v>
      </c>
      <c r="G198" s="148" t="s">
        <v>201</v>
      </c>
      <c r="H198" s="149">
        <v>50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0</v>
      </c>
      <c r="R198" s="155">
        <f>Q198*H198</f>
        <v>0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127</v>
      </c>
      <c r="AT198" s="157" t="s">
        <v>123</v>
      </c>
      <c r="AU198" s="157" t="s">
        <v>83</v>
      </c>
      <c r="AY198" s="17" t="s">
        <v>120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127</v>
      </c>
      <c r="BM198" s="157" t="s">
        <v>211</v>
      </c>
    </row>
    <row r="199" spans="1:65" s="2" customFormat="1">
      <c r="A199" s="32"/>
      <c r="B199" s="33"/>
      <c r="C199" s="32"/>
      <c r="D199" s="159" t="s">
        <v>128</v>
      </c>
      <c r="E199" s="32"/>
      <c r="F199" s="160" t="s">
        <v>210</v>
      </c>
      <c r="G199" s="32"/>
      <c r="H199" s="32"/>
      <c r="I199" s="161"/>
      <c r="J199" s="32"/>
      <c r="K199" s="32"/>
      <c r="L199" s="33"/>
      <c r="M199" s="162"/>
      <c r="N199" s="163"/>
      <c r="O199" s="58"/>
      <c r="P199" s="58"/>
      <c r="Q199" s="58"/>
      <c r="R199" s="58"/>
      <c r="S199" s="58"/>
      <c r="T199" s="59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128</v>
      </c>
      <c r="AU199" s="17" t="s">
        <v>83</v>
      </c>
    </row>
    <row r="200" spans="1:65" s="13" customFormat="1">
      <c r="B200" s="164"/>
      <c r="D200" s="159" t="s">
        <v>129</v>
      </c>
      <c r="E200" s="165" t="s">
        <v>1</v>
      </c>
      <c r="F200" s="166" t="s">
        <v>212</v>
      </c>
      <c r="H200" s="165" t="s">
        <v>1</v>
      </c>
      <c r="I200" s="167"/>
      <c r="L200" s="164"/>
      <c r="M200" s="168"/>
      <c r="N200" s="169"/>
      <c r="O200" s="169"/>
      <c r="P200" s="169"/>
      <c r="Q200" s="169"/>
      <c r="R200" s="169"/>
      <c r="S200" s="169"/>
      <c r="T200" s="170"/>
      <c r="AT200" s="165" t="s">
        <v>129</v>
      </c>
      <c r="AU200" s="165" t="s">
        <v>83</v>
      </c>
      <c r="AV200" s="13" t="s">
        <v>81</v>
      </c>
      <c r="AW200" s="13" t="s">
        <v>30</v>
      </c>
      <c r="AX200" s="13" t="s">
        <v>73</v>
      </c>
      <c r="AY200" s="165" t="s">
        <v>120</v>
      </c>
    </row>
    <row r="201" spans="1:65" s="14" customFormat="1">
      <c r="B201" s="171"/>
      <c r="D201" s="159" t="s">
        <v>129</v>
      </c>
      <c r="E201" s="172" t="s">
        <v>1</v>
      </c>
      <c r="F201" s="173" t="s">
        <v>213</v>
      </c>
      <c r="H201" s="174">
        <v>50</v>
      </c>
      <c r="I201" s="175"/>
      <c r="L201" s="171"/>
      <c r="M201" s="176"/>
      <c r="N201" s="177"/>
      <c r="O201" s="177"/>
      <c r="P201" s="177"/>
      <c r="Q201" s="177"/>
      <c r="R201" s="177"/>
      <c r="S201" s="177"/>
      <c r="T201" s="178"/>
      <c r="AT201" s="172" t="s">
        <v>129</v>
      </c>
      <c r="AU201" s="172" t="s">
        <v>83</v>
      </c>
      <c r="AV201" s="14" t="s">
        <v>83</v>
      </c>
      <c r="AW201" s="14" t="s">
        <v>30</v>
      </c>
      <c r="AX201" s="14" t="s">
        <v>73</v>
      </c>
      <c r="AY201" s="172" t="s">
        <v>120</v>
      </c>
    </row>
    <row r="202" spans="1:65" s="15" customFormat="1">
      <c r="B202" s="179"/>
      <c r="D202" s="159" t="s">
        <v>129</v>
      </c>
      <c r="E202" s="180" t="s">
        <v>1</v>
      </c>
      <c r="F202" s="181" t="s">
        <v>132</v>
      </c>
      <c r="H202" s="182">
        <v>50</v>
      </c>
      <c r="I202" s="183"/>
      <c r="L202" s="179"/>
      <c r="M202" s="184"/>
      <c r="N202" s="185"/>
      <c r="O202" s="185"/>
      <c r="P202" s="185"/>
      <c r="Q202" s="185"/>
      <c r="R202" s="185"/>
      <c r="S202" s="185"/>
      <c r="T202" s="186"/>
      <c r="AT202" s="180" t="s">
        <v>129</v>
      </c>
      <c r="AU202" s="180" t="s">
        <v>83</v>
      </c>
      <c r="AV202" s="15" t="s">
        <v>127</v>
      </c>
      <c r="AW202" s="15" t="s">
        <v>30</v>
      </c>
      <c r="AX202" s="15" t="s">
        <v>81</v>
      </c>
      <c r="AY202" s="180" t="s">
        <v>120</v>
      </c>
    </row>
    <row r="203" spans="1:65" s="2" customFormat="1" ht="16.5" customHeight="1">
      <c r="A203" s="32"/>
      <c r="B203" s="144"/>
      <c r="C203" s="187" t="s">
        <v>166</v>
      </c>
      <c r="D203" s="187" t="s">
        <v>143</v>
      </c>
      <c r="E203" s="188" t="s">
        <v>214</v>
      </c>
      <c r="F203" s="189" t="s">
        <v>215</v>
      </c>
      <c r="G203" s="190" t="s">
        <v>201</v>
      </c>
      <c r="H203" s="191">
        <v>75</v>
      </c>
      <c r="I203" s="192"/>
      <c r="J203" s="193">
        <f>ROUND(I203*H203,2)</f>
        <v>0</v>
      </c>
      <c r="K203" s="194"/>
      <c r="L203" s="195"/>
      <c r="M203" s="196" t="s">
        <v>1</v>
      </c>
      <c r="N203" s="197" t="s">
        <v>38</v>
      </c>
      <c r="O203" s="58"/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7" t="s">
        <v>147</v>
      </c>
      <c r="AT203" s="157" t="s">
        <v>143</v>
      </c>
      <c r="AU203" s="157" t="s">
        <v>83</v>
      </c>
      <c r="AY203" s="17" t="s">
        <v>120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7" t="s">
        <v>81</v>
      </c>
      <c r="BK203" s="158">
        <f>ROUND(I203*H203,2)</f>
        <v>0</v>
      </c>
      <c r="BL203" s="17" t="s">
        <v>127</v>
      </c>
      <c r="BM203" s="157" t="s">
        <v>216</v>
      </c>
    </row>
    <row r="204" spans="1:65" s="2" customFormat="1">
      <c r="A204" s="32"/>
      <c r="B204" s="33"/>
      <c r="C204" s="32"/>
      <c r="D204" s="159" t="s">
        <v>128</v>
      </c>
      <c r="E204" s="32"/>
      <c r="F204" s="160" t="s">
        <v>215</v>
      </c>
      <c r="G204" s="32"/>
      <c r="H204" s="32"/>
      <c r="I204" s="161"/>
      <c r="J204" s="32"/>
      <c r="K204" s="32"/>
      <c r="L204" s="33"/>
      <c r="M204" s="162"/>
      <c r="N204" s="163"/>
      <c r="O204" s="58"/>
      <c r="P204" s="58"/>
      <c r="Q204" s="58"/>
      <c r="R204" s="58"/>
      <c r="S204" s="58"/>
      <c r="T204" s="5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128</v>
      </c>
      <c r="AU204" s="17" t="s">
        <v>83</v>
      </c>
    </row>
    <row r="205" spans="1:65" s="13" customFormat="1">
      <c r="B205" s="164"/>
      <c r="D205" s="159" t="s">
        <v>129</v>
      </c>
      <c r="E205" s="165" t="s">
        <v>1</v>
      </c>
      <c r="F205" s="166" t="s">
        <v>217</v>
      </c>
      <c r="H205" s="165" t="s">
        <v>1</v>
      </c>
      <c r="I205" s="167"/>
      <c r="L205" s="164"/>
      <c r="M205" s="168"/>
      <c r="N205" s="169"/>
      <c r="O205" s="169"/>
      <c r="P205" s="169"/>
      <c r="Q205" s="169"/>
      <c r="R205" s="169"/>
      <c r="S205" s="169"/>
      <c r="T205" s="170"/>
      <c r="AT205" s="165" t="s">
        <v>129</v>
      </c>
      <c r="AU205" s="165" t="s">
        <v>83</v>
      </c>
      <c r="AV205" s="13" t="s">
        <v>81</v>
      </c>
      <c r="AW205" s="13" t="s">
        <v>30</v>
      </c>
      <c r="AX205" s="13" t="s">
        <v>73</v>
      </c>
      <c r="AY205" s="165" t="s">
        <v>120</v>
      </c>
    </row>
    <row r="206" spans="1:65" s="14" customFormat="1">
      <c r="B206" s="171"/>
      <c r="D206" s="159" t="s">
        <v>129</v>
      </c>
      <c r="E206" s="172" t="s">
        <v>1</v>
      </c>
      <c r="F206" s="173" t="s">
        <v>218</v>
      </c>
      <c r="H206" s="174">
        <v>75</v>
      </c>
      <c r="I206" s="175"/>
      <c r="L206" s="171"/>
      <c r="M206" s="176"/>
      <c r="N206" s="177"/>
      <c r="O206" s="177"/>
      <c r="P206" s="177"/>
      <c r="Q206" s="177"/>
      <c r="R206" s="177"/>
      <c r="S206" s="177"/>
      <c r="T206" s="178"/>
      <c r="AT206" s="172" t="s">
        <v>129</v>
      </c>
      <c r="AU206" s="172" t="s">
        <v>83</v>
      </c>
      <c r="AV206" s="14" t="s">
        <v>83</v>
      </c>
      <c r="AW206" s="14" t="s">
        <v>30</v>
      </c>
      <c r="AX206" s="14" t="s">
        <v>73</v>
      </c>
      <c r="AY206" s="172" t="s">
        <v>120</v>
      </c>
    </row>
    <row r="207" spans="1:65" s="15" customFormat="1">
      <c r="B207" s="179"/>
      <c r="D207" s="159" t="s">
        <v>129</v>
      </c>
      <c r="E207" s="180" t="s">
        <v>1</v>
      </c>
      <c r="F207" s="181" t="s">
        <v>132</v>
      </c>
      <c r="H207" s="182">
        <v>75</v>
      </c>
      <c r="I207" s="183"/>
      <c r="L207" s="179"/>
      <c r="M207" s="184"/>
      <c r="N207" s="185"/>
      <c r="O207" s="185"/>
      <c r="P207" s="185"/>
      <c r="Q207" s="185"/>
      <c r="R207" s="185"/>
      <c r="S207" s="185"/>
      <c r="T207" s="186"/>
      <c r="AT207" s="180" t="s">
        <v>129</v>
      </c>
      <c r="AU207" s="180" t="s">
        <v>83</v>
      </c>
      <c r="AV207" s="15" t="s">
        <v>127</v>
      </c>
      <c r="AW207" s="15" t="s">
        <v>30</v>
      </c>
      <c r="AX207" s="15" t="s">
        <v>81</v>
      </c>
      <c r="AY207" s="180" t="s">
        <v>120</v>
      </c>
    </row>
    <row r="208" spans="1:65" s="2" customFormat="1" ht="21.75" customHeight="1">
      <c r="A208" s="32"/>
      <c r="B208" s="144"/>
      <c r="C208" s="145" t="s">
        <v>219</v>
      </c>
      <c r="D208" s="145" t="s">
        <v>123</v>
      </c>
      <c r="E208" s="146" t="s">
        <v>220</v>
      </c>
      <c r="F208" s="147" t="s">
        <v>221</v>
      </c>
      <c r="G208" s="148" t="s">
        <v>153</v>
      </c>
      <c r="H208" s="149">
        <v>12</v>
      </c>
      <c r="I208" s="150"/>
      <c r="J208" s="151">
        <f>ROUND(I208*H208,2)</f>
        <v>0</v>
      </c>
      <c r="K208" s="152"/>
      <c r="L208" s="33"/>
      <c r="M208" s="153" t="s">
        <v>1</v>
      </c>
      <c r="N208" s="154" t="s">
        <v>38</v>
      </c>
      <c r="O208" s="58"/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7" t="s">
        <v>127</v>
      </c>
      <c r="AT208" s="157" t="s">
        <v>123</v>
      </c>
      <c r="AU208" s="157" t="s">
        <v>83</v>
      </c>
      <c r="AY208" s="17" t="s">
        <v>120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7" t="s">
        <v>81</v>
      </c>
      <c r="BK208" s="158">
        <f>ROUND(I208*H208,2)</f>
        <v>0</v>
      </c>
      <c r="BL208" s="17" t="s">
        <v>127</v>
      </c>
      <c r="BM208" s="157" t="s">
        <v>222</v>
      </c>
    </row>
    <row r="209" spans="1:65" s="2" customFormat="1">
      <c r="A209" s="32"/>
      <c r="B209" s="33"/>
      <c r="C209" s="32"/>
      <c r="D209" s="159" t="s">
        <v>128</v>
      </c>
      <c r="E209" s="32"/>
      <c r="F209" s="160" t="s">
        <v>221</v>
      </c>
      <c r="G209" s="32"/>
      <c r="H209" s="32"/>
      <c r="I209" s="161"/>
      <c r="J209" s="32"/>
      <c r="K209" s="32"/>
      <c r="L209" s="33"/>
      <c r="M209" s="162"/>
      <c r="N209" s="163"/>
      <c r="O209" s="58"/>
      <c r="P209" s="58"/>
      <c r="Q209" s="58"/>
      <c r="R209" s="58"/>
      <c r="S209" s="58"/>
      <c r="T209" s="5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128</v>
      </c>
      <c r="AU209" s="17" t="s">
        <v>83</v>
      </c>
    </row>
    <row r="210" spans="1:65" s="13" customFormat="1">
      <c r="B210" s="164"/>
      <c r="D210" s="159" t="s">
        <v>129</v>
      </c>
      <c r="E210" s="165" t="s">
        <v>1</v>
      </c>
      <c r="F210" s="166" t="s">
        <v>223</v>
      </c>
      <c r="H210" s="165" t="s">
        <v>1</v>
      </c>
      <c r="I210" s="167"/>
      <c r="L210" s="164"/>
      <c r="M210" s="168"/>
      <c r="N210" s="169"/>
      <c r="O210" s="169"/>
      <c r="P210" s="169"/>
      <c r="Q210" s="169"/>
      <c r="R210" s="169"/>
      <c r="S210" s="169"/>
      <c r="T210" s="170"/>
      <c r="AT210" s="165" t="s">
        <v>129</v>
      </c>
      <c r="AU210" s="165" t="s">
        <v>83</v>
      </c>
      <c r="AV210" s="13" t="s">
        <v>81</v>
      </c>
      <c r="AW210" s="13" t="s">
        <v>30</v>
      </c>
      <c r="AX210" s="13" t="s">
        <v>73</v>
      </c>
      <c r="AY210" s="165" t="s">
        <v>120</v>
      </c>
    </row>
    <row r="211" spans="1:65" s="14" customFormat="1">
      <c r="B211" s="171"/>
      <c r="D211" s="159" t="s">
        <v>129</v>
      </c>
      <c r="E211" s="172" t="s">
        <v>1</v>
      </c>
      <c r="F211" s="173" t="s">
        <v>224</v>
      </c>
      <c r="H211" s="174">
        <v>12</v>
      </c>
      <c r="I211" s="175"/>
      <c r="L211" s="171"/>
      <c r="M211" s="176"/>
      <c r="N211" s="177"/>
      <c r="O211" s="177"/>
      <c r="P211" s="177"/>
      <c r="Q211" s="177"/>
      <c r="R211" s="177"/>
      <c r="S211" s="177"/>
      <c r="T211" s="178"/>
      <c r="AT211" s="172" t="s">
        <v>129</v>
      </c>
      <c r="AU211" s="172" t="s">
        <v>83</v>
      </c>
      <c r="AV211" s="14" t="s">
        <v>83</v>
      </c>
      <c r="AW211" s="14" t="s">
        <v>30</v>
      </c>
      <c r="AX211" s="14" t="s">
        <v>73</v>
      </c>
      <c r="AY211" s="172" t="s">
        <v>120</v>
      </c>
    </row>
    <row r="212" spans="1:65" s="15" customFormat="1">
      <c r="B212" s="179"/>
      <c r="D212" s="159" t="s">
        <v>129</v>
      </c>
      <c r="E212" s="180" t="s">
        <v>1</v>
      </c>
      <c r="F212" s="181" t="s">
        <v>132</v>
      </c>
      <c r="H212" s="182">
        <v>12</v>
      </c>
      <c r="I212" s="183"/>
      <c r="L212" s="179"/>
      <c r="M212" s="184"/>
      <c r="N212" s="185"/>
      <c r="O212" s="185"/>
      <c r="P212" s="185"/>
      <c r="Q212" s="185"/>
      <c r="R212" s="185"/>
      <c r="S212" s="185"/>
      <c r="T212" s="186"/>
      <c r="AT212" s="180" t="s">
        <v>129</v>
      </c>
      <c r="AU212" s="180" t="s">
        <v>83</v>
      </c>
      <c r="AV212" s="15" t="s">
        <v>127</v>
      </c>
      <c r="AW212" s="15" t="s">
        <v>30</v>
      </c>
      <c r="AX212" s="15" t="s">
        <v>81</v>
      </c>
      <c r="AY212" s="180" t="s">
        <v>120</v>
      </c>
    </row>
    <row r="213" spans="1:65" s="2" customFormat="1" ht="21.75" customHeight="1">
      <c r="A213" s="32"/>
      <c r="B213" s="144"/>
      <c r="C213" s="145" t="s">
        <v>170</v>
      </c>
      <c r="D213" s="145" t="s">
        <v>123</v>
      </c>
      <c r="E213" s="146" t="s">
        <v>225</v>
      </c>
      <c r="F213" s="147" t="s">
        <v>226</v>
      </c>
      <c r="G213" s="148" t="s">
        <v>227</v>
      </c>
      <c r="H213" s="149">
        <v>1.198</v>
      </c>
      <c r="I213" s="150"/>
      <c r="J213" s="151">
        <f>ROUND(I213*H213,2)</f>
        <v>0</v>
      </c>
      <c r="K213" s="152"/>
      <c r="L213" s="33"/>
      <c r="M213" s="153" t="s">
        <v>1</v>
      </c>
      <c r="N213" s="154" t="s">
        <v>38</v>
      </c>
      <c r="O213" s="58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7" t="s">
        <v>127</v>
      </c>
      <c r="AT213" s="157" t="s">
        <v>123</v>
      </c>
      <c r="AU213" s="157" t="s">
        <v>83</v>
      </c>
      <c r="AY213" s="17" t="s">
        <v>120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7" t="s">
        <v>81</v>
      </c>
      <c r="BK213" s="158">
        <f>ROUND(I213*H213,2)</f>
        <v>0</v>
      </c>
      <c r="BL213" s="17" t="s">
        <v>127</v>
      </c>
      <c r="BM213" s="157" t="s">
        <v>228</v>
      </c>
    </row>
    <row r="214" spans="1:65" s="2" customFormat="1">
      <c r="A214" s="32"/>
      <c r="B214" s="33"/>
      <c r="C214" s="32"/>
      <c r="D214" s="159" t="s">
        <v>128</v>
      </c>
      <c r="E214" s="32"/>
      <c r="F214" s="160" t="s">
        <v>226</v>
      </c>
      <c r="G214" s="32"/>
      <c r="H214" s="32"/>
      <c r="I214" s="161"/>
      <c r="J214" s="32"/>
      <c r="K214" s="32"/>
      <c r="L214" s="33"/>
      <c r="M214" s="162"/>
      <c r="N214" s="163"/>
      <c r="O214" s="58"/>
      <c r="P214" s="58"/>
      <c r="Q214" s="58"/>
      <c r="R214" s="58"/>
      <c r="S214" s="58"/>
      <c r="T214" s="59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128</v>
      </c>
      <c r="AU214" s="17" t="s">
        <v>83</v>
      </c>
    </row>
    <row r="215" spans="1:65" s="13" customFormat="1">
      <c r="B215" s="164"/>
      <c r="D215" s="159" t="s">
        <v>129</v>
      </c>
      <c r="E215" s="165" t="s">
        <v>1</v>
      </c>
      <c r="F215" s="166" t="s">
        <v>229</v>
      </c>
      <c r="H215" s="165" t="s">
        <v>1</v>
      </c>
      <c r="I215" s="167"/>
      <c r="L215" s="164"/>
      <c r="M215" s="168"/>
      <c r="N215" s="169"/>
      <c r="O215" s="169"/>
      <c r="P215" s="169"/>
      <c r="Q215" s="169"/>
      <c r="R215" s="169"/>
      <c r="S215" s="169"/>
      <c r="T215" s="170"/>
      <c r="AT215" s="165" t="s">
        <v>129</v>
      </c>
      <c r="AU215" s="165" t="s">
        <v>83</v>
      </c>
      <c r="AV215" s="13" t="s">
        <v>81</v>
      </c>
      <c r="AW215" s="13" t="s">
        <v>30</v>
      </c>
      <c r="AX215" s="13" t="s">
        <v>73</v>
      </c>
      <c r="AY215" s="165" t="s">
        <v>120</v>
      </c>
    </row>
    <row r="216" spans="1:65" s="14" customFormat="1">
      <c r="B216" s="171"/>
      <c r="D216" s="159" t="s">
        <v>129</v>
      </c>
      <c r="E216" s="172" t="s">
        <v>1</v>
      </c>
      <c r="F216" s="173" t="s">
        <v>230</v>
      </c>
      <c r="H216" s="174">
        <v>1.198</v>
      </c>
      <c r="I216" s="175"/>
      <c r="L216" s="171"/>
      <c r="M216" s="176"/>
      <c r="N216" s="177"/>
      <c r="O216" s="177"/>
      <c r="P216" s="177"/>
      <c r="Q216" s="177"/>
      <c r="R216" s="177"/>
      <c r="S216" s="177"/>
      <c r="T216" s="178"/>
      <c r="AT216" s="172" t="s">
        <v>129</v>
      </c>
      <c r="AU216" s="172" t="s">
        <v>83</v>
      </c>
      <c r="AV216" s="14" t="s">
        <v>83</v>
      </c>
      <c r="AW216" s="14" t="s">
        <v>30</v>
      </c>
      <c r="AX216" s="14" t="s">
        <v>73</v>
      </c>
      <c r="AY216" s="172" t="s">
        <v>120</v>
      </c>
    </row>
    <row r="217" spans="1:65" s="15" customFormat="1">
      <c r="B217" s="179"/>
      <c r="D217" s="159" t="s">
        <v>129</v>
      </c>
      <c r="E217" s="180" t="s">
        <v>1</v>
      </c>
      <c r="F217" s="181" t="s">
        <v>132</v>
      </c>
      <c r="H217" s="182">
        <v>1.198</v>
      </c>
      <c r="I217" s="183"/>
      <c r="L217" s="179"/>
      <c r="M217" s="184"/>
      <c r="N217" s="185"/>
      <c r="O217" s="185"/>
      <c r="P217" s="185"/>
      <c r="Q217" s="185"/>
      <c r="R217" s="185"/>
      <c r="S217" s="185"/>
      <c r="T217" s="186"/>
      <c r="AT217" s="180" t="s">
        <v>129</v>
      </c>
      <c r="AU217" s="180" t="s">
        <v>83</v>
      </c>
      <c r="AV217" s="15" t="s">
        <v>127</v>
      </c>
      <c r="AW217" s="15" t="s">
        <v>30</v>
      </c>
      <c r="AX217" s="15" t="s">
        <v>81</v>
      </c>
      <c r="AY217" s="180" t="s">
        <v>120</v>
      </c>
    </row>
    <row r="218" spans="1:65" s="2" customFormat="1" ht="21.75" customHeight="1">
      <c r="A218" s="32"/>
      <c r="B218" s="144"/>
      <c r="C218" s="145" t="s">
        <v>231</v>
      </c>
      <c r="D218" s="145" t="s">
        <v>123</v>
      </c>
      <c r="E218" s="146" t="s">
        <v>232</v>
      </c>
      <c r="F218" s="147" t="s">
        <v>233</v>
      </c>
      <c r="G218" s="148" t="s">
        <v>234</v>
      </c>
      <c r="H218" s="149">
        <v>14</v>
      </c>
      <c r="I218" s="150"/>
      <c r="J218" s="151">
        <f>ROUND(I218*H218,2)</f>
        <v>0</v>
      </c>
      <c r="K218" s="152"/>
      <c r="L218" s="33"/>
      <c r="M218" s="153" t="s">
        <v>1</v>
      </c>
      <c r="N218" s="154" t="s">
        <v>38</v>
      </c>
      <c r="O218" s="58"/>
      <c r="P218" s="155">
        <f>O218*H218</f>
        <v>0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7" t="s">
        <v>127</v>
      </c>
      <c r="AT218" s="157" t="s">
        <v>123</v>
      </c>
      <c r="AU218" s="157" t="s">
        <v>83</v>
      </c>
      <c r="AY218" s="17" t="s">
        <v>120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7" t="s">
        <v>81</v>
      </c>
      <c r="BK218" s="158">
        <f>ROUND(I218*H218,2)</f>
        <v>0</v>
      </c>
      <c r="BL218" s="17" t="s">
        <v>127</v>
      </c>
      <c r="BM218" s="157" t="s">
        <v>156</v>
      </c>
    </row>
    <row r="219" spans="1:65" s="2" customFormat="1" ht="19.5">
      <c r="A219" s="32"/>
      <c r="B219" s="33"/>
      <c r="C219" s="32"/>
      <c r="D219" s="159" t="s">
        <v>128</v>
      </c>
      <c r="E219" s="32"/>
      <c r="F219" s="160" t="s">
        <v>233</v>
      </c>
      <c r="G219" s="32"/>
      <c r="H219" s="32"/>
      <c r="I219" s="161"/>
      <c r="J219" s="32"/>
      <c r="K219" s="32"/>
      <c r="L219" s="33"/>
      <c r="M219" s="162"/>
      <c r="N219" s="163"/>
      <c r="O219" s="58"/>
      <c r="P219" s="58"/>
      <c r="Q219" s="58"/>
      <c r="R219" s="58"/>
      <c r="S219" s="58"/>
      <c r="T219" s="5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128</v>
      </c>
      <c r="AU219" s="17" t="s">
        <v>83</v>
      </c>
    </row>
    <row r="220" spans="1:65" s="13" customFormat="1">
      <c r="B220" s="164"/>
      <c r="D220" s="159" t="s">
        <v>129</v>
      </c>
      <c r="E220" s="165" t="s">
        <v>1</v>
      </c>
      <c r="F220" s="166" t="s">
        <v>235</v>
      </c>
      <c r="H220" s="165" t="s">
        <v>1</v>
      </c>
      <c r="I220" s="167"/>
      <c r="L220" s="164"/>
      <c r="M220" s="168"/>
      <c r="N220" s="169"/>
      <c r="O220" s="169"/>
      <c r="P220" s="169"/>
      <c r="Q220" s="169"/>
      <c r="R220" s="169"/>
      <c r="S220" s="169"/>
      <c r="T220" s="170"/>
      <c r="AT220" s="165" t="s">
        <v>129</v>
      </c>
      <c r="AU220" s="165" t="s">
        <v>83</v>
      </c>
      <c r="AV220" s="13" t="s">
        <v>81</v>
      </c>
      <c r="AW220" s="13" t="s">
        <v>30</v>
      </c>
      <c r="AX220" s="13" t="s">
        <v>73</v>
      </c>
      <c r="AY220" s="165" t="s">
        <v>120</v>
      </c>
    </row>
    <row r="221" spans="1:65" s="14" customFormat="1">
      <c r="B221" s="171"/>
      <c r="D221" s="159" t="s">
        <v>129</v>
      </c>
      <c r="E221" s="172" t="s">
        <v>1</v>
      </c>
      <c r="F221" s="173" t="s">
        <v>236</v>
      </c>
      <c r="H221" s="174">
        <v>14</v>
      </c>
      <c r="I221" s="175"/>
      <c r="L221" s="171"/>
      <c r="M221" s="176"/>
      <c r="N221" s="177"/>
      <c r="O221" s="177"/>
      <c r="P221" s="177"/>
      <c r="Q221" s="177"/>
      <c r="R221" s="177"/>
      <c r="S221" s="177"/>
      <c r="T221" s="178"/>
      <c r="AT221" s="172" t="s">
        <v>129</v>
      </c>
      <c r="AU221" s="172" t="s">
        <v>83</v>
      </c>
      <c r="AV221" s="14" t="s">
        <v>83</v>
      </c>
      <c r="AW221" s="14" t="s">
        <v>30</v>
      </c>
      <c r="AX221" s="14" t="s">
        <v>73</v>
      </c>
      <c r="AY221" s="172" t="s">
        <v>120</v>
      </c>
    </row>
    <row r="222" spans="1:65" s="15" customFormat="1">
      <c r="B222" s="179"/>
      <c r="D222" s="159" t="s">
        <v>129</v>
      </c>
      <c r="E222" s="180" t="s">
        <v>1</v>
      </c>
      <c r="F222" s="181" t="s">
        <v>132</v>
      </c>
      <c r="H222" s="182">
        <v>14</v>
      </c>
      <c r="I222" s="183"/>
      <c r="L222" s="179"/>
      <c r="M222" s="184"/>
      <c r="N222" s="185"/>
      <c r="O222" s="185"/>
      <c r="P222" s="185"/>
      <c r="Q222" s="185"/>
      <c r="R222" s="185"/>
      <c r="S222" s="185"/>
      <c r="T222" s="186"/>
      <c r="AT222" s="180" t="s">
        <v>129</v>
      </c>
      <c r="AU222" s="180" t="s">
        <v>83</v>
      </c>
      <c r="AV222" s="15" t="s">
        <v>127</v>
      </c>
      <c r="AW222" s="15" t="s">
        <v>30</v>
      </c>
      <c r="AX222" s="15" t="s">
        <v>81</v>
      </c>
      <c r="AY222" s="180" t="s">
        <v>120</v>
      </c>
    </row>
    <row r="223" spans="1:65" s="2" customFormat="1" ht="21.75" customHeight="1">
      <c r="A223" s="32"/>
      <c r="B223" s="144"/>
      <c r="C223" s="145" t="s">
        <v>176</v>
      </c>
      <c r="D223" s="145" t="s">
        <v>123</v>
      </c>
      <c r="E223" s="146" t="s">
        <v>237</v>
      </c>
      <c r="F223" s="147" t="s">
        <v>238</v>
      </c>
      <c r="G223" s="148" t="s">
        <v>234</v>
      </c>
      <c r="H223" s="149">
        <v>6</v>
      </c>
      <c r="I223" s="150"/>
      <c r="J223" s="151">
        <f>ROUND(I223*H223,2)</f>
        <v>0</v>
      </c>
      <c r="K223" s="152"/>
      <c r="L223" s="33"/>
      <c r="M223" s="153" t="s">
        <v>1</v>
      </c>
      <c r="N223" s="154" t="s">
        <v>38</v>
      </c>
      <c r="O223" s="58"/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7" t="s">
        <v>127</v>
      </c>
      <c r="AT223" s="157" t="s">
        <v>123</v>
      </c>
      <c r="AU223" s="157" t="s">
        <v>83</v>
      </c>
      <c r="AY223" s="17" t="s">
        <v>120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7" t="s">
        <v>81</v>
      </c>
      <c r="BK223" s="158">
        <f>ROUND(I223*H223,2)</f>
        <v>0</v>
      </c>
      <c r="BL223" s="17" t="s">
        <v>127</v>
      </c>
      <c r="BM223" s="157" t="s">
        <v>239</v>
      </c>
    </row>
    <row r="224" spans="1:65" s="2" customFormat="1" ht="19.5">
      <c r="A224" s="32"/>
      <c r="B224" s="33"/>
      <c r="C224" s="32"/>
      <c r="D224" s="159" t="s">
        <v>128</v>
      </c>
      <c r="E224" s="32"/>
      <c r="F224" s="160" t="s">
        <v>238</v>
      </c>
      <c r="G224" s="32"/>
      <c r="H224" s="32"/>
      <c r="I224" s="161"/>
      <c r="J224" s="32"/>
      <c r="K224" s="32"/>
      <c r="L224" s="33"/>
      <c r="M224" s="162"/>
      <c r="N224" s="163"/>
      <c r="O224" s="58"/>
      <c r="P224" s="58"/>
      <c r="Q224" s="58"/>
      <c r="R224" s="58"/>
      <c r="S224" s="58"/>
      <c r="T224" s="59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128</v>
      </c>
      <c r="AU224" s="17" t="s">
        <v>83</v>
      </c>
    </row>
    <row r="225" spans="1:65" s="13" customFormat="1">
      <c r="B225" s="164"/>
      <c r="D225" s="159" t="s">
        <v>129</v>
      </c>
      <c r="E225" s="165" t="s">
        <v>1</v>
      </c>
      <c r="F225" s="166" t="s">
        <v>240</v>
      </c>
      <c r="H225" s="165" t="s">
        <v>1</v>
      </c>
      <c r="I225" s="167"/>
      <c r="L225" s="164"/>
      <c r="M225" s="168"/>
      <c r="N225" s="169"/>
      <c r="O225" s="169"/>
      <c r="P225" s="169"/>
      <c r="Q225" s="169"/>
      <c r="R225" s="169"/>
      <c r="S225" s="169"/>
      <c r="T225" s="170"/>
      <c r="AT225" s="165" t="s">
        <v>129</v>
      </c>
      <c r="AU225" s="165" t="s">
        <v>83</v>
      </c>
      <c r="AV225" s="13" t="s">
        <v>81</v>
      </c>
      <c r="AW225" s="13" t="s">
        <v>30</v>
      </c>
      <c r="AX225" s="13" t="s">
        <v>73</v>
      </c>
      <c r="AY225" s="165" t="s">
        <v>120</v>
      </c>
    </row>
    <row r="226" spans="1:65" s="14" customFormat="1">
      <c r="B226" s="171"/>
      <c r="D226" s="159" t="s">
        <v>129</v>
      </c>
      <c r="E226" s="172" t="s">
        <v>1</v>
      </c>
      <c r="F226" s="173" t="s">
        <v>241</v>
      </c>
      <c r="H226" s="174">
        <v>6</v>
      </c>
      <c r="I226" s="175"/>
      <c r="L226" s="171"/>
      <c r="M226" s="176"/>
      <c r="N226" s="177"/>
      <c r="O226" s="177"/>
      <c r="P226" s="177"/>
      <c r="Q226" s="177"/>
      <c r="R226" s="177"/>
      <c r="S226" s="177"/>
      <c r="T226" s="178"/>
      <c r="AT226" s="172" t="s">
        <v>129</v>
      </c>
      <c r="AU226" s="172" t="s">
        <v>83</v>
      </c>
      <c r="AV226" s="14" t="s">
        <v>83</v>
      </c>
      <c r="AW226" s="14" t="s">
        <v>30</v>
      </c>
      <c r="AX226" s="14" t="s">
        <v>73</v>
      </c>
      <c r="AY226" s="172" t="s">
        <v>120</v>
      </c>
    </row>
    <row r="227" spans="1:65" s="15" customFormat="1">
      <c r="B227" s="179"/>
      <c r="D227" s="159" t="s">
        <v>129</v>
      </c>
      <c r="E227" s="180" t="s">
        <v>1</v>
      </c>
      <c r="F227" s="181" t="s">
        <v>132</v>
      </c>
      <c r="H227" s="182">
        <v>6</v>
      </c>
      <c r="I227" s="183"/>
      <c r="L227" s="179"/>
      <c r="M227" s="184"/>
      <c r="N227" s="185"/>
      <c r="O227" s="185"/>
      <c r="P227" s="185"/>
      <c r="Q227" s="185"/>
      <c r="R227" s="185"/>
      <c r="S227" s="185"/>
      <c r="T227" s="186"/>
      <c r="AT227" s="180" t="s">
        <v>129</v>
      </c>
      <c r="AU227" s="180" t="s">
        <v>83</v>
      </c>
      <c r="AV227" s="15" t="s">
        <v>127</v>
      </c>
      <c r="AW227" s="15" t="s">
        <v>30</v>
      </c>
      <c r="AX227" s="15" t="s">
        <v>81</v>
      </c>
      <c r="AY227" s="180" t="s">
        <v>120</v>
      </c>
    </row>
    <row r="228" spans="1:65" s="2" customFormat="1" ht="33" customHeight="1">
      <c r="A228" s="32"/>
      <c r="B228" s="144"/>
      <c r="C228" s="145" t="s">
        <v>7</v>
      </c>
      <c r="D228" s="145" t="s">
        <v>123</v>
      </c>
      <c r="E228" s="146" t="s">
        <v>242</v>
      </c>
      <c r="F228" s="147" t="s">
        <v>243</v>
      </c>
      <c r="G228" s="148" t="s">
        <v>201</v>
      </c>
      <c r="H228" s="149">
        <v>3198</v>
      </c>
      <c r="I228" s="150"/>
      <c r="J228" s="151">
        <f>ROUND(I228*H228,2)</f>
        <v>0</v>
      </c>
      <c r="K228" s="152"/>
      <c r="L228" s="33"/>
      <c r="M228" s="153" t="s">
        <v>1</v>
      </c>
      <c r="N228" s="154" t="s">
        <v>38</v>
      </c>
      <c r="O228" s="58"/>
      <c r="P228" s="155">
        <f>O228*H228</f>
        <v>0</v>
      </c>
      <c r="Q228" s="155">
        <v>0</v>
      </c>
      <c r="R228" s="155">
        <f>Q228*H228</f>
        <v>0</v>
      </c>
      <c r="S228" s="155">
        <v>0</v>
      </c>
      <c r="T228" s="15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127</v>
      </c>
      <c r="AT228" s="157" t="s">
        <v>123</v>
      </c>
      <c r="AU228" s="157" t="s">
        <v>83</v>
      </c>
      <c r="AY228" s="17" t="s">
        <v>120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81</v>
      </c>
      <c r="BK228" s="158">
        <f>ROUND(I228*H228,2)</f>
        <v>0</v>
      </c>
      <c r="BL228" s="17" t="s">
        <v>127</v>
      </c>
      <c r="BM228" s="157" t="s">
        <v>244</v>
      </c>
    </row>
    <row r="229" spans="1:65" s="2" customFormat="1" ht="19.5">
      <c r="A229" s="32"/>
      <c r="B229" s="33"/>
      <c r="C229" s="32"/>
      <c r="D229" s="159" t="s">
        <v>128</v>
      </c>
      <c r="E229" s="32"/>
      <c r="F229" s="160" t="s">
        <v>243</v>
      </c>
      <c r="G229" s="32"/>
      <c r="H229" s="32"/>
      <c r="I229" s="161"/>
      <c r="J229" s="32"/>
      <c r="K229" s="32"/>
      <c r="L229" s="33"/>
      <c r="M229" s="162"/>
      <c r="N229" s="163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128</v>
      </c>
      <c r="AU229" s="17" t="s">
        <v>83</v>
      </c>
    </row>
    <row r="230" spans="1:65" s="13" customFormat="1">
      <c r="B230" s="164"/>
      <c r="D230" s="159" t="s">
        <v>129</v>
      </c>
      <c r="E230" s="165" t="s">
        <v>1</v>
      </c>
      <c r="F230" s="166" t="s">
        <v>245</v>
      </c>
      <c r="H230" s="165" t="s">
        <v>1</v>
      </c>
      <c r="I230" s="167"/>
      <c r="L230" s="164"/>
      <c r="M230" s="168"/>
      <c r="N230" s="169"/>
      <c r="O230" s="169"/>
      <c r="P230" s="169"/>
      <c r="Q230" s="169"/>
      <c r="R230" s="169"/>
      <c r="S230" s="169"/>
      <c r="T230" s="170"/>
      <c r="AT230" s="165" t="s">
        <v>129</v>
      </c>
      <c r="AU230" s="165" t="s">
        <v>83</v>
      </c>
      <c r="AV230" s="13" t="s">
        <v>81</v>
      </c>
      <c r="AW230" s="13" t="s">
        <v>30</v>
      </c>
      <c r="AX230" s="13" t="s">
        <v>73</v>
      </c>
      <c r="AY230" s="165" t="s">
        <v>120</v>
      </c>
    </row>
    <row r="231" spans="1:65" s="14" customFormat="1">
      <c r="B231" s="171"/>
      <c r="D231" s="159" t="s">
        <v>129</v>
      </c>
      <c r="E231" s="172" t="s">
        <v>1</v>
      </c>
      <c r="F231" s="173" t="s">
        <v>246</v>
      </c>
      <c r="H231" s="174">
        <v>1198</v>
      </c>
      <c r="I231" s="175"/>
      <c r="L231" s="171"/>
      <c r="M231" s="176"/>
      <c r="N231" s="177"/>
      <c r="O231" s="177"/>
      <c r="P231" s="177"/>
      <c r="Q231" s="177"/>
      <c r="R231" s="177"/>
      <c r="S231" s="177"/>
      <c r="T231" s="178"/>
      <c r="AT231" s="172" t="s">
        <v>129</v>
      </c>
      <c r="AU231" s="172" t="s">
        <v>83</v>
      </c>
      <c r="AV231" s="14" t="s">
        <v>83</v>
      </c>
      <c r="AW231" s="14" t="s">
        <v>30</v>
      </c>
      <c r="AX231" s="14" t="s">
        <v>73</v>
      </c>
      <c r="AY231" s="172" t="s">
        <v>120</v>
      </c>
    </row>
    <row r="232" spans="1:65" s="14" customFormat="1">
      <c r="B232" s="171"/>
      <c r="D232" s="159" t="s">
        <v>129</v>
      </c>
      <c r="E232" s="172" t="s">
        <v>1</v>
      </c>
      <c r="F232" s="173" t="s">
        <v>247</v>
      </c>
      <c r="H232" s="174">
        <v>2000</v>
      </c>
      <c r="I232" s="175"/>
      <c r="L232" s="171"/>
      <c r="M232" s="176"/>
      <c r="N232" s="177"/>
      <c r="O232" s="177"/>
      <c r="P232" s="177"/>
      <c r="Q232" s="177"/>
      <c r="R232" s="177"/>
      <c r="S232" s="177"/>
      <c r="T232" s="178"/>
      <c r="AT232" s="172" t="s">
        <v>129</v>
      </c>
      <c r="AU232" s="172" t="s">
        <v>83</v>
      </c>
      <c r="AV232" s="14" t="s">
        <v>83</v>
      </c>
      <c r="AW232" s="14" t="s">
        <v>30</v>
      </c>
      <c r="AX232" s="14" t="s">
        <v>73</v>
      </c>
      <c r="AY232" s="172" t="s">
        <v>120</v>
      </c>
    </row>
    <row r="233" spans="1:65" s="15" customFormat="1">
      <c r="B233" s="179"/>
      <c r="D233" s="159" t="s">
        <v>129</v>
      </c>
      <c r="E233" s="180" t="s">
        <v>1</v>
      </c>
      <c r="F233" s="181" t="s">
        <v>132</v>
      </c>
      <c r="H233" s="182">
        <v>3198</v>
      </c>
      <c r="I233" s="183"/>
      <c r="L233" s="179"/>
      <c r="M233" s="184"/>
      <c r="N233" s="185"/>
      <c r="O233" s="185"/>
      <c r="P233" s="185"/>
      <c r="Q233" s="185"/>
      <c r="R233" s="185"/>
      <c r="S233" s="185"/>
      <c r="T233" s="186"/>
      <c r="AT233" s="180" t="s">
        <v>129</v>
      </c>
      <c r="AU233" s="180" t="s">
        <v>83</v>
      </c>
      <c r="AV233" s="15" t="s">
        <v>127</v>
      </c>
      <c r="AW233" s="15" t="s">
        <v>30</v>
      </c>
      <c r="AX233" s="15" t="s">
        <v>81</v>
      </c>
      <c r="AY233" s="180" t="s">
        <v>120</v>
      </c>
    </row>
    <row r="234" spans="1:65" s="2" customFormat="1" ht="33" customHeight="1">
      <c r="A234" s="32"/>
      <c r="B234" s="144"/>
      <c r="C234" s="145" t="s">
        <v>162</v>
      </c>
      <c r="D234" s="145" t="s">
        <v>123</v>
      </c>
      <c r="E234" s="146" t="s">
        <v>248</v>
      </c>
      <c r="F234" s="147" t="s">
        <v>249</v>
      </c>
      <c r="G234" s="148" t="s">
        <v>201</v>
      </c>
      <c r="H234" s="149">
        <v>3198</v>
      </c>
      <c r="I234" s="150"/>
      <c r="J234" s="151">
        <f>ROUND(I234*H234,2)</f>
        <v>0</v>
      </c>
      <c r="K234" s="152"/>
      <c r="L234" s="33"/>
      <c r="M234" s="153" t="s">
        <v>1</v>
      </c>
      <c r="N234" s="154" t="s">
        <v>38</v>
      </c>
      <c r="O234" s="58"/>
      <c r="P234" s="155">
        <f>O234*H234</f>
        <v>0</v>
      </c>
      <c r="Q234" s="155">
        <v>0</v>
      </c>
      <c r="R234" s="155">
        <f>Q234*H234</f>
        <v>0</v>
      </c>
      <c r="S234" s="155">
        <v>0</v>
      </c>
      <c r="T234" s="156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7" t="s">
        <v>127</v>
      </c>
      <c r="AT234" s="157" t="s">
        <v>123</v>
      </c>
      <c r="AU234" s="157" t="s">
        <v>83</v>
      </c>
      <c r="AY234" s="17" t="s">
        <v>120</v>
      </c>
      <c r="BE234" s="158">
        <f>IF(N234="základní",J234,0)</f>
        <v>0</v>
      </c>
      <c r="BF234" s="158">
        <f>IF(N234="snížená",J234,0)</f>
        <v>0</v>
      </c>
      <c r="BG234" s="158">
        <f>IF(N234="zákl. přenesená",J234,0)</f>
        <v>0</v>
      </c>
      <c r="BH234" s="158">
        <f>IF(N234="sníž. přenesená",J234,0)</f>
        <v>0</v>
      </c>
      <c r="BI234" s="158">
        <f>IF(N234="nulová",J234,0)</f>
        <v>0</v>
      </c>
      <c r="BJ234" s="17" t="s">
        <v>81</v>
      </c>
      <c r="BK234" s="158">
        <f>ROUND(I234*H234,2)</f>
        <v>0</v>
      </c>
      <c r="BL234" s="17" t="s">
        <v>127</v>
      </c>
      <c r="BM234" s="157" t="s">
        <v>250</v>
      </c>
    </row>
    <row r="235" spans="1:65" s="2" customFormat="1" ht="19.5">
      <c r="A235" s="32"/>
      <c r="B235" s="33"/>
      <c r="C235" s="32"/>
      <c r="D235" s="159" t="s">
        <v>128</v>
      </c>
      <c r="E235" s="32"/>
      <c r="F235" s="160" t="s">
        <v>249</v>
      </c>
      <c r="G235" s="32"/>
      <c r="H235" s="32"/>
      <c r="I235" s="161"/>
      <c r="J235" s="32"/>
      <c r="K235" s="32"/>
      <c r="L235" s="33"/>
      <c r="M235" s="162"/>
      <c r="N235" s="163"/>
      <c r="O235" s="58"/>
      <c r="P235" s="58"/>
      <c r="Q235" s="58"/>
      <c r="R235" s="58"/>
      <c r="S235" s="58"/>
      <c r="T235" s="5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128</v>
      </c>
      <c r="AU235" s="17" t="s">
        <v>83</v>
      </c>
    </row>
    <row r="236" spans="1:65" s="13" customFormat="1">
      <c r="B236" s="164"/>
      <c r="D236" s="159" t="s">
        <v>129</v>
      </c>
      <c r="E236" s="165" t="s">
        <v>1</v>
      </c>
      <c r="F236" s="166" t="s">
        <v>245</v>
      </c>
      <c r="H236" s="165" t="s">
        <v>1</v>
      </c>
      <c r="I236" s="167"/>
      <c r="L236" s="164"/>
      <c r="M236" s="168"/>
      <c r="N236" s="169"/>
      <c r="O236" s="169"/>
      <c r="P236" s="169"/>
      <c r="Q236" s="169"/>
      <c r="R236" s="169"/>
      <c r="S236" s="169"/>
      <c r="T236" s="170"/>
      <c r="AT236" s="165" t="s">
        <v>129</v>
      </c>
      <c r="AU236" s="165" t="s">
        <v>83</v>
      </c>
      <c r="AV236" s="13" t="s">
        <v>81</v>
      </c>
      <c r="AW236" s="13" t="s">
        <v>30</v>
      </c>
      <c r="AX236" s="13" t="s">
        <v>73</v>
      </c>
      <c r="AY236" s="165" t="s">
        <v>120</v>
      </c>
    </row>
    <row r="237" spans="1:65" s="14" customFormat="1">
      <c r="B237" s="171"/>
      <c r="D237" s="159" t="s">
        <v>129</v>
      </c>
      <c r="E237" s="172" t="s">
        <v>1</v>
      </c>
      <c r="F237" s="173" t="s">
        <v>246</v>
      </c>
      <c r="H237" s="174">
        <v>1198</v>
      </c>
      <c r="I237" s="175"/>
      <c r="L237" s="171"/>
      <c r="M237" s="176"/>
      <c r="N237" s="177"/>
      <c r="O237" s="177"/>
      <c r="P237" s="177"/>
      <c r="Q237" s="177"/>
      <c r="R237" s="177"/>
      <c r="S237" s="177"/>
      <c r="T237" s="178"/>
      <c r="AT237" s="172" t="s">
        <v>129</v>
      </c>
      <c r="AU237" s="172" t="s">
        <v>83</v>
      </c>
      <c r="AV237" s="14" t="s">
        <v>83</v>
      </c>
      <c r="AW237" s="14" t="s">
        <v>30</v>
      </c>
      <c r="AX237" s="14" t="s">
        <v>73</v>
      </c>
      <c r="AY237" s="172" t="s">
        <v>120</v>
      </c>
    </row>
    <row r="238" spans="1:65" s="14" customFormat="1">
      <c r="B238" s="171"/>
      <c r="D238" s="159" t="s">
        <v>129</v>
      </c>
      <c r="E238" s="172" t="s">
        <v>1</v>
      </c>
      <c r="F238" s="173" t="s">
        <v>247</v>
      </c>
      <c r="H238" s="174">
        <v>2000</v>
      </c>
      <c r="I238" s="175"/>
      <c r="L238" s="171"/>
      <c r="M238" s="176"/>
      <c r="N238" s="177"/>
      <c r="O238" s="177"/>
      <c r="P238" s="177"/>
      <c r="Q238" s="177"/>
      <c r="R238" s="177"/>
      <c r="S238" s="177"/>
      <c r="T238" s="178"/>
      <c r="AT238" s="172" t="s">
        <v>129</v>
      </c>
      <c r="AU238" s="172" t="s">
        <v>83</v>
      </c>
      <c r="AV238" s="14" t="s">
        <v>83</v>
      </c>
      <c r="AW238" s="14" t="s">
        <v>30</v>
      </c>
      <c r="AX238" s="14" t="s">
        <v>73</v>
      </c>
      <c r="AY238" s="172" t="s">
        <v>120</v>
      </c>
    </row>
    <row r="239" spans="1:65" s="15" customFormat="1">
      <c r="B239" s="179"/>
      <c r="D239" s="159" t="s">
        <v>129</v>
      </c>
      <c r="E239" s="180" t="s">
        <v>1</v>
      </c>
      <c r="F239" s="181" t="s">
        <v>132</v>
      </c>
      <c r="H239" s="182">
        <v>3198</v>
      </c>
      <c r="I239" s="183"/>
      <c r="L239" s="179"/>
      <c r="M239" s="184"/>
      <c r="N239" s="185"/>
      <c r="O239" s="185"/>
      <c r="P239" s="185"/>
      <c r="Q239" s="185"/>
      <c r="R239" s="185"/>
      <c r="S239" s="185"/>
      <c r="T239" s="186"/>
      <c r="AT239" s="180" t="s">
        <v>129</v>
      </c>
      <c r="AU239" s="180" t="s">
        <v>83</v>
      </c>
      <c r="AV239" s="15" t="s">
        <v>127</v>
      </c>
      <c r="AW239" s="15" t="s">
        <v>30</v>
      </c>
      <c r="AX239" s="15" t="s">
        <v>81</v>
      </c>
      <c r="AY239" s="180" t="s">
        <v>120</v>
      </c>
    </row>
    <row r="240" spans="1:65" s="2" customFormat="1" ht="16.5" customHeight="1">
      <c r="A240" s="32"/>
      <c r="B240" s="144"/>
      <c r="C240" s="145" t="s">
        <v>251</v>
      </c>
      <c r="D240" s="145" t="s">
        <v>123</v>
      </c>
      <c r="E240" s="146" t="s">
        <v>252</v>
      </c>
      <c r="F240" s="147" t="s">
        <v>253</v>
      </c>
      <c r="G240" s="148" t="s">
        <v>201</v>
      </c>
      <c r="H240" s="149">
        <v>500</v>
      </c>
      <c r="I240" s="150"/>
      <c r="J240" s="151">
        <f>ROUND(I240*H240,2)</f>
        <v>0</v>
      </c>
      <c r="K240" s="152"/>
      <c r="L240" s="33"/>
      <c r="M240" s="153" t="s">
        <v>1</v>
      </c>
      <c r="N240" s="154" t="s">
        <v>38</v>
      </c>
      <c r="O240" s="58"/>
      <c r="P240" s="155">
        <f>O240*H240</f>
        <v>0</v>
      </c>
      <c r="Q240" s="155">
        <v>0</v>
      </c>
      <c r="R240" s="155">
        <f>Q240*H240</f>
        <v>0</v>
      </c>
      <c r="S240" s="155">
        <v>0</v>
      </c>
      <c r="T240" s="156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7" t="s">
        <v>127</v>
      </c>
      <c r="AT240" s="157" t="s">
        <v>123</v>
      </c>
      <c r="AU240" s="157" t="s">
        <v>83</v>
      </c>
      <c r="AY240" s="17" t="s">
        <v>120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7" t="s">
        <v>81</v>
      </c>
      <c r="BK240" s="158">
        <f>ROUND(I240*H240,2)</f>
        <v>0</v>
      </c>
      <c r="BL240" s="17" t="s">
        <v>127</v>
      </c>
      <c r="BM240" s="157" t="s">
        <v>254</v>
      </c>
    </row>
    <row r="241" spans="1:65" s="2" customFormat="1">
      <c r="A241" s="32"/>
      <c r="B241" s="33"/>
      <c r="C241" s="32"/>
      <c r="D241" s="159" t="s">
        <v>128</v>
      </c>
      <c r="E241" s="32"/>
      <c r="F241" s="160" t="s">
        <v>253</v>
      </c>
      <c r="G241" s="32"/>
      <c r="H241" s="32"/>
      <c r="I241" s="161"/>
      <c r="J241" s="32"/>
      <c r="K241" s="32"/>
      <c r="L241" s="33"/>
      <c r="M241" s="162"/>
      <c r="N241" s="163"/>
      <c r="O241" s="58"/>
      <c r="P241" s="58"/>
      <c r="Q241" s="58"/>
      <c r="R241" s="58"/>
      <c r="S241" s="58"/>
      <c r="T241" s="5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128</v>
      </c>
      <c r="AU241" s="17" t="s">
        <v>83</v>
      </c>
    </row>
    <row r="242" spans="1:65" s="14" customFormat="1">
      <c r="B242" s="171"/>
      <c r="D242" s="159" t="s">
        <v>129</v>
      </c>
      <c r="E242" s="172" t="s">
        <v>1</v>
      </c>
      <c r="F242" s="173" t="s">
        <v>255</v>
      </c>
      <c r="H242" s="174">
        <v>500</v>
      </c>
      <c r="I242" s="175"/>
      <c r="L242" s="171"/>
      <c r="M242" s="176"/>
      <c r="N242" s="177"/>
      <c r="O242" s="177"/>
      <c r="P242" s="177"/>
      <c r="Q242" s="177"/>
      <c r="R242" s="177"/>
      <c r="S242" s="177"/>
      <c r="T242" s="178"/>
      <c r="AT242" s="172" t="s">
        <v>129</v>
      </c>
      <c r="AU242" s="172" t="s">
        <v>83</v>
      </c>
      <c r="AV242" s="14" t="s">
        <v>83</v>
      </c>
      <c r="AW242" s="14" t="s">
        <v>30</v>
      </c>
      <c r="AX242" s="14" t="s">
        <v>73</v>
      </c>
      <c r="AY242" s="172" t="s">
        <v>120</v>
      </c>
    </row>
    <row r="243" spans="1:65" s="15" customFormat="1">
      <c r="B243" s="179"/>
      <c r="D243" s="159" t="s">
        <v>129</v>
      </c>
      <c r="E243" s="180" t="s">
        <v>1</v>
      </c>
      <c r="F243" s="181" t="s">
        <v>132</v>
      </c>
      <c r="H243" s="182">
        <v>500</v>
      </c>
      <c r="I243" s="183"/>
      <c r="L243" s="179"/>
      <c r="M243" s="184"/>
      <c r="N243" s="185"/>
      <c r="O243" s="185"/>
      <c r="P243" s="185"/>
      <c r="Q243" s="185"/>
      <c r="R243" s="185"/>
      <c r="S243" s="185"/>
      <c r="T243" s="186"/>
      <c r="AT243" s="180" t="s">
        <v>129</v>
      </c>
      <c r="AU243" s="180" t="s">
        <v>83</v>
      </c>
      <c r="AV243" s="15" t="s">
        <v>127</v>
      </c>
      <c r="AW243" s="15" t="s">
        <v>30</v>
      </c>
      <c r="AX243" s="15" t="s">
        <v>81</v>
      </c>
      <c r="AY243" s="180" t="s">
        <v>120</v>
      </c>
    </row>
    <row r="244" spans="1:65" s="2" customFormat="1" ht="16.5" customHeight="1">
      <c r="A244" s="32"/>
      <c r="B244" s="144"/>
      <c r="C244" s="145" t="s">
        <v>188</v>
      </c>
      <c r="D244" s="145" t="s">
        <v>123</v>
      </c>
      <c r="E244" s="146" t="s">
        <v>256</v>
      </c>
      <c r="F244" s="147" t="s">
        <v>257</v>
      </c>
      <c r="G244" s="148" t="s">
        <v>153</v>
      </c>
      <c r="H244" s="149">
        <v>250</v>
      </c>
      <c r="I244" s="150"/>
      <c r="J244" s="151">
        <f>ROUND(I244*H244,2)</f>
        <v>0</v>
      </c>
      <c r="K244" s="152"/>
      <c r="L244" s="33"/>
      <c r="M244" s="153" t="s">
        <v>1</v>
      </c>
      <c r="N244" s="154" t="s">
        <v>38</v>
      </c>
      <c r="O244" s="58"/>
      <c r="P244" s="155">
        <f>O244*H244</f>
        <v>0</v>
      </c>
      <c r="Q244" s="155">
        <v>0</v>
      </c>
      <c r="R244" s="155">
        <f>Q244*H244</f>
        <v>0</v>
      </c>
      <c r="S244" s="155">
        <v>0</v>
      </c>
      <c r="T244" s="156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7" t="s">
        <v>127</v>
      </c>
      <c r="AT244" s="157" t="s">
        <v>123</v>
      </c>
      <c r="AU244" s="157" t="s">
        <v>83</v>
      </c>
      <c r="AY244" s="17" t="s">
        <v>120</v>
      </c>
      <c r="BE244" s="158">
        <f>IF(N244="základní",J244,0)</f>
        <v>0</v>
      </c>
      <c r="BF244" s="158">
        <f>IF(N244="snížená",J244,0)</f>
        <v>0</v>
      </c>
      <c r="BG244" s="158">
        <f>IF(N244="zákl. přenesená",J244,0)</f>
        <v>0</v>
      </c>
      <c r="BH244" s="158">
        <f>IF(N244="sníž. přenesená",J244,0)</f>
        <v>0</v>
      </c>
      <c r="BI244" s="158">
        <f>IF(N244="nulová",J244,0)</f>
        <v>0</v>
      </c>
      <c r="BJ244" s="17" t="s">
        <v>81</v>
      </c>
      <c r="BK244" s="158">
        <f>ROUND(I244*H244,2)</f>
        <v>0</v>
      </c>
      <c r="BL244" s="17" t="s">
        <v>127</v>
      </c>
      <c r="BM244" s="157" t="s">
        <v>258</v>
      </c>
    </row>
    <row r="245" spans="1:65" s="2" customFormat="1">
      <c r="A245" s="32"/>
      <c r="B245" s="33"/>
      <c r="C245" s="32"/>
      <c r="D245" s="159" t="s">
        <v>128</v>
      </c>
      <c r="E245" s="32"/>
      <c r="F245" s="160" t="s">
        <v>257</v>
      </c>
      <c r="G245" s="32"/>
      <c r="H245" s="32"/>
      <c r="I245" s="161"/>
      <c r="J245" s="32"/>
      <c r="K245" s="32"/>
      <c r="L245" s="33"/>
      <c r="M245" s="162"/>
      <c r="N245" s="163"/>
      <c r="O245" s="58"/>
      <c r="P245" s="58"/>
      <c r="Q245" s="58"/>
      <c r="R245" s="58"/>
      <c r="S245" s="58"/>
      <c r="T245" s="5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128</v>
      </c>
      <c r="AU245" s="17" t="s">
        <v>83</v>
      </c>
    </row>
    <row r="246" spans="1:65" s="14" customFormat="1">
      <c r="B246" s="171"/>
      <c r="D246" s="159" t="s">
        <v>129</v>
      </c>
      <c r="E246" s="172" t="s">
        <v>1</v>
      </c>
      <c r="F246" s="173" t="s">
        <v>259</v>
      </c>
      <c r="H246" s="174">
        <v>250</v>
      </c>
      <c r="I246" s="175"/>
      <c r="L246" s="171"/>
      <c r="M246" s="176"/>
      <c r="N246" s="177"/>
      <c r="O246" s="177"/>
      <c r="P246" s="177"/>
      <c r="Q246" s="177"/>
      <c r="R246" s="177"/>
      <c r="S246" s="177"/>
      <c r="T246" s="178"/>
      <c r="AT246" s="172" t="s">
        <v>129</v>
      </c>
      <c r="AU246" s="172" t="s">
        <v>83</v>
      </c>
      <c r="AV246" s="14" t="s">
        <v>83</v>
      </c>
      <c r="AW246" s="14" t="s">
        <v>30</v>
      </c>
      <c r="AX246" s="14" t="s">
        <v>73</v>
      </c>
      <c r="AY246" s="172" t="s">
        <v>120</v>
      </c>
    </row>
    <row r="247" spans="1:65" s="15" customFormat="1">
      <c r="B247" s="179"/>
      <c r="D247" s="159" t="s">
        <v>129</v>
      </c>
      <c r="E247" s="180" t="s">
        <v>1</v>
      </c>
      <c r="F247" s="181" t="s">
        <v>132</v>
      </c>
      <c r="H247" s="182">
        <v>250</v>
      </c>
      <c r="I247" s="183"/>
      <c r="L247" s="179"/>
      <c r="M247" s="184"/>
      <c r="N247" s="185"/>
      <c r="O247" s="185"/>
      <c r="P247" s="185"/>
      <c r="Q247" s="185"/>
      <c r="R247" s="185"/>
      <c r="S247" s="185"/>
      <c r="T247" s="186"/>
      <c r="AT247" s="180" t="s">
        <v>129</v>
      </c>
      <c r="AU247" s="180" t="s">
        <v>83</v>
      </c>
      <c r="AV247" s="15" t="s">
        <v>127</v>
      </c>
      <c r="AW247" s="15" t="s">
        <v>30</v>
      </c>
      <c r="AX247" s="15" t="s">
        <v>81</v>
      </c>
      <c r="AY247" s="180" t="s">
        <v>120</v>
      </c>
    </row>
    <row r="248" spans="1:65" s="2" customFormat="1" ht="16.5" customHeight="1">
      <c r="A248" s="32"/>
      <c r="B248" s="144"/>
      <c r="C248" s="145" t="s">
        <v>260</v>
      </c>
      <c r="D248" s="145" t="s">
        <v>123</v>
      </c>
      <c r="E248" s="146" t="s">
        <v>261</v>
      </c>
      <c r="F248" s="147" t="s">
        <v>262</v>
      </c>
      <c r="G248" s="148" t="s">
        <v>153</v>
      </c>
      <c r="H248" s="149">
        <v>250</v>
      </c>
      <c r="I248" s="150"/>
      <c r="J248" s="151">
        <f>ROUND(I248*H248,2)</f>
        <v>0</v>
      </c>
      <c r="K248" s="152"/>
      <c r="L248" s="33"/>
      <c r="M248" s="153" t="s">
        <v>1</v>
      </c>
      <c r="N248" s="154" t="s">
        <v>38</v>
      </c>
      <c r="O248" s="58"/>
      <c r="P248" s="155">
        <f>O248*H248</f>
        <v>0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127</v>
      </c>
      <c r="AT248" s="157" t="s">
        <v>123</v>
      </c>
      <c r="AU248" s="157" t="s">
        <v>83</v>
      </c>
      <c r="AY248" s="17" t="s">
        <v>120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7" t="s">
        <v>81</v>
      </c>
      <c r="BK248" s="158">
        <f>ROUND(I248*H248,2)</f>
        <v>0</v>
      </c>
      <c r="BL248" s="17" t="s">
        <v>127</v>
      </c>
      <c r="BM248" s="157" t="s">
        <v>263</v>
      </c>
    </row>
    <row r="249" spans="1:65" s="2" customFormat="1">
      <c r="A249" s="32"/>
      <c r="B249" s="33"/>
      <c r="C249" s="32"/>
      <c r="D249" s="159" t="s">
        <v>128</v>
      </c>
      <c r="E249" s="32"/>
      <c r="F249" s="160" t="s">
        <v>262</v>
      </c>
      <c r="G249" s="32"/>
      <c r="H249" s="32"/>
      <c r="I249" s="161"/>
      <c r="J249" s="32"/>
      <c r="K249" s="32"/>
      <c r="L249" s="33"/>
      <c r="M249" s="162"/>
      <c r="N249" s="163"/>
      <c r="O249" s="58"/>
      <c r="P249" s="58"/>
      <c r="Q249" s="58"/>
      <c r="R249" s="58"/>
      <c r="S249" s="58"/>
      <c r="T249" s="5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7" t="s">
        <v>128</v>
      </c>
      <c r="AU249" s="17" t="s">
        <v>83</v>
      </c>
    </row>
    <row r="250" spans="1:65" s="14" customFormat="1">
      <c r="B250" s="171"/>
      <c r="D250" s="159" t="s">
        <v>129</v>
      </c>
      <c r="E250" s="172" t="s">
        <v>1</v>
      </c>
      <c r="F250" s="173" t="s">
        <v>259</v>
      </c>
      <c r="H250" s="174">
        <v>250</v>
      </c>
      <c r="I250" s="175"/>
      <c r="L250" s="171"/>
      <c r="M250" s="176"/>
      <c r="N250" s="177"/>
      <c r="O250" s="177"/>
      <c r="P250" s="177"/>
      <c r="Q250" s="177"/>
      <c r="R250" s="177"/>
      <c r="S250" s="177"/>
      <c r="T250" s="178"/>
      <c r="AT250" s="172" t="s">
        <v>129</v>
      </c>
      <c r="AU250" s="172" t="s">
        <v>83</v>
      </c>
      <c r="AV250" s="14" t="s">
        <v>83</v>
      </c>
      <c r="AW250" s="14" t="s">
        <v>30</v>
      </c>
      <c r="AX250" s="14" t="s">
        <v>73</v>
      </c>
      <c r="AY250" s="172" t="s">
        <v>120</v>
      </c>
    </row>
    <row r="251" spans="1:65" s="15" customFormat="1">
      <c r="B251" s="179"/>
      <c r="D251" s="159" t="s">
        <v>129</v>
      </c>
      <c r="E251" s="180" t="s">
        <v>1</v>
      </c>
      <c r="F251" s="181" t="s">
        <v>132</v>
      </c>
      <c r="H251" s="182">
        <v>250</v>
      </c>
      <c r="I251" s="183"/>
      <c r="L251" s="179"/>
      <c r="M251" s="184"/>
      <c r="N251" s="185"/>
      <c r="O251" s="185"/>
      <c r="P251" s="185"/>
      <c r="Q251" s="185"/>
      <c r="R251" s="185"/>
      <c r="S251" s="185"/>
      <c r="T251" s="186"/>
      <c r="AT251" s="180" t="s">
        <v>129</v>
      </c>
      <c r="AU251" s="180" t="s">
        <v>83</v>
      </c>
      <c r="AV251" s="15" t="s">
        <v>127</v>
      </c>
      <c r="AW251" s="15" t="s">
        <v>30</v>
      </c>
      <c r="AX251" s="15" t="s">
        <v>81</v>
      </c>
      <c r="AY251" s="180" t="s">
        <v>120</v>
      </c>
    </row>
    <row r="252" spans="1:65" s="2" customFormat="1" ht="16.5" customHeight="1">
      <c r="A252" s="32"/>
      <c r="B252" s="144"/>
      <c r="C252" s="187" t="s">
        <v>192</v>
      </c>
      <c r="D252" s="187" t="s">
        <v>143</v>
      </c>
      <c r="E252" s="188" t="s">
        <v>264</v>
      </c>
      <c r="F252" s="189" t="s">
        <v>265</v>
      </c>
      <c r="G252" s="190" t="s">
        <v>153</v>
      </c>
      <c r="H252" s="191">
        <v>250</v>
      </c>
      <c r="I252" s="192"/>
      <c r="J252" s="193">
        <f>ROUND(I252*H252,2)</f>
        <v>0</v>
      </c>
      <c r="K252" s="194"/>
      <c r="L252" s="195"/>
      <c r="M252" s="196" t="s">
        <v>1</v>
      </c>
      <c r="N252" s="197" t="s">
        <v>38</v>
      </c>
      <c r="O252" s="58"/>
      <c r="P252" s="155">
        <f>O252*H252</f>
        <v>0</v>
      </c>
      <c r="Q252" s="155">
        <v>0</v>
      </c>
      <c r="R252" s="155">
        <f>Q252*H252</f>
        <v>0</v>
      </c>
      <c r="S252" s="155">
        <v>0</v>
      </c>
      <c r="T252" s="156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7" t="s">
        <v>147</v>
      </c>
      <c r="AT252" s="157" t="s">
        <v>143</v>
      </c>
      <c r="AU252" s="157" t="s">
        <v>83</v>
      </c>
      <c r="AY252" s="17" t="s">
        <v>120</v>
      </c>
      <c r="BE252" s="158">
        <f>IF(N252="základní",J252,0)</f>
        <v>0</v>
      </c>
      <c r="BF252" s="158">
        <f>IF(N252="snížená",J252,0)</f>
        <v>0</v>
      </c>
      <c r="BG252" s="158">
        <f>IF(N252="zákl. přenesená",J252,0)</f>
        <v>0</v>
      </c>
      <c r="BH252" s="158">
        <f>IF(N252="sníž. přenesená",J252,0)</f>
        <v>0</v>
      </c>
      <c r="BI252" s="158">
        <f>IF(N252="nulová",J252,0)</f>
        <v>0</v>
      </c>
      <c r="BJ252" s="17" t="s">
        <v>81</v>
      </c>
      <c r="BK252" s="158">
        <f>ROUND(I252*H252,2)</f>
        <v>0</v>
      </c>
      <c r="BL252" s="17" t="s">
        <v>127</v>
      </c>
      <c r="BM252" s="157" t="s">
        <v>266</v>
      </c>
    </row>
    <row r="253" spans="1:65" s="2" customFormat="1">
      <c r="A253" s="32"/>
      <c r="B253" s="33"/>
      <c r="C253" s="32"/>
      <c r="D253" s="159" t="s">
        <v>128</v>
      </c>
      <c r="E253" s="32"/>
      <c r="F253" s="160" t="s">
        <v>265</v>
      </c>
      <c r="G253" s="32"/>
      <c r="H253" s="32"/>
      <c r="I253" s="161"/>
      <c r="J253" s="32"/>
      <c r="K253" s="32"/>
      <c r="L253" s="33"/>
      <c r="M253" s="162"/>
      <c r="N253" s="163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128</v>
      </c>
      <c r="AU253" s="17" t="s">
        <v>83</v>
      </c>
    </row>
    <row r="254" spans="1:65" s="14" customFormat="1">
      <c r="B254" s="171"/>
      <c r="D254" s="159" t="s">
        <v>129</v>
      </c>
      <c r="E254" s="172" t="s">
        <v>1</v>
      </c>
      <c r="F254" s="173" t="s">
        <v>259</v>
      </c>
      <c r="H254" s="174">
        <v>250</v>
      </c>
      <c r="I254" s="175"/>
      <c r="L254" s="171"/>
      <c r="M254" s="176"/>
      <c r="N254" s="177"/>
      <c r="O254" s="177"/>
      <c r="P254" s="177"/>
      <c r="Q254" s="177"/>
      <c r="R254" s="177"/>
      <c r="S254" s="177"/>
      <c r="T254" s="178"/>
      <c r="AT254" s="172" t="s">
        <v>129</v>
      </c>
      <c r="AU254" s="172" t="s">
        <v>83</v>
      </c>
      <c r="AV254" s="14" t="s">
        <v>83</v>
      </c>
      <c r="AW254" s="14" t="s">
        <v>30</v>
      </c>
      <c r="AX254" s="14" t="s">
        <v>73</v>
      </c>
      <c r="AY254" s="172" t="s">
        <v>120</v>
      </c>
    </row>
    <row r="255" spans="1:65" s="15" customFormat="1">
      <c r="B255" s="179"/>
      <c r="D255" s="159" t="s">
        <v>129</v>
      </c>
      <c r="E255" s="180" t="s">
        <v>1</v>
      </c>
      <c r="F255" s="181" t="s">
        <v>132</v>
      </c>
      <c r="H255" s="182">
        <v>250</v>
      </c>
      <c r="I255" s="183"/>
      <c r="L255" s="179"/>
      <c r="M255" s="184"/>
      <c r="N255" s="185"/>
      <c r="O255" s="185"/>
      <c r="P255" s="185"/>
      <c r="Q255" s="185"/>
      <c r="R255" s="185"/>
      <c r="S255" s="185"/>
      <c r="T255" s="186"/>
      <c r="AT255" s="180" t="s">
        <v>129</v>
      </c>
      <c r="AU255" s="180" t="s">
        <v>83</v>
      </c>
      <c r="AV255" s="15" t="s">
        <v>127</v>
      </c>
      <c r="AW255" s="15" t="s">
        <v>30</v>
      </c>
      <c r="AX255" s="15" t="s">
        <v>81</v>
      </c>
      <c r="AY255" s="180" t="s">
        <v>120</v>
      </c>
    </row>
    <row r="256" spans="1:65" s="12" customFormat="1" ht="22.9" customHeight="1">
      <c r="B256" s="131"/>
      <c r="D256" s="132" t="s">
        <v>72</v>
      </c>
      <c r="E256" s="142" t="s">
        <v>267</v>
      </c>
      <c r="F256" s="142" t="s">
        <v>268</v>
      </c>
      <c r="I256" s="134"/>
      <c r="J256" s="143">
        <f>BK256</f>
        <v>0</v>
      </c>
      <c r="L256" s="131"/>
      <c r="M256" s="136"/>
      <c r="N256" s="137"/>
      <c r="O256" s="137"/>
      <c r="P256" s="138">
        <f>SUM(P257:P281)</f>
        <v>0</v>
      </c>
      <c r="Q256" s="137"/>
      <c r="R256" s="138">
        <f>SUM(R257:R281)</f>
        <v>0</v>
      </c>
      <c r="S256" s="137"/>
      <c r="T256" s="139">
        <f>SUM(T257:T281)</f>
        <v>0</v>
      </c>
      <c r="AR256" s="132" t="s">
        <v>81</v>
      </c>
      <c r="AT256" s="140" t="s">
        <v>72</v>
      </c>
      <c r="AU256" s="140" t="s">
        <v>81</v>
      </c>
      <c r="AY256" s="132" t="s">
        <v>120</v>
      </c>
      <c r="BK256" s="141">
        <f>SUM(BK257:BK281)</f>
        <v>0</v>
      </c>
    </row>
    <row r="257" spans="1:65" s="2" customFormat="1" ht="21.75" customHeight="1">
      <c r="A257" s="32"/>
      <c r="B257" s="144"/>
      <c r="C257" s="145" t="s">
        <v>269</v>
      </c>
      <c r="D257" s="145" t="s">
        <v>123</v>
      </c>
      <c r="E257" s="146" t="s">
        <v>270</v>
      </c>
      <c r="F257" s="147" t="s">
        <v>271</v>
      </c>
      <c r="G257" s="148" t="s">
        <v>272</v>
      </c>
      <c r="H257" s="149">
        <v>162.5</v>
      </c>
      <c r="I257" s="150"/>
      <c r="J257" s="151">
        <f>ROUND(I257*H257,2)</f>
        <v>0</v>
      </c>
      <c r="K257" s="152"/>
      <c r="L257" s="33"/>
      <c r="M257" s="153" t="s">
        <v>1</v>
      </c>
      <c r="N257" s="154" t="s">
        <v>38</v>
      </c>
      <c r="O257" s="58"/>
      <c r="P257" s="155">
        <f>O257*H257</f>
        <v>0</v>
      </c>
      <c r="Q257" s="155">
        <v>0</v>
      </c>
      <c r="R257" s="155">
        <f>Q257*H257</f>
        <v>0</v>
      </c>
      <c r="S257" s="155">
        <v>0</v>
      </c>
      <c r="T257" s="156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7" t="s">
        <v>127</v>
      </c>
      <c r="AT257" s="157" t="s">
        <v>123</v>
      </c>
      <c r="AU257" s="157" t="s">
        <v>83</v>
      </c>
      <c r="AY257" s="17" t="s">
        <v>120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7" t="s">
        <v>81</v>
      </c>
      <c r="BK257" s="158">
        <f>ROUND(I257*H257,2)</f>
        <v>0</v>
      </c>
      <c r="BL257" s="17" t="s">
        <v>127</v>
      </c>
      <c r="BM257" s="157" t="s">
        <v>273</v>
      </c>
    </row>
    <row r="258" spans="1:65" s="2" customFormat="1" ht="19.5">
      <c r="A258" s="32"/>
      <c r="B258" s="33"/>
      <c r="C258" s="32"/>
      <c r="D258" s="159" t="s">
        <v>128</v>
      </c>
      <c r="E258" s="32"/>
      <c r="F258" s="160" t="s">
        <v>271</v>
      </c>
      <c r="G258" s="32"/>
      <c r="H258" s="32"/>
      <c r="I258" s="161"/>
      <c r="J258" s="32"/>
      <c r="K258" s="32"/>
      <c r="L258" s="33"/>
      <c r="M258" s="162"/>
      <c r="N258" s="163"/>
      <c r="O258" s="58"/>
      <c r="P258" s="58"/>
      <c r="Q258" s="58"/>
      <c r="R258" s="58"/>
      <c r="S258" s="58"/>
      <c r="T258" s="59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128</v>
      </c>
      <c r="AU258" s="17" t="s">
        <v>83</v>
      </c>
    </row>
    <row r="259" spans="1:65" s="13" customFormat="1" ht="22.5">
      <c r="B259" s="164"/>
      <c r="D259" s="159" t="s">
        <v>129</v>
      </c>
      <c r="E259" s="165" t="s">
        <v>1</v>
      </c>
      <c r="F259" s="166" t="s">
        <v>274</v>
      </c>
      <c r="H259" s="165" t="s">
        <v>1</v>
      </c>
      <c r="I259" s="167"/>
      <c r="L259" s="164"/>
      <c r="M259" s="168"/>
      <c r="N259" s="169"/>
      <c r="O259" s="169"/>
      <c r="P259" s="169"/>
      <c r="Q259" s="169"/>
      <c r="R259" s="169"/>
      <c r="S259" s="169"/>
      <c r="T259" s="170"/>
      <c r="AT259" s="165" t="s">
        <v>129</v>
      </c>
      <c r="AU259" s="165" t="s">
        <v>83</v>
      </c>
      <c r="AV259" s="13" t="s">
        <v>81</v>
      </c>
      <c r="AW259" s="13" t="s">
        <v>30</v>
      </c>
      <c r="AX259" s="13" t="s">
        <v>73</v>
      </c>
      <c r="AY259" s="165" t="s">
        <v>120</v>
      </c>
    </row>
    <row r="260" spans="1:65" s="14" customFormat="1">
      <c r="B260" s="171"/>
      <c r="D260" s="159" t="s">
        <v>129</v>
      </c>
      <c r="E260" s="172" t="s">
        <v>1</v>
      </c>
      <c r="F260" s="173" t="s">
        <v>275</v>
      </c>
      <c r="H260" s="174">
        <v>162.5</v>
      </c>
      <c r="I260" s="175"/>
      <c r="L260" s="171"/>
      <c r="M260" s="176"/>
      <c r="N260" s="177"/>
      <c r="O260" s="177"/>
      <c r="P260" s="177"/>
      <c r="Q260" s="177"/>
      <c r="R260" s="177"/>
      <c r="S260" s="177"/>
      <c r="T260" s="178"/>
      <c r="AT260" s="172" t="s">
        <v>129</v>
      </c>
      <c r="AU260" s="172" t="s">
        <v>83</v>
      </c>
      <c r="AV260" s="14" t="s">
        <v>83</v>
      </c>
      <c r="AW260" s="14" t="s">
        <v>30</v>
      </c>
      <c r="AX260" s="14" t="s">
        <v>73</v>
      </c>
      <c r="AY260" s="172" t="s">
        <v>120</v>
      </c>
    </row>
    <row r="261" spans="1:65" s="15" customFormat="1">
      <c r="B261" s="179"/>
      <c r="D261" s="159" t="s">
        <v>129</v>
      </c>
      <c r="E261" s="180" t="s">
        <v>1</v>
      </c>
      <c r="F261" s="181" t="s">
        <v>132</v>
      </c>
      <c r="H261" s="182">
        <v>162.5</v>
      </c>
      <c r="I261" s="183"/>
      <c r="L261" s="179"/>
      <c r="M261" s="184"/>
      <c r="N261" s="185"/>
      <c r="O261" s="185"/>
      <c r="P261" s="185"/>
      <c r="Q261" s="185"/>
      <c r="R261" s="185"/>
      <c r="S261" s="185"/>
      <c r="T261" s="186"/>
      <c r="AT261" s="180" t="s">
        <v>129</v>
      </c>
      <c r="AU261" s="180" t="s">
        <v>83</v>
      </c>
      <c r="AV261" s="15" t="s">
        <v>127</v>
      </c>
      <c r="AW261" s="15" t="s">
        <v>30</v>
      </c>
      <c r="AX261" s="15" t="s">
        <v>81</v>
      </c>
      <c r="AY261" s="180" t="s">
        <v>120</v>
      </c>
    </row>
    <row r="262" spans="1:65" s="2" customFormat="1" ht="16.5" customHeight="1">
      <c r="A262" s="32"/>
      <c r="B262" s="144"/>
      <c r="C262" s="187" t="s">
        <v>197</v>
      </c>
      <c r="D262" s="187" t="s">
        <v>143</v>
      </c>
      <c r="E262" s="188" t="s">
        <v>276</v>
      </c>
      <c r="F262" s="189" t="s">
        <v>277</v>
      </c>
      <c r="G262" s="190" t="s">
        <v>126</v>
      </c>
      <c r="H262" s="191">
        <v>56.875</v>
      </c>
      <c r="I262" s="192"/>
      <c r="J262" s="193">
        <f>ROUND(I262*H262,2)</f>
        <v>0</v>
      </c>
      <c r="K262" s="194"/>
      <c r="L262" s="195"/>
      <c r="M262" s="196" t="s">
        <v>1</v>
      </c>
      <c r="N262" s="197" t="s">
        <v>38</v>
      </c>
      <c r="O262" s="58"/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147</v>
      </c>
      <c r="AT262" s="157" t="s">
        <v>143</v>
      </c>
      <c r="AU262" s="157" t="s">
        <v>83</v>
      </c>
      <c r="AY262" s="17" t="s">
        <v>120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7" t="s">
        <v>81</v>
      </c>
      <c r="BK262" s="158">
        <f>ROUND(I262*H262,2)</f>
        <v>0</v>
      </c>
      <c r="BL262" s="17" t="s">
        <v>127</v>
      </c>
      <c r="BM262" s="157" t="s">
        <v>278</v>
      </c>
    </row>
    <row r="263" spans="1:65" s="2" customFormat="1">
      <c r="A263" s="32"/>
      <c r="B263" s="33"/>
      <c r="C263" s="32"/>
      <c r="D263" s="159" t="s">
        <v>128</v>
      </c>
      <c r="E263" s="32"/>
      <c r="F263" s="160" t="s">
        <v>277</v>
      </c>
      <c r="G263" s="32"/>
      <c r="H263" s="32"/>
      <c r="I263" s="161"/>
      <c r="J263" s="32"/>
      <c r="K263" s="32"/>
      <c r="L263" s="33"/>
      <c r="M263" s="162"/>
      <c r="N263" s="163"/>
      <c r="O263" s="58"/>
      <c r="P263" s="58"/>
      <c r="Q263" s="58"/>
      <c r="R263" s="58"/>
      <c r="S263" s="58"/>
      <c r="T263" s="5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128</v>
      </c>
      <c r="AU263" s="17" t="s">
        <v>83</v>
      </c>
    </row>
    <row r="264" spans="1:65" s="13" customFormat="1" ht="22.5">
      <c r="B264" s="164"/>
      <c r="D264" s="159" t="s">
        <v>129</v>
      </c>
      <c r="E264" s="165" t="s">
        <v>1</v>
      </c>
      <c r="F264" s="166" t="s">
        <v>274</v>
      </c>
      <c r="H264" s="165" t="s">
        <v>1</v>
      </c>
      <c r="I264" s="167"/>
      <c r="L264" s="164"/>
      <c r="M264" s="168"/>
      <c r="N264" s="169"/>
      <c r="O264" s="169"/>
      <c r="P264" s="169"/>
      <c r="Q264" s="169"/>
      <c r="R264" s="169"/>
      <c r="S264" s="169"/>
      <c r="T264" s="170"/>
      <c r="AT264" s="165" t="s">
        <v>129</v>
      </c>
      <c r="AU264" s="165" t="s">
        <v>83</v>
      </c>
      <c r="AV264" s="13" t="s">
        <v>81</v>
      </c>
      <c r="AW264" s="13" t="s">
        <v>30</v>
      </c>
      <c r="AX264" s="13" t="s">
        <v>73</v>
      </c>
      <c r="AY264" s="165" t="s">
        <v>120</v>
      </c>
    </row>
    <row r="265" spans="1:65" s="14" customFormat="1">
      <c r="B265" s="171"/>
      <c r="D265" s="159" t="s">
        <v>129</v>
      </c>
      <c r="E265" s="172" t="s">
        <v>1</v>
      </c>
      <c r="F265" s="173" t="s">
        <v>279</v>
      </c>
      <c r="H265" s="174">
        <v>56.875</v>
      </c>
      <c r="I265" s="175"/>
      <c r="L265" s="171"/>
      <c r="M265" s="176"/>
      <c r="N265" s="177"/>
      <c r="O265" s="177"/>
      <c r="P265" s="177"/>
      <c r="Q265" s="177"/>
      <c r="R265" s="177"/>
      <c r="S265" s="177"/>
      <c r="T265" s="178"/>
      <c r="AT265" s="172" t="s">
        <v>129</v>
      </c>
      <c r="AU265" s="172" t="s">
        <v>83</v>
      </c>
      <c r="AV265" s="14" t="s">
        <v>83</v>
      </c>
      <c r="AW265" s="14" t="s">
        <v>30</v>
      </c>
      <c r="AX265" s="14" t="s">
        <v>73</v>
      </c>
      <c r="AY265" s="172" t="s">
        <v>120</v>
      </c>
    </row>
    <row r="266" spans="1:65" s="15" customFormat="1">
      <c r="B266" s="179"/>
      <c r="D266" s="159" t="s">
        <v>129</v>
      </c>
      <c r="E266" s="180" t="s">
        <v>1</v>
      </c>
      <c r="F266" s="181" t="s">
        <v>132</v>
      </c>
      <c r="H266" s="182">
        <v>56.875</v>
      </c>
      <c r="I266" s="183"/>
      <c r="L266" s="179"/>
      <c r="M266" s="184"/>
      <c r="N266" s="185"/>
      <c r="O266" s="185"/>
      <c r="P266" s="185"/>
      <c r="Q266" s="185"/>
      <c r="R266" s="185"/>
      <c r="S266" s="185"/>
      <c r="T266" s="186"/>
      <c r="AT266" s="180" t="s">
        <v>129</v>
      </c>
      <c r="AU266" s="180" t="s">
        <v>83</v>
      </c>
      <c r="AV266" s="15" t="s">
        <v>127</v>
      </c>
      <c r="AW266" s="15" t="s">
        <v>30</v>
      </c>
      <c r="AX266" s="15" t="s">
        <v>81</v>
      </c>
      <c r="AY266" s="180" t="s">
        <v>120</v>
      </c>
    </row>
    <row r="267" spans="1:65" s="2" customFormat="1" ht="16.5" customHeight="1">
      <c r="A267" s="32"/>
      <c r="B267" s="144"/>
      <c r="C267" s="187" t="s">
        <v>280</v>
      </c>
      <c r="D267" s="187" t="s">
        <v>143</v>
      </c>
      <c r="E267" s="188" t="s">
        <v>281</v>
      </c>
      <c r="F267" s="189" t="s">
        <v>282</v>
      </c>
      <c r="G267" s="190" t="s">
        <v>146</v>
      </c>
      <c r="H267" s="191">
        <v>58.5</v>
      </c>
      <c r="I267" s="192"/>
      <c r="J267" s="193">
        <f>ROUND(I267*H267,2)</f>
        <v>0</v>
      </c>
      <c r="K267" s="194"/>
      <c r="L267" s="195"/>
      <c r="M267" s="196" t="s">
        <v>1</v>
      </c>
      <c r="N267" s="197" t="s">
        <v>38</v>
      </c>
      <c r="O267" s="58"/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7" t="s">
        <v>147</v>
      </c>
      <c r="AT267" s="157" t="s">
        <v>143</v>
      </c>
      <c r="AU267" s="157" t="s">
        <v>83</v>
      </c>
      <c r="AY267" s="17" t="s">
        <v>120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7" t="s">
        <v>81</v>
      </c>
      <c r="BK267" s="158">
        <f>ROUND(I267*H267,2)</f>
        <v>0</v>
      </c>
      <c r="BL267" s="17" t="s">
        <v>127</v>
      </c>
      <c r="BM267" s="157" t="s">
        <v>283</v>
      </c>
    </row>
    <row r="268" spans="1:65" s="2" customFormat="1">
      <c r="A268" s="32"/>
      <c r="B268" s="33"/>
      <c r="C268" s="32"/>
      <c r="D268" s="159" t="s">
        <v>128</v>
      </c>
      <c r="E268" s="32"/>
      <c r="F268" s="160" t="s">
        <v>282</v>
      </c>
      <c r="G268" s="32"/>
      <c r="H268" s="32"/>
      <c r="I268" s="161"/>
      <c r="J268" s="32"/>
      <c r="K268" s="32"/>
      <c r="L268" s="33"/>
      <c r="M268" s="162"/>
      <c r="N268" s="163"/>
      <c r="O268" s="58"/>
      <c r="P268" s="58"/>
      <c r="Q268" s="58"/>
      <c r="R268" s="58"/>
      <c r="S268" s="58"/>
      <c r="T268" s="59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128</v>
      </c>
      <c r="AU268" s="17" t="s">
        <v>83</v>
      </c>
    </row>
    <row r="269" spans="1:65" s="13" customFormat="1" ht="22.5">
      <c r="B269" s="164"/>
      <c r="D269" s="159" t="s">
        <v>129</v>
      </c>
      <c r="E269" s="165" t="s">
        <v>1</v>
      </c>
      <c r="F269" s="166" t="s">
        <v>274</v>
      </c>
      <c r="H269" s="165" t="s">
        <v>1</v>
      </c>
      <c r="I269" s="167"/>
      <c r="L269" s="164"/>
      <c r="M269" s="168"/>
      <c r="N269" s="169"/>
      <c r="O269" s="169"/>
      <c r="P269" s="169"/>
      <c r="Q269" s="169"/>
      <c r="R269" s="169"/>
      <c r="S269" s="169"/>
      <c r="T269" s="170"/>
      <c r="AT269" s="165" t="s">
        <v>129</v>
      </c>
      <c r="AU269" s="165" t="s">
        <v>83</v>
      </c>
      <c r="AV269" s="13" t="s">
        <v>81</v>
      </c>
      <c r="AW269" s="13" t="s">
        <v>30</v>
      </c>
      <c r="AX269" s="13" t="s">
        <v>73</v>
      </c>
      <c r="AY269" s="165" t="s">
        <v>120</v>
      </c>
    </row>
    <row r="270" spans="1:65" s="14" customFormat="1">
      <c r="B270" s="171"/>
      <c r="D270" s="159" t="s">
        <v>129</v>
      </c>
      <c r="E270" s="172" t="s">
        <v>1</v>
      </c>
      <c r="F270" s="173" t="s">
        <v>284</v>
      </c>
      <c r="H270" s="174">
        <v>58.5</v>
      </c>
      <c r="I270" s="175"/>
      <c r="L270" s="171"/>
      <c r="M270" s="176"/>
      <c r="N270" s="177"/>
      <c r="O270" s="177"/>
      <c r="P270" s="177"/>
      <c r="Q270" s="177"/>
      <c r="R270" s="177"/>
      <c r="S270" s="177"/>
      <c r="T270" s="178"/>
      <c r="AT270" s="172" t="s">
        <v>129</v>
      </c>
      <c r="AU270" s="172" t="s">
        <v>83</v>
      </c>
      <c r="AV270" s="14" t="s">
        <v>83</v>
      </c>
      <c r="AW270" s="14" t="s">
        <v>30</v>
      </c>
      <c r="AX270" s="14" t="s">
        <v>73</v>
      </c>
      <c r="AY270" s="172" t="s">
        <v>120</v>
      </c>
    </row>
    <row r="271" spans="1:65" s="15" customFormat="1">
      <c r="B271" s="179"/>
      <c r="D271" s="159" t="s">
        <v>129</v>
      </c>
      <c r="E271" s="180" t="s">
        <v>1</v>
      </c>
      <c r="F271" s="181" t="s">
        <v>132</v>
      </c>
      <c r="H271" s="182">
        <v>58.5</v>
      </c>
      <c r="I271" s="183"/>
      <c r="L271" s="179"/>
      <c r="M271" s="184"/>
      <c r="N271" s="185"/>
      <c r="O271" s="185"/>
      <c r="P271" s="185"/>
      <c r="Q271" s="185"/>
      <c r="R271" s="185"/>
      <c r="S271" s="185"/>
      <c r="T271" s="186"/>
      <c r="AT271" s="180" t="s">
        <v>129</v>
      </c>
      <c r="AU271" s="180" t="s">
        <v>83</v>
      </c>
      <c r="AV271" s="15" t="s">
        <v>127</v>
      </c>
      <c r="AW271" s="15" t="s">
        <v>30</v>
      </c>
      <c r="AX271" s="15" t="s">
        <v>81</v>
      </c>
      <c r="AY271" s="180" t="s">
        <v>120</v>
      </c>
    </row>
    <row r="272" spans="1:65" s="2" customFormat="1" ht="21.75" customHeight="1">
      <c r="A272" s="32"/>
      <c r="B272" s="144"/>
      <c r="C272" s="145" t="s">
        <v>202</v>
      </c>
      <c r="D272" s="145" t="s">
        <v>123</v>
      </c>
      <c r="E272" s="146" t="s">
        <v>285</v>
      </c>
      <c r="F272" s="147" t="s">
        <v>286</v>
      </c>
      <c r="G272" s="148" t="s">
        <v>126</v>
      </c>
      <c r="H272" s="149">
        <v>90</v>
      </c>
      <c r="I272" s="150"/>
      <c r="J272" s="151">
        <f>ROUND(I272*H272,2)</f>
        <v>0</v>
      </c>
      <c r="K272" s="152"/>
      <c r="L272" s="33"/>
      <c r="M272" s="153" t="s">
        <v>1</v>
      </c>
      <c r="N272" s="154" t="s">
        <v>38</v>
      </c>
      <c r="O272" s="58"/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7" t="s">
        <v>127</v>
      </c>
      <c r="AT272" s="157" t="s">
        <v>123</v>
      </c>
      <c r="AU272" s="157" t="s">
        <v>83</v>
      </c>
      <c r="AY272" s="17" t="s">
        <v>120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7" t="s">
        <v>81</v>
      </c>
      <c r="BK272" s="158">
        <f>ROUND(I272*H272,2)</f>
        <v>0</v>
      </c>
      <c r="BL272" s="17" t="s">
        <v>127</v>
      </c>
      <c r="BM272" s="157" t="s">
        <v>287</v>
      </c>
    </row>
    <row r="273" spans="1:65" s="2" customFormat="1">
      <c r="A273" s="32"/>
      <c r="B273" s="33"/>
      <c r="C273" s="32"/>
      <c r="D273" s="159" t="s">
        <v>128</v>
      </c>
      <c r="E273" s="32"/>
      <c r="F273" s="160" t="s">
        <v>286</v>
      </c>
      <c r="G273" s="32"/>
      <c r="H273" s="32"/>
      <c r="I273" s="161"/>
      <c r="J273" s="32"/>
      <c r="K273" s="32"/>
      <c r="L273" s="33"/>
      <c r="M273" s="162"/>
      <c r="N273" s="163"/>
      <c r="O273" s="58"/>
      <c r="P273" s="58"/>
      <c r="Q273" s="58"/>
      <c r="R273" s="58"/>
      <c r="S273" s="58"/>
      <c r="T273" s="5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128</v>
      </c>
      <c r="AU273" s="17" t="s">
        <v>83</v>
      </c>
    </row>
    <row r="274" spans="1:65" s="13" customFormat="1">
      <c r="B274" s="164"/>
      <c r="D274" s="159" t="s">
        <v>129</v>
      </c>
      <c r="E274" s="165" t="s">
        <v>1</v>
      </c>
      <c r="F274" s="166" t="s">
        <v>288</v>
      </c>
      <c r="H274" s="165" t="s">
        <v>1</v>
      </c>
      <c r="I274" s="167"/>
      <c r="L274" s="164"/>
      <c r="M274" s="168"/>
      <c r="N274" s="169"/>
      <c r="O274" s="169"/>
      <c r="P274" s="169"/>
      <c r="Q274" s="169"/>
      <c r="R274" s="169"/>
      <c r="S274" s="169"/>
      <c r="T274" s="170"/>
      <c r="AT274" s="165" t="s">
        <v>129</v>
      </c>
      <c r="AU274" s="165" t="s">
        <v>83</v>
      </c>
      <c r="AV274" s="13" t="s">
        <v>81</v>
      </c>
      <c r="AW274" s="13" t="s">
        <v>30</v>
      </c>
      <c r="AX274" s="13" t="s">
        <v>73</v>
      </c>
      <c r="AY274" s="165" t="s">
        <v>120</v>
      </c>
    </row>
    <row r="275" spans="1:65" s="14" customFormat="1">
      <c r="B275" s="171"/>
      <c r="D275" s="159" t="s">
        <v>129</v>
      </c>
      <c r="E275" s="172" t="s">
        <v>1</v>
      </c>
      <c r="F275" s="173" t="s">
        <v>289</v>
      </c>
      <c r="H275" s="174">
        <v>90</v>
      </c>
      <c r="I275" s="175"/>
      <c r="L275" s="171"/>
      <c r="M275" s="176"/>
      <c r="N275" s="177"/>
      <c r="O275" s="177"/>
      <c r="P275" s="177"/>
      <c r="Q275" s="177"/>
      <c r="R275" s="177"/>
      <c r="S275" s="177"/>
      <c r="T275" s="178"/>
      <c r="AT275" s="172" t="s">
        <v>129</v>
      </c>
      <c r="AU275" s="172" t="s">
        <v>83</v>
      </c>
      <c r="AV275" s="14" t="s">
        <v>83</v>
      </c>
      <c r="AW275" s="14" t="s">
        <v>30</v>
      </c>
      <c r="AX275" s="14" t="s">
        <v>73</v>
      </c>
      <c r="AY275" s="172" t="s">
        <v>120</v>
      </c>
    </row>
    <row r="276" spans="1:65" s="15" customFormat="1">
      <c r="B276" s="179"/>
      <c r="D276" s="159" t="s">
        <v>129</v>
      </c>
      <c r="E276" s="180" t="s">
        <v>1</v>
      </c>
      <c r="F276" s="181" t="s">
        <v>132</v>
      </c>
      <c r="H276" s="182">
        <v>90</v>
      </c>
      <c r="I276" s="183"/>
      <c r="L276" s="179"/>
      <c r="M276" s="184"/>
      <c r="N276" s="185"/>
      <c r="O276" s="185"/>
      <c r="P276" s="185"/>
      <c r="Q276" s="185"/>
      <c r="R276" s="185"/>
      <c r="S276" s="185"/>
      <c r="T276" s="186"/>
      <c r="AT276" s="180" t="s">
        <v>129</v>
      </c>
      <c r="AU276" s="180" t="s">
        <v>83</v>
      </c>
      <c r="AV276" s="15" t="s">
        <v>127</v>
      </c>
      <c r="AW276" s="15" t="s">
        <v>30</v>
      </c>
      <c r="AX276" s="15" t="s">
        <v>81</v>
      </c>
      <c r="AY276" s="180" t="s">
        <v>120</v>
      </c>
    </row>
    <row r="277" spans="1:65" s="2" customFormat="1" ht="16.5" customHeight="1">
      <c r="A277" s="32"/>
      <c r="B277" s="144"/>
      <c r="C277" s="145" t="s">
        <v>290</v>
      </c>
      <c r="D277" s="145" t="s">
        <v>123</v>
      </c>
      <c r="E277" s="146" t="s">
        <v>291</v>
      </c>
      <c r="F277" s="147" t="s">
        <v>292</v>
      </c>
      <c r="G277" s="148" t="s">
        <v>272</v>
      </c>
      <c r="H277" s="149">
        <v>162.5</v>
      </c>
      <c r="I277" s="150"/>
      <c r="J277" s="151">
        <f>ROUND(I277*H277,2)</f>
        <v>0</v>
      </c>
      <c r="K277" s="152"/>
      <c r="L277" s="33"/>
      <c r="M277" s="153" t="s">
        <v>1</v>
      </c>
      <c r="N277" s="154" t="s">
        <v>38</v>
      </c>
      <c r="O277" s="58"/>
      <c r="P277" s="155">
        <f>O277*H277</f>
        <v>0</v>
      </c>
      <c r="Q277" s="155">
        <v>0</v>
      </c>
      <c r="R277" s="155">
        <f>Q277*H277</f>
        <v>0</v>
      </c>
      <c r="S277" s="155">
        <v>0</v>
      </c>
      <c r="T277" s="156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7" t="s">
        <v>127</v>
      </c>
      <c r="AT277" s="157" t="s">
        <v>123</v>
      </c>
      <c r="AU277" s="157" t="s">
        <v>83</v>
      </c>
      <c r="AY277" s="17" t="s">
        <v>120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7" t="s">
        <v>81</v>
      </c>
      <c r="BK277" s="158">
        <f>ROUND(I277*H277,2)</f>
        <v>0</v>
      </c>
      <c r="BL277" s="17" t="s">
        <v>127</v>
      </c>
      <c r="BM277" s="157" t="s">
        <v>293</v>
      </c>
    </row>
    <row r="278" spans="1:65" s="2" customFormat="1">
      <c r="A278" s="32"/>
      <c r="B278" s="33"/>
      <c r="C278" s="32"/>
      <c r="D278" s="159" t="s">
        <v>128</v>
      </c>
      <c r="E278" s="32"/>
      <c r="F278" s="160" t="s">
        <v>292</v>
      </c>
      <c r="G278" s="32"/>
      <c r="H278" s="32"/>
      <c r="I278" s="161"/>
      <c r="J278" s="32"/>
      <c r="K278" s="32"/>
      <c r="L278" s="33"/>
      <c r="M278" s="162"/>
      <c r="N278" s="163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128</v>
      </c>
      <c r="AU278" s="17" t="s">
        <v>83</v>
      </c>
    </row>
    <row r="279" spans="1:65" s="13" customFormat="1">
      <c r="B279" s="164"/>
      <c r="D279" s="159" t="s">
        <v>129</v>
      </c>
      <c r="E279" s="165" t="s">
        <v>1</v>
      </c>
      <c r="F279" s="166" t="s">
        <v>294</v>
      </c>
      <c r="H279" s="165" t="s">
        <v>1</v>
      </c>
      <c r="I279" s="167"/>
      <c r="L279" s="164"/>
      <c r="M279" s="168"/>
      <c r="N279" s="169"/>
      <c r="O279" s="169"/>
      <c r="P279" s="169"/>
      <c r="Q279" s="169"/>
      <c r="R279" s="169"/>
      <c r="S279" s="169"/>
      <c r="T279" s="170"/>
      <c r="AT279" s="165" t="s">
        <v>129</v>
      </c>
      <c r="AU279" s="165" t="s">
        <v>83</v>
      </c>
      <c r="AV279" s="13" t="s">
        <v>81</v>
      </c>
      <c r="AW279" s="13" t="s">
        <v>30</v>
      </c>
      <c r="AX279" s="13" t="s">
        <v>73</v>
      </c>
      <c r="AY279" s="165" t="s">
        <v>120</v>
      </c>
    </row>
    <row r="280" spans="1:65" s="14" customFormat="1">
      <c r="B280" s="171"/>
      <c r="D280" s="159" t="s">
        <v>129</v>
      </c>
      <c r="E280" s="172" t="s">
        <v>1</v>
      </c>
      <c r="F280" s="173" t="s">
        <v>275</v>
      </c>
      <c r="H280" s="174">
        <v>162.5</v>
      </c>
      <c r="I280" s="175"/>
      <c r="L280" s="171"/>
      <c r="M280" s="176"/>
      <c r="N280" s="177"/>
      <c r="O280" s="177"/>
      <c r="P280" s="177"/>
      <c r="Q280" s="177"/>
      <c r="R280" s="177"/>
      <c r="S280" s="177"/>
      <c r="T280" s="178"/>
      <c r="AT280" s="172" t="s">
        <v>129</v>
      </c>
      <c r="AU280" s="172" t="s">
        <v>83</v>
      </c>
      <c r="AV280" s="14" t="s">
        <v>83</v>
      </c>
      <c r="AW280" s="14" t="s">
        <v>30</v>
      </c>
      <c r="AX280" s="14" t="s">
        <v>73</v>
      </c>
      <c r="AY280" s="172" t="s">
        <v>120</v>
      </c>
    </row>
    <row r="281" spans="1:65" s="15" customFormat="1">
      <c r="B281" s="179"/>
      <c r="D281" s="159" t="s">
        <v>129</v>
      </c>
      <c r="E281" s="180" t="s">
        <v>1</v>
      </c>
      <c r="F281" s="181" t="s">
        <v>132</v>
      </c>
      <c r="H281" s="182">
        <v>162.5</v>
      </c>
      <c r="I281" s="183"/>
      <c r="L281" s="179"/>
      <c r="M281" s="184"/>
      <c r="N281" s="185"/>
      <c r="O281" s="185"/>
      <c r="P281" s="185"/>
      <c r="Q281" s="185"/>
      <c r="R281" s="185"/>
      <c r="S281" s="185"/>
      <c r="T281" s="186"/>
      <c r="AT281" s="180" t="s">
        <v>129</v>
      </c>
      <c r="AU281" s="180" t="s">
        <v>83</v>
      </c>
      <c r="AV281" s="15" t="s">
        <v>127</v>
      </c>
      <c r="AW281" s="15" t="s">
        <v>30</v>
      </c>
      <c r="AX281" s="15" t="s">
        <v>81</v>
      </c>
      <c r="AY281" s="180" t="s">
        <v>120</v>
      </c>
    </row>
    <row r="282" spans="1:65" s="12" customFormat="1" ht="22.9" customHeight="1">
      <c r="B282" s="131"/>
      <c r="D282" s="132" t="s">
        <v>72</v>
      </c>
      <c r="E282" s="142" t="s">
        <v>295</v>
      </c>
      <c r="F282" s="142" t="s">
        <v>296</v>
      </c>
      <c r="I282" s="134"/>
      <c r="J282" s="143">
        <f>BK282</f>
        <v>0</v>
      </c>
      <c r="L282" s="131"/>
      <c r="M282" s="136"/>
      <c r="N282" s="137"/>
      <c r="O282" s="137"/>
      <c r="P282" s="138">
        <f>SUM(P283:P333)</f>
        <v>0</v>
      </c>
      <c r="Q282" s="137"/>
      <c r="R282" s="138">
        <f>SUM(R283:R333)</f>
        <v>0</v>
      </c>
      <c r="S282" s="137"/>
      <c r="T282" s="139">
        <f>SUM(T283:T333)</f>
        <v>0</v>
      </c>
      <c r="AR282" s="132" t="s">
        <v>81</v>
      </c>
      <c r="AT282" s="140" t="s">
        <v>72</v>
      </c>
      <c r="AU282" s="140" t="s">
        <v>81</v>
      </c>
      <c r="AY282" s="132" t="s">
        <v>120</v>
      </c>
      <c r="BK282" s="141">
        <f>SUM(BK283:BK333)</f>
        <v>0</v>
      </c>
    </row>
    <row r="283" spans="1:65" s="2" customFormat="1" ht="21.75" customHeight="1">
      <c r="A283" s="32"/>
      <c r="B283" s="144"/>
      <c r="C283" s="145" t="s">
        <v>211</v>
      </c>
      <c r="D283" s="145" t="s">
        <v>123</v>
      </c>
      <c r="E283" s="146" t="s">
        <v>297</v>
      </c>
      <c r="F283" s="147" t="s">
        <v>298</v>
      </c>
      <c r="G283" s="148" t="s">
        <v>201</v>
      </c>
      <c r="H283" s="149">
        <v>10.199999999999999</v>
      </c>
      <c r="I283" s="150"/>
      <c r="J283" s="151">
        <f>ROUND(I283*H283,2)</f>
        <v>0</v>
      </c>
      <c r="K283" s="152"/>
      <c r="L283" s="33"/>
      <c r="M283" s="153" t="s">
        <v>1</v>
      </c>
      <c r="N283" s="154" t="s">
        <v>38</v>
      </c>
      <c r="O283" s="58"/>
      <c r="P283" s="155">
        <f>O283*H283</f>
        <v>0</v>
      </c>
      <c r="Q283" s="155">
        <v>0</v>
      </c>
      <c r="R283" s="155">
        <f>Q283*H283</f>
        <v>0</v>
      </c>
      <c r="S283" s="155">
        <v>0</v>
      </c>
      <c r="T283" s="156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7" t="s">
        <v>127</v>
      </c>
      <c r="AT283" s="157" t="s">
        <v>123</v>
      </c>
      <c r="AU283" s="157" t="s">
        <v>83</v>
      </c>
      <c r="AY283" s="17" t="s">
        <v>120</v>
      </c>
      <c r="BE283" s="158">
        <f>IF(N283="základní",J283,0)</f>
        <v>0</v>
      </c>
      <c r="BF283" s="158">
        <f>IF(N283="snížená",J283,0)</f>
        <v>0</v>
      </c>
      <c r="BG283" s="158">
        <f>IF(N283="zákl. přenesená",J283,0)</f>
        <v>0</v>
      </c>
      <c r="BH283" s="158">
        <f>IF(N283="sníž. přenesená",J283,0)</f>
        <v>0</v>
      </c>
      <c r="BI283" s="158">
        <f>IF(N283="nulová",J283,0)</f>
        <v>0</v>
      </c>
      <c r="BJ283" s="17" t="s">
        <v>81</v>
      </c>
      <c r="BK283" s="158">
        <f>ROUND(I283*H283,2)</f>
        <v>0</v>
      </c>
      <c r="BL283" s="17" t="s">
        <v>127</v>
      </c>
      <c r="BM283" s="157" t="s">
        <v>299</v>
      </c>
    </row>
    <row r="284" spans="1:65" s="2" customFormat="1" ht="19.5">
      <c r="A284" s="32"/>
      <c r="B284" s="33"/>
      <c r="C284" s="32"/>
      <c r="D284" s="159" t="s">
        <v>128</v>
      </c>
      <c r="E284" s="32"/>
      <c r="F284" s="160" t="s">
        <v>298</v>
      </c>
      <c r="G284" s="32"/>
      <c r="H284" s="32"/>
      <c r="I284" s="161"/>
      <c r="J284" s="32"/>
      <c r="K284" s="32"/>
      <c r="L284" s="33"/>
      <c r="M284" s="162"/>
      <c r="N284" s="163"/>
      <c r="O284" s="58"/>
      <c r="P284" s="58"/>
      <c r="Q284" s="58"/>
      <c r="R284" s="58"/>
      <c r="S284" s="58"/>
      <c r="T284" s="59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128</v>
      </c>
      <c r="AU284" s="17" t="s">
        <v>83</v>
      </c>
    </row>
    <row r="285" spans="1:65" s="14" customFormat="1">
      <c r="B285" s="171"/>
      <c r="D285" s="159" t="s">
        <v>129</v>
      </c>
      <c r="E285" s="172" t="s">
        <v>1</v>
      </c>
      <c r="F285" s="173" t="s">
        <v>300</v>
      </c>
      <c r="H285" s="174">
        <v>10.199999999999999</v>
      </c>
      <c r="I285" s="175"/>
      <c r="L285" s="171"/>
      <c r="M285" s="176"/>
      <c r="N285" s="177"/>
      <c r="O285" s="177"/>
      <c r="P285" s="177"/>
      <c r="Q285" s="177"/>
      <c r="R285" s="177"/>
      <c r="S285" s="177"/>
      <c r="T285" s="178"/>
      <c r="AT285" s="172" t="s">
        <v>129</v>
      </c>
      <c r="AU285" s="172" t="s">
        <v>83</v>
      </c>
      <c r="AV285" s="14" t="s">
        <v>83</v>
      </c>
      <c r="AW285" s="14" t="s">
        <v>30</v>
      </c>
      <c r="AX285" s="14" t="s">
        <v>73</v>
      </c>
      <c r="AY285" s="172" t="s">
        <v>120</v>
      </c>
    </row>
    <row r="286" spans="1:65" s="15" customFormat="1">
      <c r="B286" s="179"/>
      <c r="D286" s="159" t="s">
        <v>129</v>
      </c>
      <c r="E286" s="180" t="s">
        <v>1</v>
      </c>
      <c r="F286" s="181" t="s">
        <v>132</v>
      </c>
      <c r="H286" s="182">
        <v>10.199999999999999</v>
      </c>
      <c r="I286" s="183"/>
      <c r="L286" s="179"/>
      <c r="M286" s="184"/>
      <c r="N286" s="185"/>
      <c r="O286" s="185"/>
      <c r="P286" s="185"/>
      <c r="Q286" s="185"/>
      <c r="R286" s="185"/>
      <c r="S286" s="185"/>
      <c r="T286" s="186"/>
      <c r="AT286" s="180" t="s">
        <v>129</v>
      </c>
      <c r="AU286" s="180" t="s">
        <v>83</v>
      </c>
      <c r="AV286" s="15" t="s">
        <v>127</v>
      </c>
      <c r="AW286" s="15" t="s">
        <v>30</v>
      </c>
      <c r="AX286" s="15" t="s">
        <v>81</v>
      </c>
      <c r="AY286" s="180" t="s">
        <v>120</v>
      </c>
    </row>
    <row r="287" spans="1:65" s="2" customFormat="1" ht="21.75" customHeight="1">
      <c r="A287" s="32"/>
      <c r="B287" s="144"/>
      <c r="C287" s="187" t="s">
        <v>301</v>
      </c>
      <c r="D287" s="187" t="s">
        <v>143</v>
      </c>
      <c r="E287" s="188" t="s">
        <v>302</v>
      </c>
      <c r="F287" s="189" t="s">
        <v>303</v>
      </c>
      <c r="G287" s="190" t="s">
        <v>201</v>
      </c>
      <c r="H287" s="191">
        <v>10.199999999999999</v>
      </c>
      <c r="I287" s="192"/>
      <c r="J287" s="193">
        <f>ROUND(I287*H287,2)</f>
        <v>0</v>
      </c>
      <c r="K287" s="194"/>
      <c r="L287" s="195"/>
      <c r="M287" s="196" t="s">
        <v>1</v>
      </c>
      <c r="N287" s="197" t="s">
        <v>38</v>
      </c>
      <c r="O287" s="58"/>
      <c r="P287" s="155">
        <f>O287*H287</f>
        <v>0</v>
      </c>
      <c r="Q287" s="155">
        <v>0</v>
      </c>
      <c r="R287" s="155">
        <f>Q287*H287</f>
        <v>0</v>
      </c>
      <c r="S287" s="155">
        <v>0</v>
      </c>
      <c r="T287" s="156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7" t="s">
        <v>147</v>
      </c>
      <c r="AT287" s="157" t="s">
        <v>143</v>
      </c>
      <c r="AU287" s="157" t="s">
        <v>83</v>
      </c>
      <c r="AY287" s="17" t="s">
        <v>120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7" t="s">
        <v>81</v>
      </c>
      <c r="BK287" s="158">
        <f>ROUND(I287*H287,2)</f>
        <v>0</v>
      </c>
      <c r="BL287" s="17" t="s">
        <v>127</v>
      </c>
      <c r="BM287" s="157" t="s">
        <v>304</v>
      </c>
    </row>
    <row r="288" spans="1:65" s="2" customFormat="1">
      <c r="A288" s="32"/>
      <c r="B288" s="33"/>
      <c r="C288" s="32"/>
      <c r="D288" s="159" t="s">
        <v>128</v>
      </c>
      <c r="E288" s="32"/>
      <c r="F288" s="160" t="s">
        <v>303</v>
      </c>
      <c r="G288" s="32"/>
      <c r="H288" s="32"/>
      <c r="I288" s="161"/>
      <c r="J288" s="32"/>
      <c r="K288" s="32"/>
      <c r="L288" s="33"/>
      <c r="M288" s="162"/>
      <c r="N288" s="163"/>
      <c r="O288" s="58"/>
      <c r="P288" s="58"/>
      <c r="Q288" s="58"/>
      <c r="R288" s="58"/>
      <c r="S288" s="58"/>
      <c r="T288" s="59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7" t="s">
        <v>128</v>
      </c>
      <c r="AU288" s="17" t="s">
        <v>83</v>
      </c>
    </row>
    <row r="289" spans="1:65" s="14" customFormat="1">
      <c r="B289" s="171"/>
      <c r="D289" s="159" t="s">
        <v>129</v>
      </c>
      <c r="E289" s="172" t="s">
        <v>1</v>
      </c>
      <c r="F289" s="173" t="s">
        <v>300</v>
      </c>
      <c r="H289" s="174">
        <v>10.199999999999999</v>
      </c>
      <c r="I289" s="175"/>
      <c r="L289" s="171"/>
      <c r="M289" s="176"/>
      <c r="N289" s="177"/>
      <c r="O289" s="177"/>
      <c r="P289" s="177"/>
      <c r="Q289" s="177"/>
      <c r="R289" s="177"/>
      <c r="S289" s="177"/>
      <c r="T289" s="178"/>
      <c r="AT289" s="172" t="s">
        <v>129</v>
      </c>
      <c r="AU289" s="172" t="s">
        <v>83</v>
      </c>
      <c r="AV289" s="14" t="s">
        <v>83</v>
      </c>
      <c r="AW289" s="14" t="s">
        <v>30</v>
      </c>
      <c r="AX289" s="14" t="s">
        <v>73</v>
      </c>
      <c r="AY289" s="172" t="s">
        <v>120</v>
      </c>
    </row>
    <row r="290" spans="1:65" s="15" customFormat="1">
      <c r="B290" s="179"/>
      <c r="D290" s="159" t="s">
        <v>129</v>
      </c>
      <c r="E290" s="180" t="s">
        <v>1</v>
      </c>
      <c r="F290" s="181" t="s">
        <v>132</v>
      </c>
      <c r="H290" s="182">
        <v>10.199999999999999</v>
      </c>
      <c r="I290" s="183"/>
      <c r="L290" s="179"/>
      <c r="M290" s="184"/>
      <c r="N290" s="185"/>
      <c r="O290" s="185"/>
      <c r="P290" s="185"/>
      <c r="Q290" s="185"/>
      <c r="R290" s="185"/>
      <c r="S290" s="185"/>
      <c r="T290" s="186"/>
      <c r="AT290" s="180" t="s">
        <v>129</v>
      </c>
      <c r="AU290" s="180" t="s">
        <v>83</v>
      </c>
      <c r="AV290" s="15" t="s">
        <v>127</v>
      </c>
      <c r="AW290" s="15" t="s">
        <v>30</v>
      </c>
      <c r="AX290" s="15" t="s">
        <v>81</v>
      </c>
      <c r="AY290" s="180" t="s">
        <v>120</v>
      </c>
    </row>
    <row r="291" spans="1:65" s="2" customFormat="1" ht="21.75" customHeight="1">
      <c r="A291" s="32"/>
      <c r="B291" s="144"/>
      <c r="C291" s="187" t="s">
        <v>216</v>
      </c>
      <c r="D291" s="187" t="s">
        <v>143</v>
      </c>
      <c r="E291" s="188" t="s">
        <v>305</v>
      </c>
      <c r="F291" s="189" t="s">
        <v>306</v>
      </c>
      <c r="G291" s="190" t="s">
        <v>126</v>
      </c>
      <c r="H291" s="191">
        <v>3.06</v>
      </c>
      <c r="I291" s="192"/>
      <c r="J291" s="193">
        <f>ROUND(I291*H291,2)</f>
        <v>0</v>
      </c>
      <c r="K291" s="194"/>
      <c r="L291" s="195"/>
      <c r="M291" s="196" t="s">
        <v>1</v>
      </c>
      <c r="N291" s="197" t="s">
        <v>38</v>
      </c>
      <c r="O291" s="58"/>
      <c r="P291" s="155">
        <f>O291*H291</f>
        <v>0</v>
      </c>
      <c r="Q291" s="155">
        <v>0</v>
      </c>
      <c r="R291" s="155">
        <f>Q291*H291</f>
        <v>0</v>
      </c>
      <c r="S291" s="155">
        <v>0</v>
      </c>
      <c r="T291" s="156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7" t="s">
        <v>147</v>
      </c>
      <c r="AT291" s="157" t="s">
        <v>143</v>
      </c>
      <c r="AU291" s="157" t="s">
        <v>83</v>
      </c>
      <c r="AY291" s="17" t="s">
        <v>120</v>
      </c>
      <c r="BE291" s="158">
        <f>IF(N291="základní",J291,0)</f>
        <v>0</v>
      </c>
      <c r="BF291" s="158">
        <f>IF(N291="snížená",J291,0)</f>
        <v>0</v>
      </c>
      <c r="BG291" s="158">
        <f>IF(N291="zákl. přenesená",J291,0)</f>
        <v>0</v>
      </c>
      <c r="BH291" s="158">
        <f>IF(N291="sníž. přenesená",J291,0)</f>
        <v>0</v>
      </c>
      <c r="BI291" s="158">
        <f>IF(N291="nulová",J291,0)</f>
        <v>0</v>
      </c>
      <c r="BJ291" s="17" t="s">
        <v>81</v>
      </c>
      <c r="BK291" s="158">
        <f>ROUND(I291*H291,2)</f>
        <v>0</v>
      </c>
      <c r="BL291" s="17" t="s">
        <v>127</v>
      </c>
      <c r="BM291" s="157" t="s">
        <v>307</v>
      </c>
    </row>
    <row r="292" spans="1:65" s="2" customFormat="1">
      <c r="A292" s="32"/>
      <c r="B292" s="33"/>
      <c r="C292" s="32"/>
      <c r="D292" s="159" t="s">
        <v>128</v>
      </c>
      <c r="E292" s="32"/>
      <c r="F292" s="160" t="s">
        <v>306</v>
      </c>
      <c r="G292" s="32"/>
      <c r="H292" s="32"/>
      <c r="I292" s="161"/>
      <c r="J292" s="32"/>
      <c r="K292" s="32"/>
      <c r="L292" s="33"/>
      <c r="M292" s="162"/>
      <c r="N292" s="163"/>
      <c r="O292" s="58"/>
      <c r="P292" s="58"/>
      <c r="Q292" s="58"/>
      <c r="R292" s="58"/>
      <c r="S292" s="58"/>
      <c r="T292" s="59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128</v>
      </c>
      <c r="AU292" s="17" t="s">
        <v>83</v>
      </c>
    </row>
    <row r="293" spans="1:65" s="13" customFormat="1">
      <c r="B293" s="164"/>
      <c r="D293" s="159" t="s">
        <v>129</v>
      </c>
      <c r="E293" s="165" t="s">
        <v>1</v>
      </c>
      <c r="F293" s="166" t="s">
        <v>308</v>
      </c>
      <c r="H293" s="165" t="s">
        <v>1</v>
      </c>
      <c r="I293" s="167"/>
      <c r="L293" s="164"/>
      <c r="M293" s="168"/>
      <c r="N293" s="169"/>
      <c r="O293" s="169"/>
      <c r="P293" s="169"/>
      <c r="Q293" s="169"/>
      <c r="R293" s="169"/>
      <c r="S293" s="169"/>
      <c r="T293" s="170"/>
      <c r="AT293" s="165" t="s">
        <v>129</v>
      </c>
      <c r="AU293" s="165" t="s">
        <v>83</v>
      </c>
      <c r="AV293" s="13" t="s">
        <v>81</v>
      </c>
      <c r="AW293" s="13" t="s">
        <v>30</v>
      </c>
      <c r="AX293" s="13" t="s">
        <v>73</v>
      </c>
      <c r="AY293" s="165" t="s">
        <v>120</v>
      </c>
    </row>
    <row r="294" spans="1:65" s="14" customFormat="1">
      <c r="B294" s="171"/>
      <c r="D294" s="159" t="s">
        <v>129</v>
      </c>
      <c r="E294" s="172" t="s">
        <v>1</v>
      </c>
      <c r="F294" s="173" t="s">
        <v>309</v>
      </c>
      <c r="H294" s="174">
        <v>3.06</v>
      </c>
      <c r="I294" s="175"/>
      <c r="L294" s="171"/>
      <c r="M294" s="176"/>
      <c r="N294" s="177"/>
      <c r="O294" s="177"/>
      <c r="P294" s="177"/>
      <c r="Q294" s="177"/>
      <c r="R294" s="177"/>
      <c r="S294" s="177"/>
      <c r="T294" s="178"/>
      <c r="AT294" s="172" t="s">
        <v>129</v>
      </c>
      <c r="AU294" s="172" t="s">
        <v>83</v>
      </c>
      <c r="AV294" s="14" t="s">
        <v>83</v>
      </c>
      <c r="AW294" s="14" t="s">
        <v>30</v>
      </c>
      <c r="AX294" s="14" t="s">
        <v>73</v>
      </c>
      <c r="AY294" s="172" t="s">
        <v>120</v>
      </c>
    </row>
    <row r="295" spans="1:65" s="15" customFormat="1">
      <c r="B295" s="179"/>
      <c r="D295" s="159" t="s">
        <v>129</v>
      </c>
      <c r="E295" s="180" t="s">
        <v>1</v>
      </c>
      <c r="F295" s="181" t="s">
        <v>132</v>
      </c>
      <c r="H295" s="182">
        <v>3.06</v>
      </c>
      <c r="I295" s="183"/>
      <c r="L295" s="179"/>
      <c r="M295" s="184"/>
      <c r="N295" s="185"/>
      <c r="O295" s="185"/>
      <c r="P295" s="185"/>
      <c r="Q295" s="185"/>
      <c r="R295" s="185"/>
      <c r="S295" s="185"/>
      <c r="T295" s="186"/>
      <c r="AT295" s="180" t="s">
        <v>129</v>
      </c>
      <c r="AU295" s="180" t="s">
        <v>83</v>
      </c>
      <c r="AV295" s="15" t="s">
        <v>127</v>
      </c>
      <c r="AW295" s="15" t="s">
        <v>30</v>
      </c>
      <c r="AX295" s="15" t="s">
        <v>81</v>
      </c>
      <c r="AY295" s="180" t="s">
        <v>120</v>
      </c>
    </row>
    <row r="296" spans="1:65" s="2" customFormat="1" ht="21.75" customHeight="1">
      <c r="A296" s="32"/>
      <c r="B296" s="144"/>
      <c r="C296" s="145" t="s">
        <v>310</v>
      </c>
      <c r="D296" s="145" t="s">
        <v>123</v>
      </c>
      <c r="E296" s="146" t="s">
        <v>311</v>
      </c>
      <c r="F296" s="147" t="s">
        <v>312</v>
      </c>
      <c r="G296" s="148" t="s">
        <v>201</v>
      </c>
      <c r="H296" s="149">
        <v>20</v>
      </c>
      <c r="I296" s="150"/>
      <c r="J296" s="151">
        <f>ROUND(I296*H296,2)</f>
        <v>0</v>
      </c>
      <c r="K296" s="152"/>
      <c r="L296" s="33"/>
      <c r="M296" s="153" t="s">
        <v>1</v>
      </c>
      <c r="N296" s="154" t="s">
        <v>38</v>
      </c>
      <c r="O296" s="58"/>
      <c r="P296" s="155">
        <f>O296*H296</f>
        <v>0</v>
      </c>
      <c r="Q296" s="155">
        <v>0</v>
      </c>
      <c r="R296" s="155">
        <f>Q296*H296</f>
        <v>0</v>
      </c>
      <c r="S296" s="155">
        <v>0</v>
      </c>
      <c r="T296" s="156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7" t="s">
        <v>127</v>
      </c>
      <c r="AT296" s="157" t="s">
        <v>123</v>
      </c>
      <c r="AU296" s="157" t="s">
        <v>83</v>
      </c>
      <c r="AY296" s="17" t="s">
        <v>120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7" t="s">
        <v>81</v>
      </c>
      <c r="BK296" s="158">
        <f>ROUND(I296*H296,2)</f>
        <v>0</v>
      </c>
      <c r="BL296" s="17" t="s">
        <v>127</v>
      </c>
      <c r="BM296" s="157" t="s">
        <v>313</v>
      </c>
    </row>
    <row r="297" spans="1:65" s="2" customFormat="1">
      <c r="A297" s="32"/>
      <c r="B297" s="33"/>
      <c r="C297" s="32"/>
      <c r="D297" s="159" t="s">
        <v>128</v>
      </c>
      <c r="E297" s="32"/>
      <c r="F297" s="160" t="s">
        <v>312</v>
      </c>
      <c r="G297" s="32"/>
      <c r="H297" s="32"/>
      <c r="I297" s="161"/>
      <c r="J297" s="32"/>
      <c r="K297" s="32"/>
      <c r="L297" s="33"/>
      <c r="M297" s="162"/>
      <c r="N297" s="163"/>
      <c r="O297" s="58"/>
      <c r="P297" s="58"/>
      <c r="Q297" s="58"/>
      <c r="R297" s="58"/>
      <c r="S297" s="58"/>
      <c r="T297" s="59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7" t="s">
        <v>128</v>
      </c>
      <c r="AU297" s="17" t="s">
        <v>83</v>
      </c>
    </row>
    <row r="298" spans="1:65" s="13" customFormat="1">
      <c r="B298" s="164"/>
      <c r="D298" s="159" t="s">
        <v>129</v>
      </c>
      <c r="E298" s="165" t="s">
        <v>1</v>
      </c>
      <c r="F298" s="166" t="s">
        <v>314</v>
      </c>
      <c r="H298" s="165" t="s">
        <v>1</v>
      </c>
      <c r="I298" s="167"/>
      <c r="L298" s="164"/>
      <c r="M298" s="168"/>
      <c r="N298" s="169"/>
      <c r="O298" s="169"/>
      <c r="P298" s="169"/>
      <c r="Q298" s="169"/>
      <c r="R298" s="169"/>
      <c r="S298" s="169"/>
      <c r="T298" s="170"/>
      <c r="AT298" s="165" t="s">
        <v>129</v>
      </c>
      <c r="AU298" s="165" t="s">
        <v>83</v>
      </c>
      <c r="AV298" s="13" t="s">
        <v>81</v>
      </c>
      <c r="AW298" s="13" t="s">
        <v>30</v>
      </c>
      <c r="AX298" s="13" t="s">
        <v>73</v>
      </c>
      <c r="AY298" s="165" t="s">
        <v>120</v>
      </c>
    </row>
    <row r="299" spans="1:65" s="14" customFormat="1">
      <c r="B299" s="171"/>
      <c r="D299" s="159" t="s">
        <v>129</v>
      </c>
      <c r="E299" s="172" t="s">
        <v>1</v>
      </c>
      <c r="F299" s="173" t="s">
        <v>315</v>
      </c>
      <c r="H299" s="174">
        <v>20</v>
      </c>
      <c r="I299" s="175"/>
      <c r="L299" s="171"/>
      <c r="M299" s="176"/>
      <c r="N299" s="177"/>
      <c r="O299" s="177"/>
      <c r="P299" s="177"/>
      <c r="Q299" s="177"/>
      <c r="R299" s="177"/>
      <c r="S299" s="177"/>
      <c r="T299" s="178"/>
      <c r="AT299" s="172" t="s">
        <v>129</v>
      </c>
      <c r="AU299" s="172" t="s">
        <v>83</v>
      </c>
      <c r="AV299" s="14" t="s">
        <v>83</v>
      </c>
      <c r="AW299" s="14" t="s">
        <v>30</v>
      </c>
      <c r="AX299" s="14" t="s">
        <v>73</v>
      </c>
      <c r="AY299" s="172" t="s">
        <v>120</v>
      </c>
    </row>
    <row r="300" spans="1:65" s="15" customFormat="1">
      <c r="B300" s="179"/>
      <c r="D300" s="159" t="s">
        <v>129</v>
      </c>
      <c r="E300" s="180" t="s">
        <v>1</v>
      </c>
      <c r="F300" s="181" t="s">
        <v>132</v>
      </c>
      <c r="H300" s="182">
        <v>20</v>
      </c>
      <c r="I300" s="183"/>
      <c r="L300" s="179"/>
      <c r="M300" s="184"/>
      <c r="N300" s="185"/>
      <c r="O300" s="185"/>
      <c r="P300" s="185"/>
      <c r="Q300" s="185"/>
      <c r="R300" s="185"/>
      <c r="S300" s="185"/>
      <c r="T300" s="186"/>
      <c r="AT300" s="180" t="s">
        <v>129</v>
      </c>
      <c r="AU300" s="180" t="s">
        <v>83</v>
      </c>
      <c r="AV300" s="15" t="s">
        <v>127</v>
      </c>
      <c r="AW300" s="15" t="s">
        <v>30</v>
      </c>
      <c r="AX300" s="15" t="s">
        <v>81</v>
      </c>
      <c r="AY300" s="180" t="s">
        <v>120</v>
      </c>
    </row>
    <row r="301" spans="1:65" s="2" customFormat="1" ht="21.75" customHeight="1">
      <c r="A301" s="32"/>
      <c r="B301" s="144"/>
      <c r="C301" s="145" t="s">
        <v>316</v>
      </c>
      <c r="D301" s="145" t="s">
        <v>123</v>
      </c>
      <c r="E301" s="146" t="s">
        <v>311</v>
      </c>
      <c r="F301" s="147" t="s">
        <v>312</v>
      </c>
      <c r="G301" s="148" t="s">
        <v>201</v>
      </c>
      <c r="H301" s="149">
        <v>13.4</v>
      </c>
      <c r="I301" s="150"/>
      <c r="J301" s="151">
        <f>ROUND(I301*H301,2)</f>
        <v>0</v>
      </c>
      <c r="K301" s="152"/>
      <c r="L301" s="33"/>
      <c r="M301" s="153" t="s">
        <v>1</v>
      </c>
      <c r="N301" s="154" t="s">
        <v>38</v>
      </c>
      <c r="O301" s="58"/>
      <c r="P301" s="155">
        <f>O301*H301</f>
        <v>0</v>
      </c>
      <c r="Q301" s="155">
        <v>0</v>
      </c>
      <c r="R301" s="155">
        <f>Q301*H301</f>
        <v>0</v>
      </c>
      <c r="S301" s="155">
        <v>0</v>
      </c>
      <c r="T301" s="156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7" t="s">
        <v>127</v>
      </c>
      <c r="AT301" s="157" t="s">
        <v>123</v>
      </c>
      <c r="AU301" s="157" t="s">
        <v>83</v>
      </c>
      <c r="AY301" s="17" t="s">
        <v>120</v>
      </c>
      <c r="BE301" s="158">
        <f>IF(N301="základní",J301,0)</f>
        <v>0</v>
      </c>
      <c r="BF301" s="158">
        <f>IF(N301="snížená",J301,0)</f>
        <v>0</v>
      </c>
      <c r="BG301" s="158">
        <f>IF(N301="zákl. přenesená",J301,0)</f>
        <v>0</v>
      </c>
      <c r="BH301" s="158">
        <f>IF(N301="sníž. přenesená",J301,0)</f>
        <v>0</v>
      </c>
      <c r="BI301" s="158">
        <f>IF(N301="nulová",J301,0)</f>
        <v>0</v>
      </c>
      <c r="BJ301" s="17" t="s">
        <v>81</v>
      </c>
      <c r="BK301" s="158">
        <f>ROUND(I301*H301,2)</f>
        <v>0</v>
      </c>
      <c r="BL301" s="17" t="s">
        <v>127</v>
      </c>
      <c r="BM301" s="157" t="s">
        <v>317</v>
      </c>
    </row>
    <row r="302" spans="1:65" s="2" customFormat="1">
      <c r="A302" s="32"/>
      <c r="B302" s="33"/>
      <c r="C302" s="32"/>
      <c r="D302" s="159" t="s">
        <v>128</v>
      </c>
      <c r="E302" s="32"/>
      <c r="F302" s="160" t="s">
        <v>312</v>
      </c>
      <c r="G302" s="32"/>
      <c r="H302" s="32"/>
      <c r="I302" s="161"/>
      <c r="J302" s="32"/>
      <c r="K302" s="32"/>
      <c r="L302" s="33"/>
      <c r="M302" s="162"/>
      <c r="N302" s="163"/>
      <c r="O302" s="58"/>
      <c r="P302" s="58"/>
      <c r="Q302" s="58"/>
      <c r="R302" s="58"/>
      <c r="S302" s="58"/>
      <c r="T302" s="59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7" t="s">
        <v>128</v>
      </c>
      <c r="AU302" s="17" t="s">
        <v>83</v>
      </c>
    </row>
    <row r="303" spans="1:65" s="13" customFormat="1">
      <c r="B303" s="164"/>
      <c r="D303" s="159" t="s">
        <v>129</v>
      </c>
      <c r="E303" s="165" t="s">
        <v>1</v>
      </c>
      <c r="F303" s="166" t="s">
        <v>318</v>
      </c>
      <c r="H303" s="165" t="s">
        <v>1</v>
      </c>
      <c r="I303" s="167"/>
      <c r="L303" s="164"/>
      <c r="M303" s="168"/>
      <c r="N303" s="169"/>
      <c r="O303" s="169"/>
      <c r="P303" s="169"/>
      <c r="Q303" s="169"/>
      <c r="R303" s="169"/>
      <c r="S303" s="169"/>
      <c r="T303" s="170"/>
      <c r="AT303" s="165" t="s">
        <v>129</v>
      </c>
      <c r="AU303" s="165" t="s">
        <v>83</v>
      </c>
      <c r="AV303" s="13" t="s">
        <v>81</v>
      </c>
      <c r="AW303" s="13" t="s">
        <v>30</v>
      </c>
      <c r="AX303" s="13" t="s">
        <v>73</v>
      </c>
      <c r="AY303" s="165" t="s">
        <v>120</v>
      </c>
    </row>
    <row r="304" spans="1:65" s="14" customFormat="1">
      <c r="B304" s="171"/>
      <c r="D304" s="159" t="s">
        <v>129</v>
      </c>
      <c r="E304" s="172" t="s">
        <v>1</v>
      </c>
      <c r="F304" s="173" t="s">
        <v>319</v>
      </c>
      <c r="H304" s="174">
        <v>13.4</v>
      </c>
      <c r="I304" s="175"/>
      <c r="L304" s="171"/>
      <c r="M304" s="176"/>
      <c r="N304" s="177"/>
      <c r="O304" s="177"/>
      <c r="P304" s="177"/>
      <c r="Q304" s="177"/>
      <c r="R304" s="177"/>
      <c r="S304" s="177"/>
      <c r="T304" s="178"/>
      <c r="AT304" s="172" t="s">
        <v>129</v>
      </c>
      <c r="AU304" s="172" t="s">
        <v>83</v>
      </c>
      <c r="AV304" s="14" t="s">
        <v>83</v>
      </c>
      <c r="AW304" s="14" t="s">
        <v>30</v>
      </c>
      <c r="AX304" s="14" t="s">
        <v>73</v>
      </c>
      <c r="AY304" s="172" t="s">
        <v>120</v>
      </c>
    </row>
    <row r="305" spans="1:65" s="15" customFormat="1">
      <c r="B305" s="179"/>
      <c r="D305" s="159" t="s">
        <v>129</v>
      </c>
      <c r="E305" s="180" t="s">
        <v>1</v>
      </c>
      <c r="F305" s="181" t="s">
        <v>132</v>
      </c>
      <c r="H305" s="182">
        <v>13.4</v>
      </c>
      <c r="I305" s="183"/>
      <c r="L305" s="179"/>
      <c r="M305" s="184"/>
      <c r="N305" s="185"/>
      <c r="O305" s="185"/>
      <c r="P305" s="185"/>
      <c r="Q305" s="185"/>
      <c r="R305" s="185"/>
      <c r="S305" s="185"/>
      <c r="T305" s="186"/>
      <c r="AT305" s="180" t="s">
        <v>129</v>
      </c>
      <c r="AU305" s="180" t="s">
        <v>83</v>
      </c>
      <c r="AV305" s="15" t="s">
        <v>127</v>
      </c>
      <c r="AW305" s="15" t="s">
        <v>30</v>
      </c>
      <c r="AX305" s="15" t="s">
        <v>81</v>
      </c>
      <c r="AY305" s="180" t="s">
        <v>120</v>
      </c>
    </row>
    <row r="306" spans="1:65" s="2" customFormat="1" ht="21.75" customHeight="1">
      <c r="A306" s="32"/>
      <c r="B306" s="144"/>
      <c r="C306" s="145" t="s">
        <v>320</v>
      </c>
      <c r="D306" s="145" t="s">
        <v>123</v>
      </c>
      <c r="E306" s="146" t="s">
        <v>321</v>
      </c>
      <c r="F306" s="147" t="s">
        <v>322</v>
      </c>
      <c r="G306" s="148" t="s">
        <v>201</v>
      </c>
      <c r="H306" s="149">
        <v>13.4</v>
      </c>
      <c r="I306" s="150"/>
      <c r="J306" s="151">
        <f>ROUND(I306*H306,2)</f>
        <v>0</v>
      </c>
      <c r="K306" s="152"/>
      <c r="L306" s="33"/>
      <c r="M306" s="153" t="s">
        <v>1</v>
      </c>
      <c r="N306" s="154" t="s">
        <v>38</v>
      </c>
      <c r="O306" s="58"/>
      <c r="P306" s="155">
        <f>O306*H306</f>
        <v>0</v>
      </c>
      <c r="Q306" s="155">
        <v>0</v>
      </c>
      <c r="R306" s="155">
        <f>Q306*H306</f>
        <v>0</v>
      </c>
      <c r="S306" s="155">
        <v>0</v>
      </c>
      <c r="T306" s="156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7" t="s">
        <v>127</v>
      </c>
      <c r="AT306" s="157" t="s">
        <v>123</v>
      </c>
      <c r="AU306" s="157" t="s">
        <v>83</v>
      </c>
      <c r="AY306" s="17" t="s">
        <v>120</v>
      </c>
      <c r="BE306" s="158">
        <f>IF(N306="základní",J306,0)</f>
        <v>0</v>
      </c>
      <c r="BF306" s="158">
        <f>IF(N306="snížená",J306,0)</f>
        <v>0</v>
      </c>
      <c r="BG306" s="158">
        <f>IF(N306="zákl. přenesená",J306,0)</f>
        <v>0</v>
      </c>
      <c r="BH306" s="158">
        <f>IF(N306="sníž. přenesená",J306,0)</f>
        <v>0</v>
      </c>
      <c r="BI306" s="158">
        <f>IF(N306="nulová",J306,0)</f>
        <v>0</v>
      </c>
      <c r="BJ306" s="17" t="s">
        <v>81</v>
      </c>
      <c r="BK306" s="158">
        <f>ROUND(I306*H306,2)</f>
        <v>0</v>
      </c>
      <c r="BL306" s="17" t="s">
        <v>127</v>
      </c>
      <c r="BM306" s="157" t="s">
        <v>323</v>
      </c>
    </row>
    <row r="307" spans="1:65" s="2" customFormat="1">
      <c r="A307" s="32"/>
      <c r="B307" s="33"/>
      <c r="C307" s="32"/>
      <c r="D307" s="159" t="s">
        <v>128</v>
      </c>
      <c r="E307" s="32"/>
      <c r="F307" s="160" t="s">
        <v>322</v>
      </c>
      <c r="G307" s="32"/>
      <c r="H307" s="32"/>
      <c r="I307" s="161"/>
      <c r="J307" s="32"/>
      <c r="K307" s="32"/>
      <c r="L307" s="33"/>
      <c r="M307" s="162"/>
      <c r="N307" s="163"/>
      <c r="O307" s="58"/>
      <c r="P307" s="58"/>
      <c r="Q307" s="58"/>
      <c r="R307" s="58"/>
      <c r="S307" s="58"/>
      <c r="T307" s="59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128</v>
      </c>
      <c r="AU307" s="17" t="s">
        <v>83</v>
      </c>
    </row>
    <row r="308" spans="1:65" s="14" customFormat="1">
      <c r="B308" s="171"/>
      <c r="D308" s="159" t="s">
        <v>129</v>
      </c>
      <c r="E308" s="172" t="s">
        <v>1</v>
      </c>
      <c r="F308" s="173" t="s">
        <v>319</v>
      </c>
      <c r="H308" s="174">
        <v>13.4</v>
      </c>
      <c r="I308" s="175"/>
      <c r="L308" s="171"/>
      <c r="M308" s="176"/>
      <c r="N308" s="177"/>
      <c r="O308" s="177"/>
      <c r="P308" s="177"/>
      <c r="Q308" s="177"/>
      <c r="R308" s="177"/>
      <c r="S308" s="177"/>
      <c r="T308" s="178"/>
      <c r="AT308" s="172" t="s">
        <v>129</v>
      </c>
      <c r="AU308" s="172" t="s">
        <v>83</v>
      </c>
      <c r="AV308" s="14" t="s">
        <v>83</v>
      </c>
      <c r="AW308" s="14" t="s">
        <v>30</v>
      </c>
      <c r="AX308" s="14" t="s">
        <v>73</v>
      </c>
      <c r="AY308" s="172" t="s">
        <v>120</v>
      </c>
    </row>
    <row r="309" spans="1:65" s="15" customFormat="1">
      <c r="B309" s="179"/>
      <c r="D309" s="159" t="s">
        <v>129</v>
      </c>
      <c r="E309" s="180" t="s">
        <v>1</v>
      </c>
      <c r="F309" s="181" t="s">
        <v>132</v>
      </c>
      <c r="H309" s="182">
        <v>13.4</v>
      </c>
      <c r="I309" s="183"/>
      <c r="L309" s="179"/>
      <c r="M309" s="184"/>
      <c r="N309" s="185"/>
      <c r="O309" s="185"/>
      <c r="P309" s="185"/>
      <c r="Q309" s="185"/>
      <c r="R309" s="185"/>
      <c r="S309" s="185"/>
      <c r="T309" s="186"/>
      <c r="AT309" s="180" t="s">
        <v>129</v>
      </c>
      <c r="AU309" s="180" t="s">
        <v>83</v>
      </c>
      <c r="AV309" s="15" t="s">
        <v>127</v>
      </c>
      <c r="AW309" s="15" t="s">
        <v>30</v>
      </c>
      <c r="AX309" s="15" t="s">
        <v>81</v>
      </c>
      <c r="AY309" s="180" t="s">
        <v>120</v>
      </c>
    </row>
    <row r="310" spans="1:65" s="2" customFormat="1" ht="16.5" customHeight="1">
      <c r="A310" s="32"/>
      <c r="B310" s="144"/>
      <c r="C310" s="187" t="s">
        <v>222</v>
      </c>
      <c r="D310" s="187" t="s">
        <v>143</v>
      </c>
      <c r="E310" s="188" t="s">
        <v>324</v>
      </c>
      <c r="F310" s="189" t="s">
        <v>325</v>
      </c>
      <c r="G310" s="190" t="s">
        <v>153</v>
      </c>
      <c r="H310" s="191">
        <v>12</v>
      </c>
      <c r="I310" s="192"/>
      <c r="J310" s="193">
        <f>ROUND(I310*H310,2)</f>
        <v>0</v>
      </c>
      <c r="K310" s="194"/>
      <c r="L310" s="195"/>
      <c r="M310" s="196" t="s">
        <v>1</v>
      </c>
      <c r="N310" s="197" t="s">
        <v>38</v>
      </c>
      <c r="O310" s="58"/>
      <c r="P310" s="155">
        <f>O310*H310</f>
        <v>0</v>
      </c>
      <c r="Q310" s="155">
        <v>0</v>
      </c>
      <c r="R310" s="155">
        <f>Q310*H310</f>
        <v>0</v>
      </c>
      <c r="S310" s="155">
        <v>0</v>
      </c>
      <c r="T310" s="156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7" t="s">
        <v>147</v>
      </c>
      <c r="AT310" s="157" t="s">
        <v>143</v>
      </c>
      <c r="AU310" s="157" t="s">
        <v>83</v>
      </c>
      <c r="AY310" s="17" t="s">
        <v>120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7" t="s">
        <v>81</v>
      </c>
      <c r="BK310" s="158">
        <f>ROUND(I310*H310,2)</f>
        <v>0</v>
      </c>
      <c r="BL310" s="17" t="s">
        <v>127</v>
      </c>
      <c r="BM310" s="157" t="s">
        <v>326</v>
      </c>
    </row>
    <row r="311" spans="1:65" s="2" customFormat="1">
      <c r="A311" s="32"/>
      <c r="B311" s="33"/>
      <c r="C311" s="32"/>
      <c r="D311" s="159" t="s">
        <v>128</v>
      </c>
      <c r="E311" s="32"/>
      <c r="F311" s="160" t="s">
        <v>325</v>
      </c>
      <c r="G311" s="32"/>
      <c r="H311" s="32"/>
      <c r="I311" s="161"/>
      <c r="J311" s="32"/>
      <c r="K311" s="32"/>
      <c r="L311" s="33"/>
      <c r="M311" s="162"/>
      <c r="N311" s="163"/>
      <c r="O311" s="58"/>
      <c r="P311" s="58"/>
      <c r="Q311" s="58"/>
      <c r="R311" s="58"/>
      <c r="S311" s="58"/>
      <c r="T311" s="59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7" t="s">
        <v>128</v>
      </c>
      <c r="AU311" s="17" t="s">
        <v>83</v>
      </c>
    </row>
    <row r="312" spans="1:65" s="14" customFormat="1">
      <c r="B312" s="171"/>
      <c r="D312" s="159" t="s">
        <v>129</v>
      </c>
      <c r="E312" s="172" t="s">
        <v>1</v>
      </c>
      <c r="F312" s="173" t="s">
        <v>154</v>
      </c>
      <c r="H312" s="174">
        <v>12</v>
      </c>
      <c r="I312" s="175"/>
      <c r="L312" s="171"/>
      <c r="M312" s="176"/>
      <c r="N312" s="177"/>
      <c r="O312" s="177"/>
      <c r="P312" s="177"/>
      <c r="Q312" s="177"/>
      <c r="R312" s="177"/>
      <c r="S312" s="177"/>
      <c r="T312" s="178"/>
      <c r="AT312" s="172" t="s">
        <v>129</v>
      </c>
      <c r="AU312" s="172" t="s">
        <v>83</v>
      </c>
      <c r="AV312" s="14" t="s">
        <v>83</v>
      </c>
      <c r="AW312" s="14" t="s">
        <v>30</v>
      </c>
      <c r="AX312" s="14" t="s">
        <v>73</v>
      </c>
      <c r="AY312" s="172" t="s">
        <v>120</v>
      </c>
    </row>
    <row r="313" spans="1:65" s="15" customFormat="1">
      <c r="B313" s="179"/>
      <c r="D313" s="159" t="s">
        <v>129</v>
      </c>
      <c r="E313" s="180" t="s">
        <v>1</v>
      </c>
      <c r="F313" s="181" t="s">
        <v>132</v>
      </c>
      <c r="H313" s="182">
        <v>12</v>
      </c>
      <c r="I313" s="183"/>
      <c r="L313" s="179"/>
      <c r="M313" s="184"/>
      <c r="N313" s="185"/>
      <c r="O313" s="185"/>
      <c r="P313" s="185"/>
      <c r="Q313" s="185"/>
      <c r="R313" s="185"/>
      <c r="S313" s="185"/>
      <c r="T313" s="186"/>
      <c r="AT313" s="180" t="s">
        <v>129</v>
      </c>
      <c r="AU313" s="180" t="s">
        <v>83</v>
      </c>
      <c r="AV313" s="15" t="s">
        <v>127</v>
      </c>
      <c r="AW313" s="15" t="s">
        <v>30</v>
      </c>
      <c r="AX313" s="15" t="s">
        <v>81</v>
      </c>
      <c r="AY313" s="180" t="s">
        <v>120</v>
      </c>
    </row>
    <row r="314" spans="1:65" s="2" customFormat="1" ht="21.75" customHeight="1">
      <c r="A314" s="32"/>
      <c r="B314" s="144"/>
      <c r="C314" s="187" t="s">
        <v>327</v>
      </c>
      <c r="D314" s="187" t="s">
        <v>143</v>
      </c>
      <c r="E314" s="188" t="s">
        <v>328</v>
      </c>
      <c r="F314" s="189" t="s">
        <v>329</v>
      </c>
      <c r="G314" s="190" t="s">
        <v>153</v>
      </c>
      <c r="H314" s="191">
        <v>6</v>
      </c>
      <c r="I314" s="192"/>
      <c r="J314" s="193">
        <f>ROUND(I314*H314,2)</f>
        <v>0</v>
      </c>
      <c r="K314" s="194"/>
      <c r="L314" s="195"/>
      <c r="M314" s="196" t="s">
        <v>1</v>
      </c>
      <c r="N314" s="197" t="s">
        <v>38</v>
      </c>
      <c r="O314" s="58"/>
      <c r="P314" s="155">
        <f>O314*H314</f>
        <v>0</v>
      </c>
      <c r="Q314" s="155">
        <v>0</v>
      </c>
      <c r="R314" s="155">
        <f>Q314*H314</f>
        <v>0</v>
      </c>
      <c r="S314" s="155">
        <v>0</v>
      </c>
      <c r="T314" s="156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7" t="s">
        <v>147</v>
      </c>
      <c r="AT314" s="157" t="s">
        <v>143</v>
      </c>
      <c r="AU314" s="157" t="s">
        <v>83</v>
      </c>
      <c r="AY314" s="17" t="s">
        <v>120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7" t="s">
        <v>81</v>
      </c>
      <c r="BK314" s="158">
        <f>ROUND(I314*H314,2)</f>
        <v>0</v>
      </c>
      <c r="BL314" s="17" t="s">
        <v>127</v>
      </c>
      <c r="BM314" s="157" t="s">
        <v>330</v>
      </c>
    </row>
    <row r="315" spans="1:65" s="2" customFormat="1">
      <c r="A315" s="32"/>
      <c r="B315" s="33"/>
      <c r="C315" s="32"/>
      <c r="D315" s="159" t="s">
        <v>128</v>
      </c>
      <c r="E315" s="32"/>
      <c r="F315" s="160" t="s">
        <v>329</v>
      </c>
      <c r="G315" s="32"/>
      <c r="H315" s="32"/>
      <c r="I315" s="161"/>
      <c r="J315" s="32"/>
      <c r="K315" s="32"/>
      <c r="L315" s="33"/>
      <c r="M315" s="162"/>
      <c r="N315" s="163"/>
      <c r="O315" s="58"/>
      <c r="P315" s="58"/>
      <c r="Q315" s="58"/>
      <c r="R315" s="58"/>
      <c r="S315" s="58"/>
      <c r="T315" s="59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7" t="s">
        <v>128</v>
      </c>
      <c r="AU315" s="17" t="s">
        <v>83</v>
      </c>
    </row>
    <row r="316" spans="1:65" s="14" customFormat="1">
      <c r="B316" s="171"/>
      <c r="D316" s="159" t="s">
        <v>129</v>
      </c>
      <c r="E316" s="172" t="s">
        <v>1</v>
      </c>
      <c r="F316" s="173" t="s">
        <v>140</v>
      </c>
      <c r="H316" s="174">
        <v>6</v>
      </c>
      <c r="I316" s="175"/>
      <c r="L316" s="171"/>
      <c r="M316" s="176"/>
      <c r="N316" s="177"/>
      <c r="O316" s="177"/>
      <c r="P316" s="177"/>
      <c r="Q316" s="177"/>
      <c r="R316" s="177"/>
      <c r="S316" s="177"/>
      <c r="T316" s="178"/>
      <c r="AT316" s="172" t="s">
        <v>129</v>
      </c>
      <c r="AU316" s="172" t="s">
        <v>83</v>
      </c>
      <c r="AV316" s="14" t="s">
        <v>83</v>
      </c>
      <c r="AW316" s="14" t="s">
        <v>30</v>
      </c>
      <c r="AX316" s="14" t="s">
        <v>73</v>
      </c>
      <c r="AY316" s="172" t="s">
        <v>120</v>
      </c>
    </row>
    <row r="317" spans="1:65" s="15" customFormat="1">
      <c r="B317" s="179"/>
      <c r="D317" s="159" t="s">
        <v>129</v>
      </c>
      <c r="E317" s="180" t="s">
        <v>1</v>
      </c>
      <c r="F317" s="181" t="s">
        <v>132</v>
      </c>
      <c r="H317" s="182">
        <v>6</v>
      </c>
      <c r="I317" s="183"/>
      <c r="L317" s="179"/>
      <c r="M317" s="184"/>
      <c r="N317" s="185"/>
      <c r="O317" s="185"/>
      <c r="P317" s="185"/>
      <c r="Q317" s="185"/>
      <c r="R317" s="185"/>
      <c r="S317" s="185"/>
      <c r="T317" s="186"/>
      <c r="AT317" s="180" t="s">
        <v>129</v>
      </c>
      <c r="AU317" s="180" t="s">
        <v>83</v>
      </c>
      <c r="AV317" s="15" t="s">
        <v>127</v>
      </c>
      <c r="AW317" s="15" t="s">
        <v>30</v>
      </c>
      <c r="AX317" s="15" t="s">
        <v>81</v>
      </c>
      <c r="AY317" s="180" t="s">
        <v>120</v>
      </c>
    </row>
    <row r="318" spans="1:65" s="2" customFormat="1" ht="21.75" customHeight="1">
      <c r="A318" s="32"/>
      <c r="B318" s="144"/>
      <c r="C318" s="187" t="s">
        <v>228</v>
      </c>
      <c r="D318" s="187" t="s">
        <v>143</v>
      </c>
      <c r="E318" s="188" t="s">
        <v>331</v>
      </c>
      <c r="F318" s="189" t="s">
        <v>332</v>
      </c>
      <c r="G318" s="190" t="s">
        <v>153</v>
      </c>
      <c r="H318" s="191">
        <v>96</v>
      </c>
      <c r="I318" s="192"/>
      <c r="J318" s="193">
        <f>ROUND(I318*H318,2)</f>
        <v>0</v>
      </c>
      <c r="K318" s="194"/>
      <c r="L318" s="195"/>
      <c r="M318" s="196" t="s">
        <v>1</v>
      </c>
      <c r="N318" s="197" t="s">
        <v>38</v>
      </c>
      <c r="O318" s="58"/>
      <c r="P318" s="155">
        <f>O318*H318</f>
        <v>0</v>
      </c>
      <c r="Q318" s="155">
        <v>0</v>
      </c>
      <c r="R318" s="155">
        <f>Q318*H318</f>
        <v>0</v>
      </c>
      <c r="S318" s="155">
        <v>0</v>
      </c>
      <c r="T318" s="156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7" t="s">
        <v>147</v>
      </c>
      <c r="AT318" s="157" t="s">
        <v>143</v>
      </c>
      <c r="AU318" s="157" t="s">
        <v>83</v>
      </c>
      <c r="AY318" s="17" t="s">
        <v>120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7" t="s">
        <v>81</v>
      </c>
      <c r="BK318" s="158">
        <f>ROUND(I318*H318,2)</f>
        <v>0</v>
      </c>
      <c r="BL318" s="17" t="s">
        <v>127</v>
      </c>
      <c r="BM318" s="157" t="s">
        <v>333</v>
      </c>
    </row>
    <row r="319" spans="1:65" s="2" customFormat="1">
      <c r="A319" s="32"/>
      <c r="B319" s="33"/>
      <c r="C319" s="32"/>
      <c r="D319" s="159" t="s">
        <v>128</v>
      </c>
      <c r="E319" s="32"/>
      <c r="F319" s="160" t="s">
        <v>332</v>
      </c>
      <c r="G319" s="32"/>
      <c r="H319" s="32"/>
      <c r="I319" s="161"/>
      <c r="J319" s="32"/>
      <c r="K319" s="32"/>
      <c r="L319" s="33"/>
      <c r="M319" s="162"/>
      <c r="N319" s="163"/>
      <c r="O319" s="58"/>
      <c r="P319" s="58"/>
      <c r="Q319" s="58"/>
      <c r="R319" s="58"/>
      <c r="S319" s="58"/>
      <c r="T319" s="59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7" t="s">
        <v>128</v>
      </c>
      <c r="AU319" s="17" t="s">
        <v>83</v>
      </c>
    </row>
    <row r="320" spans="1:65" s="14" customFormat="1">
      <c r="B320" s="171"/>
      <c r="D320" s="159" t="s">
        <v>129</v>
      </c>
      <c r="E320" s="172" t="s">
        <v>1</v>
      </c>
      <c r="F320" s="173" t="s">
        <v>334</v>
      </c>
      <c r="H320" s="174">
        <v>96</v>
      </c>
      <c r="I320" s="175"/>
      <c r="L320" s="171"/>
      <c r="M320" s="176"/>
      <c r="N320" s="177"/>
      <c r="O320" s="177"/>
      <c r="P320" s="177"/>
      <c r="Q320" s="177"/>
      <c r="R320" s="177"/>
      <c r="S320" s="177"/>
      <c r="T320" s="178"/>
      <c r="AT320" s="172" t="s">
        <v>129</v>
      </c>
      <c r="AU320" s="172" t="s">
        <v>83</v>
      </c>
      <c r="AV320" s="14" t="s">
        <v>83</v>
      </c>
      <c r="AW320" s="14" t="s">
        <v>30</v>
      </c>
      <c r="AX320" s="14" t="s">
        <v>73</v>
      </c>
      <c r="AY320" s="172" t="s">
        <v>120</v>
      </c>
    </row>
    <row r="321" spans="1:65" s="15" customFormat="1">
      <c r="B321" s="179"/>
      <c r="D321" s="159" t="s">
        <v>129</v>
      </c>
      <c r="E321" s="180" t="s">
        <v>1</v>
      </c>
      <c r="F321" s="181" t="s">
        <v>132</v>
      </c>
      <c r="H321" s="182">
        <v>96</v>
      </c>
      <c r="I321" s="183"/>
      <c r="L321" s="179"/>
      <c r="M321" s="184"/>
      <c r="N321" s="185"/>
      <c r="O321" s="185"/>
      <c r="P321" s="185"/>
      <c r="Q321" s="185"/>
      <c r="R321" s="185"/>
      <c r="S321" s="185"/>
      <c r="T321" s="186"/>
      <c r="AT321" s="180" t="s">
        <v>129</v>
      </c>
      <c r="AU321" s="180" t="s">
        <v>83</v>
      </c>
      <c r="AV321" s="15" t="s">
        <v>127</v>
      </c>
      <c r="AW321" s="15" t="s">
        <v>30</v>
      </c>
      <c r="AX321" s="15" t="s">
        <v>81</v>
      </c>
      <c r="AY321" s="180" t="s">
        <v>120</v>
      </c>
    </row>
    <row r="322" spans="1:65" s="2" customFormat="1" ht="21.75" customHeight="1">
      <c r="A322" s="32"/>
      <c r="B322" s="144"/>
      <c r="C322" s="187" t="s">
        <v>335</v>
      </c>
      <c r="D322" s="187" t="s">
        <v>143</v>
      </c>
      <c r="E322" s="188" t="s">
        <v>336</v>
      </c>
      <c r="F322" s="189" t="s">
        <v>337</v>
      </c>
      <c r="G322" s="190" t="s">
        <v>153</v>
      </c>
      <c r="H322" s="191">
        <v>96</v>
      </c>
      <c r="I322" s="192"/>
      <c r="J322" s="193">
        <f>ROUND(I322*H322,2)</f>
        <v>0</v>
      </c>
      <c r="K322" s="194"/>
      <c r="L322" s="195"/>
      <c r="M322" s="196" t="s">
        <v>1</v>
      </c>
      <c r="N322" s="197" t="s">
        <v>38</v>
      </c>
      <c r="O322" s="58"/>
      <c r="P322" s="155">
        <f>O322*H322</f>
        <v>0</v>
      </c>
      <c r="Q322" s="155">
        <v>0</v>
      </c>
      <c r="R322" s="155">
        <f>Q322*H322</f>
        <v>0</v>
      </c>
      <c r="S322" s="155">
        <v>0</v>
      </c>
      <c r="T322" s="156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7" t="s">
        <v>147</v>
      </c>
      <c r="AT322" s="157" t="s">
        <v>143</v>
      </c>
      <c r="AU322" s="157" t="s">
        <v>83</v>
      </c>
      <c r="AY322" s="17" t="s">
        <v>120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7" t="s">
        <v>81</v>
      </c>
      <c r="BK322" s="158">
        <f>ROUND(I322*H322,2)</f>
        <v>0</v>
      </c>
      <c r="BL322" s="17" t="s">
        <v>127</v>
      </c>
      <c r="BM322" s="157" t="s">
        <v>338</v>
      </c>
    </row>
    <row r="323" spans="1:65" s="2" customFormat="1" ht="19.5">
      <c r="A323" s="32"/>
      <c r="B323" s="33"/>
      <c r="C323" s="32"/>
      <c r="D323" s="159" t="s">
        <v>128</v>
      </c>
      <c r="E323" s="32"/>
      <c r="F323" s="160" t="s">
        <v>337</v>
      </c>
      <c r="G323" s="32"/>
      <c r="H323" s="32"/>
      <c r="I323" s="161"/>
      <c r="J323" s="32"/>
      <c r="K323" s="32"/>
      <c r="L323" s="33"/>
      <c r="M323" s="162"/>
      <c r="N323" s="163"/>
      <c r="O323" s="58"/>
      <c r="P323" s="58"/>
      <c r="Q323" s="58"/>
      <c r="R323" s="58"/>
      <c r="S323" s="58"/>
      <c r="T323" s="59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7" t="s">
        <v>128</v>
      </c>
      <c r="AU323" s="17" t="s">
        <v>83</v>
      </c>
    </row>
    <row r="324" spans="1:65" s="14" customFormat="1">
      <c r="B324" s="171"/>
      <c r="D324" s="159" t="s">
        <v>129</v>
      </c>
      <c r="E324" s="172" t="s">
        <v>1</v>
      </c>
      <c r="F324" s="173" t="s">
        <v>334</v>
      </c>
      <c r="H324" s="174">
        <v>96</v>
      </c>
      <c r="I324" s="175"/>
      <c r="L324" s="171"/>
      <c r="M324" s="176"/>
      <c r="N324" s="177"/>
      <c r="O324" s="177"/>
      <c r="P324" s="177"/>
      <c r="Q324" s="177"/>
      <c r="R324" s="177"/>
      <c r="S324" s="177"/>
      <c r="T324" s="178"/>
      <c r="AT324" s="172" t="s">
        <v>129</v>
      </c>
      <c r="AU324" s="172" t="s">
        <v>83</v>
      </c>
      <c r="AV324" s="14" t="s">
        <v>83</v>
      </c>
      <c r="AW324" s="14" t="s">
        <v>30</v>
      </c>
      <c r="AX324" s="14" t="s">
        <v>73</v>
      </c>
      <c r="AY324" s="172" t="s">
        <v>120</v>
      </c>
    </row>
    <row r="325" spans="1:65" s="15" customFormat="1">
      <c r="B325" s="179"/>
      <c r="D325" s="159" t="s">
        <v>129</v>
      </c>
      <c r="E325" s="180" t="s">
        <v>1</v>
      </c>
      <c r="F325" s="181" t="s">
        <v>132</v>
      </c>
      <c r="H325" s="182">
        <v>96</v>
      </c>
      <c r="I325" s="183"/>
      <c r="L325" s="179"/>
      <c r="M325" s="184"/>
      <c r="N325" s="185"/>
      <c r="O325" s="185"/>
      <c r="P325" s="185"/>
      <c r="Q325" s="185"/>
      <c r="R325" s="185"/>
      <c r="S325" s="185"/>
      <c r="T325" s="186"/>
      <c r="AT325" s="180" t="s">
        <v>129</v>
      </c>
      <c r="AU325" s="180" t="s">
        <v>83</v>
      </c>
      <c r="AV325" s="15" t="s">
        <v>127</v>
      </c>
      <c r="AW325" s="15" t="s">
        <v>30</v>
      </c>
      <c r="AX325" s="15" t="s">
        <v>81</v>
      </c>
      <c r="AY325" s="180" t="s">
        <v>120</v>
      </c>
    </row>
    <row r="326" spans="1:65" s="2" customFormat="1" ht="21.75" customHeight="1">
      <c r="A326" s="32"/>
      <c r="B326" s="144"/>
      <c r="C326" s="187" t="s">
        <v>156</v>
      </c>
      <c r="D326" s="187" t="s">
        <v>143</v>
      </c>
      <c r="E326" s="188" t="s">
        <v>339</v>
      </c>
      <c r="F326" s="189" t="s">
        <v>340</v>
      </c>
      <c r="G326" s="190" t="s">
        <v>153</v>
      </c>
      <c r="H326" s="191">
        <v>48</v>
      </c>
      <c r="I326" s="192"/>
      <c r="J326" s="193">
        <f>ROUND(I326*H326,2)</f>
        <v>0</v>
      </c>
      <c r="K326" s="194"/>
      <c r="L326" s="195"/>
      <c r="M326" s="196" t="s">
        <v>1</v>
      </c>
      <c r="N326" s="197" t="s">
        <v>38</v>
      </c>
      <c r="O326" s="58"/>
      <c r="P326" s="155">
        <f>O326*H326</f>
        <v>0</v>
      </c>
      <c r="Q326" s="155">
        <v>0</v>
      </c>
      <c r="R326" s="155">
        <f>Q326*H326</f>
        <v>0</v>
      </c>
      <c r="S326" s="155">
        <v>0</v>
      </c>
      <c r="T326" s="156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7" t="s">
        <v>147</v>
      </c>
      <c r="AT326" s="157" t="s">
        <v>143</v>
      </c>
      <c r="AU326" s="157" t="s">
        <v>83</v>
      </c>
      <c r="AY326" s="17" t="s">
        <v>120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7" t="s">
        <v>81</v>
      </c>
      <c r="BK326" s="158">
        <f>ROUND(I326*H326,2)</f>
        <v>0</v>
      </c>
      <c r="BL326" s="17" t="s">
        <v>127</v>
      </c>
      <c r="BM326" s="157" t="s">
        <v>341</v>
      </c>
    </row>
    <row r="327" spans="1:65" s="2" customFormat="1" ht="19.5">
      <c r="A327" s="32"/>
      <c r="B327" s="33"/>
      <c r="C327" s="32"/>
      <c r="D327" s="159" t="s">
        <v>128</v>
      </c>
      <c r="E327" s="32"/>
      <c r="F327" s="160" t="s">
        <v>340</v>
      </c>
      <c r="G327" s="32"/>
      <c r="H327" s="32"/>
      <c r="I327" s="161"/>
      <c r="J327" s="32"/>
      <c r="K327" s="32"/>
      <c r="L327" s="33"/>
      <c r="M327" s="162"/>
      <c r="N327" s="163"/>
      <c r="O327" s="58"/>
      <c r="P327" s="58"/>
      <c r="Q327" s="58"/>
      <c r="R327" s="58"/>
      <c r="S327" s="58"/>
      <c r="T327" s="59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7" t="s">
        <v>128</v>
      </c>
      <c r="AU327" s="17" t="s">
        <v>83</v>
      </c>
    </row>
    <row r="328" spans="1:65" s="14" customFormat="1">
      <c r="B328" s="171"/>
      <c r="D328" s="159" t="s">
        <v>129</v>
      </c>
      <c r="E328" s="172" t="s">
        <v>1</v>
      </c>
      <c r="F328" s="173" t="s">
        <v>342</v>
      </c>
      <c r="H328" s="174">
        <v>48</v>
      </c>
      <c r="I328" s="175"/>
      <c r="L328" s="171"/>
      <c r="M328" s="176"/>
      <c r="N328" s="177"/>
      <c r="O328" s="177"/>
      <c r="P328" s="177"/>
      <c r="Q328" s="177"/>
      <c r="R328" s="177"/>
      <c r="S328" s="177"/>
      <c r="T328" s="178"/>
      <c r="AT328" s="172" t="s">
        <v>129</v>
      </c>
      <c r="AU328" s="172" t="s">
        <v>83</v>
      </c>
      <c r="AV328" s="14" t="s">
        <v>83</v>
      </c>
      <c r="AW328" s="14" t="s">
        <v>30</v>
      </c>
      <c r="AX328" s="14" t="s">
        <v>73</v>
      </c>
      <c r="AY328" s="172" t="s">
        <v>120</v>
      </c>
    </row>
    <row r="329" spans="1:65" s="15" customFormat="1">
      <c r="B329" s="179"/>
      <c r="D329" s="159" t="s">
        <v>129</v>
      </c>
      <c r="E329" s="180" t="s">
        <v>1</v>
      </c>
      <c r="F329" s="181" t="s">
        <v>132</v>
      </c>
      <c r="H329" s="182">
        <v>48</v>
      </c>
      <c r="I329" s="183"/>
      <c r="L329" s="179"/>
      <c r="M329" s="184"/>
      <c r="N329" s="185"/>
      <c r="O329" s="185"/>
      <c r="P329" s="185"/>
      <c r="Q329" s="185"/>
      <c r="R329" s="185"/>
      <c r="S329" s="185"/>
      <c r="T329" s="186"/>
      <c r="AT329" s="180" t="s">
        <v>129</v>
      </c>
      <c r="AU329" s="180" t="s">
        <v>83</v>
      </c>
      <c r="AV329" s="15" t="s">
        <v>127</v>
      </c>
      <c r="AW329" s="15" t="s">
        <v>30</v>
      </c>
      <c r="AX329" s="15" t="s">
        <v>81</v>
      </c>
      <c r="AY329" s="180" t="s">
        <v>120</v>
      </c>
    </row>
    <row r="330" spans="1:65" s="2" customFormat="1" ht="21.75" customHeight="1">
      <c r="A330" s="32"/>
      <c r="B330" s="144"/>
      <c r="C330" s="187" t="s">
        <v>343</v>
      </c>
      <c r="D330" s="187" t="s">
        <v>143</v>
      </c>
      <c r="E330" s="188" t="s">
        <v>344</v>
      </c>
      <c r="F330" s="189" t="s">
        <v>345</v>
      </c>
      <c r="G330" s="190" t="s">
        <v>153</v>
      </c>
      <c r="H330" s="191">
        <v>24</v>
      </c>
      <c r="I330" s="192"/>
      <c r="J330" s="193">
        <f>ROUND(I330*H330,2)</f>
        <v>0</v>
      </c>
      <c r="K330" s="194"/>
      <c r="L330" s="195"/>
      <c r="M330" s="196" t="s">
        <v>1</v>
      </c>
      <c r="N330" s="197" t="s">
        <v>38</v>
      </c>
      <c r="O330" s="58"/>
      <c r="P330" s="155">
        <f>O330*H330</f>
        <v>0</v>
      </c>
      <c r="Q330" s="155">
        <v>0</v>
      </c>
      <c r="R330" s="155">
        <f>Q330*H330</f>
        <v>0</v>
      </c>
      <c r="S330" s="155">
        <v>0</v>
      </c>
      <c r="T330" s="156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7" t="s">
        <v>147</v>
      </c>
      <c r="AT330" s="157" t="s">
        <v>143</v>
      </c>
      <c r="AU330" s="157" t="s">
        <v>83</v>
      </c>
      <c r="AY330" s="17" t="s">
        <v>120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7" t="s">
        <v>81</v>
      </c>
      <c r="BK330" s="158">
        <f>ROUND(I330*H330,2)</f>
        <v>0</v>
      </c>
      <c r="BL330" s="17" t="s">
        <v>127</v>
      </c>
      <c r="BM330" s="157" t="s">
        <v>346</v>
      </c>
    </row>
    <row r="331" spans="1:65" s="2" customFormat="1" ht="19.5">
      <c r="A331" s="32"/>
      <c r="B331" s="33"/>
      <c r="C331" s="32"/>
      <c r="D331" s="159" t="s">
        <v>128</v>
      </c>
      <c r="E331" s="32"/>
      <c r="F331" s="160" t="s">
        <v>345</v>
      </c>
      <c r="G331" s="32"/>
      <c r="H331" s="32"/>
      <c r="I331" s="161"/>
      <c r="J331" s="32"/>
      <c r="K331" s="32"/>
      <c r="L331" s="33"/>
      <c r="M331" s="162"/>
      <c r="N331" s="163"/>
      <c r="O331" s="58"/>
      <c r="P331" s="58"/>
      <c r="Q331" s="58"/>
      <c r="R331" s="58"/>
      <c r="S331" s="58"/>
      <c r="T331" s="59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7" t="s">
        <v>128</v>
      </c>
      <c r="AU331" s="17" t="s">
        <v>83</v>
      </c>
    </row>
    <row r="332" spans="1:65" s="14" customFormat="1">
      <c r="B332" s="171"/>
      <c r="D332" s="159" t="s">
        <v>129</v>
      </c>
      <c r="E332" s="172" t="s">
        <v>1</v>
      </c>
      <c r="F332" s="173" t="s">
        <v>347</v>
      </c>
      <c r="H332" s="174">
        <v>24</v>
      </c>
      <c r="I332" s="175"/>
      <c r="L332" s="171"/>
      <c r="M332" s="176"/>
      <c r="N332" s="177"/>
      <c r="O332" s="177"/>
      <c r="P332" s="177"/>
      <c r="Q332" s="177"/>
      <c r="R332" s="177"/>
      <c r="S332" s="177"/>
      <c r="T332" s="178"/>
      <c r="AT332" s="172" t="s">
        <v>129</v>
      </c>
      <c r="AU332" s="172" t="s">
        <v>83</v>
      </c>
      <c r="AV332" s="14" t="s">
        <v>83</v>
      </c>
      <c r="AW332" s="14" t="s">
        <v>30</v>
      </c>
      <c r="AX332" s="14" t="s">
        <v>73</v>
      </c>
      <c r="AY332" s="172" t="s">
        <v>120</v>
      </c>
    </row>
    <row r="333" spans="1:65" s="15" customFormat="1">
      <c r="B333" s="179"/>
      <c r="D333" s="159" t="s">
        <v>129</v>
      </c>
      <c r="E333" s="180" t="s">
        <v>1</v>
      </c>
      <c r="F333" s="181" t="s">
        <v>132</v>
      </c>
      <c r="H333" s="182">
        <v>24</v>
      </c>
      <c r="I333" s="183"/>
      <c r="L333" s="179"/>
      <c r="M333" s="184"/>
      <c r="N333" s="185"/>
      <c r="O333" s="185"/>
      <c r="P333" s="185"/>
      <c r="Q333" s="185"/>
      <c r="R333" s="185"/>
      <c r="S333" s="185"/>
      <c r="T333" s="186"/>
      <c r="AT333" s="180" t="s">
        <v>129</v>
      </c>
      <c r="AU333" s="180" t="s">
        <v>83</v>
      </c>
      <c r="AV333" s="15" t="s">
        <v>127</v>
      </c>
      <c r="AW333" s="15" t="s">
        <v>30</v>
      </c>
      <c r="AX333" s="15" t="s">
        <v>81</v>
      </c>
      <c r="AY333" s="180" t="s">
        <v>120</v>
      </c>
    </row>
    <row r="334" spans="1:65" s="12" customFormat="1" ht="22.9" customHeight="1">
      <c r="B334" s="131"/>
      <c r="D334" s="132" t="s">
        <v>72</v>
      </c>
      <c r="E334" s="142" t="s">
        <v>150</v>
      </c>
      <c r="F334" s="142" t="s">
        <v>348</v>
      </c>
      <c r="I334" s="134"/>
      <c r="J334" s="143">
        <f>BK334</f>
        <v>0</v>
      </c>
      <c r="L334" s="131"/>
      <c r="M334" s="136"/>
      <c r="N334" s="137"/>
      <c r="O334" s="137"/>
      <c r="P334" s="138">
        <f>SUM(P335:P435)</f>
        <v>0</v>
      </c>
      <c r="Q334" s="137"/>
      <c r="R334" s="138">
        <f>SUM(R335:R435)</f>
        <v>0</v>
      </c>
      <c r="S334" s="137"/>
      <c r="T334" s="139">
        <f>SUM(T335:T435)</f>
        <v>0</v>
      </c>
      <c r="AR334" s="132" t="s">
        <v>81</v>
      </c>
      <c r="AT334" s="140" t="s">
        <v>72</v>
      </c>
      <c r="AU334" s="140" t="s">
        <v>81</v>
      </c>
      <c r="AY334" s="132" t="s">
        <v>120</v>
      </c>
      <c r="BK334" s="141">
        <f>SUM(BK335:BK435)</f>
        <v>0</v>
      </c>
    </row>
    <row r="335" spans="1:65" s="2" customFormat="1" ht="21.75" customHeight="1">
      <c r="A335" s="32"/>
      <c r="B335" s="144"/>
      <c r="C335" s="145" t="s">
        <v>239</v>
      </c>
      <c r="D335" s="145" t="s">
        <v>123</v>
      </c>
      <c r="E335" s="146" t="s">
        <v>285</v>
      </c>
      <c r="F335" s="147" t="s">
        <v>286</v>
      </c>
      <c r="G335" s="148" t="s">
        <v>126</v>
      </c>
      <c r="H335" s="149">
        <v>16.5</v>
      </c>
      <c r="I335" s="150"/>
      <c r="J335" s="151">
        <f>ROUND(I335*H335,2)</f>
        <v>0</v>
      </c>
      <c r="K335" s="152"/>
      <c r="L335" s="33"/>
      <c r="M335" s="153" t="s">
        <v>1</v>
      </c>
      <c r="N335" s="154" t="s">
        <v>38</v>
      </c>
      <c r="O335" s="58"/>
      <c r="P335" s="155">
        <f>O335*H335</f>
        <v>0</v>
      </c>
      <c r="Q335" s="155">
        <v>0</v>
      </c>
      <c r="R335" s="155">
        <f>Q335*H335</f>
        <v>0</v>
      </c>
      <c r="S335" s="155">
        <v>0</v>
      </c>
      <c r="T335" s="156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7" t="s">
        <v>127</v>
      </c>
      <c r="AT335" s="157" t="s">
        <v>123</v>
      </c>
      <c r="AU335" s="157" t="s">
        <v>83</v>
      </c>
      <c r="AY335" s="17" t="s">
        <v>120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7" t="s">
        <v>81</v>
      </c>
      <c r="BK335" s="158">
        <f>ROUND(I335*H335,2)</f>
        <v>0</v>
      </c>
      <c r="BL335" s="17" t="s">
        <v>127</v>
      </c>
      <c r="BM335" s="157" t="s">
        <v>349</v>
      </c>
    </row>
    <row r="336" spans="1:65" s="2" customFormat="1">
      <c r="A336" s="32"/>
      <c r="B336" s="33"/>
      <c r="C336" s="32"/>
      <c r="D336" s="159" t="s">
        <v>128</v>
      </c>
      <c r="E336" s="32"/>
      <c r="F336" s="160" t="s">
        <v>286</v>
      </c>
      <c r="G336" s="32"/>
      <c r="H336" s="32"/>
      <c r="I336" s="161"/>
      <c r="J336" s="32"/>
      <c r="K336" s="32"/>
      <c r="L336" s="33"/>
      <c r="M336" s="162"/>
      <c r="N336" s="163"/>
      <c r="O336" s="58"/>
      <c r="P336" s="58"/>
      <c r="Q336" s="58"/>
      <c r="R336" s="58"/>
      <c r="S336" s="58"/>
      <c r="T336" s="59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T336" s="17" t="s">
        <v>128</v>
      </c>
      <c r="AU336" s="17" t="s">
        <v>83</v>
      </c>
    </row>
    <row r="337" spans="1:65" s="13" customFormat="1">
      <c r="B337" s="164"/>
      <c r="D337" s="159" t="s">
        <v>129</v>
      </c>
      <c r="E337" s="165" t="s">
        <v>1</v>
      </c>
      <c r="F337" s="166" t="s">
        <v>350</v>
      </c>
      <c r="H337" s="165" t="s">
        <v>1</v>
      </c>
      <c r="I337" s="167"/>
      <c r="L337" s="164"/>
      <c r="M337" s="168"/>
      <c r="N337" s="169"/>
      <c r="O337" s="169"/>
      <c r="P337" s="169"/>
      <c r="Q337" s="169"/>
      <c r="R337" s="169"/>
      <c r="S337" s="169"/>
      <c r="T337" s="170"/>
      <c r="AT337" s="165" t="s">
        <v>129</v>
      </c>
      <c r="AU337" s="165" t="s">
        <v>83</v>
      </c>
      <c r="AV337" s="13" t="s">
        <v>81</v>
      </c>
      <c r="AW337" s="13" t="s">
        <v>30</v>
      </c>
      <c r="AX337" s="13" t="s">
        <v>73</v>
      </c>
      <c r="AY337" s="165" t="s">
        <v>120</v>
      </c>
    </row>
    <row r="338" spans="1:65" s="14" customFormat="1">
      <c r="B338" s="171"/>
      <c r="D338" s="159" t="s">
        <v>129</v>
      </c>
      <c r="E338" s="172" t="s">
        <v>1</v>
      </c>
      <c r="F338" s="173" t="s">
        <v>351</v>
      </c>
      <c r="H338" s="174">
        <v>16.5</v>
      </c>
      <c r="I338" s="175"/>
      <c r="L338" s="171"/>
      <c r="M338" s="176"/>
      <c r="N338" s="177"/>
      <c r="O338" s="177"/>
      <c r="P338" s="177"/>
      <c r="Q338" s="177"/>
      <c r="R338" s="177"/>
      <c r="S338" s="177"/>
      <c r="T338" s="178"/>
      <c r="AT338" s="172" t="s">
        <v>129</v>
      </c>
      <c r="AU338" s="172" t="s">
        <v>83</v>
      </c>
      <c r="AV338" s="14" t="s">
        <v>83</v>
      </c>
      <c r="AW338" s="14" t="s">
        <v>30</v>
      </c>
      <c r="AX338" s="14" t="s">
        <v>73</v>
      </c>
      <c r="AY338" s="172" t="s">
        <v>120</v>
      </c>
    </row>
    <row r="339" spans="1:65" s="15" customFormat="1">
      <c r="B339" s="179"/>
      <c r="D339" s="159" t="s">
        <v>129</v>
      </c>
      <c r="E339" s="180" t="s">
        <v>1</v>
      </c>
      <c r="F339" s="181" t="s">
        <v>132</v>
      </c>
      <c r="H339" s="182">
        <v>16.5</v>
      </c>
      <c r="I339" s="183"/>
      <c r="L339" s="179"/>
      <c r="M339" s="184"/>
      <c r="N339" s="185"/>
      <c r="O339" s="185"/>
      <c r="P339" s="185"/>
      <c r="Q339" s="185"/>
      <c r="R339" s="185"/>
      <c r="S339" s="185"/>
      <c r="T339" s="186"/>
      <c r="AT339" s="180" t="s">
        <v>129</v>
      </c>
      <c r="AU339" s="180" t="s">
        <v>83</v>
      </c>
      <c r="AV339" s="15" t="s">
        <v>127</v>
      </c>
      <c r="AW339" s="15" t="s">
        <v>30</v>
      </c>
      <c r="AX339" s="15" t="s">
        <v>81</v>
      </c>
      <c r="AY339" s="180" t="s">
        <v>120</v>
      </c>
    </row>
    <row r="340" spans="1:65" s="2" customFormat="1" ht="16.5" customHeight="1">
      <c r="A340" s="32"/>
      <c r="B340" s="144"/>
      <c r="C340" s="145" t="s">
        <v>352</v>
      </c>
      <c r="D340" s="145" t="s">
        <v>123</v>
      </c>
      <c r="E340" s="146" t="s">
        <v>291</v>
      </c>
      <c r="F340" s="147" t="s">
        <v>292</v>
      </c>
      <c r="G340" s="148" t="s">
        <v>272</v>
      </c>
      <c r="H340" s="149">
        <v>30</v>
      </c>
      <c r="I340" s="150"/>
      <c r="J340" s="151">
        <f>ROUND(I340*H340,2)</f>
        <v>0</v>
      </c>
      <c r="K340" s="152"/>
      <c r="L340" s="33"/>
      <c r="M340" s="153" t="s">
        <v>1</v>
      </c>
      <c r="N340" s="154" t="s">
        <v>38</v>
      </c>
      <c r="O340" s="58"/>
      <c r="P340" s="155">
        <f>O340*H340</f>
        <v>0</v>
      </c>
      <c r="Q340" s="155">
        <v>0</v>
      </c>
      <c r="R340" s="155">
        <f>Q340*H340</f>
        <v>0</v>
      </c>
      <c r="S340" s="155">
        <v>0</v>
      </c>
      <c r="T340" s="156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57" t="s">
        <v>127</v>
      </c>
      <c r="AT340" s="157" t="s">
        <v>123</v>
      </c>
      <c r="AU340" s="157" t="s">
        <v>83</v>
      </c>
      <c r="AY340" s="17" t="s">
        <v>120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7" t="s">
        <v>81</v>
      </c>
      <c r="BK340" s="158">
        <f>ROUND(I340*H340,2)</f>
        <v>0</v>
      </c>
      <c r="BL340" s="17" t="s">
        <v>127</v>
      </c>
      <c r="BM340" s="157" t="s">
        <v>353</v>
      </c>
    </row>
    <row r="341" spans="1:65" s="2" customFormat="1">
      <c r="A341" s="32"/>
      <c r="B341" s="33"/>
      <c r="C341" s="32"/>
      <c r="D341" s="159" t="s">
        <v>128</v>
      </c>
      <c r="E341" s="32"/>
      <c r="F341" s="160" t="s">
        <v>292</v>
      </c>
      <c r="G341" s="32"/>
      <c r="H341" s="32"/>
      <c r="I341" s="161"/>
      <c r="J341" s="32"/>
      <c r="K341" s="32"/>
      <c r="L341" s="33"/>
      <c r="M341" s="162"/>
      <c r="N341" s="163"/>
      <c r="O341" s="58"/>
      <c r="P341" s="58"/>
      <c r="Q341" s="58"/>
      <c r="R341" s="58"/>
      <c r="S341" s="58"/>
      <c r="T341" s="59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T341" s="17" t="s">
        <v>128</v>
      </c>
      <c r="AU341" s="17" t="s">
        <v>83</v>
      </c>
    </row>
    <row r="342" spans="1:65" s="13" customFormat="1">
      <c r="B342" s="164"/>
      <c r="D342" s="159" t="s">
        <v>129</v>
      </c>
      <c r="E342" s="165" t="s">
        <v>1</v>
      </c>
      <c r="F342" s="166" t="s">
        <v>354</v>
      </c>
      <c r="H342" s="165" t="s">
        <v>1</v>
      </c>
      <c r="I342" s="167"/>
      <c r="L342" s="164"/>
      <c r="M342" s="168"/>
      <c r="N342" s="169"/>
      <c r="O342" s="169"/>
      <c r="P342" s="169"/>
      <c r="Q342" s="169"/>
      <c r="R342" s="169"/>
      <c r="S342" s="169"/>
      <c r="T342" s="170"/>
      <c r="AT342" s="165" t="s">
        <v>129</v>
      </c>
      <c r="AU342" s="165" t="s">
        <v>83</v>
      </c>
      <c r="AV342" s="13" t="s">
        <v>81</v>
      </c>
      <c r="AW342" s="13" t="s">
        <v>30</v>
      </c>
      <c r="AX342" s="13" t="s">
        <v>73</v>
      </c>
      <c r="AY342" s="165" t="s">
        <v>120</v>
      </c>
    </row>
    <row r="343" spans="1:65" s="14" customFormat="1">
      <c r="B343" s="171"/>
      <c r="D343" s="159" t="s">
        <v>129</v>
      </c>
      <c r="E343" s="172" t="s">
        <v>1</v>
      </c>
      <c r="F343" s="173" t="s">
        <v>202</v>
      </c>
      <c r="H343" s="174">
        <v>30</v>
      </c>
      <c r="I343" s="175"/>
      <c r="L343" s="171"/>
      <c r="M343" s="176"/>
      <c r="N343" s="177"/>
      <c r="O343" s="177"/>
      <c r="P343" s="177"/>
      <c r="Q343" s="177"/>
      <c r="R343" s="177"/>
      <c r="S343" s="177"/>
      <c r="T343" s="178"/>
      <c r="AT343" s="172" t="s">
        <v>129</v>
      </c>
      <c r="AU343" s="172" t="s">
        <v>83</v>
      </c>
      <c r="AV343" s="14" t="s">
        <v>83</v>
      </c>
      <c r="AW343" s="14" t="s">
        <v>30</v>
      </c>
      <c r="AX343" s="14" t="s">
        <v>73</v>
      </c>
      <c r="AY343" s="172" t="s">
        <v>120</v>
      </c>
    </row>
    <row r="344" spans="1:65" s="15" customFormat="1">
      <c r="B344" s="179"/>
      <c r="D344" s="159" t="s">
        <v>129</v>
      </c>
      <c r="E344" s="180" t="s">
        <v>1</v>
      </c>
      <c r="F344" s="181" t="s">
        <v>132</v>
      </c>
      <c r="H344" s="182">
        <v>30</v>
      </c>
      <c r="I344" s="183"/>
      <c r="L344" s="179"/>
      <c r="M344" s="184"/>
      <c r="N344" s="185"/>
      <c r="O344" s="185"/>
      <c r="P344" s="185"/>
      <c r="Q344" s="185"/>
      <c r="R344" s="185"/>
      <c r="S344" s="185"/>
      <c r="T344" s="186"/>
      <c r="AT344" s="180" t="s">
        <v>129</v>
      </c>
      <c r="AU344" s="180" t="s">
        <v>83</v>
      </c>
      <c r="AV344" s="15" t="s">
        <v>127</v>
      </c>
      <c r="AW344" s="15" t="s">
        <v>30</v>
      </c>
      <c r="AX344" s="15" t="s">
        <v>81</v>
      </c>
      <c r="AY344" s="180" t="s">
        <v>120</v>
      </c>
    </row>
    <row r="345" spans="1:65" s="2" customFormat="1" ht="16.5" customHeight="1">
      <c r="A345" s="32"/>
      <c r="B345" s="144"/>
      <c r="C345" s="145" t="s">
        <v>244</v>
      </c>
      <c r="D345" s="145" t="s">
        <v>123</v>
      </c>
      <c r="E345" s="146" t="s">
        <v>355</v>
      </c>
      <c r="F345" s="147" t="s">
        <v>356</v>
      </c>
      <c r="G345" s="148" t="s">
        <v>272</v>
      </c>
      <c r="H345" s="149">
        <v>30</v>
      </c>
      <c r="I345" s="150"/>
      <c r="J345" s="151">
        <f>ROUND(I345*H345,2)</f>
        <v>0</v>
      </c>
      <c r="K345" s="152"/>
      <c r="L345" s="33"/>
      <c r="M345" s="153" t="s">
        <v>1</v>
      </c>
      <c r="N345" s="154" t="s">
        <v>38</v>
      </c>
      <c r="O345" s="58"/>
      <c r="P345" s="155">
        <f>O345*H345</f>
        <v>0</v>
      </c>
      <c r="Q345" s="155">
        <v>0</v>
      </c>
      <c r="R345" s="155">
        <f>Q345*H345</f>
        <v>0</v>
      </c>
      <c r="S345" s="155">
        <v>0</v>
      </c>
      <c r="T345" s="156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57" t="s">
        <v>127</v>
      </c>
      <c r="AT345" s="157" t="s">
        <v>123</v>
      </c>
      <c r="AU345" s="157" t="s">
        <v>83</v>
      </c>
      <c r="AY345" s="17" t="s">
        <v>120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7" t="s">
        <v>81</v>
      </c>
      <c r="BK345" s="158">
        <f>ROUND(I345*H345,2)</f>
        <v>0</v>
      </c>
      <c r="BL345" s="17" t="s">
        <v>127</v>
      </c>
      <c r="BM345" s="157" t="s">
        <v>357</v>
      </c>
    </row>
    <row r="346" spans="1:65" s="2" customFormat="1">
      <c r="A346" s="32"/>
      <c r="B346" s="33"/>
      <c r="C346" s="32"/>
      <c r="D346" s="159" t="s">
        <v>128</v>
      </c>
      <c r="E346" s="32"/>
      <c r="F346" s="160" t="s">
        <v>356</v>
      </c>
      <c r="G346" s="32"/>
      <c r="H346" s="32"/>
      <c r="I346" s="161"/>
      <c r="J346" s="32"/>
      <c r="K346" s="32"/>
      <c r="L346" s="33"/>
      <c r="M346" s="162"/>
      <c r="N346" s="163"/>
      <c r="O346" s="58"/>
      <c r="P346" s="58"/>
      <c r="Q346" s="58"/>
      <c r="R346" s="58"/>
      <c r="S346" s="58"/>
      <c r="T346" s="59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T346" s="17" t="s">
        <v>128</v>
      </c>
      <c r="AU346" s="17" t="s">
        <v>83</v>
      </c>
    </row>
    <row r="347" spans="1:65" s="13" customFormat="1" ht="22.5">
      <c r="B347" s="164"/>
      <c r="D347" s="159" t="s">
        <v>129</v>
      </c>
      <c r="E347" s="165" t="s">
        <v>1</v>
      </c>
      <c r="F347" s="166" t="s">
        <v>274</v>
      </c>
      <c r="H347" s="165" t="s">
        <v>1</v>
      </c>
      <c r="I347" s="167"/>
      <c r="L347" s="164"/>
      <c r="M347" s="168"/>
      <c r="N347" s="169"/>
      <c r="O347" s="169"/>
      <c r="P347" s="169"/>
      <c r="Q347" s="169"/>
      <c r="R347" s="169"/>
      <c r="S347" s="169"/>
      <c r="T347" s="170"/>
      <c r="AT347" s="165" t="s">
        <v>129</v>
      </c>
      <c r="AU347" s="165" t="s">
        <v>83</v>
      </c>
      <c r="AV347" s="13" t="s">
        <v>81</v>
      </c>
      <c r="AW347" s="13" t="s">
        <v>30</v>
      </c>
      <c r="AX347" s="13" t="s">
        <v>73</v>
      </c>
      <c r="AY347" s="165" t="s">
        <v>120</v>
      </c>
    </row>
    <row r="348" spans="1:65" s="14" customFormat="1">
      <c r="B348" s="171"/>
      <c r="D348" s="159" t="s">
        <v>129</v>
      </c>
      <c r="E348" s="172" t="s">
        <v>1</v>
      </c>
      <c r="F348" s="173" t="s">
        <v>202</v>
      </c>
      <c r="H348" s="174">
        <v>30</v>
      </c>
      <c r="I348" s="175"/>
      <c r="L348" s="171"/>
      <c r="M348" s="176"/>
      <c r="N348" s="177"/>
      <c r="O348" s="177"/>
      <c r="P348" s="177"/>
      <c r="Q348" s="177"/>
      <c r="R348" s="177"/>
      <c r="S348" s="177"/>
      <c r="T348" s="178"/>
      <c r="AT348" s="172" t="s">
        <v>129</v>
      </c>
      <c r="AU348" s="172" t="s">
        <v>83</v>
      </c>
      <c r="AV348" s="14" t="s">
        <v>83</v>
      </c>
      <c r="AW348" s="14" t="s">
        <v>30</v>
      </c>
      <c r="AX348" s="14" t="s">
        <v>73</v>
      </c>
      <c r="AY348" s="172" t="s">
        <v>120</v>
      </c>
    </row>
    <row r="349" spans="1:65" s="15" customFormat="1">
      <c r="B349" s="179"/>
      <c r="D349" s="159" t="s">
        <v>129</v>
      </c>
      <c r="E349" s="180" t="s">
        <v>1</v>
      </c>
      <c r="F349" s="181" t="s">
        <v>132</v>
      </c>
      <c r="H349" s="182">
        <v>30</v>
      </c>
      <c r="I349" s="183"/>
      <c r="L349" s="179"/>
      <c r="M349" s="184"/>
      <c r="N349" s="185"/>
      <c r="O349" s="185"/>
      <c r="P349" s="185"/>
      <c r="Q349" s="185"/>
      <c r="R349" s="185"/>
      <c r="S349" s="185"/>
      <c r="T349" s="186"/>
      <c r="AT349" s="180" t="s">
        <v>129</v>
      </c>
      <c r="AU349" s="180" t="s">
        <v>83</v>
      </c>
      <c r="AV349" s="15" t="s">
        <v>127</v>
      </c>
      <c r="AW349" s="15" t="s">
        <v>30</v>
      </c>
      <c r="AX349" s="15" t="s">
        <v>81</v>
      </c>
      <c r="AY349" s="180" t="s">
        <v>120</v>
      </c>
    </row>
    <row r="350" spans="1:65" s="2" customFormat="1" ht="21.75" customHeight="1">
      <c r="A350" s="32"/>
      <c r="B350" s="144"/>
      <c r="C350" s="145" t="s">
        <v>358</v>
      </c>
      <c r="D350" s="145" t="s">
        <v>123</v>
      </c>
      <c r="E350" s="146" t="s">
        <v>359</v>
      </c>
      <c r="F350" s="147" t="s">
        <v>360</v>
      </c>
      <c r="G350" s="148" t="s">
        <v>272</v>
      </c>
      <c r="H350" s="149">
        <v>96</v>
      </c>
      <c r="I350" s="150"/>
      <c r="J350" s="151">
        <f>ROUND(I350*H350,2)</f>
        <v>0</v>
      </c>
      <c r="K350" s="152"/>
      <c r="L350" s="33"/>
      <c r="M350" s="153" t="s">
        <v>1</v>
      </c>
      <c r="N350" s="154" t="s">
        <v>38</v>
      </c>
      <c r="O350" s="58"/>
      <c r="P350" s="155">
        <f>O350*H350</f>
        <v>0</v>
      </c>
      <c r="Q350" s="155">
        <v>0</v>
      </c>
      <c r="R350" s="155">
        <f>Q350*H350</f>
        <v>0</v>
      </c>
      <c r="S350" s="155">
        <v>0</v>
      </c>
      <c r="T350" s="156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57" t="s">
        <v>127</v>
      </c>
      <c r="AT350" s="157" t="s">
        <v>123</v>
      </c>
      <c r="AU350" s="157" t="s">
        <v>83</v>
      </c>
      <c r="AY350" s="17" t="s">
        <v>120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7" t="s">
        <v>81</v>
      </c>
      <c r="BK350" s="158">
        <f>ROUND(I350*H350,2)</f>
        <v>0</v>
      </c>
      <c r="BL350" s="17" t="s">
        <v>127</v>
      </c>
      <c r="BM350" s="157" t="s">
        <v>361</v>
      </c>
    </row>
    <row r="351" spans="1:65" s="2" customFormat="1">
      <c r="A351" s="32"/>
      <c r="B351" s="33"/>
      <c r="C351" s="32"/>
      <c r="D351" s="159" t="s">
        <v>128</v>
      </c>
      <c r="E351" s="32"/>
      <c r="F351" s="160" t="s">
        <v>360</v>
      </c>
      <c r="G351" s="32"/>
      <c r="H351" s="32"/>
      <c r="I351" s="161"/>
      <c r="J351" s="32"/>
      <c r="K351" s="32"/>
      <c r="L351" s="33"/>
      <c r="M351" s="162"/>
      <c r="N351" s="163"/>
      <c r="O351" s="58"/>
      <c r="P351" s="58"/>
      <c r="Q351" s="58"/>
      <c r="R351" s="58"/>
      <c r="S351" s="58"/>
      <c r="T351" s="59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7" t="s">
        <v>128</v>
      </c>
      <c r="AU351" s="17" t="s">
        <v>83</v>
      </c>
    </row>
    <row r="352" spans="1:65" s="13" customFormat="1">
      <c r="B352" s="164"/>
      <c r="D352" s="159" t="s">
        <v>129</v>
      </c>
      <c r="E352" s="165" t="s">
        <v>1</v>
      </c>
      <c r="F352" s="166" t="s">
        <v>362</v>
      </c>
      <c r="H352" s="165" t="s">
        <v>1</v>
      </c>
      <c r="I352" s="167"/>
      <c r="L352" s="164"/>
      <c r="M352" s="168"/>
      <c r="N352" s="169"/>
      <c r="O352" s="169"/>
      <c r="P352" s="169"/>
      <c r="Q352" s="169"/>
      <c r="R352" s="169"/>
      <c r="S352" s="169"/>
      <c r="T352" s="170"/>
      <c r="AT352" s="165" t="s">
        <v>129</v>
      </c>
      <c r="AU352" s="165" t="s">
        <v>83</v>
      </c>
      <c r="AV352" s="13" t="s">
        <v>81</v>
      </c>
      <c r="AW352" s="13" t="s">
        <v>30</v>
      </c>
      <c r="AX352" s="13" t="s">
        <v>73</v>
      </c>
      <c r="AY352" s="165" t="s">
        <v>120</v>
      </c>
    </row>
    <row r="353" spans="1:65" s="14" customFormat="1">
      <c r="B353" s="171"/>
      <c r="D353" s="159" t="s">
        <v>129</v>
      </c>
      <c r="E353" s="172" t="s">
        <v>1</v>
      </c>
      <c r="F353" s="173" t="s">
        <v>363</v>
      </c>
      <c r="H353" s="174">
        <v>96</v>
      </c>
      <c r="I353" s="175"/>
      <c r="L353" s="171"/>
      <c r="M353" s="176"/>
      <c r="N353" s="177"/>
      <c r="O353" s="177"/>
      <c r="P353" s="177"/>
      <c r="Q353" s="177"/>
      <c r="R353" s="177"/>
      <c r="S353" s="177"/>
      <c r="T353" s="178"/>
      <c r="AT353" s="172" t="s">
        <v>129</v>
      </c>
      <c r="AU353" s="172" t="s">
        <v>83</v>
      </c>
      <c r="AV353" s="14" t="s">
        <v>83</v>
      </c>
      <c r="AW353" s="14" t="s">
        <v>30</v>
      </c>
      <c r="AX353" s="14" t="s">
        <v>73</v>
      </c>
      <c r="AY353" s="172" t="s">
        <v>120</v>
      </c>
    </row>
    <row r="354" spans="1:65" s="15" customFormat="1">
      <c r="B354" s="179"/>
      <c r="D354" s="159" t="s">
        <v>129</v>
      </c>
      <c r="E354" s="180" t="s">
        <v>1</v>
      </c>
      <c r="F354" s="181" t="s">
        <v>132</v>
      </c>
      <c r="H354" s="182">
        <v>96</v>
      </c>
      <c r="I354" s="183"/>
      <c r="L354" s="179"/>
      <c r="M354" s="184"/>
      <c r="N354" s="185"/>
      <c r="O354" s="185"/>
      <c r="P354" s="185"/>
      <c r="Q354" s="185"/>
      <c r="R354" s="185"/>
      <c r="S354" s="185"/>
      <c r="T354" s="186"/>
      <c r="AT354" s="180" t="s">
        <v>129</v>
      </c>
      <c r="AU354" s="180" t="s">
        <v>83</v>
      </c>
      <c r="AV354" s="15" t="s">
        <v>127</v>
      </c>
      <c r="AW354" s="15" t="s">
        <v>30</v>
      </c>
      <c r="AX354" s="15" t="s">
        <v>81</v>
      </c>
      <c r="AY354" s="180" t="s">
        <v>120</v>
      </c>
    </row>
    <row r="355" spans="1:65" s="2" customFormat="1" ht="21.75" customHeight="1">
      <c r="A355" s="32"/>
      <c r="B355" s="144"/>
      <c r="C355" s="145" t="s">
        <v>250</v>
      </c>
      <c r="D355" s="145" t="s">
        <v>123</v>
      </c>
      <c r="E355" s="146" t="s">
        <v>364</v>
      </c>
      <c r="F355" s="147" t="s">
        <v>365</v>
      </c>
      <c r="G355" s="148" t="s">
        <v>272</v>
      </c>
      <c r="H355" s="149">
        <v>192</v>
      </c>
      <c r="I355" s="150"/>
      <c r="J355" s="151">
        <f>ROUND(I355*H355,2)</f>
        <v>0</v>
      </c>
      <c r="K355" s="152"/>
      <c r="L355" s="33"/>
      <c r="M355" s="153" t="s">
        <v>1</v>
      </c>
      <c r="N355" s="154" t="s">
        <v>38</v>
      </c>
      <c r="O355" s="58"/>
      <c r="P355" s="155">
        <f>O355*H355</f>
        <v>0</v>
      </c>
      <c r="Q355" s="155">
        <v>0</v>
      </c>
      <c r="R355" s="155">
        <f>Q355*H355</f>
        <v>0</v>
      </c>
      <c r="S355" s="155">
        <v>0</v>
      </c>
      <c r="T355" s="156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7" t="s">
        <v>127</v>
      </c>
      <c r="AT355" s="157" t="s">
        <v>123</v>
      </c>
      <c r="AU355" s="157" t="s">
        <v>83</v>
      </c>
      <c r="AY355" s="17" t="s">
        <v>120</v>
      </c>
      <c r="BE355" s="158">
        <f>IF(N355="základní",J355,0)</f>
        <v>0</v>
      </c>
      <c r="BF355" s="158">
        <f>IF(N355="snížená",J355,0)</f>
        <v>0</v>
      </c>
      <c r="BG355" s="158">
        <f>IF(N355="zákl. přenesená",J355,0)</f>
        <v>0</v>
      </c>
      <c r="BH355" s="158">
        <f>IF(N355="sníž. přenesená",J355,0)</f>
        <v>0</v>
      </c>
      <c r="BI355" s="158">
        <f>IF(N355="nulová",J355,0)</f>
        <v>0</v>
      </c>
      <c r="BJ355" s="17" t="s">
        <v>81</v>
      </c>
      <c r="BK355" s="158">
        <f>ROUND(I355*H355,2)</f>
        <v>0</v>
      </c>
      <c r="BL355" s="17" t="s">
        <v>127</v>
      </c>
      <c r="BM355" s="157" t="s">
        <v>366</v>
      </c>
    </row>
    <row r="356" spans="1:65" s="2" customFormat="1">
      <c r="A356" s="32"/>
      <c r="B356" s="33"/>
      <c r="C356" s="32"/>
      <c r="D356" s="159" t="s">
        <v>128</v>
      </c>
      <c r="E356" s="32"/>
      <c r="F356" s="160" t="s">
        <v>365</v>
      </c>
      <c r="G356" s="32"/>
      <c r="H356" s="32"/>
      <c r="I356" s="161"/>
      <c r="J356" s="32"/>
      <c r="K356" s="32"/>
      <c r="L356" s="33"/>
      <c r="M356" s="162"/>
      <c r="N356" s="163"/>
      <c r="O356" s="58"/>
      <c r="P356" s="58"/>
      <c r="Q356" s="58"/>
      <c r="R356" s="58"/>
      <c r="S356" s="58"/>
      <c r="T356" s="59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7" t="s">
        <v>128</v>
      </c>
      <c r="AU356" s="17" t="s">
        <v>83</v>
      </c>
    </row>
    <row r="357" spans="1:65" s="13" customFormat="1">
      <c r="B357" s="164"/>
      <c r="D357" s="159" t="s">
        <v>129</v>
      </c>
      <c r="E357" s="165" t="s">
        <v>1</v>
      </c>
      <c r="F357" s="166" t="s">
        <v>367</v>
      </c>
      <c r="H357" s="165" t="s">
        <v>1</v>
      </c>
      <c r="I357" s="167"/>
      <c r="L357" s="164"/>
      <c r="M357" s="168"/>
      <c r="N357" s="169"/>
      <c r="O357" s="169"/>
      <c r="P357" s="169"/>
      <c r="Q357" s="169"/>
      <c r="R357" s="169"/>
      <c r="S357" s="169"/>
      <c r="T357" s="170"/>
      <c r="AT357" s="165" t="s">
        <v>129</v>
      </c>
      <c r="AU357" s="165" t="s">
        <v>83</v>
      </c>
      <c r="AV357" s="13" t="s">
        <v>81</v>
      </c>
      <c r="AW357" s="13" t="s">
        <v>30</v>
      </c>
      <c r="AX357" s="13" t="s">
        <v>73</v>
      </c>
      <c r="AY357" s="165" t="s">
        <v>120</v>
      </c>
    </row>
    <row r="358" spans="1:65" s="14" customFormat="1">
      <c r="B358" s="171"/>
      <c r="D358" s="159" t="s">
        <v>129</v>
      </c>
      <c r="E358" s="172" t="s">
        <v>1</v>
      </c>
      <c r="F358" s="173" t="s">
        <v>368</v>
      </c>
      <c r="H358" s="174">
        <v>192</v>
      </c>
      <c r="I358" s="175"/>
      <c r="L358" s="171"/>
      <c r="M358" s="176"/>
      <c r="N358" s="177"/>
      <c r="O358" s="177"/>
      <c r="P358" s="177"/>
      <c r="Q358" s="177"/>
      <c r="R358" s="177"/>
      <c r="S358" s="177"/>
      <c r="T358" s="178"/>
      <c r="AT358" s="172" t="s">
        <v>129</v>
      </c>
      <c r="AU358" s="172" t="s">
        <v>83</v>
      </c>
      <c r="AV358" s="14" t="s">
        <v>83</v>
      </c>
      <c r="AW358" s="14" t="s">
        <v>30</v>
      </c>
      <c r="AX358" s="14" t="s">
        <v>73</v>
      </c>
      <c r="AY358" s="172" t="s">
        <v>120</v>
      </c>
    </row>
    <row r="359" spans="1:65" s="15" customFormat="1">
      <c r="B359" s="179"/>
      <c r="D359" s="159" t="s">
        <v>129</v>
      </c>
      <c r="E359" s="180" t="s">
        <v>1</v>
      </c>
      <c r="F359" s="181" t="s">
        <v>132</v>
      </c>
      <c r="H359" s="182">
        <v>192</v>
      </c>
      <c r="I359" s="183"/>
      <c r="L359" s="179"/>
      <c r="M359" s="184"/>
      <c r="N359" s="185"/>
      <c r="O359" s="185"/>
      <c r="P359" s="185"/>
      <c r="Q359" s="185"/>
      <c r="R359" s="185"/>
      <c r="S359" s="185"/>
      <c r="T359" s="186"/>
      <c r="AT359" s="180" t="s">
        <v>129</v>
      </c>
      <c r="AU359" s="180" t="s">
        <v>83</v>
      </c>
      <c r="AV359" s="15" t="s">
        <v>127</v>
      </c>
      <c r="AW359" s="15" t="s">
        <v>30</v>
      </c>
      <c r="AX359" s="15" t="s">
        <v>81</v>
      </c>
      <c r="AY359" s="180" t="s">
        <v>120</v>
      </c>
    </row>
    <row r="360" spans="1:65" s="2" customFormat="1" ht="21.75" customHeight="1">
      <c r="A360" s="32"/>
      <c r="B360" s="144"/>
      <c r="C360" s="145" t="s">
        <v>369</v>
      </c>
      <c r="D360" s="145" t="s">
        <v>123</v>
      </c>
      <c r="E360" s="146" t="s">
        <v>370</v>
      </c>
      <c r="F360" s="147" t="s">
        <v>371</v>
      </c>
      <c r="G360" s="148" t="s">
        <v>201</v>
      </c>
      <c r="H360" s="149">
        <v>12.9</v>
      </c>
      <c r="I360" s="150"/>
      <c r="J360" s="151">
        <f>ROUND(I360*H360,2)</f>
        <v>0</v>
      </c>
      <c r="K360" s="152"/>
      <c r="L360" s="33"/>
      <c r="M360" s="153" t="s">
        <v>1</v>
      </c>
      <c r="N360" s="154" t="s">
        <v>38</v>
      </c>
      <c r="O360" s="58"/>
      <c r="P360" s="155">
        <f>O360*H360</f>
        <v>0</v>
      </c>
      <c r="Q360" s="155">
        <v>0</v>
      </c>
      <c r="R360" s="155">
        <f>Q360*H360</f>
        <v>0</v>
      </c>
      <c r="S360" s="155">
        <v>0</v>
      </c>
      <c r="T360" s="156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57" t="s">
        <v>127</v>
      </c>
      <c r="AT360" s="157" t="s">
        <v>123</v>
      </c>
      <c r="AU360" s="157" t="s">
        <v>83</v>
      </c>
      <c r="AY360" s="17" t="s">
        <v>120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7" t="s">
        <v>81</v>
      </c>
      <c r="BK360" s="158">
        <f>ROUND(I360*H360,2)</f>
        <v>0</v>
      </c>
      <c r="BL360" s="17" t="s">
        <v>127</v>
      </c>
      <c r="BM360" s="157" t="s">
        <v>372</v>
      </c>
    </row>
    <row r="361" spans="1:65" s="2" customFormat="1">
      <c r="A361" s="32"/>
      <c r="B361" s="33"/>
      <c r="C361" s="32"/>
      <c r="D361" s="159" t="s">
        <v>128</v>
      </c>
      <c r="E361" s="32"/>
      <c r="F361" s="160" t="s">
        <v>371</v>
      </c>
      <c r="G361" s="32"/>
      <c r="H361" s="32"/>
      <c r="I361" s="161"/>
      <c r="J361" s="32"/>
      <c r="K361" s="32"/>
      <c r="L361" s="33"/>
      <c r="M361" s="162"/>
      <c r="N361" s="163"/>
      <c r="O361" s="58"/>
      <c r="P361" s="58"/>
      <c r="Q361" s="58"/>
      <c r="R361" s="58"/>
      <c r="S361" s="58"/>
      <c r="T361" s="59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T361" s="17" t="s">
        <v>128</v>
      </c>
      <c r="AU361" s="17" t="s">
        <v>83</v>
      </c>
    </row>
    <row r="362" spans="1:65" s="13" customFormat="1">
      <c r="B362" s="164"/>
      <c r="D362" s="159" t="s">
        <v>129</v>
      </c>
      <c r="E362" s="165" t="s">
        <v>1</v>
      </c>
      <c r="F362" s="166" t="s">
        <v>373</v>
      </c>
      <c r="H362" s="165" t="s">
        <v>1</v>
      </c>
      <c r="I362" s="167"/>
      <c r="L362" s="164"/>
      <c r="M362" s="168"/>
      <c r="N362" s="169"/>
      <c r="O362" s="169"/>
      <c r="P362" s="169"/>
      <c r="Q362" s="169"/>
      <c r="R362" s="169"/>
      <c r="S362" s="169"/>
      <c r="T362" s="170"/>
      <c r="AT362" s="165" t="s">
        <v>129</v>
      </c>
      <c r="AU362" s="165" t="s">
        <v>83</v>
      </c>
      <c r="AV362" s="13" t="s">
        <v>81</v>
      </c>
      <c r="AW362" s="13" t="s">
        <v>30</v>
      </c>
      <c r="AX362" s="13" t="s">
        <v>73</v>
      </c>
      <c r="AY362" s="165" t="s">
        <v>120</v>
      </c>
    </row>
    <row r="363" spans="1:65" s="14" customFormat="1">
      <c r="B363" s="171"/>
      <c r="D363" s="159" t="s">
        <v>129</v>
      </c>
      <c r="E363" s="172" t="s">
        <v>1</v>
      </c>
      <c r="F363" s="173" t="s">
        <v>374</v>
      </c>
      <c r="H363" s="174">
        <v>12.9</v>
      </c>
      <c r="I363" s="175"/>
      <c r="L363" s="171"/>
      <c r="M363" s="176"/>
      <c r="N363" s="177"/>
      <c r="O363" s="177"/>
      <c r="P363" s="177"/>
      <c r="Q363" s="177"/>
      <c r="R363" s="177"/>
      <c r="S363" s="177"/>
      <c r="T363" s="178"/>
      <c r="AT363" s="172" t="s">
        <v>129</v>
      </c>
      <c r="AU363" s="172" t="s">
        <v>83</v>
      </c>
      <c r="AV363" s="14" t="s">
        <v>83</v>
      </c>
      <c r="AW363" s="14" t="s">
        <v>30</v>
      </c>
      <c r="AX363" s="14" t="s">
        <v>73</v>
      </c>
      <c r="AY363" s="172" t="s">
        <v>120</v>
      </c>
    </row>
    <row r="364" spans="1:65" s="15" customFormat="1">
      <c r="B364" s="179"/>
      <c r="D364" s="159" t="s">
        <v>129</v>
      </c>
      <c r="E364" s="180" t="s">
        <v>1</v>
      </c>
      <c r="F364" s="181" t="s">
        <v>132</v>
      </c>
      <c r="H364" s="182">
        <v>12.9</v>
      </c>
      <c r="I364" s="183"/>
      <c r="L364" s="179"/>
      <c r="M364" s="184"/>
      <c r="N364" s="185"/>
      <c r="O364" s="185"/>
      <c r="P364" s="185"/>
      <c r="Q364" s="185"/>
      <c r="R364" s="185"/>
      <c r="S364" s="185"/>
      <c r="T364" s="186"/>
      <c r="AT364" s="180" t="s">
        <v>129</v>
      </c>
      <c r="AU364" s="180" t="s">
        <v>83</v>
      </c>
      <c r="AV364" s="15" t="s">
        <v>127</v>
      </c>
      <c r="AW364" s="15" t="s">
        <v>30</v>
      </c>
      <c r="AX364" s="15" t="s">
        <v>81</v>
      </c>
      <c r="AY364" s="180" t="s">
        <v>120</v>
      </c>
    </row>
    <row r="365" spans="1:65" s="2" customFormat="1" ht="21.75" customHeight="1">
      <c r="A365" s="32"/>
      <c r="B365" s="144"/>
      <c r="C365" s="145" t="s">
        <v>254</v>
      </c>
      <c r="D365" s="145" t="s">
        <v>123</v>
      </c>
      <c r="E365" s="146" t="s">
        <v>375</v>
      </c>
      <c r="F365" s="147" t="s">
        <v>376</v>
      </c>
      <c r="G365" s="148" t="s">
        <v>272</v>
      </c>
      <c r="H365" s="149">
        <v>125</v>
      </c>
      <c r="I365" s="150"/>
      <c r="J365" s="151">
        <f>ROUND(I365*H365,2)</f>
        <v>0</v>
      </c>
      <c r="K365" s="152"/>
      <c r="L365" s="33"/>
      <c r="M365" s="153" t="s">
        <v>1</v>
      </c>
      <c r="N365" s="154" t="s">
        <v>38</v>
      </c>
      <c r="O365" s="58"/>
      <c r="P365" s="155">
        <f>O365*H365</f>
        <v>0</v>
      </c>
      <c r="Q365" s="155">
        <v>0</v>
      </c>
      <c r="R365" s="155">
        <f>Q365*H365</f>
        <v>0</v>
      </c>
      <c r="S365" s="155">
        <v>0</v>
      </c>
      <c r="T365" s="156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57" t="s">
        <v>127</v>
      </c>
      <c r="AT365" s="157" t="s">
        <v>123</v>
      </c>
      <c r="AU365" s="157" t="s">
        <v>83</v>
      </c>
      <c r="AY365" s="17" t="s">
        <v>120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7" t="s">
        <v>81</v>
      </c>
      <c r="BK365" s="158">
        <f>ROUND(I365*H365,2)</f>
        <v>0</v>
      </c>
      <c r="BL365" s="17" t="s">
        <v>127</v>
      </c>
      <c r="BM365" s="157" t="s">
        <v>377</v>
      </c>
    </row>
    <row r="366" spans="1:65" s="2" customFormat="1" ht="19.5">
      <c r="A366" s="32"/>
      <c r="B366" s="33"/>
      <c r="C366" s="32"/>
      <c r="D366" s="159" t="s">
        <v>128</v>
      </c>
      <c r="E366" s="32"/>
      <c r="F366" s="160" t="s">
        <v>376</v>
      </c>
      <c r="G366" s="32"/>
      <c r="H366" s="32"/>
      <c r="I366" s="161"/>
      <c r="J366" s="32"/>
      <c r="K366" s="32"/>
      <c r="L366" s="33"/>
      <c r="M366" s="162"/>
      <c r="N366" s="163"/>
      <c r="O366" s="58"/>
      <c r="P366" s="58"/>
      <c r="Q366" s="58"/>
      <c r="R366" s="58"/>
      <c r="S366" s="58"/>
      <c r="T366" s="59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7" t="s">
        <v>128</v>
      </c>
      <c r="AU366" s="17" t="s">
        <v>83</v>
      </c>
    </row>
    <row r="367" spans="1:65" s="13" customFormat="1">
      <c r="B367" s="164"/>
      <c r="D367" s="159" t="s">
        <v>129</v>
      </c>
      <c r="E367" s="165" t="s">
        <v>1</v>
      </c>
      <c r="F367" s="166" t="s">
        <v>378</v>
      </c>
      <c r="H367" s="165" t="s">
        <v>1</v>
      </c>
      <c r="I367" s="167"/>
      <c r="L367" s="164"/>
      <c r="M367" s="168"/>
      <c r="N367" s="169"/>
      <c r="O367" s="169"/>
      <c r="P367" s="169"/>
      <c r="Q367" s="169"/>
      <c r="R367" s="169"/>
      <c r="S367" s="169"/>
      <c r="T367" s="170"/>
      <c r="AT367" s="165" t="s">
        <v>129</v>
      </c>
      <c r="AU367" s="165" t="s">
        <v>83</v>
      </c>
      <c r="AV367" s="13" t="s">
        <v>81</v>
      </c>
      <c r="AW367" s="13" t="s">
        <v>30</v>
      </c>
      <c r="AX367" s="13" t="s">
        <v>73</v>
      </c>
      <c r="AY367" s="165" t="s">
        <v>120</v>
      </c>
    </row>
    <row r="368" spans="1:65" s="14" customFormat="1">
      <c r="B368" s="171"/>
      <c r="D368" s="159" t="s">
        <v>129</v>
      </c>
      <c r="E368" s="172" t="s">
        <v>1</v>
      </c>
      <c r="F368" s="173" t="s">
        <v>379</v>
      </c>
      <c r="H368" s="174">
        <v>125</v>
      </c>
      <c r="I368" s="175"/>
      <c r="L368" s="171"/>
      <c r="M368" s="176"/>
      <c r="N368" s="177"/>
      <c r="O368" s="177"/>
      <c r="P368" s="177"/>
      <c r="Q368" s="177"/>
      <c r="R368" s="177"/>
      <c r="S368" s="177"/>
      <c r="T368" s="178"/>
      <c r="AT368" s="172" t="s">
        <v>129</v>
      </c>
      <c r="AU368" s="172" t="s">
        <v>83</v>
      </c>
      <c r="AV368" s="14" t="s">
        <v>83</v>
      </c>
      <c r="AW368" s="14" t="s">
        <v>30</v>
      </c>
      <c r="AX368" s="14" t="s">
        <v>73</v>
      </c>
      <c r="AY368" s="172" t="s">
        <v>120</v>
      </c>
    </row>
    <row r="369" spans="1:65" s="15" customFormat="1">
      <c r="B369" s="179"/>
      <c r="D369" s="159" t="s">
        <v>129</v>
      </c>
      <c r="E369" s="180" t="s">
        <v>1</v>
      </c>
      <c r="F369" s="181" t="s">
        <v>132</v>
      </c>
      <c r="H369" s="182">
        <v>125</v>
      </c>
      <c r="I369" s="183"/>
      <c r="L369" s="179"/>
      <c r="M369" s="184"/>
      <c r="N369" s="185"/>
      <c r="O369" s="185"/>
      <c r="P369" s="185"/>
      <c r="Q369" s="185"/>
      <c r="R369" s="185"/>
      <c r="S369" s="185"/>
      <c r="T369" s="186"/>
      <c r="AT369" s="180" t="s">
        <v>129</v>
      </c>
      <c r="AU369" s="180" t="s">
        <v>83</v>
      </c>
      <c r="AV369" s="15" t="s">
        <v>127</v>
      </c>
      <c r="AW369" s="15" t="s">
        <v>30</v>
      </c>
      <c r="AX369" s="15" t="s">
        <v>81</v>
      </c>
      <c r="AY369" s="180" t="s">
        <v>120</v>
      </c>
    </row>
    <row r="370" spans="1:65" s="2" customFormat="1" ht="21.75" customHeight="1">
      <c r="A370" s="32"/>
      <c r="B370" s="144"/>
      <c r="C370" s="145" t="s">
        <v>380</v>
      </c>
      <c r="D370" s="145" t="s">
        <v>123</v>
      </c>
      <c r="E370" s="146" t="s">
        <v>381</v>
      </c>
      <c r="F370" s="147" t="s">
        <v>382</v>
      </c>
      <c r="G370" s="148" t="s">
        <v>201</v>
      </c>
      <c r="H370" s="149">
        <v>27.9</v>
      </c>
      <c r="I370" s="150"/>
      <c r="J370" s="151">
        <f>ROUND(I370*H370,2)</f>
        <v>0</v>
      </c>
      <c r="K370" s="152"/>
      <c r="L370" s="33"/>
      <c r="M370" s="153" t="s">
        <v>1</v>
      </c>
      <c r="N370" s="154" t="s">
        <v>38</v>
      </c>
      <c r="O370" s="58"/>
      <c r="P370" s="155">
        <f>O370*H370</f>
        <v>0</v>
      </c>
      <c r="Q370" s="155">
        <v>0</v>
      </c>
      <c r="R370" s="155">
        <f>Q370*H370</f>
        <v>0</v>
      </c>
      <c r="S370" s="155">
        <v>0</v>
      </c>
      <c r="T370" s="156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57" t="s">
        <v>127</v>
      </c>
      <c r="AT370" s="157" t="s">
        <v>123</v>
      </c>
      <c r="AU370" s="157" t="s">
        <v>83</v>
      </c>
      <c r="AY370" s="17" t="s">
        <v>120</v>
      </c>
      <c r="BE370" s="158">
        <f>IF(N370="základní",J370,0)</f>
        <v>0</v>
      </c>
      <c r="BF370" s="158">
        <f>IF(N370="snížená",J370,0)</f>
        <v>0</v>
      </c>
      <c r="BG370" s="158">
        <f>IF(N370="zákl. přenesená",J370,0)</f>
        <v>0</v>
      </c>
      <c r="BH370" s="158">
        <f>IF(N370="sníž. přenesená",J370,0)</f>
        <v>0</v>
      </c>
      <c r="BI370" s="158">
        <f>IF(N370="nulová",J370,0)</f>
        <v>0</v>
      </c>
      <c r="BJ370" s="17" t="s">
        <v>81</v>
      </c>
      <c r="BK370" s="158">
        <f>ROUND(I370*H370,2)</f>
        <v>0</v>
      </c>
      <c r="BL370" s="17" t="s">
        <v>127</v>
      </c>
      <c r="BM370" s="157" t="s">
        <v>383</v>
      </c>
    </row>
    <row r="371" spans="1:65" s="2" customFormat="1">
      <c r="A371" s="32"/>
      <c r="B371" s="33"/>
      <c r="C371" s="32"/>
      <c r="D371" s="159" t="s">
        <v>128</v>
      </c>
      <c r="E371" s="32"/>
      <c r="F371" s="160" t="s">
        <v>382</v>
      </c>
      <c r="G371" s="32"/>
      <c r="H371" s="32"/>
      <c r="I371" s="161"/>
      <c r="J371" s="32"/>
      <c r="K371" s="32"/>
      <c r="L371" s="33"/>
      <c r="M371" s="162"/>
      <c r="N371" s="163"/>
      <c r="O371" s="58"/>
      <c r="P371" s="58"/>
      <c r="Q371" s="58"/>
      <c r="R371" s="58"/>
      <c r="S371" s="58"/>
      <c r="T371" s="59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7" t="s">
        <v>128</v>
      </c>
      <c r="AU371" s="17" t="s">
        <v>83</v>
      </c>
    </row>
    <row r="372" spans="1:65" s="13" customFormat="1">
      <c r="B372" s="164"/>
      <c r="D372" s="159" t="s">
        <v>129</v>
      </c>
      <c r="E372" s="165" t="s">
        <v>1</v>
      </c>
      <c r="F372" s="166" t="s">
        <v>384</v>
      </c>
      <c r="H372" s="165" t="s">
        <v>1</v>
      </c>
      <c r="I372" s="167"/>
      <c r="L372" s="164"/>
      <c r="M372" s="168"/>
      <c r="N372" s="169"/>
      <c r="O372" s="169"/>
      <c r="P372" s="169"/>
      <c r="Q372" s="169"/>
      <c r="R372" s="169"/>
      <c r="S372" s="169"/>
      <c r="T372" s="170"/>
      <c r="AT372" s="165" t="s">
        <v>129</v>
      </c>
      <c r="AU372" s="165" t="s">
        <v>83</v>
      </c>
      <c r="AV372" s="13" t="s">
        <v>81</v>
      </c>
      <c r="AW372" s="13" t="s">
        <v>30</v>
      </c>
      <c r="AX372" s="13" t="s">
        <v>73</v>
      </c>
      <c r="AY372" s="165" t="s">
        <v>120</v>
      </c>
    </row>
    <row r="373" spans="1:65" s="14" customFormat="1">
      <c r="B373" s="171"/>
      <c r="D373" s="159" t="s">
        <v>129</v>
      </c>
      <c r="E373" s="172" t="s">
        <v>1</v>
      </c>
      <c r="F373" s="173" t="s">
        <v>385</v>
      </c>
      <c r="H373" s="174">
        <v>27.9</v>
      </c>
      <c r="I373" s="175"/>
      <c r="L373" s="171"/>
      <c r="M373" s="176"/>
      <c r="N373" s="177"/>
      <c r="O373" s="177"/>
      <c r="P373" s="177"/>
      <c r="Q373" s="177"/>
      <c r="R373" s="177"/>
      <c r="S373" s="177"/>
      <c r="T373" s="178"/>
      <c r="AT373" s="172" t="s">
        <v>129</v>
      </c>
      <c r="AU373" s="172" t="s">
        <v>83</v>
      </c>
      <c r="AV373" s="14" t="s">
        <v>83</v>
      </c>
      <c r="AW373" s="14" t="s">
        <v>30</v>
      </c>
      <c r="AX373" s="14" t="s">
        <v>73</v>
      </c>
      <c r="AY373" s="172" t="s">
        <v>120</v>
      </c>
    </row>
    <row r="374" spans="1:65" s="15" customFormat="1">
      <c r="B374" s="179"/>
      <c r="D374" s="159" t="s">
        <v>129</v>
      </c>
      <c r="E374" s="180" t="s">
        <v>1</v>
      </c>
      <c r="F374" s="181" t="s">
        <v>132</v>
      </c>
      <c r="H374" s="182">
        <v>27.9</v>
      </c>
      <c r="I374" s="183"/>
      <c r="L374" s="179"/>
      <c r="M374" s="184"/>
      <c r="N374" s="185"/>
      <c r="O374" s="185"/>
      <c r="P374" s="185"/>
      <c r="Q374" s="185"/>
      <c r="R374" s="185"/>
      <c r="S374" s="185"/>
      <c r="T374" s="186"/>
      <c r="AT374" s="180" t="s">
        <v>129</v>
      </c>
      <c r="AU374" s="180" t="s">
        <v>83</v>
      </c>
      <c r="AV374" s="15" t="s">
        <v>127</v>
      </c>
      <c r="AW374" s="15" t="s">
        <v>30</v>
      </c>
      <c r="AX374" s="15" t="s">
        <v>81</v>
      </c>
      <c r="AY374" s="180" t="s">
        <v>120</v>
      </c>
    </row>
    <row r="375" spans="1:65" s="2" customFormat="1" ht="16.5" customHeight="1">
      <c r="A375" s="32"/>
      <c r="B375" s="144"/>
      <c r="C375" s="187" t="s">
        <v>258</v>
      </c>
      <c r="D375" s="187" t="s">
        <v>143</v>
      </c>
      <c r="E375" s="188" t="s">
        <v>386</v>
      </c>
      <c r="F375" s="189" t="s">
        <v>387</v>
      </c>
      <c r="G375" s="190" t="s">
        <v>388</v>
      </c>
      <c r="H375" s="191">
        <v>2.79</v>
      </c>
      <c r="I375" s="192"/>
      <c r="J375" s="193">
        <f>ROUND(I375*H375,2)</f>
        <v>0</v>
      </c>
      <c r="K375" s="194"/>
      <c r="L375" s="195"/>
      <c r="M375" s="196" t="s">
        <v>1</v>
      </c>
      <c r="N375" s="197" t="s">
        <v>38</v>
      </c>
      <c r="O375" s="58"/>
      <c r="P375" s="155">
        <f>O375*H375</f>
        <v>0</v>
      </c>
      <c r="Q375" s="155">
        <v>0</v>
      </c>
      <c r="R375" s="155">
        <f>Q375*H375</f>
        <v>0</v>
      </c>
      <c r="S375" s="155">
        <v>0</v>
      </c>
      <c r="T375" s="156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7" t="s">
        <v>147</v>
      </c>
      <c r="AT375" s="157" t="s">
        <v>143</v>
      </c>
      <c r="AU375" s="157" t="s">
        <v>83</v>
      </c>
      <c r="AY375" s="17" t="s">
        <v>120</v>
      </c>
      <c r="BE375" s="158">
        <f>IF(N375="základní",J375,0)</f>
        <v>0</v>
      </c>
      <c r="BF375" s="158">
        <f>IF(N375="snížená",J375,0)</f>
        <v>0</v>
      </c>
      <c r="BG375" s="158">
        <f>IF(N375="zákl. přenesená",J375,0)</f>
        <v>0</v>
      </c>
      <c r="BH375" s="158">
        <f>IF(N375="sníž. přenesená",J375,0)</f>
        <v>0</v>
      </c>
      <c r="BI375" s="158">
        <f>IF(N375="nulová",J375,0)</f>
        <v>0</v>
      </c>
      <c r="BJ375" s="17" t="s">
        <v>81</v>
      </c>
      <c r="BK375" s="158">
        <f>ROUND(I375*H375,2)</f>
        <v>0</v>
      </c>
      <c r="BL375" s="17" t="s">
        <v>127</v>
      </c>
      <c r="BM375" s="157" t="s">
        <v>389</v>
      </c>
    </row>
    <row r="376" spans="1:65" s="2" customFormat="1">
      <c r="A376" s="32"/>
      <c r="B376" s="33"/>
      <c r="C376" s="32"/>
      <c r="D376" s="159" t="s">
        <v>128</v>
      </c>
      <c r="E376" s="32"/>
      <c r="F376" s="160" t="s">
        <v>387</v>
      </c>
      <c r="G376" s="32"/>
      <c r="H376" s="32"/>
      <c r="I376" s="161"/>
      <c r="J376" s="32"/>
      <c r="K376" s="32"/>
      <c r="L376" s="33"/>
      <c r="M376" s="162"/>
      <c r="N376" s="163"/>
      <c r="O376" s="58"/>
      <c r="P376" s="58"/>
      <c r="Q376" s="58"/>
      <c r="R376" s="58"/>
      <c r="S376" s="58"/>
      <c r="T376" s="59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7" t="s">
        <v>128</v>
      </c>
      <c r="AU376" s="17" t="s">
        <v>83</v>
      </c>
    </row>
    <row r="377" spans="1:65" s="13" customFormat="1">
      <c r="B377" s="164"/>
      <c r="D377" s="159" t="s">
        <v>129</v>
      </c>
      <c r="E377" s="165" t="s">
        <v>1</v>
      </c>
      <c r="F377" s="166" t="s">
        <v>384</v>
      </c>
      <c r="H377" s="165" t="s">
        <v>1</v>
      </c>
      <c r="I377" s="167"/>
      <c r="L377" s="164"/>
      <c r="M377" s="168"/>
      <c r="N377" s="169"/>
      <c r="O377" s="169"/>
      <c r="P377" s="169"/>
      <c r="Q377" s="169"/>
      <c r="R377" s="169"/>
      <c r="S377" s="169"/>
      <c r="T377" s="170"/>
      <c r="AT377" s="165" t="s">
        <v>129</v>
      </c>
      <c r="AU377" s="165" t="s">
        <v>83</v>
      </c>
      <c r="AV377" s="13" t="s">
        <v>81</v>
      </c>
      <c r="AW377" s="13" t="s">
        <v>30</v>
      </c>
      <c r="AX377" s="13" t="s">
        <v>73</v>
      </c>
      <c r="AY377" s="165" t="s">
        <v>120</v>
      </c>
    </row>
    <row r="378" spans="1:65" s="14" customFormat="1">
      <c r="B378" s="171"/>
      <c r="D378" s="159" t="s">
        <v>129</v>
      </c>
      <c r="E378" s="172" t="s">
        <v>1</v>
      </c>
      <c r="F378" s="173" t="s">
        <v>390</v>
      </c>
      <c r="H378" s="174">
        <v>2.79</v>
      </c>
      <c r="I378" s="175"/>
      <c r="L378" s="171"/>
      <c r="M378" s="176"/>
      <c r="N378" s="177"/>
      <c r="O378" s="177"/>
      <c r="P378" s="177"/>
      <c r="Q378" s="177"/>
      <c r="R378" s="177"/>
      <c r="S378" s="177"/>
      <c r="T378" s="178"/>
      <c r="AT378" s="172" t="s">
        <v>129</v>
      </c>
      <c r="AU378" s="172" t="s">
        <v>83</v>
      </c>
      <c r="AV378" s="14" t="s">
        <v>83</v>
      </c>
      <c r="AW378" s="14" t="s">
        <v>30</v>
      </c>
      <c r="AX378" s="14" t="s">
        <v>73</v>
      </c>
      <c r="AY378" s="172" t="s">
        <v>120</v>
      </c>
    </row>
    <row r="379" spans="1:65" s="15" customFormat="1">
      <c r="B379" s="179"/>
      <c r="D379" s="159" t="s">
        <v>129</v>
      </c>
      <c r="E379" s="180" t="s">
        <v>1</v>
      </c>
      <c r="F379" s="181" t="s">
        <v>132</v>
      </c>
      <c r="H379" s="182">
        <v>2.79</v>
      </c>
      <c r="I379" s="183"/>
      <c r="L379" s="179"/>
      <c r="M379" s="184"/>
      <c r="N379" s="185"/>
      <c r="O379" s="185"/>
      <c r="P379" s="185"/>
      <c r="Q379" s="185"/>
      <c r="R379" s="185"/>
      <c r="S379" s="185"/>
      <c r="T379" s="186"/>
      <c r="AT379" s="180" t="s">
        <v>129</v>
      </c>
      <c r="AU379" s="180" t="s">
        <v>83</v>
      </c>
      <c r="AV379" s="15" t="s">
        <v>127</v>
      </c>
      <c r="AW379" s="15" t="s">
        <v>30</v>
      </c>
      <c r="AX379" s="15" t="s">
        <v>81</v>
      </c>
      <c r="AY379" s="180" t="s">
        <v>120</v>
      </c>
    </row>
    <row r="380" spans="1:65" s="2" customFormat="1" ht="21.75" customHeight="1">
      <c r="A380" s="32"/>
      <c r="B380" s="144"/>
      <c r="C380" s="145" t="s">
        <v>391</v>
      </c>
      <c r="D380" s="145" t="s">
        <v>123</v>
      </c>
      <c r="E380" s="146" t="s">
        <v>270</v>
      </c>
      <c r="F380" s="147" t="s">
        <v>271</v>
      </c>
      <c r="G380" s="148" t="s">
        <v>272</v>
      </c>
      <c r="H380" s="149">
        <v>30</v>
      </c>
      <c r="I380" s="150"/>
      <c r="J380" s="151">
        <f>ROUND(I380*H380,2)</f>
        <v>0</v>
      </c>
      <c r="K380" s="152"/>
      <c r="L380" s="33"/>
      <c r="M380" s="153" t="s">
        <v>1</v>
      </c>
      <c r="N380" s="154" t="s">
        <v>38</v>
      </c>
      <c r="O380" s="58"/>
      <c r="P380" s="155">
        <f>O380*H380</f>
        <v>0</v>
      </c>
      <c r="Q380" s="155">
        <v>0</v>
      </c>
      <c r="R380" s="155">
        <f>Q380*H380</f>
        <v>0</v>
      </c>
      <c r="S380" s="155">
        <v>0</v>
      </c>
      <c r="T380" s="156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7" t="s">
        <v>127</v>
      </c>
      <c r="AT380" s="157" t="s">
        <v>123</v>
      </c>
      <c r="AU380" s="157" t="s">
        <v>83</v>
      </c>
      <c r="AY380" s="17" t="s">
        <v>120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7" t="s">
        <v>81</v>
      </c>
      <c r="BK380" s="158">
        <f>ROUND(I380*H380,2)</f>
        <v>0</v>
      </c>
      <c r="BL380" s="17" t="s">
        <v>127</v>
      </c>
      <c r="BM380" s="157" t="s">
        <v>392</v>
      </c>
    </row>
    <row r="381" spans="1:65" s="2" customFormat="1" ht="19.5">
      <c r="A381" s="32"/>
      <c r="B381" s="33"/>
      <c r="C381" s="32"/>
      <c r="D381" s="159" t="s">
        <v>128</v>
      </c>
      <c r="E381" s="32"/>
      <c r="F381" s="160" t="s">
        <v>271</v>
      </c>
      <c r="G381" s="32"/>
      <c r="H381" s="32"/>
      <c r="I381" s="161"/>
      <c r="J381" s="32"/>
      <c r="K381" s="32"/>
      <c r="L381" s="33"/>
      <c r="M381" s="162"/>
      <c r="N381" s="163"/>
      <c r="O381" s="58"/>
      <c r="P381" s="58"/>
      <c r="Q381" s="58"/>
      <c r="R381" s="58"/>
      <c r="S381" s="58"/>
      <c r="T381" s="59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7" t="s">
        <v>128</v>
      </c>
      <c r="AU381" s="17" t="s">
        <v>83</v>
      </c>
    </row>
    <row r="382" spans="1:65" s="13" customFormat="1" ht="22.5">
      <c r="B382" s="164"/>
      <c r="D382" s="159" t="s">
        <v>129</v>
      </c>
      <c r="E382" s="165" t="s">
        <v>1</v>
      </c>
      <c r="F382" s="166" t="s">
        <v>274</v>
      </c>
      <c r="H382" s="165" t="s">
        <v>1</v>
      </c>
      <c r="I382" s="167"/>
      <c r="L382" s="164"/>
      <c r="M382" s="168"/>
      <c r="N382" s="169"/>
      <c r="O382" s="169"/>
      <c r="P382" s="169"/>
      <c r="Q382" s="169"/>
      <c r="R382" s="169"/>
      <c r="S382" s="169"/>
      <c r="T382" s="170"/>
      <c r="AT382" s="165" t="s">
        <v>129</v>
      </c>
      <c r="AU382" s="165" t="s">
        <v>83</v>
      </c>
      <c r="AV382" s="13" t="s">
        <v>81</v>
      </c>
      <c r="AW382" s="13" t="s">
        <v>30</v>
      </c>
      <c r="AX382" s="13" t="s">
        <v>73</v>
      </c>
      <c r="AY382" s="165" t="s">
        <v>120</v>
      </c>
    </row>
    <row r="383" spans="1:65" s="14" customFormat="1">
      <c r="B383" s="171"/>
      <c r="D383" s="159" t="s">
        <v>129</v>
      </c>
      <c r="E383" s="172" t="s">
        <v>1</v>
      </c>
      <c r="F383" s="173" t="s">
        <v>202</v>
      </c>
      <c r="H383" s="174">
        <v>30</v>
      </c>
      <c r="I383" s="175"/>
      <c r="L383" s="171"/>
      <c r="M383" s="176"/>
      <c r="N383" s="177"/>
      <c r="O383" s="177"/>
      <c r="P383" s="177"/>
      <c r="Q383" s="177"/>
      <c r="R383" s="177"/>
      <c r="S383" s="177"/>
      <c r="T383" s="178"/>
      <c r="AT383" s="172" t="s">
        <v>129</v>
      </c>
      <c r="AU383" s="172" t="s">
        <v>83</v>
      </c>
      <c r="AV383" s="14" t="s">
        <v>83</v>
      </c>
      <c r="AW383" s="14" t="s">
        <v>30</v>
      </c>
      <c r="AX383" s="14" t="s">
        <v>73</v>
      </c>
      <c r="AY383" s="172" t="s">
        <v>120</v>
      </c>
    </row>
    <row r="384" spans="1:65" s="15" customFormat="1">
      <c r="B384" s="179"/>
      <c r="D384" s="159" t="s">
        <v>129</v>
      </c>
      <c r="E384" s="180" t="s">
        <v>1</v>
      </c>
      <c r="F384" s="181" t="s">
        <v>132</v>
      </c>
      <c r="H384" s="182">
        <v>30</v>
      </c>
      <c r="I384" s="183"/>
      <c r="L384" s="179"/>
      <c r="M384" s="184"/>
      <c r="N384" s="185"/>
      <c r="O384" s="185"/>
      <c r="P384" s="185"/>
      <c r="Q384" s="185"/>
      <c r="R384" s="185"/>
      <c r="S384" s="185"/>
      <c r="T384" s="186"/>
      <c r="AT384" s="180" t="s">
        <v>129</v>
      </c>
      <c r="AU384" s="180" t="s">
        <v>83</v>
      </c>
      <c r="AV384" s="15" t="s">
        <v>127</v>
      </c>
      <c r="AW384" s="15" t="s">
        <v>30</v>
      </c>
      <c r="AX384" s="15" t="s">
        <v>81</v>
      </c>
      <c r="AY384" s="180" t="s">
        <v>120</v>
      </c>
    </row>
    <row r="385" spans="1:65" s="2" customFormat="1" ht="16.5" customHeight="1">
      <c r="A385" s="32"/>
      <c r="B385" s="144"/>
      <c r="C385" s="187" t="s">
        <v>263</v>
      </c>
      <c r="D385" s="187" t="s">
        <v>143</v>
      </c>
      <c r="E385" s="188" t="s">
        <v>276</v>
      </c>
      <c r="F385" s="189" t="s">
        <v>277</v>
      </c>
      <c r="G385" s="190" t="s">
        <v>126</v>
      </c>
      <c r="H385" s="191">
        <v>5.4</v>
      </c>
      <c r="I385" s="192"/>
      <c r="J385" s="193">
        <f>ROUND(I385*H385,2)</f>
        <v>0</v>
      </c>
      <c r="K385" s="194"/>
      <c r="L385" s="195"/>
      <c r="M385" s="196" t="s">
        <v>1</v>
      </c>
      <c r="N385" s="197" t="s">
        <v>38</v>
      </c>
      <c r="O385" s="58"/>
      <c r="P385" s="155">
        <f>O385*H385</f>
        <v>0</v>
      </c>
      <c r="Q385" s="155">
        <v>0</v>
      </c>
      <c r="R385" s="155">
        <f>Q385*H385</f>
        <v>0</v>
      </c>
      <c r="S385" s="155">
        <v>0</v>
      </c>
      <c r="T385" s="156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7" t="s">
        <v>147</v>
      </c>
      <c r="AT385" s="157" t="s">
        <v>143</v>
      </c>
      <c r="AU385" s="157" t="s">
        <v>83</v>
      </c>
      <c r="AY385" s="17" t="s">
        <v>120</v>
      </c>
      <c r="BE385" s="158">
        <f>IF(N385="základní",J385,0)</f>
        <v>0</v>
      </c>
      <c r="BF385" s="158">
        <f>IF(N385="snížená",J385,0)</f>
        <v>0</v>
      </c>
      <c r="BG385" s="158">
        <f>IF(N385="zákl. přenesená",J385,0)</f>
        <v>0</v>
      </c>
      <c r="BH385" s="158">
        <f>IF(N385="sníž. přenesená",J385,0)</f>
        <v>0</v>
      </c>
      <c r="BI385" s="158">
        <f>IF(N385="nulová",J385,0)</f>
        <v>0</v>
      </c>
      <c r="BJ385" s="17" t="s">
        <v>81</v>
      </c>
      <c r="BK385" s="158">
        <f>ROUND(I385*H385,2)</f>
        <v>0</v>
      </c>
      <c r="BL385" s="17" t="s">
        <v>127</v>
      </c>
      <c r="BM385" s="157" t="s">
        <v>393</v>
      </c>
    </row>
    <row r="386" spans="1:65" s="2" customFormat="1">
      <c r="A386" s="32"/>
      <c r="B386" s="33"/>
      <c r="C386" s="32"/>
      <c r="D386" s="159" t="s">
        <v>128</v>
      </c>
      <c r="E386" s="32"/>
      <c r="F386" s="160" t="s">
        <v>277</v>
      </c>
      <c r="G386" s="32"/>
      <c r="H386" s="32"/>
      <c r="I386" s="161"/>
      <c r="J386" s="32"/>
      <c r="K386" s="32"/>
      <c r="L386" s="33"/>
      <c r="M386" s="162"/>
      <c r="N386" s="163"/>
      <c r="O386" s="58"/>
      <c r="P386" s="58"/>
      <c r="Q386" s="58"/>
      <c r="R386" s="58"/>
      <c r="S386" s="58"/>
      <c r="T386" s="59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7" t="s">
        <v>128</v>
      </c>
      <c r="AU386" s="17" t="s">
        <v>83</v>
      </c>
    </row>
    <row r="387" spans="1:65" s="13" customFormat="1" ht="22.5">
      <c r="B387" s="164"/>
      <c r="D387" s="159" t="s">
        <v>129</v>
      </c>
      <c r="E387" s="165" t="s">
        <v>1</v>
      </c>
      <c r="F387" s="166" t="s">
        <v>274</v>
      </c>
      <c r="H387" s="165" t="s">
        <v>1</v>
      </c>
      <c r="I387" s="167"/>
      <c r="L387" s="164"/>
      <c r="M387" s="168"/>
      <c r="N387" s="169"/>
      <c r="O387" s="169"/>
      <c r="P387" s="169"/>
      <c r="Q387" s="169"/>
      <c r="R387" s="169"/>
      <c r="S387" s="169"/>
      <c r="T387" s="170"/>
      <c r="AT387" s="165" t="s">
        <v>129</v>
      </c>
      <c r="AU387" s="165" t="s">
        <v>83</v>
      </c>
      <c r="AV387" s="13" t="s">
        <v>81</v>
      </c>
      <c r="AW387" s="13" t="s">
        <v>30</v>
      </c>
      <c r="AX387" s="13" t="s">
        <v>73</v>
      </c>
      <c r="AY387" s="165" t="s">
        <v>120</v>
      </c>
    </row>
    <row r="388" spans="1:65" s="14" customFormat="1">
      <c r="B388" s="171"/>
      <c r="D388" s="159" t="s">
        <v>129</v>
      </c>
      <c r="E388" s="172" t="s">
        <v>1</v>
      </c>
      <c r="F388" s="173" t="s">
        <v>394</v>
      </c>
      <c r="H388" s="174">
        <v>5.4</v>
      </c>
      <c r="I388" s="175"/>
      <c r="L388" s="171"/>
      <c r="M388" s="176"/>
      <c r="N388" s="177"/>
      <c r="O388" s="177"/>
      <c r="P388" s="177"/>
      <c r="Q388" s="177"/>
      <c r="R388" s="177"/>
      <c r="S388" s="177"/>
      <c r="T388" s="178"/>
      <c r="AT388" s="172" t="s">
        <v>129</v>
      </c>
      <c r="AU388" s="172" t="s">
        <v>83</v>
      </c>
      <c r="AV388" s="14" t="s">
        <v>83</v>
      </c>
      <c r="AW388" s="14" t="s">
        <v>30</v>
      </c>
      <c r="AX388" s="14" t="s">
        <v>73</v>
      </c>
      <c r="AY388" s="172" t="s">
        <v>120</v>
      </c>
    </row>
    <row r="389" spans="1:65" s="15" customFormat="1">
      <c r="B389" s="179"/>
      <c r="D389" s="159" t="s">
        <v>129</v>
      </c>
      <c r="E389" s="180" t="s">
        <v>1</v>
      </c>
      <c r="F389" s="181" t="s">
        <v>132</v>
      </c>
      <c r="H389" s="182">
        <v>5.4</v>
      </c>
      <c r="I389" s="183"/>
      <c r="L389" s="179"/>
      <c r="M389" s="184"/>
      <c r="N389" s="185"/>
      <c r="O389" s="185"/>
      <c r="P389" s="185"/>
      <c r="Q389" s="185"/>
      <c r="R389" s="185"/>
      <c r="S389" s="185"/>
      <c r="T389" s="186"/>
      <c r="AT389" s="180" t="s">
        <v>129</v>
      </c>
      <c r="AU389" s="180" t="s">
        <v>83</v>
      </c>
      <c r="AV389" s="15" t="s">
        <v>127</v>
      </c>
      <c r="AW389" s="15" t="s">
        <v>30</v>
      </c>
      <c r="AX389" s="15" t="s">
        <v>81</v>
      </c>
      <c r="AY389" s="180" t="s">
        <v>120</v>
      </c>
    </row>
    <row r="390" spans="1:65" s="2" customFormat="1" ht="33" customHeight="1">
      <c r="A390" s="32"/>
      <c r="B390" s="144"/>
      <c r="C390" s="145" t="s">
        <v>395</v>
      </c>
      <c r="D390" s="145" t="s">
        <v>123</v>
      </c>
      <c r="E390" s="146" t="s">
        <v>396</v>
      </c>
      <c r="F390" s="147" t="s">
        <v>397</v>
      </c>
      <c r="G390" s="148" t="s">
        <v>272</v>
      </c>
      <c r="H390" s="149">
        <v>96</v>
      </c>
      <c r="I390" s="150"/>
      <c r="J390" s="151">
        <f>ROUND(I390*H390,2)</f>
        <v>0</v>
      </c>
      <c r="K390" s="152"/>
      <c r="L390" s="33"/>
      <c r="M390" s="153" t="s">
        <v>1</v>
      </c>
      <c r="N390" s="154" t="s">
        <v>38</v>
      </c>
      <c r="O390" s="58"/>
      <c r="P390" s="155">
        <f>O390*H390</f>
        <v>0</v>
      </c>
      <c r="Q390" s="155">
        <v>0</v>
      </c>
      <c r="R390" s="155">
        <f>Q390*H390</f>
        <v>0</v>
      </c>
      <c r="S390" s="155">
        <v>0</v>
      </c>
      <c r="T390" s="156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57" t="s">
        <v>127</v>
      </c>
      <c r="AT390" s="157" t="s">
        <v>123</v>
      </c>
      <c r="AU390" s="157" t="s">
        <v>83</v>
      </c>
      <c r="AY390" s="17" t="s">
        <v>120</v>
      </c>
      <c r="BE390" s="158">
        <f>IF(N390="základní",J390,0)</f>
        <v>0</v>
      </c>
      <c r="BF390" s="158">
        <f>IF(N390="snížená",J390,0)</f>
        <v>0</v>
      </c>
      <c r="BG390" s="158">
        <f>IF(N390="zákl. přenesená",J390,0)</f>
        <v>0</v>
      </c>
      <c r="BH390" s="158">
        <f>IF(N390="sníž. přenesená",J390,0)</f>
        <v>0</v>
      </c>
      <c r="BI390" s="158">
        <f>IF(N390="nulová",J390,0)</f>
        <v>0</v>
      </c>
      <c r="BJ390" s="17" t="s">
        <v>81</v>
      </c>
      <c r="BK390" s="158">
        <f>ROUND(I390*H390,2)</f>
        <v>0</v>
      </c>
      <c r="BL390" s="17" t="s">
        <v>127</v>
      </c>
      <c r="BM390" s="157" t="s">
        <v>398</v>
      </c>
    </row>
    <row r="391" spans="1:65" s="2" customFormat="1" ht="19.5">
      <c r="A391" s="32"/>
      <c r="B391" s="33"/>
      <c r="C391" s="32"/>
      <c r="D391" s="159" t="s">
        <v>128</v>
      </c>
      <c r="E391" s="32"/>
      <c r="F391" s="160" t="s">
        <v>397</v>
      </c>
      <c r="G391" s="32"/>
      <c r="H391" s="32"/>
      <c r="I391" s="161"/>
      <c r="J391" s="32"/>
      <c r="K391" s="32"/>
      <c r="L391" s="33"/>
      <c r="M391" s="162"/>
      <c r="N391" s="163"/>
      <c r="O391" s="58"/>
      <c r="P391" s="58"/>
      <c r="Q391" s="58"/>
      <c r="R391" s="58"/>
      <c r="S391" s="58"/>
      <c r="T391" s="59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T391" s="17" t="s">
        <v>128</v>
      </c>
      <c r="AU391" s="17" t="s">
        <v>83</v>
      </c>
    </row>
    <row r="392" spans="1:65" s="13" customFormat="1">
      <c r="B392" s="164"/>
      <c r="D392" s="159" t="s">
        <v>129</v>
      </c>
      <c r="E392" s="165" t="s">
        <v>1</v>
      </c>
      <c r="F392" s="166" t="s">
        <v>399</v>
      </c>
      <c r="H392" s="165" t="s">
        <v>1</v>
      </c>
      <c r="I392" s="167"/>
      <c r="L392" s="164"/>
      <c r="M392" s="168"/>
      <c r="N392" s="169"/>
      <c r="O392" s="169"/>
      <c r="P392" s="169"/>
      <c r="Q392" s="169"/>
      <c r="R392" s="169"/>
      <c r="S392" s="169"/>
      <c r="T392" s="170"/>
      <c r="AT392" s="165" t="s">
        <v>129</v>
      </c>
      <c r="AU392" s="165" t="s">
        <v>83</v>
      </c>
      <c r="AV392" s="13" t="s">
        <v>81</v>
      </c>
      <c r="AW392" s="13" t="s">
        <v>30</v>
      </c>
      <c r="AX392" s="13" t="s">
        <v>73</v>
      </c>
      <c r="AY392" s="165" t="s">
        <v>120</v>
      </c>
    </row>
    <row r="393" spans="1:65" s="14" customFormat="1">
      <c r="B393" s="171"/>
      <c r="D393" s="159" t="s">
        <v>129</v>
      </c>
      <c r="E393" s="172" t="s">
        <v>1</v>
      </c>
      <c r="F393" s="173" t="s">
        <v>400</v>
      </c>
      <c r="H393" s="174">
        <v>96</v>
      </c>
      <c r="I393" s="175"/>
      <c r="L393" s="171"/>
      <c r="M393" s="176"/>
      <c r="N393" s="177"/>
      <c r="O393" s="177"/>
      <c r="P393" s="177"/>
      <c r="Q393" s="177"/>
      <c r="R393" s="177"/>
      <c r="S393" s="177"/>
      <c r="T393" s="178"/>
      <c r="AT393" s="172" t="s">
        <v>129</v>
      </c>
      <c r="AU393" s="172" t="s">
        <v>83</v>
      </c>
      <c r="AV393" s="14" t="s">
        <v>83</v>
      </c>
      <c r="AW393" s="14" t="s">
        <v>30</v>
      </c>
      <c r="AX393" s="14" t="s">
        <v>73</v>
      </c>
      <c r="AY393" s="172" t="s">
        <v>120</v>
      </c>
    </row>
    <row r="394" spans="1:65" s="15" customFormat="1">
      <c r="B394" s="179"/>
      <c r="D394" s="159" t="s">
        <v>129</v>
      </c>
      <c r="E394" s="180" t="s">
        <v>1</v>
      </c>
      <c r="F394" s="181" t="s">
        <v>132</v>
      </c>
      <c r="H394" s="182">
        <v>96</v>
      </c>
      <c r="I394" s="183"/>
      <c r="L394" s="179"/>
      <c r="M394" s="184"/>
      <c r="N394" s="185"/>
      <c r="O394" s="185"/>
      <c r="P394" s="185"/>
      <c r="Q394" s="185"/>
      <c r="R394" s="185"/>
      <c r="S394" s="185"/>
      <c r="T394" s="186"/>
      <c r="AT394" s="180" t="s">
        <v>129</v>
      </c>
      <c r="AU394" s="180" t="s">
        <v>83</v>
      </c>
      <c r="AV394" s="15" t="s">
        <v>127</v>
      </c>
      <c r="AW394" s="15" t="s">
        <v>30</v>
      </c>
      <c r="AX394" s="15" t="s">
        <v>81</v>
      </c>
      <c r="AY394" s="180" t="s">
        <v>120</v>
      </c>
    </row>
    <row r="395" spans="1:65" s="2" customFormat="1" ht="21.75" customHeight="1">
      <c r="A395" s="32"/>
      <c r="B395" s="144"/>
      <c r="C395" s="145" t="s">
        <v>266</v>
      </c>
      <c r="D395" s="145" t="s">
        <v>123</v>
      </c>
      <c r="E395" s="146" t="s">
        <v>401</v>
      </c>
      <c r="F395" s="147" t="s">
        <v>402</v>
      </c>
      <c r="G395" s="148" t="s">
        <v>272</v>
      </c>
      <c r="H395" s="149">
        <v>30</v>
      </c>
      <c r="I395" s="150"/>
      <c r="J395" s="151">
        <f>ROUND(I395*H395,2)</f>
        <v>0</v>
      </c>
      <c r="K395" s="152"/>
      <c r="L395" s="33"/>
      <c r="M395" s="153" t="s">
        <v>1</v>
      </c>
      <c r="N395" s="154" t="s">
        <v>38</v>
      </c>
      <c r="O395" s="58"/>
      <c r="P395" s="155">
        <f>O395*H395</f>
        <v>0</v>
      </c>
      <c r="Q395" s="155">
        <v>0</v>
      </c>
      <c r="R395" s="155">
        <f>Q395*H395</f>
        <v>0</v>
      </c>
      <c r="S395" s="155">
        <v>0</v>
      </c>
      <c r="T395" s="156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57" t="s">
        <v>127</v>
      </c>
      <c r="AT395" s="157" t="s">
        <v>123</v>
      </c>
      <c r="AU395" s="157" t="s">
        <v>83</v>
      </c>
      <c r="AY395" s="17" t="s">
        <v>120</v>
      </c>
      <c r="BE395" s="158">
        <f>IF(N395="základní",J395,0)</f>
        <v>0</v>
      </c>
      <c r="BF395" s="158">
        <f>IF(N395="snížená",J395,0)</f>
        <v>0</v>
      </c>
      <c r="BG395" s="158">
        <f>IF(N395="zákl. přenesená",J395,0)</f>
        <v>0</v>
      </c>
      <c r="BH395" s="158">
        <f>IF(N395="sníž. přenesená",J395,0)</f>
        <v>0</v>
      </c>
      <c r="BI395" s="158">
        <f>IF(N395="nulová",J395,0)</f>
        <v>0</v>
      </c>
      <c r="BJ395" s="17" t="s">
        <v>81</v>
      </c>
      <c r="BK395" s="158">
        <f>ROUND(I395*H395,2)</f>
        <v>0</v>
      </c>
      <c r="BL395" s="17" t="s">
        <v>127</v>
      </c>
      <c r="BM395" s="157" t="s">
        <v>403</v>
      </c>
    </row>
    <row r="396" spans="1:65" s="2" customFormat="1" ht="19.5">
      <c r="A396" s="32"/>
      <c r="B396" s="33"/>
      <c r="C396" s="32"/>
      <c r="D396" s="159" t="s">
        <v>128</v>
      </c>
      <c r="E396" s="32"/>
      <c r="F396" s="160" t="s">
        <v>402</v>
      </c>
      <c r="G396" s="32"/>
      <c r="H396" s="32"/>
      <c r="I396" s="161"/>
      <c r="J396" s="32"/>
      <c r="K396" s="32"/>
      <c r="L396" s="33"/>
      <c r="M396" s="162"/>
      <c r="N396" s="163"/>
      <c r="O396" s="58"/>
      <c r="P396" s="58"/>
      <c r="Q396" s="58"/>
      <c r="R396" s="58"/>
      <c r="S396" s="58"/>
      <c r="T396" s="59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7" t="s">
        <v>128</v>
      </c>
      <c r="AU396" s="17" t="s">
        <v>83</v>
      </c>
    </row>
    <row r="397" spans="1:65" s="13" customFormat="1">
      <c r="B397" s="164"/>
      <c r="D397" s="159" t="s">
        <v>129</v>
      </c>
      <c r="E397" s="165" t="s">
        <v>1</v>
      </c>
      <c r="F397" s="166" t="s">
        <v>404</v>
      </c>
      <c r="H397" s="165" t="s">
        <v>1</v>
      </c>
      <c r="I397" s="167"/>
      <c r="L397" s="164"/>
      <c r="M397" s="168"/>
      <c r="N397" s="169"/>
      <c r="O397" s="169"/>
      <c r="P397" s="169"/>
      <c r="Q397" s="169"/>
      <c r="R397" s="169"/>
      <c r="S397" s="169"/>
      <c r="T397" s="170"/>
      <c r="AT397" s="165" t="s">
        <v>129</v>
      </c>
      <c r="AU397" s="165" t="s">
        <v>83</v>
      </c>
      <c r="AV397" s="13" t="s">
        <v>81</v>
      </c>
      <c r="AW397" s="13" t="s">
        <v>30</v>
      </c>
      <c r="AX397" s="13" t="s">
        <v>73</v>
      </c>
      <c r="AY397" s="165" t="s">
        <v>120</v>
      </c>
    </row>
    <row r="398" spans="1:65" s="14" customFormat="1">
      <c r="B398" s="171"/>
      <c r="D398" s="159" t="s">
        <v>129</v>
      </c>
      <c r="E398" s="172" t="s">
        <v>1</v>
      </c>
      <c r="F398" s="173" t="s">
        <v>405</v>
      </c>
      <c r="H398" s="174">
        <v>30</v>
      </c>
      <c r="I398" s="175"/>
      <c r="L398" s="171"/>
      <c r="M398" s="176"/>
      <c r="N398" s="177"/>
      <c r="O398" s="177"/>
      <c r="P398" s="177"/>
      <c r="Q398" s="177"/>
      <c r="R398" s="177"/>
      <c r="S398" s="177"/>
      <c r="T398" s="178"/>
      <c r="AT398" s="172" t="s">
        <v>129</v>
      </c>
      <c r="AU398" s="172" t="s">
        <v>83</v>
      </c>
      <c r="AV398" s="14" t="s">
        <v>83</v>
      </c>
      <c r="AW398" s="14" t="s">
        <v>30</v>
      </c>
      <c r="AX398" s="14" t="s">
        <v>73</v>
      </c>
      <c r="AY398" s="172" t="s">
        <v>120</v>
      </c>
    </row>
    <row r="399" spans="1:65" s="15" customFormat="1">
      <c r="B399" s="179"/>
      <c r="D399" s="159" t="s">
        <v>129</v>
      </c>
      <c r="E399" s="180" t="s">
        <v>1</v>
      </c>
      <c r="F399" s="181" t="s">
        <v>132</v>
      </c>
      <c r="H399" s="182">
        <v>30</v>
      </c>
      <c r="I399" s="183"/>
      <c r="L399" s="179"/>
      <c r="M399" s="184"/>
      <c r="N399" s="185"/>
      <c r="O399" s="185"/>
      <c r="P399" s="185"/>
      <c r="Q399" s="185"/>
      <c r="R399" s="185"/>
      <c r="S399" s="185"/>
      <c r="T399" s="186"/>
      <c r="AT399" s="180" t="s">
        <v>129</v>
      </c>
      <c r="AU399" s="180" t="s">
        <v>83</v>
      </c>
      <c r="AV399" s="15" t="s">
        <v>127</v>
      </c>
      <c r="AW399" s="15" t="s">
        <v>30</v>
      </c>
      <c r="AX399" s="15" t="s">
        <v>81</v>
      </c>
      <c r="AY399" s="180" t="s">
        <v>120</v>
      </c>
    </row>
    <row r="400" spans="1:65" s="2" customFormat="1" ht="21.75" customHeight="1">
      <c r="A400" s="32"/>
      <c r="B400" s="144"/>
      <c r="C400" s="145" t="s">
        <v>406</v>
      </c>
      <c r="D400" s="145" t="s">
        <v>123</v>
      </c>
      <c r="E400" s="146" t="s">
        <v>407</v>
      </c>
      <c r="F400" s="147" t="s">
        <v>408</v>
      </c>
      <c r="G400" s="148" t="s">
        <v>272</v>
      </c>
      <c r="H400" s="149">
        <v>15</v>
      </c>
      <c r="I400" s="150"/>
      <c r="J400" s="151">
        <f>ROUND(I400*H400,2)</f>
        <v>0</v>
      </c>
      <c r="K400" s="152"/>
      <c r="L400" s="33"/>
      <c r="M400" s="153" t="s">
        <v>1</v>
      </c>
      <c r="N400" s="154" t="s">
        <v>38</v>
      </c>
      <c r="O400" s="58"/>
      <c r="P400" s="155">
        <f>O400*H400</f>
        <v>0</v>
      </c>
      <c r="Q400" s="155">
        <v>0</v>
      </c>
      <c r="R400" s="155">
        <f>Q400*H400</f>
        <v>0</v>
      </c>
      <c r="S400" s="155">
        <v>0</v>
      </c>
      <c r="T400" s="156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57" t="s">
        <v>127</v>
      </c>
      <c r="AT400" s="157" t="s">
        <v>123</v>
      </c>
      <c r="AU400" s="157" t="s">
        <v>83</v>
      </c>
      <c r="AY400" s="17" t="s">
        <v>120</v>
      </c>
      <c r="BE400" s="158">
        <f>IF(N400="základní",J400,0)</f>
        <v>0</v>
      </c>
      <c r="BF400" s="158">
        <f>IF(N400="snížená",J400,0)</f>
        <v>0</v>
      </c>
      <c r="BG400" s="158">
        <f>IF(N400="zákl. přenesená",J400,0)</f>
        <v>0</v>
      </c>
      <c r="BH400" s="158">
        <f>IF(N400="sníž. přenesená",J400,0)</f>
        <v>0</v>
      </c>
      <c r="BI400" s="158">
        <f>IF(N400="nulová",J400,0)</f>
        <v>0</v>
      </c>
      <c r="BJ400" s="17" t="s">
        <v>81</v>
      </c>
      <c r="BK400" s="158">
        <f>ROUND(I400*H400,2)</f>
        <v>0</v>
      </c>
      <c r="BL400" s="17" t="s">
        <v>127</v>
      </c>
      <c r="BM400" s="157" t="s">
        <v>409</v>
      </c>
    </row>
    <row r="401" spans="1:65" s="2" customFormat="1" ht="19.5">
      <c r="A401" s="32"/>
      <c r="B401" s="33"/>
      <c r="C401" s="32"/>
      <c r="D401" s="159" t="s">
        <v>128</v>
      </c>
      <c r="E401" s="32"/>
      <c r="F401" s="160" t="s">
        <v>408</v>
      </c>
      <c r="G401" s="32"/>
      <c r="H401" s="32"/>
      <c r="I401" s="161"/>
      <c r="J401" s="32"/>
      <c r="K401" s="32"/>
      <c r="L401" s="33"/>
      <c r="M401" s="162"/>
      <c r="N401" s="163"/>
      <c r="O401" s="58"/>
      <c r="P401" s="58"/>
      <c r="Q401" s="58"/>
      <c r="R401" s="58"/>
      <c r="S401" s="58"/>
      <c r="T401" s="59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T401" s="17" t="s">
        <v>128</v>
      </c>
      <c r="AU401" s="17" t="s">
        <v>83</v>
      </c>
    </row>
    <row r="402" spans="1:65" s="13" customFormat="1">
      <c r="B402" s="164"/>
      <c r="D402" s="159" t="s">
        <v>129</v>
      </c>
      <c r="E402" s="165" t="s">
        <v>1</v>
      </c>
      <c r="F402" s="166" t="s">
        <v>404</v>
      </c>
      <c r="H402" s="165" t="s">
        <v>1</v>
      </c>
      <c r="I402" s="167"/>
      <c r="L402" s="164"/>
      <c r="M402" s="168"/>
      <c r="N402" s="169"/>
      <c r="O402" s="169"/>
      <c r="P402" s="169"/>
      <c r="Q402" s="169"/>
      <c r="R402" s="169"/>
      <c r="S402" s="169"/>
      <c r="T402" s="170"/>
      <c r="AT402" s="165" t="s">
        <v>129</v>
      </c>
      <c r="AU402" s="165" t="s">
        <v>83</v>
      </c>
      <c r="AV402" s="13" t="s">
        <v>81</v>
      </c>
      <c r="AW402" s="13" t="s">
        <v>30</v>
      </c>
      <c r="AX402" s="13" t="s">
        <v>73</v>
      </c>
      <c r="AY402" s="165" t="s">
        <v>120</v>
      </c>
    </row>
    <row r="403" spans="1:65" s="14" customFormat="1">
      <c r="B403" s="171"/>
      <c r="D403" s="159" t="s">
        <v>129</v>
      </c>
      <c r="E403" s="172" t="s">
        <v>1</v>
      </c>
      <c r="F403" s="173" t="s">
        <v>8</v>
      </c>
      <c r="H403" s="174">
        <v>15</v>
      </c>
      <c r="I403" s="175"/>
      <c r="L403" s="171"/>
      <c r="M403" s="176"/>
      <c r="N403" s="177"/>
      <c r="O403" s="177"/>
      <c r="P403" s="177"/>
      <c r="Q403" s="177"/>
      <c r="R403" s="177"/>
      <c r="S403" s="177"/>
      <c r="T403" s="178"/>
      <c r="AT403" s="172" t="s">
        <v>129</v>
      </c>
      <c r="AU403" s="172" t="s">
        <v>83</v>
      </c>
      <c r="AV403" s="14" t="s">
        <v>83</v>
      </c>
      <c r="AW403" s="14" t="s">
        <v>30</v>
      </c>
      <c r="AX403" s="14" t="s">
        <v>73</v>
      </c>
      <c r="AY403" s="172" t="s">
        <v>120</v>
      </c>
    </row>
    <row r="404" spans="1:65" s="15" customFormat="1">
      <c r="B404" s="179"/>
      <c r="D404" s="159" t="s">
        <v>129</v>
      </c>
      <c r="E404" s="180" t="s">
        <v>1</v>
      </c>
      <c r="F404" s="181" t="s">
        <v>132</v>
      </c>
      <c r="H404" s="182">
        <v>15</v>
      </c>
      <c r="I404" s="183"/>
      <c r="L404" s="179"/>
      <c r="M404" s="184"/>
      <c r="N404" s="185"/>
      <c r="O404" s="185"/>
      <c r="P404" s="185"/>
      <c r="Q404" s="185"/>
      <c r="R404" s="185"/>
      <c r="S404" s="185"/>
      <c r="T404" s="186"/>
      <c r="AT404" s="180" t="s">
        <v>129</v>
      </c>
      <c r="AU404" s="180" t="s">
        <v>83</v>
      </c>
      <c r="AV404" s="15" t="s">
        <v>127</v>
      </c>
      <c r="AW404" s="15" t="s">
        <v>30</v>
      </c>
      <c r="AX404" s="15" t="s">
        <v>81</v>
      </c>
      <c r="AY404" s="180" t="s">
        <v>120</v>
      </c>
    </row>
    <row r="405" spans="1:65" s="2" customFormat="1" ht="21.75" customHeight="1">
      <c r="A405" s="32"/>
      <c r="B405" s="144"/>
      <c r="C405" s="187" t="s">
        <v>273</v>
      </c>
      <c r="D405" s="187" t="s">
        <v>143</v>
      </c>
      <c r="E405" s="188" t="s">
        <v>410</v>
      </c>
      <c r="F405" s="189" t="s">
        <v>411</v>
      </c>
      <c r="G405" s="190" t="s">
        <v>146</v>
      </c>
      <c r="H405" s="191">
        <v>12.096</v>
      </c>
      <c r="I405" s="192"/>
      <c r="J405" s="193">
        <f>ROUND(I405*H405,2)</f>
        <v>0</v>
      </c>
      <c r="K405" s="194"/>
      <c r="L405" s="195"/>
      <c r="M405" s="196" t="s">
        <v>1</v>
      </c>
      <c r="N405" s="197" t="s">
        <v>38</v>
      </c>
      <c r="O405" s="58"/>
      <c r="P405" s="155">
        <f>O405*H405</f>
        <v>0</v>
      </c>
      <c r="Q405" s="155">
        <v>0</v>
      </c>
      <c r="R405" s="155">
        <f>Q405*H405</f>
        <v>0</v>
      </c>
      <c r="S405" s="155">
        <v>0</v>
      </c>
      <c r="T405" s="156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57" t="s">
        <v>147</v>
      </c>
      <c r="AT405" s="157" t="s">
        <v>143</v>
      </c>
      <c r="AU405" s="157" t="s">
        <v>83</v>
      </c>
      <c r="AY405" s="17" t="s">
        <v>120</v>
      </c>
      <c r="BE405" s="158">
        <f>IF(N405="základní",J405,0)</f>
        <v>0</v>
      </c>
      <c r="BF405" s="158">
        <f>IF(N405="snížená",J405,0)</f>
        <v>0</v>
      </c>
      <c r="BG405" s="158">
        <f>IF(N405="zákl. přenesená",J405,0)</f>
        <v>0</v>
      </c>
      <c r="BH405" s="158">
        <f>IF(N405="sníž. přenesená",J405,0)</f>
        <v>0</v>
      </c>
      <c r="BI405" s="158">
        <f>IF(N405="nulová",J405,0)</f>
        <v>0</v>
      </c>
      <c r="BJ405" s="17" t="s">
        <v>81</v>
      </c>
      <c r="BK405" s="158">
        <f>ROUND(I405*H405,2)</f>
        <v>0</v>
      </c>
      <c r="BL405" s="17" t="s">
        <v>127</v>
      </c>
      <c r="BM405" s="157" t="s">
        <v>412</v>
      </c>
    </row>
    <row r="406" spans="1:65" s="2" customFormat="1">
      <c r="A406" s="32"/>
      <c r="B406" s="33"/>
      <c r="C406" s="32"/>
      <c r="D406" s="159" t="s">
        <v>128</v>
      </c>
      <c r="E406" s="32"/>
      <c r="F406" s="160" t="s">
        <v>411</v>
      </c>
      <c r="G406" s="32"/>
      <c r="H406" s="32"/>
      <c r="I406" s="161"/>
      <c r="J406" s="32"/>
      <c r="K406" s="32"/>
      <c r="L406" s="33"/>
      <c r="M406" s="162"/>
      <c r="N406" s="163"/>
      <c r="O406" s="58"/>
      <c r="P406" s="58"/>
      <c r="Q406" s="58"/>
      <c r="R406" s="58"/>
      <c r="S406" s="58"/>
      <c r="T406" s="59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7" t="s">
        <v>128</v>
      </c>
      <c r="AU406" s="17" t="s">
        <v>83</v>
      </c>
    </row>
    <row r="407" spans="1:65" s="13" customFormat="1">
      <c r="B407" s="164"/>
      <c r="D407" s="159" t="s">
        <v>129</v>
      </c>
      <c r="E407" s="165" t="s">
        <v>1</v>
      </c>
      <c r="F407" s="166" t="s">
        <v>413</v>
      </c>
      <c r="H407" s="165" t="s">
        <v>1</v>
      </c>
      <c r="I407" s="167"/>
      <c r="L407" s="164"/>
      <c r="M407" s="168"/>
      <c r="N407" s="169"/>
      <c r="O407" s="169"/>
      <c r="P407" s="169"/>
      <c r="Q407" s="169"/>
      <c r="R407" s="169"/>
      <c r="S407" s="169"/>
      <c r="T407" s="170"/>
      <c r="AT407" s="165" t="s">
        <v>129</v>
      </c>
      <c r="AU407" s="165" t="s">
        <v>83</v>
      </c>
      <c r="AV407" s="13" t="s">
        <v>81</v>
      </c>
      <c r="AW407" s="13" t="s">
        <v>30</v>
      </c>
      <c r="AX407" s="13" t="s">
        <v>73</v>
      </c>
      <c r="AY407" s="165" t="s">
        <v>120</v>
      </c>
    </row>
    <row r="408" spans="1:65" s="14" customFormat="1">
      <c r="B408" s="171"/>
      <c r="D408" s="159" t="s">
        <v>129</v>
      </c>
      <c r="E408" s="172" t="s">
        <v>1</v>
      </c>
      <c r="F408" s="173" t="s">
        <v>414</v>
      </c>
      <c r="H408" s="174">
        <v>12.096</v>
      </c>
      <c r="I408" s="175"/>
      <c r="L408" s="171"/>
      <c r="M408" s="176"/>
      <c r="N408" s="177"/>
      <c r="O408" s="177"/>
      <c r="P408" s="177"/>
      <c r="Q408" s="177"/>
      <c r="R408" s="177"/>
      <c r="S408" s="177"/>
      <c r="T408" s="178"/>
      <c r="AT408" s="172" t="s">
        <v>129</v>
      </c>
      <c r="AU408" s="172" t="s">
        <v>83</v>
      </c>
      <c r="AV408" s="14" t="s">
        <v>83</v>
      </c>
      <c r="AW408" s="14" t="s">
        <v>30</v>
      </c>
      <c r="AX408" s="14" t="s">
        <v>73</v>
      </c>
      <c r="AY408" s="172" t="s">
        <v>120</v>
      </c>
    </row>
    <row r="409" spans="1:65" s="15" customFormat="1">
      <c r="B409" s="179"/>
      <c r="D409" s="159" t="s">
        <v>129</v>
      </c>
      <c r="E409" s="180" t="s">
        <v>1</v>
      </c>
      <c r="F409" s="181" t="s">
        <v>132</v>
      </c>
      <c r="H409" s="182">
        <v>12.096</v>
      </c>
      <c r="I409" s="183"/>
      <c r="L409" s="179"/>
      <c r="M409" s="184"/>
      <c r="N409" s="185"/>
      <c r="O409" s="185"/>
      <c r="P409" s="185"/>
      <c r="Q409" s="185"/>
      <c r="R409" s="185"/>
      <c r="S409" s="185"/>
      <c r="T409" s="186"/>
      <c r="AT409" s="180" t="s">
        <v>129</v>
      </c>
      <c r="AU409" s="180" t="s">
        <v>83</v>
      </c>
      <c r="AV409" s="15" t="s">
        <v>127</v>
      </c>
      <c r="AW409" s="15" t="s">
        <v>30</v>
      </c>
      <c r="AX409" s="15" t="s">
        <v>81</v>
      </c>
      <c r="AY409" s="180" t="s">
        <v>120</v>
      </c>
    </row>
    <row r="410" spans="1:65" s="2" customFormat="1" ht="21.75" customHeight="1">
      <c r="A410" s="32"/>
      <c r="B410" s="144"/>
      <c r="C410" s="187" t="s">
        <v>415</v>
      </c>
      <c r="D410" s="187" t="s">
        <v>143</v>
      </c>
      <c r="E410" s="188" t="s">
        <v>416</v>
      </c>
      <c r="F410" s="189" t="s">
        <v>417</v>
      </c>
      <c r="G410" s="190" t="s">
        <v>146</v>
      </c>
      <c r="H410" s="191">
        <v>16.128</v>
      </c>
      <c r="I410" s="192"/>
      <c r="J410" s="193">
        <f>ROUND(I410*H410,2)</f>
        <v>0</v>
      </c>
      <c r="K410" s="194"/>
      <c r="L410" s="195"/>
      <c r="M410" s="196" t="s">
        <v>1</v>
      </c>
      <c r="N410" s="197" t="s">
        <v>38</v>
      </c>
      <c r="O410" s="58"/>
      <c r="P410" s="155">
        <f>O410*H410</f>
        <v>0</v>
      </c>
      <c r="Q410" s="155">
        <v>0</v>
      </c>
      <c r="R410" s="155">
        <f>Q410*H410</f>
        <v>0</v>
      </c>
      <c r="S410" s="155">
        <v>0</v>
      </c>
      <c r="T410" s="156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57" t="s">
        <v>147</v>
      </c>
      <c r="AT410" s="157" t="s">
        <v>143</v>
      </c>
      <c r="AU410" s="157" t="s">
        <v>83</v>
      </c>
      <c r="AY410" s="17" t="s">
        <v>120</v>
      </c>
      <c r="BE410" s="158">
        <f>IF(N410="základní",J410,0)</f>
        <v>0</v>
      </c>
      <c r="BF410" s="158">
        <f>IF(N410="snížená",J410,0)</f>
        <v>0</v>
      </c>
      <c r="BG410" s="158">
        <f>IF(N410="zákl. přenesená",J410,0)</f>
        <v>0</v>
      </c>
      <c r="BH410" s="158">
        <f>IF(N410="sníž. přenesená",J410,0)</f>
        <v>0</v>
      </c>
      <c r="BI410" s="158">
        <f>IF(N410="nulová",J410,0)</f>
        <v>0</v>
      </c>
      <c r="BJ410" s="17" t="s">
        <v>81</v>
      </c>
      <c r="BK410" s="158">
        <f>ROUND(I410*H410,2)</f>
        <v>0</v>
      </c>
      <c r="BL410" s="17" t="s">
        <v>127</v>
      </c>
      <c r="BM410" s="157" t="s">
        <v>418</v>
      </c>
    </row>
    <row r="411" spans="1:65" s="2" customFormat="1">
      <c r="A411" s="32"/>
      <c r="B411" s="33"/>
      <c r="C411" s="32"/>
      <c r="D411" s="159" t="s">
        <v>128</v>
      </c>
      <c r="E411" s="32"/>
      <c r="F411" s="160" t="s">
        <v>417</v>
      </c>
      <c r="G411" s="32"/>
      <c r="H411" s="32"/>
      <c r="I411" s="161"/>
      <c r="J411" s="32"/>
      <c r="K411" s="32"/>
      <c r="L411" s="33"/>
      <c r="M411" s="162"/>
      <c r="N411" s="163"/>
      <c r="O411" s="58"/>
      <c r="P411" s="58"/>
      <c r="Q411" s="58"/>
      <c r="R411" s="58"/>
      <c r="S411" s="58"/>
      <c r="T411" s="59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7" t="s">
        <v>128</v>
      </c>
      <c r="AU411" s="17" t="s">
        <v>83</v>
      </c>
    </row>
    <row r="412" spans="1:65" s="13" customFormat="1">
      <c r="B412" s="164"/>
      <c r="D412" s="159" t="s">
        <v>129</v>
      </c>
      <c r="E412" s="165" t="s">
        <v>1</v>
      </c>
      <c r="F412" s="166" t="s">
        <v>413</v>
      </c>
      <c r="H412" s="165" t="s">
        <v>1</v>
      </c>
      <c r="I412" s="167"/>
      <c r="L412" s="164"/>
      <c r="M412" s="168"/>
      <c r="N412" s="169"/>
      <c r="O412" s="169"/>
      <c r="P412" s="169"/>
      <c r="Q412" s="169"/>
      <c r="R412" s="169"/>
      <c r="S412" s="169"/>
      <c r="T412" s="170"/>
      <c r="AT412" s="165" t="s">
        <v>129</v>
      </c>
      <c r="AU412" s="165" t="s">
        <v>83</v>
      </c>
      <c r="AV412" s="13" t="s">
        <v>81</v>
      </c>
      <c r="AW412" s="13" t="s">
        <v>30</v>
      </c>
      <c r="AX412" s="13" t="s">
        <v>73</v>
      </c>
      <c r="AY412" s="165" t="s">
        <v>120</v>
      </c>
    </row>
    <row r="413" spans="1:65" s="14" customFormat="1">
      <c r="B413" s="171"/>
      <c r="D413" s="159" t="s">
        <v>129</v>
      </c>
      <c r="E413" s="172" t="s">
        <v>1</v>
      </c>
      <c r="F413" s="173" t="s">
        <v>419</v>
      </c>
      <c r="H413" s="174">
        <v>16.128</v>
      </c>
      <c r="I413" s="175"/>
      <c r="L413" s="171"/>
      <c r="M413" s="176"/>
      <c r="N413" s="177"/>
      <c r="O413" s="177"/>
      <c r="P413" s="177"/>
      <c r="Q413" s="177"/>
      <c r="R413" s="177"/>
      <c r="S413" s="177"/>
      <c r="T413" s="178"/>
      <c r="AT413" s="172" t="s">
        <v>129</v>
      </c>
      <c r="AU413" s="172" t="s">
        <v>83</v>
      </c>
      <c r="AV413" s="14" t="s">
        <v>83</v>
      </c>
      <c r="AW413" s="14" t="s">
        <v>30</v>
      </c>
      <c r="AX413" s="14" t="s">
        <v>73</v>
      </c>
      <c r="AY413" s="172" t="s">
        <v>120</v>
      </c>
    </row>
    <row r="414" spans="1:65" s="15" customFormat="1">
      <c r="B414" s="179"/>
      <c r="D414" s="159" t="s">
        <v>129</v>
      </c>
      <c r="E414" s="180" t="s">
        <v>1</v>
      </c>
      <c r="F414" s="181" t="s">
        <v>132</v>
      </c>
      <c r="H414" s="182">
        <v>16.128</v>
      </c>
      <c r="I414" s="183"/>
      <c r="L414" s="179"/>
      <c r="M414" s="184"/>
      <c r="N414" s="185"/>
      <c r="O414" s="185"/>
      <c r="P414" s="185"/>
      <c r="Q414" s="185"/>
      <c r="R414" s="185"/>
      <c r="S414" s="185"/>
      <c r="T414" s="186"/>
      <c r="AT414" s="180" t="s">
        <v>129</v>
      </c>
      <c r="AU414" s="180" t="s">
        <v>83</v>
      </c>
      <c r="AV414" s="15" t="s">
        <v>127</v>
      </c>
      <c r="AW414" s="15" t="s">
        <v>30</v>
      </c>
      <c r="AX414" s="15" t="s">
        <v>81</v>
      </c>
      <c r="AY414" s="180" t="s">
        <v>120</v>
      </c>
    </row>
    <row r="415" spans="1:65" s="2" customFormat="1" ht="21.75" customHeight="1">
      <c r="A415" s="32"/>
      <c r="B415" s="144"/>
      <c r="C415" s="187" t="s">
        <v>278</v>
      </c>
      <c r="D415" s="187" t="s">
        <v>143</v>
      </c>
      <c r="E415" s="188" t="s">
        <v>420</v>
      </c>
      <c r="F415" s="189" t="s">
        <v>421</v>
      </c>
      <c r="G415" s="190" t="s">
        <v>146</v>
      </c>
      <c r="H415" s="191">
        <v>18.431999999999999</v>
      </c>
      <c r="I415" s="192"/>
      <c r="J415" s="193">
        <f>ROUND(I415*H415,2)</f>
        <v>0</v>
      </c>
      <c r="K415" s="194"/>
      <c r="L415" s="195"/>
      <c r="M415" s="196" t="s">
        <v>1</v>
      </c>
      <c r="N415" s="197" t="s">
        <v>38</v>
      </c>
      <c r="O415" s="58"/>
      <c r="P415" s="155">
        <f>O415*H415</f>
        <v>0</v>
      </c>
      <c r="Q415" s="155">
        <v>0</v>
      </c>
      <c r="R415" s="155">
        <f>Q415*H415</f>
        <v>0</v>
      </c>
      <c r="S415" s="155">
        <v>0</v>
      </c>
      <c r="T415" s="156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57" t="s">
        <v>147</v>
      </c>
      <c r="AT415" s="157" t="s">
        <v>143</v>
      </c>
      <c r="AU415" s="157" t="s">
        <v>83</v>
      </c>
      <c r="AY415" s="17" t="s">
        <v>120</v>
      </c>
      <c r="BE415" s="158">
        <f>IF(N415="základní",J415,0)</f>
        <v>0</v>
      </c>
      <c r="BF415" s="158">
        <f>IF(N415="snížená",J415,0)</f>
        <v>0</v>
      </c>
      <c r="BG415" s="158">
        <f>IF(N415="zákl. přenesená",J415,0)</f>
        <v>0</v>
      </c>
      <c r="BH415" s="158">
        <f>IF(N415="sníž. přenesená",J415,0)</f>
        <v>0</v>
      </c>
      <c r="BI415" s="158">
        <f>IF(N415="nulová",J415,0)</f>
        <v>0</v>
      </c>
      <c r="BJ415" s="17" t="s">
        <v>81</v>
      </c>
      <c r="BK415" s="158">
        <f>ROUND(I415*H415,2)</f>
        <v>0</v>
      </c>
      <c r="BL415" s="17" t="s">
        <v>127</v>
      </c>
      <c r="BM415" s="157" t="s">
        <v>422</v>
      </c>
    </row>
    <row r="416" spans="1:65" s="2" customFormat="1">
      <c r="A416" s="32"/>
      <c r="B416" s="33"/>
      <c r="C416" s="32"/>
      <c r="D416" s="159" t="s">
        <v>128</v>
      </c>
      <c r="E416" s="32"/>
      <c r="F416" s="160" t="s">
        <v>421</v>
      </c>
      <c r="G416" s="32"/>
      <c r="H416" s="32"/>
      <c r="I416" s="161"/>
      <c r="J416" s="32"/>
      <c r="K416" s="32"/>
      <c r="L416" s="33"/>
      <c r="M416" s="162"/>
      <c r="N416" s="163"/>
      <c r="O416" s="58"/>
      <c r="P416" s="58"/>
      <c r="Q416" s="58"/>
      <c r="R416" s="58"/>
      <c r="S416" s="58"/>
      <c r="T416" s="59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T416" s="17" t="s">
        <v>128</v>
      </c>
      <c r="AU416" s="17" t="s">
        <v>83</v>
      </c>
    </row>
    <row r="417" spans="1:65" s="13" customFormat="1">
      <c r="B417" s="164"/>
      <c r="D417" s="159" t="s">
        <v>129</v>
      </c>
      <c r="E417" s="165" t="s">
        <v>1</v>
      </c>
      <c r="F417" s="166" t="s">
        <v>413</v>
      </c>
      <c r="H417" s="165" t="s">
        <v>1</v>
      </c>
      <c r="I417" s="167"/>
      <c r="L417" s="164"/>
      <c r="M417" s="168"/>
      <c r="N417" s="169"/>
      <c r="O417" s="169"/>
      <c r="P417" s="169"/>
      <c r="Q417" s="169"/>
      <c r="R417" s="169"/>
      <c r="S417" s="169"/>
      <c r="T417" s="170"/>
      <c r="AT417" s="165" t="s">
        <v>129</v>
      </c>
      <c r="AU417" s="165" t="s">
        <v>83</v>
      </c>
      <c r="AV417" s="13" t="s">
        <v>81</v>
      </c>
      <c r="AW417" s="13" t="s">
        <v>30</v>
      </c>
      <c r="AX417" s="13" t="s">
        <v>73</v>
      </c>
      <c r="AY417" s="165" t="s">
        <v>120</v>
      </c>
    </row>
    <row r="418" spans="1:65" s="14" customFormat="1">
      <c r="B418" s="171"/>
      <c r="D418" s="159" t="s">
        <v>129</v>
      </c>
      <c r="E418" s="172" t="s">
        <v>1</v>
      </c>
      <c r="F418" s="173" t="s">
        <v>423</v>
      </c>
      <c r="H418" s="174">
        <v>18.431999999999999</v>
      </c>
      <c r="I418" s="175"/>
      <c r="L418" s="171"/>
      <c r="M418" s="176"/>
      <c r="N418" s="177"/>
      <c r="O418" s="177"/>
      <c r="P418" s="177"/>
      <c r="Q418" s="177"/>
      <c r="R418" s="177"/>
      <c r="S418" s="177"/>
      <c r="T418" s="178"/>
      <c r="AT418" s="172" t="s">
        <v>129</v>
      </c>
      <c r="AU418" s="172" t="s">
        <v>83</v>
      </c>
      <c r="AV418" s="14" t="s">
        <v>83</v>
      </c>
      <c r="AW418" s="14" t="s">
        <v>30</v>
      </c>
      <c r="AX418" s="14" t="s">
        <v>73</v>
      </c>
      <c r="AY418" s="172" t="s">
        <v>120</v>
      </c>
    </row>
    <row r="419" spans="1:65" s="15" customFormat="1">
      <c r="B419" s="179"/>
      <c r="D419" s="159" t="s">
        <v>129</v>
      </c>
      <c r="E419" s="180" t="s">
        <v>1</v>
      </c>
      <c r="F419" s="181" t="s">
        <v>132</v>
      </c>
      <c r="H419" s="182">
        <v>18.431999999999999</v>
      </c>
      <c r="I419" s="183"/>
      <c r="L419" s="179"/>
      <c r="M419" s="184"/>
      <c r="N419" s="185"/>
      <c r="O419" s="185"/>
      <c r="P419" s="185"/>
      <c r="Q419" s="185"/>
      <c r="R419" s="185"/>
      <c r="S419" s="185"/>
      <c r="T419" s="186"/>
      <c r="AT419" s="180" t="s">
        <v>129</v>
      </c>
      <c r="AU419" s="180" t="s">
        <v>83</v>
      </c>
      <c r="AV419" s="15" t="s">
        <v>127</v>
      </c>
      <c r="AW419" s="15" t="s">
        <v>30</v>
      </c>
      <c r="AX419" s="15" t="s">
        <v>81</v>
      </c>
      <c r="AY419" s="180" t="s">
        <v>120</v>
      </c>
    </row>
    <row r="420" spans="1:65" s="2" customFormat="1" ht="16.5" customHeight="1">
      <c r="A420" s="32"/>
      <c r="B420" s="144"/>
      <c r="C420" s="145" t="s">
        <v>424</v>
      </c>
      <c r="D420" s="145" t="s">
        <v>123</v>
      </c>
      <c r="E420" s="146" t="s">
        <v>425</v>
      </c>
      <c r="F420" s="147" t="s">
        <v>426</v>
      </c>
      <c r="G420" s="148" t="s">
        <v>272</v>
      </c>
      <c r="H420" s="149">
        <v>24.7</v>
      </c>
      <c r="I420" s="150"/>
      <c r="J420" s="151">
        <f>ROUND(I420*H420,2)</f>
        <v>0</v>
      </c>
      <c r="K420" s="152"/>
      <c r="L420" s="33"/>
      <c r="M420" s="153" t="s">
        <v>1</v>
      </c>
      <c r="N420" s="154" t="s">
        <v>38</v>
      </c>
      <c r="O420" s="58"/>
      <c r="P420" s="155">
        <f>O420*H420</f>
        <v>0</v>
      </c>
      <c r="Q420" s="155">
        <v>0</v>
      </c>
      <c r="R420" s="155">
        <f>Q420*H420</f>
        <v>0</v>
      </c>
      <c r="S420" s="155">
        <v>0</v>
      </c>
      <c r="T420" s="156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57" t="s">
        <v>127</v>
      </c>
      <c r="AT420" s="157" t="s">
        <v>123</v>
      </c>
      <c r="AU420" s="157" t="s">
        <v>83</v>
      </c>
      <c r="AY420" s="17" t="s">
        <v>120</v>
      </c>
      <c r="BE420" s="158">
        <f>IF(N420="základní",J420,0)</f>
        <v>0</v>
      </c>
      <c r="BF420" s="158">
        <f>IF(N420="snížená",J420,0)</f>
        <v>0</v>
      </c>
      <c r="BG420" s="158">
        <f>IF(N420="zákl. přenesená",J420,0)</f>
        <v>0</v>
      </c>
      <c r="BH420" s="158">
        <f>IF(N420="sníž. přenesená",J420,0)</f>
        <v>0</v>
      </c>
      <c r="BI420" s="158">
        <f>IF(N420="nulová",J420,0)</f>
        <v>0</v>
      </c>
      <c r="BJ420" s="17" t="s">
        <v>81</v>
      </c>
      <c r="BK420" s="158">
        <f>ROUND(I420*H420,2)</f>
        <v>0</v>
      </c>
      <c r="BL420" s="17" t="s">
        <v>127</v>
      </c>
      <c r="BM420" s="157" t="s">
        <v>427</v>
      </c>
    </row>
    <row r="421" spans="1:65" s="2" customFormat="1">
      <c r="A421" s="32"/>
      <c r="B421" s="33"/>
      <c r="C421" s="32"/>
      <c r="D421" s="159" t="s">
        <v>128</v>
      </c>
      <c r="E421" s="32"/>
      <c r="F421" s="160" t="s">
        <v>426</v>
      </c>
      <c r="G421" s="32"/>
      <c r="H421" s="32"/>
      <c r="I421" s="161"/>
      <c r="J421" s="32"/>
      <c r="K421" s="32"/>
      <c r="L421" s="33"/>
      <c r="M421" s="162"/>
      <c r="N421" s="163"/>
      <c r="O421" s="58"/>
      <c r="P421" s="58"/>
      <c r="Q421" s="58"/>
      <c r="R421" s="58"/>
      <c r="S421" s="58"/>
      <c r="T421" s="59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T421" s="17" t="s">
        <v>128</v>
      </c>
      <c r="AU421" s="17" t="s">
        <v>83</v>
      </c>
    </row>
    <row r="422" spans="1:65" s="14" customFormat="1">
      <c r="B422" s="171"/>
      <c r="D422" s="159" t="s">
        <v>129</v>
      </c>
      <c r="E422" s="172" t="s">
        <v>1</v>
      </c>
      <c r="F422" s="173" t="s">
        <v>428</v>
      </c>
      <c r="H422" s="174">
        <v>24.7</v>
      </c>
      <c r="I422" s="175"/>
      <c r="L422" s="171"/>
      <c r="M422" s="176"/>
      <c r="N422" s="177"/>
      <c r="O422" s="177"/>
      <c r="P422" s="177"/>
      <c r="Q422" s="177"/>
      <c r="R422" s="177"/>
      <c r="S422" s="177"/>
      <c r="T422" s="178"/>
      <c r="AT422" s="172" t="s">
        <v>129</v>
      </c>
      <c r="AU422" s="172" t="s">
        <v>83</v>
      </c>
      <c r="AV422" s="14" t="s">
        <v>83</v>
      </c>
      <c r="AW422" s="14" t="s">
        <v>30</v>
      </c>
      <c r="AX422" s="14" t="s">
        <v>73</v>
      </c>
      <c r="AY422" s="172" t="s">
        <v>120</v>
      </c>
    </row>
    <row r="423" spans="1:65" s="15" customFormat="1">
      <c r="B423" s="179"/>
      <c r="D423" s="159" t="s">
        <v>129</v>
      </c>
      <c r="E423" s="180" t="s">
        <v>1</v>
      </c>
      <c r="F423" s="181" t="s">
        <v>132</v>
      </c>
      <c r="H423" s="182">
        <v>24.7</v>
      </c>
      <c r="I423" s="183"/>
      <c r="L423" s="179"/>
      <c r="M423" s="184"/>
      <c r="N423" s="185"/>
      <c r="O423" s="185"/>
      <c r="P423" s="185"/>
      <c r="Q423" s="185"/>
      <c r="R423" s="185"/>
      <c r="S423" s="185"/>
      <c r="T423" s="186"/>
      <c r="AT423" s="180" t="s">
        <v>129</v>
      </c>
      <c r="AU423" s="180" t="s">
        <v>83</v>
      </c>
      <c r="AV423" s="15" t="s">
        <v>127</v>
      </c>
      <c r="AW423" s="15" t="s">
        <v>30</v>
      </c>
      <c r="AX423" s="15" t="s">
        <v>81</v>
      </c>
      <c r="AY423" s="180" t="s">
        <v>120</v>
      </c>
    </row>
    <row r="424" spans="1:65" s="2" customFormat="1" ht="16.5" customHeight="1">
      <c r="A424" s="32"/>
      <c r="B424" s="144"/>
      <c r="C424" s="187" t="s">
        <v>283</v>
      </c>
      <c r="D424" s="187" t="s">
        <v>143</v>
      </c>
      <c r="E424" s="188" t="s">
        <v>429</v>
      </c>
      <c r="F424" s="189" t="s">
        <v>430</v>
      </c>
      <c r="G424" s="190" t="s">
        <v>272</v>
      </c>
      <c r="H424" s="191">
        <v>24.7</v>
      </c>
      <c r="I424" s="192"/>
      <c r="J424" s="193">
        <f>ROUND(I424*H424,2)</f>
        <v>0</v>
      </c>
      <c r="K424" s="194"/>
      <c r="L424" s="195"/>
      <c r="M424" s="196" t="s">
        <v>1</v>
      </c>
      <c r="N424" s="197" t="s">
        <v>38</v>
      </c>
      <c r="O424" s="58"/>
      <c r="P424" s="155">
        <f>O424*H424</f>
        <v>0</v>
      </c>
      <c r="Q424" s="155">
        <v>0</v>
      </c>
      <c r="R424" s="155">
        <f>Q424*H424</f>
        <v>0</v>
      </c>
      <c r="S424" s="155">
        <v>0</v>
      </c>
      <c r="T424" s="156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57" t="s">
        <v>147</v>
      </c>
      <c r="AT424" s="157" t="s">
        <v>143</v>
      </c>
      <c r="AU424" s="157" t="s">
        <v>83</v>
      </c>
      <c r="AY424" s="17" t="s">
        <v>120</v>
      </c>
      <c r="BE424" s="158">
        <f>IF(N424="základní",J424,0)</f>
        <v>0</v>
      </c>
      <c r="BF424" s="158">
        <f>IF(N424="snížená",J424,0)</f>
        <v>0</v>
      </c>
      <c r="BG424" s="158">
        <f>IF(N424="zákl. přenesená",J424,0)</f>
        <v>0</v>
      </c>
      <c r="BH424" s="158">
        <f>IF(N424="sníž. přenesená",J424,0)</f>
        <v>0</v>
      </c>
      <c r="BI424" s="158">
        <f>IF(N424="nulová",J424,0)</f>
        <v>0</v>
      </c>
      <c r="BJ424" s="17" t="s">
        <v>81</v>
      </c>
      <c r="BK424" s="158">
        <f>ROUND(I424*H424,2)</f>
        <v>0</v>
      </c>
      <c r="BL424" s="17" t="s">
        <v>127</v>
      </c>
      <c r="BM424" s="157" t="s">
        <v>431</v>
      </c>
    </row>
    <row r="425" spans="1:65" s="2" customFormat="1">
      <c r="A425" s="32"/>
      <c r="B425" s="33"/>
      <c r="C425" s="32"/>
      <c r="D425" s="159" t="s">
        <v>128</v>
      </c>
      <c r="E425" s="32"/>
      <c r="F425" s="160" t="s">
        <v>430</v>
      </c>
      <c r="G425" s="32"/>
      <c r="H425" s="32"/>
      <c r="I425" s="161"/>
      <c r="J425" s="32"/>
      <c r="K425" s="32"/>
      <c r="L425" s="33"/>
      <c r="M425" s="162"/>
      <c r="N425" s="163"/>
      <c r="O425" s="58"/>
      <c r="P425" s="58"/>
      <c r="Q425" s="58"/>
      <c r="R425" s="58"/>
      <c r="S425" s="58"/>
      <c r="T425" s="59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T425" s="17" t="s">
        <v>128</v>
      </c>
      <c r="AU425" s="17" t="s">
        <v>83</v>
      </c>
    </row>
    <row r="426" spans="1:65" s="14" customFormat="1">
      <c r="B426" s="171"/>
      <c r="D426" s="159" t="s">
        <v>129</v>
      </c>
      <c r="E426" s="172" t="s">
        <v>1</v>
      </c>
      <c r="F426" s="173" t="s">
        <v>432</v>
      </c>
      <c r="H426" s="174">
        <v>24.7</v>
      </c>
      <c r="I426" s="175"/>
      <c r="L426" s="171"/>
      <c r="M426" s="176"/>
      <c r="N426" s="177"/>
      <c r="O426" s="177"/>
      <c r="P426" s="177"/>
      <c r="Q426" s="177"/>
      <c r="R426" s="177"/>
      <c r="S426" s="177"/>
      <c r="T426" s="178"/>
      <c r="AT426" s="172" t="s">
        <v>129</v>
      </c>
      <c r="AU426" s="172" t="s">
        <v>83</v>
      </c>
      <c r="AV426" s="14" t="s">
        <v>83</v>
      </c>
      <c r="AW426" s="14" t="s">
        <v>30</v>
      </c>
      <c r="AX426" s="14" t="s">
        <v>73</v>
      </c>
      <c r="AY426" s="172" t="s">
        <v>120</v>
      </c>
    </row>
    <row r="427" spans="1:65" s="15" customFormat="1">
      <c r="B427" s="179"/>
      <c r="D427" s="159" t="s">
        <v>129</v>
      </c>
      <c r="E427" s="180" t="s">
        <v>1</v>
      </c>
      <c r="F427" s="181" t="s">
        <v>132</v>
      </c>
      <c r="H427" s="182">
        <v>24.7</v>
      </c>
      <c r="I427" s="183"/>
      <c r="L427" s="179"/>
      <c r="M427" s="184"/>
      <c r="N427" s="185"/>
      <c r="O427" s="185"/>
      <c r="P427" s="185"/>
      <c r="Q427" s="185"/>
      <c r="R427" s="185"/>
      <c r="S427" s="185"/>
      <c r="T427" s="186"/>
      <c r="AT427" s="180" t="s">
        <v>129</v>
      </c>
      <c r="AU427" s="180" t="s">
        <v>83</v>
      </c>
      <c r="AV427" s="15" t="s">
        <v>127</v>
      </c>
      <c r="AW427" s="15" t="s">
        <v>30</v>
      </c>
      <c r="AX427" s="15" t="s">
        <v>81</v>
      </c>
      <c r="AY427" s="180" t="s">
        <v>120</v>
      </c>
    </row>
    <row r="428" spans="1:65" s="2" customFormat="1" ht="21.75" customHeight="1">
      <c r="A428" s="32"/>
      <c r="B428" s="144"/>
      <c r="C428" s="145" t="s">
        <v>433</v>
      </c>
      <c r="D428" s="145" t="s">
        <v>123</v>
      </c>
      <c r="E428" s="146" t="s">
        <v>434</v>
      </c>
      <c r="F428" s="147" t="s">
        <v>435</v>
      </c>
      <c r="G428" s="148" t="s">
        <v>272</v>
      </c>
      <c r="H428" s="149">
        <v>21.75</v>
      </c>
      <c r="I428" s="150"/>
      <c r="J428" s="151">
        <f>ROUND(I428*H428,2)</f>
        <v>0</v>
      </c>
      <c r="K428" s="152"/>
      <c r="L428" s="33"/>
      <c r="M428" s="153" t="s">
        <v>1</v>
      </c>
      <c r="N428" s="154" t="s">
        <v>38</v>
      </c>
      <c r="O428" s="58"/>
      <c r="P428" s="155">
        <f>O428*H428</f>
        <v>0</v>
      </c>
      <c r="Q428" s="155">
        <v>0</v>
      </c>
      <c r="R428" s="155">
        <f>Q428*H428</f>
        <v>0</v>
      </c>
      <c r="S428" s="155">
        <v>0</v>
      </c>
      <c r="T428" s="156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57" t="s">
        <v>127</v>
      </c>
      <c r="AT428" s="157" t="s">
        <v>123</v>
      </c>
      <c r="AU428" s="157" t="s">
        <v>83</v>
      </c>
      <c r="AY428" s="17" t="s">
        <v>120</v>
      </c>
      <c r="BE428" s="158">
        <f>IF(N428="základní",J428,0)</f>
        <v>0</v>
      </c>
      <c r="BF428" s="158">
        <f>IF(N428="snížená",J428,0)</f>
        <v>0</v>
      </c>
      <c r="BG428" s="158">
        <f>IF(N428="zákl. přenesená",J428,0)</f>
        <v>0</v>
      </c>
      <c r="BH428" s="158">
        <f>IF(N428="sníž. přenesená",J428,0)</f>
        <v>0</v>
      </c>
      <c r="BI428" s="158">
        <f>IF(N428="nulová",J428,0)</f>
        <v>0</v>
      </c>
      <c r="BJ428" s="17" t="s">
        <v>81</v>
      </c>
      <c r="BK428" s="158">
        <f>ROUND(I428*H428,2)</f>
        <v>0</v>
      </c>
      <c r="BL428" s="17" t="s">
        <v>127</v>
      </c>
      <c r="BM428" s="157" t="s">
        <v>436</v>
      </c>
    </row>
    <row r="429" spans="1:65" s="2" customFormat="1">
      <c r="A429" s="32"/>
      <c r="B429" s="33"/>
      <c r="C429" s="32"/>
      <c r="D429" s="159" t="s">
        <v>128</v>
      </c>
      <c r="E429" s="32"/>
      <c r="F429" s="160" t="s">
        <v>435</v>
      </c>
      <c r="G429" s="32"/>
      <c r="H429" s="32"/>
      <c r="I429" s="161"/>
      <c r="J429" s="32"/>
      <c r="K429" s="32"/>
      <c r="L429" s="33"/>
      <c r="M429" s="162"/>
      <c r="N429" s="163"/>
      <c r="O429" s="58"/>
      <c r="P429" s="58"/>
      <c r="Q429" s="58"/>
      <c r="R429" s="58"/>
      <c r="S429" s="58"/>
      <c r="T429" s="59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T429" s="17" t="s">
        <v>128</v>
      </c>
      <c r="AU429" s="17" t="s">
        <v>83</v>
      </c>
    </row>
    <row r="430" spans="1:65" s="14" customFormat="1">
      <c r="B430" s="171"/>
      <c r="D430" s="159" t="s">
        <v>129</v>
      </c>
      <c r="E430" s="172" t="s">
        <v>1</v>
      </c>
      <c r="F430" s="173" t="s">
        <v>437</v>
      </c>
      <c r="H430" s="174">
        <v>21.75</v>
      </c>
      <c r="I430" s="175"/>
      <c r="L430" s="171"/>
      <c r="M430" s="176"/>
      <c r="N430" s="177"/>
      <c r="O430" s="177"/>
      <c r="P430" s="177"/>
      <c r="Q430" s="177"/>
      <c r="R430" s="177"/>
      <c r="S430" s="177"/>
      <c r="T430" s="178"/>
      <c r="AT430" s="172" t="s">
        <v>129</v>
      </c>
      <c r="AU430" s="172" t="s">
        <v>83</v>
      </c>
      <c r="AV430" s="14" t="s">
        <v>83</v>
      </c>
      <c r="AW430" s="14" t="s">
        <v>30</v>
      </c>
      <c r="AX430" s="14" t="s">
        <v>73</v>
      </c>
      <c r="AY430" s="172" t="s">
        <v>120</v>
      </c>
    </row>
    <row r="431" spans="1:65" s="15" customFormat="1">
      <c r="B431" s="179"/>
      <c r="D431" s="159" t="s">
        <v>129</v>
      </c>
      <c r="E431" s="180" t="s">
        <v>1</v>
      </c>
      <c r="F431" s="181" t="s">
        <v>132</v>
      </c>
      <c r="H431" s="182">
        <v>21.75</v>
      </c>
      <c r="I431" s="183"/>
      <c r="L431" s="179"/>
      <c r="M431" s="184"/>
      <c r="N431" s="185"/>
      <c r="O431" s="185"/>
      <c r="P431" s="185"/>
      <c r="Q431" s="185"/>
      <c r="R431" s="185"/>
      <c r="S431" s="185"/>
      <c r="T431" s="186"/>
      <c r="AT431" s="180" t="s">
        <v>129</v>
      </c>
      <c r="AU431" s="180" t="s">
        <v>83</v>
      </c>
      <c r="AV431" s="15" t="s">
        <v>127</v>
      </c>
      <c r="AW431" s="15" t="s">
        <v>30</v>
      </c>
      <c r="AX431" s="15" t="s">
        <v>81</v>
      </c>
      <c r="AY431" s="180" t="s">
        <v>120</v>
      </c>
    </row>
    <row r="432" spans="1:65" s="2" customFormat="1" ht="16.5" customHeight="1">
      <c r="A432" s="32"/>
      <c r="B432" s="144"/>
      <c r="C432" s="145" t="s">
        <v>287</v>
      </c>
      <c r="D432" s="145" t="s">
        <v>123</v>
      </c>
      <c r="E432" s="146" t="s">
        <v>438</v>
      </c>
      <c r="F432" s="147" t="s">
        <v>439</v>
      </c>
      <c r="G432" s="148" t="s">
        <v>153</v>
      </c>
      <c r="H432" s="149">
        <v>4</v>
      </c>
      <c r="I432" s="150"/>
      <c r="J432" s="151">
        <f>ROUND(I432*H432,2)</f>
        <v>0</v>
      </c>
      <c r="K432" s="152"/>
      <c r="L432" s="33"/>
      <c r="M432" s="153" t="s">
        <v>1</v>
      </c>
      <c r="N432" s="154" t="s">
        <v>38</v>
      </c>
      <c r="O432" s="58"/>
      <c r="P432" s="155">
        <f>O432*H432</f>
        <v>0</v>
      </c>
      <c r="Q432" s="155">
        <v>0</v>
      </c>
      <c r="R432" s="155">
        <f>Q432*H432</f>
        <v>0</v>
      </c>
      <c r="S432" s="155">
        <v>0</v>
      </c>
      <c r="T432" s="156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57" t="s">
        <v>127</v>
      </c>
      <c r="AT432" s="157" t="s">
        <v>123</v>
      </c>
      <c r="AU432" s="157" t="s">
        <v>83</v>
      </c>
      <c r="AY432" s="17" t="s">
        <v>120</v>
      </c>
      <c r="BE432" s="158">
        <f>IF(N432="základní",J432,0)</f>
        <v>0</v>
      </c>
      <c r="BF432" s="158">
        <f>IF(N432="snížená",J432,0)</f>
        <v>0</v>
      </c>
      <c r="BG432" s="158">
        <f>IF(N432="zákl. přenesená",J432,0)</f>
        <v>0</v>
      </c>
      <c r="BH432" s="158">
        <f>IF(N432="sníž. přenesená",J432,0)</f>
        <v>0</v>
      </c>
      <c r="BI432" s="158">
        <f>IF(N432="nulová",J432,0)</f>
        <v>0</v>
      </c>
      <c r="BJ432" s="17" t="s">
        <v>81</v>
      </c>
      <c r="BK432" s="158">
        <f>ROUND(I432*H432,2)</f>
        <v>0</v>
      </c>
      <c r="BL432" s="17" t="s">
        <v>127</v>
      </c>
      <c r="BM432" s="157" t="s">
        <v>440</v>
      </c>
    </row>
    <row r="433" spans="1:65" s="2" customFormat="1">
      <c r="A433" s="32"/>
      <c r="B433" s="33"/>
      <c r="C433" s="32"/>
      <c r="D433" s="159" t="s">
        <v>128</v>
      </c>
      <c r="E433" s="32"/>
      <c r="F433" s="160" t="s">
        <v>439</v>
      </c>
      <c r="G433" s="32"/>
      <c r="H433" s="32"/>
      <c r="I433" s="161"/>
      <c r="J433" s="32"/>
      <c r="K433" s="32"/>
      <c r="L433" s="33"/>
      <c r="M433" s="162"/>
      <c r="N433" s="163"/>
      <c r="O433" s="58"/>
      <c r="P433" s="58"/>
      <c r="Q433" s="58"/>
      <c r="R433" s="58"/>
      <c r="S433" s="58"/>
      <c r="T433" s="59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T433" s="17" t="s">
        <v>128</v>
      </c>
      <c r="AU433" s="17" t="s">
        <v>83</v>
      </c>
    </row>
    <row r="434" spans="1:65" s="14" customFormat="1">
      <c r="B434" s="171"/>
      <c r="D434" s="159" t="s">
        <v>129</v>
      </c>
      <c r="E434" s="172" t="s">
        <v>1</v>
      </c>
      <c r="F434" s="173" t="s">
        <v>127</v>
      </c>
      <c r="H434" s="174">
        <v>4</v>
      </c>
      <c r="I434" s="175"/>
      <c r="L434" s="171"/>
      <c r="M434" s="176"/>
      <c r="N434" s="177"/>
      <c r="O434" s="177"/>
      <c r="P434" s="177"/>
      <c r="Q434" s="177"/>
      <c r="R434" s="177"/>
      <c r="S434" s="177"/>
      <c r="T434" s="178"/>
      <c r="AT434" s="172" t="s">
        <v>129</v>
      </c>
      <c r="AU434" s="172" t="s">
        <v>83</v>
      </c>
      <c r="AV434" s="14" t="s">
        <v>83</v>
      </c>
      <c r="AW434" s="14" t="s">
        <v>30</v>
      </c>
      <c r="AX434" s="14" t="s">
        <v>73</v>
      </c>
      <c r="AY434" s="172" t="s">
        <v>120</v>
      </c>
    </row>
    <row r="435" spans="1:65" s="15" customFormat="1">
      <c r="B435" s="179"/>
      <c r="D435" s="159" t="s">
        <v>129</v>
      </c>
      <c r="E435" s="180" t="s">
        <v>1</v>
      </c>
      <c r="F435" s="181" t="s">
        <v>132</v>
      </c>
      <c r="H435" s="182">
        <v>4</v>
      </c>
      <c r="I435" s="183"/>
      <c r="L435" s="179"/>
      <c r="M435" s="184"/>
      <c r="N435" s="185"/>
      <c r="O435" s="185"/>
      <c r="P435" s="185"/>
      <c r="Q435" s="185"/>
      <c r="R435" s="185"/>
      <c r="S435" s="185"/>
      <c r="T435" s="186"/>
      <c r="AT435" s="180" t="s">
        <v>129</v>
      </c>
      <c r="AU435" s="180" t="s">
        <v>83</v>
      </c>
      <c r="AV435" s="15" t="s">
        <v>127</v>
      </c>
      <c r="AW435" s="15" t="s">
        <v>30</v>
      </c>
      <c r="AX435" s="15" t="s">
        <v>81</v>
      </c>
      <c r="AY435" s="180" t="s">
        <v>120</v>
      </c>
    </row>
    <row r="436" spans="1:65" s="12" customFormat="1" ht="22.9" customHeight="1">
      <c r="B436" s="131"/>
      <c r="D436" s="132" t="s">
        <v>72</v>
      </c>
      <c r="E436" s="142" t="s">
        <v>147</v>
      </c>
      <c r="F436" s="142" t="s">
        <v>441</v>
      </c>
      <c r="I436" s="134"/>
      <c r="J436" s="143">
        <f>BK436</f>
        <v>0</v>
      </c>
      <c r="L436" s="131"/>
      <c r="M436" s="136"/>
      <c r="N436" s="137"/>
      <c r="O436" s="137"/>
      <c r="P436" s="138">
        <f>SUM(P437:P565)</f>
        <v>0</v>
      </c>
      <c r="Q436" s="137"/>
      <c r="R436" s="138">
        <f>SUM(R437:R565)</f>
        <v>0</v>
      </c>
      <c r="S436" s="137"/>
      <c r="T436" s="139">
        <f>SUM(T437:T565)</f>
        <v>0</v>
      </c>
      <c r="AR436" s="132" t="s">
        <v>81</v>
      </c>
      <c r="AT436" s="140" t="s">
        <v>72</v>
      </c>
      <c r="AU436" s="140" t="s">
        <v>81</v>
      </c>
      <c r="AY436" s="132" t="s">
        <v>120</v>
      </c>
      <c r="BK436" s="141">
        <f>SUM(BK437:BK565)</f>
        <v>0</v>
      </c>
    </row>
    <row r="437" spans="1:65" s="2" customFormat="1" ht="21.75" customHeight="1">
      <c r="A437" s="32"/>
      <c r="B437" s="144"/>
      <c r="C437" s="145" t="s">
        <v>442</v>
      </c>
      <c r="D437" s="145" t="s">
        <v>123</v>
      </c>
      <c r="E437" s="146" t="s">
        <v>443</v>
      </c>
      <c r="F437" s="147" t="s">
        <v>444</v>
      </c>
      <c r="G437" s="148" t="s">
        <v>126</v>
      </c>
      <c r="H437" s="149">
        <v>30</v>
      </c>
      <c r="I437" s="150"/>
      <c r="J437" s="151">
        <f>ROUND(I437*H437,2)</f>
        <v>0</v>
      </c>
      <c r="K437" s="152"/>
      <c r="L437" s="33"/>
      <c r="M437" s="153" t="s">
        <v>1</v>
      </c>
      <c r="N437" s="154" t="s">
        <v>38</v>
      </c>
      <c r="O437" s="58"/>
      <c r="P437" s="155">
        <f>O437*H437</f>
        <v>0</v>
      </c>
      <c r="Q437" s="155">
        <v>0</v>
      </c>
      <c r="R437" s="155">
        <f>Q437*H437</f>
        <v>0</v>
      </c>
      <c r="S437" s="155">
        <v>0</v>
      </c>
      <c r="T437" s="156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57" t="s">
        <v>127</v>
      </c>
      <c r="AT437" s="157" t="s">
        <v>123</v>
      </c>
      <c r="AU437" s="157" t="s">
        <v>83</v>
      </c>
      <c r="AY437" s="17" t="s">
        <v>120</v>
      </c>
      <c r="BE437" s="158">
        <f>IF(N437="základní",J437,0)</f>
        <v>0</v>
      </c>
      <c r="BF437" s="158">
        <f>IF(N437="snížená",J437,0)</f>
        <v>0</v>
      </c>
      <c r="BG437" s="158">
        <f>IF(N437="zákl. přenesená",J437,0)</f>
        <v>0</v>
      </c>
      <c r="BH437" s="158">
        <f>IF(N437="sníž. přenesená",J437,0)</f>
        <v>0</v>
      </c>
      <c r="BI437" s="158">
        <f>IF(N437="nulová",J437,0)</f>
        <v>0</v>
      </c>
      <c r="BJ437" s="17" t="s">
        <v>81</v>
      </c>
      <c r="BK437" s="158">
        <f>ROUND(I437*H437,2)</f>
        <v>0</v>
      </c>
      <c r="BL437" s="17" t="s">
        <v>127</v>
      </c>
      <c r="BM437" s="157" t="s">
        <v>445</v>
      </c>
    </row>
    <row r="438" spans="1:65" s="2" customFormat="1" ht="19.5">
      <c r="A438" s="32"/>
      <c r="B438" s="33"/>
      <c r="C438" s="32"/>
      <c r="D438" s="159" t="s">
        <v>128</v>
      </c>
      <c r="E438" s="32"/>
      <c r="F438" s="160" t="s">
        <v>444</v>
      </c>
      <c r="G438" s="32"/>
      <c r="H438" s="32"/>
      <c r="I438" s="161"/>
      <c r="J438" s="32"/>
      <c r="K438" s="32"/>
      <c r="L438" s="33"/>
      <c r="M438" s="162"/>
      <c r="N438" s="163"/>
      <c r="O438" s="58"/>
      <c r="P438" s="58"/>
      <c r="Q438" s="58"/>
      <c r="R438" s="58"/>
      <c r="S438" s="58"/>
      <c r="T438" s="59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T438" s="17" t="s">
        <v>128</v>
      </c>
      <c r="AU438" s="17" t="s">
        <v>83</v>
      </c>
    </row>
    <row r="439" spans="1:65" s="2" customFormat="1" ht="21.75" customHeight="1">
      <c r="A439" s="32"/>
      <c r="B439" s="144"/>
      <c r="C439" s="145" t="s">
        <v>293</v>
      </c>
      <c r="D439" s="145" t="s">
        <v>123</v>
      </c>
      <c r="E439" s="146" t="s">
        <v>446</v>
      </c>
      <c r="F439" s="147" t="s">
        <v>447</v>
      </c>
      <c r="G439" s="148" t="s">
        <v>201</v>
      </c>
      <c r="H439" s="149">
        <v>10</v>
      </c>
      <c r="I439" s="150"/>
      <c r="J439" s="151">
        <f>ROUND(I439*H439,2)</f>
        <v>0</v>
      </c>
      <c r="K439" s="152"/>
      <c r="L439" s="33"/>
      <c r="M439" s="153" t="s">
        <v>1</v>
      </c>
      <c r="N439" s="154" t="s">
        <v>38</v>
      </c>
      <c r="O439" s="58"/>
      <c r="P439" s="155">
        <f>O439*H439</f>
        <v>0</v>
      </c>
      <c r="Q439" s="155">
        <v>0</v>
      </c>
      <c r="R439" s="155">
        <f>Q439*H439</f>
        <v>0</v>
      </c>
      <c r="S439" s="155">
        <v>0</v>
      </c>
      <c r="T439" s="156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57" t="s">
        <v>127</v>
      </c>
      <c r="AT439" s="157" t="s">
        <v>123</v>
      </c>
      <c r="AU439" s="157" t="s">
        <v>83</v>
      </c>
      <c r="AY439" s="17" t="s">
        <v>120</v>
      </c>
      <c r="BE439" s="158">
        <f>IF(N439="základní",J439,0)</f>
        <v>0</v>
      </c>
      <c r="BF439" s="158">
        <f>IF(N439="snížená",J439,0)</f>
        <v>0</v>
      </c>
      <c r="BG439" s="158">
        <f>IF(N439="zákl. přenesená",J439,0)</f>
        <v>0</v>
      </c>
      <c r="BH439" s="158">
        <f>IF(N439="sníž. přenesená",J439,0)</f>
        <v>0</v>
      </c>
      <c r="BI439" s="158">
        <f>IF(N439="nulová",J439,0)</f>
        <v>0</v>
      </c>
      <c r="BJ439" s="17" t="s">
        <v>81</v>
      </c>
      <c r="BK439" s="158">
        <f>ROUND(I439*H439,2)</f>
        <v>0</v>
      </c>
      <c r="BL439" s="17" t="s">
        <v>127</v>
      </c>
      <c r="BM439" s="157" t="s">
        <v>448</v>
      </c>
    </row>
    <row r="440" spans="1:65" s="2" customFormat="1">
      <c r="A440" s="32"/>
      <c r="B440" s="33"/>
      <c r="C440" s="32"/>
      <c r="D440" s="159" t="s">
        <v>128</v>
      </c>
      <c r="E440" s="32"/>
      <c r="F440" s="160" t="s">
        <v>447</v>
      </c>
      <c r="G440" s="32"/>
      <c r="H440" s="32"/>
      <c r="I440" s="161"/>
      <c r="J440" s="32"/>
      <c r="K440" s="32"/>
      <c r="L440" s="33"/>
      <c r="M440" s="162"/>
      <c r="N440" s="163"/>
      <c r="O440" s="58"/>
      <c r="P440" s="58"/>
      <c r="Q440" s="58"/>
      <c r="R440" s="58"/>
      <c r="S440" s="58"/>
      <c r="T440" s="59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T440" s="17" t="s">
        <v>128</v>
      </c>
      <c r="AU440" s="17" t="s">
        <v>83</v>
      </c>
    </row>
    <row r="441" spans="1:65" s="13" customFormat="1">
      <c r="B441" s="164"/>
      <c r="D441" s="159" t="s">
        <v>129</v>
      </c>
      <c r="E441" s="165" t="s">
        <v>1</v>
      </c>
      <c r="F441" s="166" t="s">
        <v>449</v>
      </c>
      <c r="H441" s="165" t="s">
        <v>1</v>
      </c>
      <c r="I441" s="167"/>
      <c r="L441" s="164"/>
      <c r="M441" s="168"/>
      <c r="N441" s="169"/>
      <c r="O441" s="169"/>
      <c r="P441" s="169"/>
      <c r="Q441" s="169"/>
      <c r="R441" s="169"/>
      <c r="S441" s="169"/>
      <c r="T441" s="170"/>
      <c r="AT441" s="165" t="s">
        <v>129</v>
      </c>
      <c r="AU441" s="165" t="s">
        <v>83</v>
      </c>
      <c r="AV441" s="13" t="s">
        <v>81</v>
      </c>
      <c r="AW441" s="13" t="s">
        <v>30</v>
      </c>
      <c r="AX441" s="13" t="s">
        <v>73</v>
      </c>
      <c r="AY441" s="165" t="s">
        <v>120</v>
      </c>
    </row>
    <row r="442" spans="1:65" s="14" customFormat="1">
      <c r="B442" s="171"/>
      <c r="D442" s="159" t="s">
        <v>129</v>
      </c>
      <c r="E442" s="172" t="s">
        <v>1</v>
      </c>
      <c r="F442" s="173" t="s">
        <v>450</v>
      </c>
      <c r="H442" s="174">
        <v>10</v>
      </c>
      <c r="I442" s="175"/>
      <c r="L442" s="171"/>
      <c r="M442" s="176"/>
      <c r="N442" s="177"/>
      <c r="O442" s="177"/>
      <c r="P442" s="177"/>
      <c r="Q442" s="177"/>
      <c r="R442" s="177"/>
      <c r="S442" s="177"/>
      <c r="T442" s="178"/>
      <c r="AT442" s="172" t="s">
        <v>129</v>
      </c>
      <c r="AU442" s="172" t="s">
        <v>83</v>
      </c>
      <c r="AV442" s="14" t="s">
        <v>83</v>
      </c>
      <c r="AW442" s="14" t="s">
        <v>30</v>
      </c>
      <c r="AX442" s="14" t="s">
        <v>73</v>
      </c>
      <c r="AY442" s="172" t="s">
        <v>120</v>
      </c>
    </row>
    <row r="443" spans="1:65" s="15" customFormat="1">
      <c r="B443" s="179"/>
      <c r="D443" s="159" t="s">
        <v>129</v>
      </c>
      <c r="E443" s="180" t="s">
        <v>1</v>
      </c>
      <c r="F443" s="181" t="s">
        <v>132</v>
      </c>
      <c r="H443" s="182">
        <v>10</v>
      </c>
      <c r="I443" s="183"/>
      <c r="L443" s="179"/>
      <c r="M443" s="184"/>
      <c r="N443" s="185"/>
      <c r="O443" s="185"/>
      <c r="P443" s="185"/>
      <c r="Q443" s="185"/>
      <c r="R443" s="185"/>
      <c r="S443" s="185"/>
      <c r="T443" s="186"/>
      <c r="AT443" s="180" t="s">
        <v>129</v>
      </c>
      <c r="AU443" s="180" t="s">
        <v>83</v>
      </c>
      <c r="AV443" s="15" t="s">
        <v>127</v>
      </c>
      <c r="AW443" s="15" t="s">
        <v>30</v>
      </c>
      <c r="AX443" s="15" t="s">
        <v>81</v>
      </c>
      <c r="AY443" s="180" t="s">
        <v>120</v>
      </c>
    </row>
    <row r="444" spans="1:65" s="2" customFormat="1" ht="16.5" customHeight="1">
      <c r="A444" s="32"/>
      <c r="B444" s="144"/>
      <c r="C444" s="187" t="s">
        <v>451</v>
      </c>
      <c r="D444" s="187" t="s">
        <v>143</v>
      </c>
      <c r="E444" s="188" t="s">
        <v>452</v>
      </c>
      <c r="F444" s="189" t="s">
        <v>453</v>
      </c>
      <c r="G444" s="190" t="s">
        <v>153</v>
      </c>
      <c r="H444" s="191">
        <v>34</v>
      </c>
      <c r="I444" s="192"/>
      <c r="J444" s="193">
        <f>ROUND(I444*H444,2)</f>
        <v>0</v>
      </c>
      <c r="K444" s="194"/>
      <c r="L444" s="195"/>
      <c r="M444" s="196" t="s">
        <v>1</v>
      </c>
      <c r="N444" s="197" t="s">
        <v>38</v>
      </c>
      <c r="O444" s="58"/>
      <c r="P444" s="155">
        <f>O444*H444</f>
        <v>0</v>
      </c>
      <c r="Q444" s="155">
        <v>0</v>
      </c>
      <c r="R444" s="155">
        <f>Q444*H444</f>
        <v>0</v>
      </c>
      <c r="S444" s="155">
        <v>0</v>
      </c>
      <c r="T444" s="156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57" t="s">
        <v>147</v>
      </c>
      <c r="AT444" s="157" t="s">
        <v>143</v>
      </c>
      <c r="AU444" s="157" t="s">
        <v>83</v>
      </c>
      <c r="AY444" s="17" t="s">
        <v>120</v>
      </c>
      <c r="BE444" s="158">
        <f>IF(N444="základní",J444,0)</f>
        <v>0</v>
      </c>
      <c r="BF444" s="158">
        <f>IF(N444="snížená",J444,0)</f>
        <v>0</v>
      </c>
      <c r="BG444" s="158">
        <f>IF(N444="zákl. přenesená",J444,0)</f>
        <v>0</v>
      </c>
      <c r="BH444" s="158">
        <f>IF(N444="sníž. přenesená",J444,0)</f>
        <v>0</v>
      </c>
      <c r="BI444" s="158">
        <f>IF(N444="nulová",J444,0)</f>
        <v>0</v>
      </c>
      <c r="BJ444" s="17" t="s">
        <v>81</v>
      </c>
      <c r="BK444" s="158">
        <f>ROUND(I444*H444,2)</f>
        <v>0</v>
      </c>
      <c r="BL444" s="17" t="s">
        <v>127</v>
      </c>
      <c r="BM444" s="157" t="s">
        <v>454</v>
      </c>
    </row>
    <row r="445" spans="1:65" s="2" customFormat="1">
      <c r="A445" s="32"/>
      <c r="B445" s="33"/>
      <c r="C445" s="32"/>
      <c r="D445" s="159" t="s">
        <v>128</v>
      </c>
      <c r="E445" s="32"/>
      <c r="F445" s="160" t="s">
        <v>453</v>
      </c>
      <c r="G445" s="32"/>
      <c r="H445" s="32"/>
      <c r="I445" s="161"/>
      <c r="J445" s="32"/>
      <c r="K445" s="32"/>
      <c r="L445" s="33"/>
      <c r="M445" s="162"/>
      <c r="N445" s="163"/>
      <c r="O445" s="58"/>
      <c r="P445" s="58"/>
      <c r="Q445" s="58"/>
      <c r="R445" s="58"/>
      <c r="S445" s="58"/>
      <c r="T445" s="59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T445" s="17" t="s">
        <v>128</v>
      </c>
      <c r="AU445" s="17" t="s">
        <v>83</v>
      </c>
    </row>
    <row r="446" spans="1:65" s="13" customFormat="1">
      <c r="B446" s="164"/>
      <c r="D446" s="159" t="s">
        <v>129</v>
      </c>
      <c r="E446" s="165" t="s">
        <v>1</v>
      </c>
      <c r="F446" s="166" t="s">
        <v>449</v>
      </c>
      <c r="H446" s="165" t="s">
        <v>1</v>
      </c>
      <c r="I446" s="167"/>
      <c r="L446" s="164"/>
      <c r="M446" s="168"/>
      <c r="N446" s="169"/>
      <c r="O446" s="169"/>
      <c r="P446" s="169"/>
      <c r="Q446" s="169"/>
      <c r="R446" s="169"/>
      <c r="S446" s="169"/>
      <c r="T446" s="170"/>
      <c r="AT446" s="165" t="s">
        <v>129</v>
      </c>
      <c r="AU446" s="165" t="s">
        <v>83</v>
      </c>
      <c r="AV446" s="13" t="s">
        <v>81</v>
      </c>
      <c r="AW446" s="13" t="s">
        <v>30</v>
      </c>
      <c r="AX446" s="13" t="s">
        <v>73</v>
      </c>
      <c r="AY446" s="165" t="s">
        <v>120</v>
      </c>
    </row>
    <row r="447" spans="1:65" s="14" customFormat="1">
      <c r="B447" s="171"/>
      <c r="D447" s="159" t="s">
        <v>129</v>
      </c>
      <c r="E447" s="172" t="s">
        <v>1</v>
      </c>
      <c r="F447" s="173" t="s">
        <v>455</v>
      </c>
      <c r="H447" s="174">
        <v>34</v>
      </c>
      <c r="I447" s="175"/>
      <c r="L447" s="171"/>
      <c r="M447" s="176"/>
      <c r="N447" s="177"/>
      <c r="O447" s="177"/>
      <c r="P447" s="177"/>
      <c r="Q447" s="177"/>
      <c r="R447" s="177"/>
      <c r="S447" s="177"/>
      <c r="T447" s="178"/>
      <c r="AT447" s="172" t="s">
        <v>129</v>
      </c>
      <c r="AU447" s="172" t="s">
        <v>83</v>
      </c>
      <c r="AV447" s="14" t="s">
        <v>83</v>
      </c>
      <c r="AW447" s="14" t="s">
        <v>30</v>
      </c>
      <c r="AX447" s="14" t="s">
        <v>73</v>
      </c>
      <c r="AY447" s="172" t="s">
        <v>120</v>
      </c>
    </row>
    <row r="448" spans="1:65" s="15" customFormat="1">
      <c r="B448" s="179"/>
      <c r="D448" s="159" t="s">
        <v>129</v>
      </c>
      <c r="E448" s="180" t="s">
        <v>1</v>
      </c>
      <c r="F448" s="181" t="s">
        <v>132</v>
      </c>
      <c r="H448" s="182">
        <v>34</v>
      </c>
      <c r="I448" s="183"/>
      <c r="L448" s="179"/>
      <c r="M448" s="184"/>
      <c r="N448" s="185"/>
      <c r="O448" s="185"/>
      <c r="P448" s="185"/>
      <c r="Q448" s="185"/>
      <c r="R448" s="185"/>
      <c r="S448" s="185"/>
      <c r="T448" s="186"/>
      <c r="AT448" s="180" t="s">
        <v>129</v>
      </c>
      <c r="AU448" s="180" t="s">
        <v>83</v>
      </c>
      <c r="AV448" s="15" t="s">
        <v>127</v>
      </c>
      <c r="AW448" s="15" t="s">
        <v>30</v>
      </c>
      <c r="AX448" s="15" t="s">
        <v>81</v>
      </c>
      <c r="AY448" s="180" t="s">
        <v>120</v>
      </c>
    </row>
    <row r="449" spans="1:65" s="2" customFormat="1" ht="21.75" customHeight="1">
      <c r="A449" s="32"/>
      <c r="B449" s="144"/>
      <c r="C449" s="145" t="s">
        <v>299</v>
      </c>
      <c r="D449" s="145" t="s">
        <v>123</v>
      </c>
      <c r="E449" s="146" t="s">
        <v>456</v>
      </c>
      <c r="F449" s="147" t="s">
        <v>457</v>
      </c>
      <c r="G449" s="148" t="s">
        <v>201</v>
      </c>
      <c r="H449" s="149">
        <v>2</v>
      </c>
      <c r="I449" s="150"/>
      <c r="J449" s="151">
        <f>ROUND(I449*H449,2)</f>
        <v>0</v>
      </c>
      <c r="K449" s="152"/>
      <c r="L449" s="33"/>
      <c r="M449" s="153" t="s">
        <v>1</v>
      </c>
      <c r="N449" s="154" t="s">
        <v>38</v>
      </c>
      <c r="O449" s="58"/>
      <c r="P449" s="155">
        <f>O449*H449</f>
        <v>0</v>
      </c>
      <c r="Q449" s="155">
        <v>0</v>
      </c>
      <c r="R449" s="155">
        <f>Q449*H449</f>
        <v>0</v>
      </c>
      <c r="S449" s="155">
        <v>0</v>
      </c>
      <c r="T449" s="156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57" t="s">
        <v>127</v>
      </c>
      <c r="AT449" s="157" t="s">
        <v>123</v>
      </c>
      <c r="AU449" s="157" t="s">
        <v>83</v>
      </c>
      <c r="AY449" s="17" t="s">
        <v>120</v>
      </c>
      <c r="BE449" s="158">
        <f>IF(N449="základní",J449,0)</f>
        <v>0</v>
      </c>
      <c r="BF449" s="158">
        <f>IF(N449="snížená",J449,0)</f>
        <v>0</v>
      </c>
      <c r="BG449" s="158">
        <f>IF(N449="zákl. přenesená",J449,0)</f>
        <v>0</v>
      </c>
      <c r="BH449" s="158">
        <f>IF(N449="sníž. přenesená",J449,0)</f>
        <v>0</v>
      </c>
      <c r="BI449" s="158">
        <f>IF(N449="nulová",J449,0)</f>
        <v>0</v>
      </c>
      <c r="BJ449" s="17" t="s">
        <v>81</v>
      </c>
      <c r="BK449" s="158">
        <f>ROUND(I449*H449,2)</f>
        <v>0</v>
      </c>
      <c r="BL449" s="17" t="s">
        <v>127</v>
      </c>
      <c r="BM449" s="157" t="s">
        <v>458</v>
      </c>
    </row>
    <row r="450" spans="1:65" s="2" customFormat="1" ht="19.5">
      <c r="A450" s="32"/>
      <c r="B450" s="33"/>
      <c r="C450" s="32"/>
      <c r="D450" s="159" t="s">
        <v>128</v>
      </c>
      <c r="E450" s="32"/>
      <c r="F450" s="160" t="s">
        <v>457</v>
      </c>
      <c r="G450" s="32"/>
      <c r="H450" s="32"/>
      <c r="I450" s="161"/>
      <c r="J450" s="32"/>
      <c r="K450" s="32"/>
      <c r="L450" s="33"/>
      <c r="M450" s="162"/>
      <c r="N450" s="163"/>
      <c r="O450" s="58"/>
      <c r="P450" s="58"/>
      <c r="Q450" s="58"/>
      <c r="R450" s="58"/>
      <c r="S450" s="58"/>
      <c r="T450" s="59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T450" s="17" t="s">
        <v>128</v>
      </c>
      <c r="AU450" s="17" t="s">
        <v>83</v>
      </c>
    </row>
    <row r="451" spans="1:65" s="13" customFormat="1">
      <c r="B451" s="164"/>
      <c r="D451" s="159" t="s">
        <v>129</v>
      </c>
      <c r="E451" s="165" t="s">
        <v>1</v>
      </c>
      <c r="F451" s="166" t="s">
        <v>459</v>
      </c>
      <c r="H451" s="165" t="s">
        <v>1</v>
      </c>
      <c r="I451" s="167"/>
      <c r="L451" s="164"/>
      <c r="M451" s="168"/>
      <c r="N451" s="169"/>
      <c r="O451" s="169"/>
      <c r="P451" s="169"/>
      <c r="Q451" s="169"/>
      <c r="R451" s="169"/>
      <c r="S451" s="169"/>
      <c r="T451" s="170"/>
      <c r="AT451" s="165" t="s">
        <v>129</v>
      </c>
      <c r="AU451" s="165" t="s">
        <v>83</v>
      </c>
      <c r="AV451" s="13" t="s">
        <v>81</v>
      </c>
      <c r="AW451" s="13" t="s">
        <v>30</v>
      </c>
      <c r="AX451" s="13" t="s">
        <v>73</v>
      </c>
      <c r="AY451" s="165" t="s">
        <v>120</v>
      </c>
    </row>
    <row r="452" spans="1:65" s="14" customFormat="1">
      <c r="B452" s="171"/>
      <c r="D452" s="159" t="s">
        <v>129</v>
      </c>
      <c r="E452" s="172" t="s">
        <v>1</v>
      </c>
      <c r="F452" s="173" t="s">
        <v>83</v>
      </c>
      <c r="H452" s="174">
        <v>2</v>
      </c>
      <c r="I452" s="175"/>
      <c r="L452" s="171"/>
      <c r="M452" s="176"/>
      <c r="N452" s="177"/>
      <c r="O452" s="177"/>
      <c r="P452" s="177"/>
      <c r="Q452" s="177"/>
      <c r="R452" s="177"/>
      <c r="S452" s="177"/>
      <c r="T452" s="178"/>
      <c r="AT452" s="172" t="s">
        <v>129</v>
      </c>
      <c r="AU452" s="172" t="s">
        <v>83</v>
      </c>
      <c r="AV452" s="14" t="s">
        <v>83</v>
      </c>
      <c r="AW452" s="14" t="s">
        <v>30</v>
      </c>
      <c r="AX452" s="14" t="s">
        <v>73</v>
      </c>
      <c r="AY452" s="172" t="s">
        <v>120</v>
      </c>
    </row>
    <row r="453" spans="1:65" s="15" customFormat="1">
      <c r="B453" s="179"/>
      <c r="D453" s="159" t="s">
        <v>129</v>
      </c>
      <c r="E453" s="180" t="s">
        <v>1</v>
      </c>
      <c r="F453" s="181" t="s">
        <v>132</v>
      </c>
      <c r="H453" s="182">
        <v>2</v>
      </c>
      <c r="I453" s="183"/>
      <c r="L453" s="179"/>
      <c r="M453" s="184"/>
      <c r="N453" s="185"/>
      <c r="O453" s="185"/>
      <c r="P453" s="185"/>
      <c r="Q453" s="185"/>
      <c r="R453" s="185"/>
      <c r="S453" s="185"/>
      <c r="T453" s="186"/>
      <c r="AT453" s="180" t="s">
        <v>129</v>
      </c>
      <c r="AU453" s="180" t="s">
        <v>83</v>
      </c>
      <c r="AV453" s="15" t="s">
        <v>127</v>
      </c>
      <c r="AW453" s="15" t="s">
        <v>30</v>
      </c>
      <c r="AX453" s="15" t="s">
        <v>81</v>
      </c>
      <c r="AY453" s="180" t="s">
        <v>120</v>
      </c>
    </row>
    <row r="454" spans="1:65" s="2" customFormat="1" ht="21.75" customHeight="1">
      <c r="A454" s="32"/>
      <c r="B454" s="144"/>
      <c r="C454" s="145" t="s">
        <v>460</v>
      </c>
      <c r="D454" s="145" t="s">
        <v>123</v>
      </c>
      <c r="E454" s="146" t="s">
        <v>461</v>
      </c>
      <c r="F454" s="147" t="s">
        <v>462</v>
      </c>
      <c r="G454" s="148" t="s">
        <v>201</v>
      </c>
      <c r="H454" s="149">
        <v>25</v>
      </c>
      <c r="I454" s="150"/>
      <c r="J454" s="151">
        <f>ROUND(I454*H454,2)</f>
        <v>0</v>
      </c>
      <c r="K454" s="152"/>
      <c r="L454" s="33"/>
      <c r="M454" s="153" t="s">
        <v>1</v>
      </c>
      <c r="N454" s="154" t="s">
        <v>38</v>
      </c>
      <c r="O454" s="58"/>
      <c r="P454" s="155">
        <f>O454*H454</f>
        <v>0</v>
      </c>
      <c r="Q454" s="155">
        <v>0</v>
      </c>
      <c r="R454" s="155">
        <f>Q454*H454</f>
        <v>0</v>
      </c>
      <c r="S454" s="155">
        <v>0</v>
      </c>
      <c r="T454" s="156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57" t="s">
        <v>127</v>
      </c>
      <c r="AT454" s="157" t="s">
        <v>123</v>
      </c>
      <c r="AU454" s="157" t="s">
        <v>83</v>
      </c>
      <c r="AY454" s="17" t="s">
        <v>120</v>
      </c>
      <c r="BE454" s="158">
        <f>IF(N454="základní",J454,0)</f>
        <v>0</v>
      </c>
      <c r="BF454" s="158">
        <f>IF(N454="snížená",J454,0)</f>
        <v>0</v>
      </c>
      <c r="BG454" s="158">
        <f>IF(N454="zákl. přenesená",J454,0)</f>
        <v>0</v>
      </c>
      <c r="BH454" s="158">
        <f>IF(N454="sníž. přenesená",J454,0)</f>
        <v>0</v>
      </c>
      <c r="BI454" s="158">
        <f>IF(N454="nulová",J454,0)</f>
        <v>0</v>
      </c>
      <c r="BJ454" s="17" t="s">
        <v>81</v>
      </c>
      <c r="BK454" s="158">
        <f>ROUND(I454*H454,2)</f>
        <v>0</v>
      </c>
      <c r="BL454" s="17" t="s">
        <v>127</v>
      </c>
      <c r="BM454" s="157" t="s">
        <v>463</v>
      </c>
    </row>
    <row r="455" spans="1:65" s="2" customFormat="1">
      <c r="A455" s="32"/>
      <c r="B455" s="33"/>
      <c r="C455" s="32"/>
      <c r="D455" s="159" t="s">
        <v>128</v>
      </c>
      <c r="E455" s="32"/>
      <c r="F455" s="160" t="s">
        <v>462</v>
      </c>
      <c r="G455" s="32"/>
      <c r="H455" s="32"/>
      <c r="I455" s="161"/>
      <c r="J455" s="32"/>
      <c r="K455" s="32"/>
      <c r="L455" s="33"/>
      <c r="M455" s="162"/>
      <c r="N455" s="163"/>
      <c r="O455" s="58"/>
      <c r="P455" s="58"/>
      <c r="Q455" s="58"/>
      <c r="R455" s="58"/>
      <c r="S455" s="58"/>
      <c r="T455" s="59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T455" s="17" t="s">
        <v>128</v>
      </c>
      <c r="AU455" s="17" t="s">
        <v>83</v>
      </c>
    </row>
    <row r="456" spans="1:65" s="13" customFormat="1">
      <c r="B456" s="164"/>
      <c r="D456" s="159" t="s">
        <v>129</v>
      </c>
      <c r="E456" s="165" t="s">
        <v>1</v>
      </c>
      <c r="F456" s="166" t="s">
        <v>464</v>
      </c>
      <c r="H456" s="165" t="s">
        <v>1</v>
      </c>
      <c r="I456" s="167"/>
      <c r="L456" s="164"/>
      <c r="M456" s="168"/>
      <c r="N456" s="169"/>
      <c r="O456" s="169"/>
      <c r="P456" s="169"/>
      <c r="Q456" s="169"/>
      <c r="R456" s="169"/>
      <c r="S456" s="169"/>
      <c r="T456" s="170"/>
      <c r="AT456" s="165" t="s">
        <v>129</v>
      </c>
      <c r="AU456" s="165" t="s">
        <v>83</v>
      </c>
      <c r="AV456" s="13" t="s">
        <v>81</v>
      </c>
      <c r="AW456" s="13" t="s">
        <v>30</v>
      </c>
      <c r="AX456" s="13" t="s">
        <v>73</v>
      </c>
      <c r="AY456" s="165" t="s">
        <v>120</v>
      </c>
    </row>
    <row r="457" spans="1:65" s="14" customFormat="1">
      <c r="B457" s="171"/>
      <c r="D457" s="159" t="s">
        <v>129</v>
      </c>
      <c r="E457" s="172" t="s">
        <v>1</v>
      </c>
      <c r="F457" s="173" t="s">
        <v>260</v>
      </c>
      <c r="H457" s="174">
        <v>25</v>
      </c>
      <c r="I457" s="175"/>
      <c r="L457" s="171"/>
      <c r="M457" s="176"/>
      <c r="N457" s="177"/>
      <c r="O457" s="177"/>
      <c r="P457" s="177"/>
      <c r="Q457" s="177"/>
      <c r="R457" s="177"/>
      <c r="S457" s="177"/>
      <c r="T457" s="178"/>
      <c r="AT457" s="172" t="s">
        <v>129</v>
      </c>
      <c r="AU457" s="172" t="s">
        <v>83</v>
      </c>
      <c r="AV457" s="14" t="s">
        <v>83</v>
      </c>
      <c r="AW457" s="14" t="s">
        <v>30</v>
      </c>
      <c r="AX457" s="14" t="s">
        <v>73</v>
      </c>
      <c r="AY457" s="172" t="s">
        <v>120</v>
      </c>
    </row>
    <row r="458" spans="1:65" s="15" customFormat="1">
      <c r="B458" s="179"/>
      <c r="D458" s="159" t="s">
        <v>129</v>
      </c>
      <c r="E458" s="180" t="s">
        <v>1</v>
      </c>
      <c r="F458" s="181" t="s">
        <v>132</v>
      </c>
      <c r="H458" s="182">
        <v>25</v>
      </c>
      <c r="I458" s="183"/>
      <c r="L458" s="179"/>
      <c r="M458" s="184"/>
      <c r="N458" s="185"/>
      <c r="O458" s="185"/>
      <c r="P458" s="185"/>
      <c r="Q458" s="185"/>
      <c r="R458" s="185"/>
      <c r="S458" s="185"/>
      <c r="T458" s="186"/>
      <c r="AT458" s="180" t="s">
        <v>129</v>
      </c>
      <c r="AU458" s="180" t="s">
        <v>83</v>
      </c>
      <c r="AV458" s="15" t="s">
        <v>127</v>
      </c>
      <c r="AW458" s="15" t="s">
        <v>30</v>
      </c>
      <c r="AX458" s="15" t="s">
        <v>81</v>
      </c>
      <c r="AY458" s="180" t="s">
        <v>120</v>
      </c>
    </row>
    <row r="459" spans="1:65" s="2" customFormat="1" ht="21.75" customHeight="1">
      <c r="A459" s="32"/>
      <c r="B459" s="144"/>
      <c r="C459" s="187" t="s">
        <v>304</v>
      </c>
      <c r="D459" s="187" t="s">
        <v>143</v>
      </c>
      <c r="E459" s="188" t="s">
        <v>465</v>
      </c>
      <c r="F459" s="189" t="s">
        <v>466</v>
      </c>
      <c r="G459" s="190" t="s">
        <v>201</v>
      </c>
      <c r="H459" s="191">
        <v>25</v>
      </c>
      <c r="I459" s="192"/>
      <c r="J459" s="193">
        <f>ROUND(I459*H459,2)</f>
        <v>0</v>
      </c>
      <c r="K459" s="194"/>
      <c r="L459" s="195"/>
      <c r="M459" s="196" t="s">
        <v>1</v>
      </c>
      <c r="N459" s="197" t="s">
        <v>38</v>
      </c>
      <c r="O459" s="58"/>
      <c r="P459" s="155">
        <f>O459*H459</f>
        <v>0</v>
      </c>
      <c r="Q459" s="155">
        <v>0</v>
      </c>
      <c r="R459" s="155">
        <f>Q459*H459</f>
        <v>0</v>
      </c>
      <c r="S459" s="155">
        <v>0</v>
      </c>
      <c r="T459" s="156">
        <f>S459*H459</f>
        <v>0</v>
      </c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R459" s="157" t="s">
        <v>147</v>
      </c>
      <c r="AT459" s="157" t="s">
        <v>143</v>
      </c>
      <c r="AU459" s="157" t="s">
        <v>83</v>
      </c>
      <c r="AY459" s="17" t="s">
        <v>120</v>
      </c>
      <c r="BE459" s="158">
        <f>IF(N459="základní",J459,0)</f>
        <v>0</v>
      </c>
      <c r="BF459" s="158">
        <f>IF(N459="snížená",J459,0)</f>
        <v>0</v>
      </c>
      <c r="BG459" s="158">
        <f>IF(N459="zákl. přenesená",J459,0)</f>
        <v>0</v>
      </c>
      <c r="BH459" s="158">
        <f>IF(N459="sníž. přenesená",J459,0)</f>
        <v>0</v>
      </c>
      <c r="BI459" s="158">
        <f>IF(N459="nulová",J459,0)</f>
        <v>0</v>
      </c>
      <c r="BJ459" s="17" t="s">
        <v>81</v>
      </c>
      <c r="BK459" s="158">
        <f>ROUND(I459*H459,2)</f>
        <v>0</v>
      </c>
      <c r="BL459" s="17" t="s">
        <v>127</v>
      </c>
      <c r="BM459" s="157" t="s">
        <v>467</v>
      </c>
    </row>
    <row r="460" spans="1:65" s="2" customFormat="1">
      <c r="A460" s="32"/>
      <c r="B460" s="33"/>
      <c r="C460" s="32"/>
      <c r="D460" s="159" t="s">
        <v>128</v>
      </c>
      <c r="E460" s="32"/>
      <c r="F460" s="160" t="s">
        <v>466</v>
      </c>
      <c r="G460" s="32"/>
      <c r="H460" s="32"/>
      <c r="I460" s="161"/>
      <c r="J460" s="32"/>
      <c r="K460" s="32"/>
      <c r="L460" s="33"/>
      <c r="M460" s="162"/>
      <c r="N460" s="163"/>
      <c r="O460" s="58"/>
      <c r="P460" s="58"/>
      <c r="Q460" s="58"/>
      <c r="R460" s="58"/>
      <c r="S460" s="58"/>
      <c r="T460" s="59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T460" s="17" t="s">
        <v>128</v>
      </c>
      <c r="AU460" s="17" t="s">
        <v>83</v>
      </c>
    </row>
    <row r="461" spans="1:65" s="13" customFormat="1">
      <c r="B461" s="164"/>
      <c r="D461" s="159" t="s">
        <v>129</v>
      </c>
      <c r="E461" s="165" t="s">
        <v>1</v>
      </c>
      <c r="F461" s="166" t="s">
        <v>468</v>
      </c>
      <c r="H461" s="165" t="s">
        <v>1</v>
      </c>
      <c r="I461" s="167"/>
      <c r="L461" s="164"/>
      <c r="M461" s="168"/>
      <c r="N461" s="169"/>
      <c r="O461" s="169"/>
      <c r="P461" s="169"/>
      <c r="Q461" s="169"/>
      <c r="R461" s="169"/>
      <c r="S461" s="169"/>
      <c r="T461" s="170"/>
      <c r="AT461" s="165" t="s">
        <v>129</v>
      </c>
      <c r="AU461" s="165" t="s">
        <v>83</v>
      </c>
      <c r="AV461" s="13" t="s">
        <v>81</v>
      </c>
      <c r="AW461" s="13" t="s">
        <v>30</v>
      </c>
      <c r="AX461" s="13" t="s">
        <v>73</v>
      </c>
      <c r="AY461" s="165" t="s">
        <v>120</v>
      </c>
    </row>
    <row r="462" spans="1:65" s="14" customFormat="1">
      <c r="B462" s="171"/>
      <c r="D462" s="159" t="s">
        <v>129</v>
      </c>
      <c r="E462" s="172" t="s">
        <v>1</v>
      </c>
      <c r="F462" s="173" t="s">
        <v>260</v>
      </c>
      <c r="H462" s="174">
        <v>25</v>
      </c>
      <c r="I462" s="175"/>
      <c r="L462" s="171"/>
      <c r="M462" s="176"/>
      <c r="N462" s="177"/>
      <c r="O462" s="177"/>
      <c r="P462" s="177"/>
      <c r="Q462" s="177"/>
      <c r="R462" s="177"/>
      <c r="S462" s="177"/>
      <c r="T462" s="178"/>
      <c r="AT462" s="172" t="s">
        <v>129</v>
      </c>
      <c r="AU462" s="172" t="s">
        <v>83</v>
      </c>
      <c r="AV462" s="14" t="s">
        <v>83</v>
      </c>
      <c r="AW462" s="14" t="s">
        <v>30</v>
      </c>
      <c r="AX462" s="14" t="s">
        <v>73</v>
      </c>
      <c r="AY462" s="172" t="s">
        <v>120</v>
      </c>
    </row>
    <row r="463" spans="1:65" s="15" customFormat="1">
      <c r="B463" s="179"/>
      <c r="D463" s="159" t="s">
        <v>129</v>
      </c>
      <c r="E463" s="180" t="s">
        <v>1</v>
      </c>
      <c r="F463" s="181" t="s">
        <v>132</v>
      </c>
      <c r="H463" s="182">
        <v>25</v>
      </c>
      <c r="I463" s="183"/>
      <c r="L463" s="179"/>
      <c r="M463" s="184"/>
      <c r="N463" s="185"/>
      <c r="O463" s="185"/>
      <c r="P463" s="185"/>
      <c r="Q463" s="185"/>
      <c r="R463" s="185"/>
      <c r="S463" s="185"/>
      <c r="T463" s="186"/>
      <c r="AT463" s="180" t="s">
        <v>129</v>
      </c>
      <c r="AU463" s="180" t="s">
        <v>83</v>
      </c>
      <c r="AV463" s="15" t="s">
        <v>127</v>
      </c>
      <c r="AW463" s="15" t="s">
        <v>30</v>
      </c>
      <c r="AX463" s="15" t="s">
        <v>81</v>
      </c>
      <c r="AY463" s="180" t="s">
        <v>120</v>
      </c>
    </row>
    <row r="464" spans="1:65" s="2" customFormat="1" ht="16.5" customHeight="1">
      <c r="A464" s="32"/>
      <c r="B464" s="144"/>
      <c r="C464" s="187" t="s">
        <v>469</v>
      </c>
      <c r="D464" s="187" t="s">
        <v>143</v>
      </c>
      <c r="E464" s="188" t="s">
        <v>470</v>
      </c>
      <c r="F464" s="189" t="s">
        <v>471</v>
      </c>
      <c r="G464" s="190" t="s">
        <v>146</v>
      </c>
      <c r="H464" s="191">
        <v>1.53</v>
      </c>
      <c r="I464" s="192"/>
      <c r="J464" s="193">
        <f>ROUND(I464*H464,2)</f>
        <v>0</v>
      </c>
      <c r="K464" s="194"/>
      <c r="L464" s="195"/>
      <c r="M464" s="196" t="s">
        <v>1</v>
      </c>
      <c r="N464" s="197" t="s">
        <v>38</v>
      </c>
      <c r="O464" s="58"/>
      <c r="P464" s="155">
        <f>O464*H464</f>
        <v>0</v>
      </c>
      <c r="Q464" s="155">
        <v>0</v>
      </c>
      <c r="R464" s="155">
        <f>Q464*H464</f>
        <v>0</v>
      </c>
      <c r="S464" s="155">
        <v>0</v>
      </c>
      <c r="T464" s="156">
        <f>S464*H464</f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57" t="s">
        <v>147</v>
      </c>
      <c r="AT464" s="157" t="s">
        <v>143</v>
      </c>
      <c r="AU464" s="157" t="s">
        <v>83</v>
      </c>
      <c r="AY464" s="17" t="s">
        <v>120</v>
      </c>
      <c r="BE464" s="158">
        <f>IF(N464="základní",J464,0)</f>
        <v>0</v>
      </c>
      <c r="BF464" s="158">
        <f>IF(N464="snížená",J464,0)</f>
        <v>0</v>
      </c>
      <c r="BG464" s="158">
        <f>IF(N464="zákl. přenesená",J464,0)</f>
        <v>0</v>
      </c>
      <c r="BH464" s="158">
        <f>IF(N464="sníž. přenesená",J464,0)</f>
        <v>0</v>
      </c>
      <c r="BI464" s="158">
        <f>IF(N464="nulová",J464,0)</f>
        <v>0</v>
      </c>
      <c r="BJ464" s="17" t="s">
        <v>81</v>
      </c>
      <c r="BK464" s="158">
        <f>ROUND(I464*H464,2)</f>
        <v>0</v>
      </c>
      <c r="BL464" s="17" t="s">
        <v>127</v>
      </c>
      <c r="BM464" s="157" t="s">
        <v>472</v>
      </c>
    </row>
    <row r="465" spans="1:65" s="2" customFormat="1">
      <c r="A465" s="32"/>
      <c r="B465" s="33"/>
      <c r="C465" s="32"/>
      <c r="D465" s="159" t="s">
        <v>128</v>
      </c>
      <c r="E465" s="32"/>
      <c r="F465" s="160" t="s">
        <v>471</v>
      </c>
      <c r="G465" s="32"/>
      <c r="H465" s="32"/>
      <c r="I465" s="161"/>
      <c r="J465" s="32"/>
      <c r="K465" s="32"/>
      <c r="L465" s="33"/>
      <c r="M465" s="162"/>
      <c r="N465" s="163"/>
      <c r="O465" s="58"/>
      <c r="P465" s="58"/>
      <c r="Q465" s="58"/>
      <c r="R465" s="58"/>
      <c r="S465" s="58"/>
      <c r="T465" s="59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T465" s="17" t="s">
        <v>128</v>
      </c>
      <c r="AU465" s="17" t="s">
        <v>83</v>
      </c>
    </row>
    <row r="466" spans="1:65" s="13" customFormat="1">
      <c r="B466" s="164"/>
      <c r="D466" s="159" t="s">
        <v>129</v>
      </c>
      <c r="E466" s="165" t="s">
        <v>1</v>
      </c>
      <c r="F466" s="166" t="s">
        <v>473</v>
      </c>
      <c r="H466" s="165" t="s">
        <v>1</v>
      </c>
      <c r="I466" s="167"/>
      <c r="L466" s="164"/>
      <c r="M466" s="168"/>
      <c r="N466" s="169"/>
      <c r="O466" s="169"/>
      <c r="P466" s="169"/>
      <c r="Q466" s="169"/>
      <c r="R466" s="169"/>
      <c r="S466" s="169"/>
      <c r="T466" s="170"/>
      <c r="AT466" s="165" t="s">
        <v>129</v>
      </c>
      <c r="AU466" s="165" t="s">
        <v>83</v>
      </c>
      <c r="AV466" s="13" t="s">
        <v>81</v>
      </c>
      <c r="AW466" s="13" t="s">
        <v>30</v>
      </c>
      <c r="AX466" s="13" t="s">
        <v>73</v>
      </c>
      <c r="AY466" s="165" t="s">
        <v>120</v>
      </c>
    </row>
    <row r="467" spans="1:65" s="14" customFormat="1">
      <c r="B467" s="171"/>
      <c r="D467" s="159" t="s">
        <v>129</v>
      </c>
      <c r="E467" s="172" t="s">
        <v>1</v>
      </c>
      <c r="F467" s="173" t="s">
        <v>474</v>
      </c>
      <c r="H467" s="174">
        <v>1.25</v>
      </c>
      <c r="I467" s="175"/>
      <c r="L467" s="171"/>
      <c r="M467" s="176"/>
      <c r="N467" s="177"/>
      <c r="O467" s="177"/>
      <c r="P467" s="177"/>
      <c r="Q467" s="177"/>
      <c r="R467" s="177"/>
      <c r="S467" s="177"/>
      <c r="T467" s="178"/>
      <c r="AT467" s="172" t="s">
        <v>129</v>
      </c>
      <c r="AU467" s="172" t="s">
        <v>83</v>
      </c>
      <c r="AV467" s="14" t="s">
        <v>83</v>
      </c>
      <c r="AW467" s="14" t="s">
        <v>30</v>
      </c>
      <c r="AX467" s="14" t="s">
        <v>73</v>
      </c>
      <c r="AY467" s="172" t="s">
        <v>120</v>
      </c>
    </row>
    <row r="468" spans="1:65" s="13" customFormat="1">
      <c r="B468" s="164"/>
      <c r="D468" s="159" t="s">
        <v>129</v>
      </c>
      <c r="E468" s="165" t="s">
        <v>1</v>
      </c>
      <c r="F468" s="166" t="s">
        <v>475</v>
      </c>
      <c r="H468" s="165" t="s">
        <v>1</v>
      </c>
      <c r="I468" s="167"/>
      <c r="L468" s="164"/>
      <c r="M468" s="168"/>
      <c r="N468" s="169"/>
      <c r="O468" s="169"/>
      <c r="P468" s="169"/>
      <c r="Q468" s="169"/>
      <c r="R468" s="169"/>
      <c r="S468" s="169"/>
      <c r="T468" s="170"/>
      <c r="AT468" s="165" t="s">
        <v>129</v>
      </c>
      <c r="AU468" s="165" t="s">
        <v>83</v>
      </c>
      <c r="AV468" s="13" t="s">
        <v>81</v>
      </c>
      <c r="AW468" s="13" t="s">
        <v>30</v>
      </c>
      <c r="AX468" s="13" t="s">
        <v>73</v>
      </c>
      <c r="AY468" s="165" t="s">
        <v>120</v>
      </c>
    </row>
    <row r="469" spans="1:65" s="14" customFormat="1">
      <c r="B469" s="171"/>
      <c r="D469" s="159" t="s">
        <v>129</v>
      </c>
      <c r="E469" s="172" t="s">
        <v>1</v>
      </c>
      <c r="F469" s="173" t="s">
        <v>476</v>
      </c>
      <c r="H469" s="174">
        <v>0.28000000000000003</v>
      </c>
      <c r="I469" s="175"/>
      <c r="L469" s="171"/>
      <c r="M469" s="176"/>
      <c r="N469" s="177"/>
      <c r="O469" s="177"/>
      <c r="P469" s="177"/>
      <c r="Q469" s="177"/>
      <c r="R469" s="177"/>
      <c r="S469" s="177"/>
      <c r="T469" s="178"/>
      <c r="AT469" s="172" t="s">
        <v>129</v>
      </c>
      <c r="AU469" s="172" t="s">
        <v>83</v>
      </c>
      <c r="AV469" s="14" t="s">
        <v>83</v>
      </c>
      <c r="AW469" s="14" t="s">
        <v>30</v>
      </c>
      <c r="AX469" s="14" t="s">
        <v>73</v>
      </c>
      <c r="AY469" s="172" t="s">
        <v>120</v>
      </c>
    </row>
    <row r="470" spans="1:65" s="15" customFormat="1">
      <c r="B470" s="179"/>
      <c r="D470" s="159" t="s">
        <v>129</v>
      </c>
      <c r="E470" s="180" t="s">
        <v>1</v>
      </c>
      <c r="F470" s="181" t="s">
        <v>132</v>
      </c>
      <c r="H470" s="182">
        <v>1.53</v>
      </c>
      <c r="I470" s="183"/>
      <c r="L470" s="179"/>
      <c r="M470" s="184"/>
      <c r="N470" s="185"/>
      <c r="O470" s="185"/>
      <c r="P470" s="185"/>
      <c r="Q470" s="185"/>
      <c r="R470" s="185"/>
      <c r="S470" s="185"/>
      <c r="T470" s="186"/>
      <c r="AT470" s="180" t="s">
        <v>129</v>
      </c>
      <c r="AU470" s="180" t="s">
        <v>83</v>
      </c>
      <c r="AV470" s="15" t="s">
        <v>127</v>
      </c>
      <c r="AW470" s="15" t="s">
        <v>30</v>
      </c>
      <c r="AX470" s="15" t="s">
        <v>81</v>
      </c>
      <c r="AY470" s="180" t="s">
        <v>120</v>
      </c>
    </row>
    <row r="471" spans="1:65" s="2" customFormat="1" ht="16.5" customHeight="1">
      <c r="A471" s="32"/>
      <c r="B471" s="144"/>
      <c r="C471" s="187" t="s">
        <v>307</v>
      </c>
      <c r="D471" s="187" t="s">
        <v>143</v>
      </c>
      <c r="E471" s="188" t="s">
        <v>477</v>
      </c>
      <c r="F471" s="189" t="s">
        <v>478</v>
      </c>
      <c r="G471" s="190" t="s">
        <v>146</v>
      </c>
      <c r="H471" s="191">
        <v>28.547999999999998</v>
      </c>
      <c r="I471" s="192"/>
      <c r="J471" s="193">
        <f>ROUND(I471*H471,2)</f>
        <v>0</v>
      </c>
      <c r="K471" s="194"/>
      <c r="L471" s="195"/>
      <c r="M471" s="196" t="s">
        <v>1</v>
      </c>
      <c r="N471" s="197" t="s">
        <v>38</v>
      </c>
      <c r="O471" s="58"/>
      <c r="P471" s="155">
        <f>O471*H471</f>
        <v>0</v>
      </c>
      <c r="Q471" s="155">
        <v>0</v>
      </c>
      <c r="R471" s="155">
        <f>Q471*H471</f>
        <v>0</v>
      </c>
      <c r="S471" s="155">
        <v>0</v>
      </c>
      <c r="T471" s="156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57" t="s">
        <v>147</v>
      </c>
      <c r="AT471" s="157" t="s">
        <v>143</v>
      </c>
      <c r="AU471" s="157" t="s">
        <v>83</v>
      </c>
      <c r="AY471" s="17" t="s">
        <v>120</v>
      </c>
      <c r="BE471" s="158">
        <f>IF(N471="základní",J471,0)</f>
        <v>0</v>
      </c>
      <c r="BF471" s="158">
        <f>IF(N471="snížená",J471,0)</f>
        <v>0</v>
      </c>
      <c r="BG471" s="158">
        <f>IF(N471="zákl. přenesená",J471,0)</f>
        <v>0</v>
      </c>
      <c r="BH471" s="158">
        <f>IF(N471="sníž. přenesená",J471,0)</f>
        <v>0</v>
      </c>
      <c r="BI471" s="158">
        <f>IF(N471="nulová",J471,0)</f>
        <v>0</v>
      </c>
      <c r="BJ471" s="17" t="s">
        <v>81</v>
      </c>
      <c r="BK471" s="158">
        <f>ROUND(I471*H471,2)</f>
        <v>0</v>
      </c>
      <c r="BL471" s="17" t="s">
        <v>127</v>
      </c>
      <c r="BM471" s="157" t="s">
        <v>479</v>
      </c>
    </row>
    <row r="472" spans="1:65" s="2" customFormat="1">
      <c r="A472" s="32"/>
      <c r="B472" s="33"/>
      <c r="C472" s="32"/>
      <c r="D472" s="159" t="s">
        <v>128</v>
      </c>
      <c r="E472" s="32"/>
      <c r="F472" s="160" t="s">
        <v>478</v>
      </c>
      <c r="G472" s="32"/>
      <c r="H472" s="32"/>
      <c r="I472" s="161"/>
      <c r="J472" s="32"/>
      <c r="K472" s="32"/>
      <c r="L472" s="33"/>
      <c r="M472" s="162"/>
      <c r="N472" s="163"/>
      <c r="O472" s="58"/>
      <c r="P472" s="58"/>
      <c r="Q472" s="58"/>
      <c r="R472" s="58"/>
      <c r="S472" s="58"/>
      <c r="T472" s="59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T472" s="17" t="s">
        <v>128</v>
      </c>
      <c r="AU472" s="17" t="s">
        <v>83</v>
      </c>
    </row>
    <row r="473" spans="1:65" s="13" customFormat="1">
      <c r="B473" s="164"/>
      <c r="D473" s="159" t="s">
        <v>129</v>
      </c>
      <c r="E473" s="165" t="s">
        <v>1</v>
      </c>
      <c r="F473" s="166" t="s">
        <v>480</v>
      </c>
      <c r="H473" s="165" t="s">
        <v>1</v>
      </c>
      <c r="I473" s="167"/>
      <c r="L473" s="164"/>
      <c r="M473" s="168"/>
      <c r="N473" s="169"/>
      <c r="O473" s="169"/>
      <c r="P473" s="169"/>
      <c r="Q473" s="169"/>
      <c r="R473" s="169"/>
      <c r="S473" s="169"/>
      <c r="T473" s="170"/>
      <c r="AT473" s="165" t="s">
        <v>129</v>
      </c>
      <c r="AU473" s="165" t="s">
        <v>83</v>
      </c>
      <c r="AV473" s="13" t="s">
        <v>81</v>
      </c>
      <c r="AW473" s="13" t="s">
        <v>30</v>
      </c>
      <c r="AX473" s="13" t="s">
        <v>73</v>
      </c>
      <c r="AY473" s="165" t="s">
        <v>120</v>
      </c>
    </row>
    <row r="474" spans="1:65" s="14" customFormat="1">
      <c r="B474" s="171"/>
      <c r="D474" s="159" t="s">
        <v>129</v>
      </c>
      <c r="E474" s="172" t="s">
        <v>1</v>
      </c>
      <c r="F474" s="173" t="s">
        <v>481</v>
      </c>
      <c r="H474" s="174">
        <v>22.5</v>
      </c>
      <c r="I474" s="175"/>
      <c r="L474" s="171"/>
      <c r="M474" s="176"/>
      <c r="N474" s="177"/>
      <c r="O474" s="177"/>
      <c r="P474" s="177"/>
      <c r="Q474" s="177"/>
      <c r="R474" s="177"/>
      <c r="S474" s="177"/>
      <c r="T474" s="178"/>
      <c r="AT474" s="172" t="s">
        <v>129</v>
      </c>
      <c r="AU474" s="172" t="s">
        <v>83</v>
      </c>
      <c r="AV474" s="14" t="s">
        <v>83</v>
      </c>
      <c r="AW474" s="14" t="s">
        <v>30</v>
      </c>
      <c r="AX474" s="14" t="s">
        <v>73</v>
      </c>
      <c r="AY474" s="172" t="s">
        <v>120</v>
      </c>
    </row>
    <row r="475" spans="1:65" s="13" customFormat="1">
      <c r="B475" s="164"/>
      <c r="D475" s="159" t="s">
        <v>129</v>
      </c>
      <c r="E475" s="165" t="s">
        <v>1</v>
      </c>
      <c r="F475" s="166" t="s">
        <v>482</v>
      </c>
      <c r="H475" s="165" t="s">
        <v>1</v>
      </c>
      <c r="I475" s="167"/>
      <c r="L475" s="164"/>
      <c r="M475" s="168"/>
      <c r="N475" s="169"/>
      <c r="O475" s="169"/>
      <c r="P475" s="169"/>
      <c r="Q475" s="169"/>
      <c r="R475" s="169"/>
      <c r="S475" s="169"/>
      <c r="T475" s="170"/>
      <c r="AT475" s="165" t="s">
        <v>129</v>
      </c>
      <c r="AU475" s="165" t="s">
        <v>83</v>
      </c>
      <c r="AV475" s="13" t="s">
        <v>81</v>
      </c>
      <c r="AW475" s="13" t="s">
        <v>30</v>
      </c>
      <c r="AX475" s="13" t="s">
        <v>73</v>
      </c>
      <c r="AY475" s="165" t="s">
        <v>120</v>
      </c>
    </row>
    <row r="476" spans="1:65" s="14" customFormat="1">
      <c r="B476" s="171"/>
      <c r="D476" s="159" t="s">
        <v>129</v>
      </c>
      <c r="E476" s="172" t="s">
        <v>1</v>
      </c>
      <c r="F476" s="173" t="s">
        <v>483</v>
      </c>
      <c r="H476" s="174">
        <v>6.048</v>
      </c>
      <c r="I476" s="175"/>
      <c r="L476" s="171"/>
      <c r="M476" s="176"/>
      <c r="N476" s="177"/>
      <c r="O476" s="177"/>
      <c r="P476" s="177"/>
      <c r="Q476" s="177"/>
      <c r="R476" s="177"/>
      <c r="S476" s="177"/>
      <c r="T476" s="178"/>
      <c r="AT476" s="172" t="s">
        <v>129</v>
      </c>
      <c r="AU476" s="172" t="s">
        <v>83</v>
      </c>
      <c r="AV476" s="14" t="s">
        <v>83</v>
      </c>
      <c r="AW476" s="14" t="s">
        <v>30</v>
      </c>
      <c r="AX476" s="14" t="s">
        <v>73</v>
      </c>
      <c r="AY476" s="172" t="s">
        <v>120</v>
      </c>
    </row>
    <row r="477" spans="1:65" s="15" customFormat="1">
      <c r="B477" s="179"/>
      <c r="D477" s="159" t="s">
        <v>129</v>
      </c>
      <c r="E477" s="180" t="s">
        <v>1</v>
      </c>
      <c r="F477" s="181" t="s">
        <v>132</v>
      </c>
      <c r="H477" s="182">
        <v>28.547999999999998</v>
      </c>
      <c r="I477" s="183"/>
      <c r="L477" s="179"/>
      <c r="M477" s="184"/>
      <c r="N477" s="185"/>
      <c r="O477" s="185"/>
      <c r="P477" s="185"/>
      <c r="Q477" s="185"/>
      <c r="R477" s="185"/>
      <c r="S477" s="185"/>
      <c r="T477" s="186"/>
      <c r="AT477" s="180" t="s">
        <v>129</v>
      </c>
      <c r="AU477" s="180" t="s">
        <v>83</v>
      </c>
      <c r="AV477" s="15" t="s">
        <v>127</v>
      </c>
      <c r="AW477" s="15" t="s">
        <v>30</v>
      </c>
      <c r="AX477" s="15" t="s">
        <v>81</v>
      </c>
      <c r="AY477" s="180" t="s">
        <v>120</v>
      </c>
    </row>
    <row r="478" spans="1:65" s="2" customFormat="1" ht="21.75" customHeight="1">
      <c r="A478" s="32"/>
      <c r="B478" s="144"/>
      <c r="C478" s="187" t="s">
        <v>484</v>
      </c>
      <c r="D478" s="187" t="s">
        <v>143</v>
      </c>
      <c r="E478" s="188" t="s">
        <v>485</v>
      </c>
      <c r="F478" s="189" t="s">
        <v>486</v>
      </c>
      <c r="G478" s="190" t="s">
        <v>126</v>
      </c>
      <c r="H478" s="191">
        <v>2.75</v>
      </c>
      <c r="I478" s="192"/>
      <c r="J478" s="193">
        <f>ROUND(I478*H478,2)</f>
        <v>0</v>
      </c>
      <c r="K478" s="194"/>
      <c r="L478" s="195"/>
      <c r="M478" s="196" t="s">
        <v>1</v>
      </c>
      <c r="N478" s="197" t="s">
        <v>38</v>
      </c>
      <c r="O478" s="58"/>
      <c r="P478" s="155">
        <f>O478*H478</f>
        <v>0</v>
      </c>
      <c r="Q478" s="155">
        <v>0</v>
      </c>
      <c r="R478" s="155">
        <f>Q478*H478</f>
        <v>0</v>
      </c>
      <c r="S478" s="155">
        <v>0</v>
      </c>
      <c r="T478" s="156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57" t="s">
        <v>147</v>
      </c>
      <c r="AT478" s="157" t="s">
        <v>143</v>
      </c>
      <c r="AU478" s="157" t="s">
        <v>83</v>
      </c>
      <c r="AY478" s="17" t="s">
        <v>120</v>
      </c>
      <c r="BE478" s="158">
        <f>IF(N478="základní",J478,0)</f>
        <v>0</v>
      </c>
      <c r="BF478" s="158">
        <f>IF(N478="snížená",J478,0)</f>
        <v>0</v>
      </c>
      <c r="BG478" s="158">
        <f>IF(N478="zákl. přenesená",J478,0)</f>
        <v>0</v>
      </c>
      <c r="BH478" s="158">
        <f>IF(N478="sníž. přenesená",J478,0)</f>
        <v>0</v>
      </c>
      <c r="BI478" s="158">
        <f>IF(N478="nulová",J478,0)</f>
        <v>0</v>
      </c>
      <c r="BJ478" s="17" t="s">
        <v>81</v>
      </c>
      <c r="BK478" s="158">
        <f>ROUND(I478*H478,2)</f>
        <v>0</v>
      </c>
      <c r="BL478" s="17" t="s">
        <v>127</v>
      </c>
      <c r="BM478" s="157" t="s">
        <v>487</v>
      </c>
    </row>
    <row r="479" spans="1:65" s="2" customFormat="1">
      <c r="A479" s="32"/>
      <c r="B479" s="33"/>
      <c r="C479" s="32"/>
      <c r="D479" s="159" t="s">
        <v>128</v>
      </c>
      <c r="E479" s="32"/>
      <c r="F479" s="160" t="s">
        <v>486</v>
      </c>
      <c r="G479" s="32"/>
      <c r="H479" s="32"/>
      <c r="I479" s="161"/>
      <c r="J479" s="32"/>
      <c r="K479" s="32"/>
      <c r="L479" s="33"/>
      <c r="M479" s="162"/>
      <c r="N479" s="163"/>
      <c r="O479" s="58"/>
      <c r="P479" s="58"/>
      <c r="Q479" s="58"/>
      <c r="R479" s="58"/>
      <c r="S479" s="58"/>
      <c r="T479" s="59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T479" s="17" t="s">
        <v>128</v>
      </c>
      <c r="AU479" s="17" t="s">
        <v>83</v>
      </c>
    </row>
    <row r="480" spans="1:65" s="13" customFormat="1">
      <c r="B480" s="164"/>
      <c r="D480" s="159" t="s">
        <v>129</v>
      </c>
      <c r="E480" s="165" t="s">
        <v>1</v>
      </c>
      <c r="F480" s="166" t="s">
        <v>488</v>
      </c>
      <c r="H480" s="165" t="s">
        <v>1</v>
      </c>
      <c r="I480" s="167"/>
      <c r="L480" s="164"/>
      <c r="M480" s="168"/>
      <c r="N480" s="169"/>
      <c r="O480" s="169"/>
      <c r="P480" s="169"/>
      <c r="Q480" s="169"/>
      <c r="R480" s="169"/>
      <c r="S480" s="169"/>
      <c r="T480" s="170"/>
      <c r="AT480" s="165" t="s">
        <v>129</v>
      </c>
      <c r="AU480" s="165" t="s">
        <v>83</v>
      </c>
      <c r="AV480" s="13" t="s">
        <v>81</v>
      </c>
      <c r="AW480" s="13" t="s">
        <v>30</v>
      </c>
      <c r="AX480" s="13" t="s">
        <v>73</v>
      </c>
      <c r="AY480" s="165" t="s">
        <v>120</v>
      </c>
    </row>
    <row r="481" spans="1:65" s="14" customFormat="1">
      <c r="B481" s="171"/>
      <c r="D481" s="159" t="s">
        <v>129</v>
      </c>
      <c r="E481" s="172" t="s">
        <v>1</v>
      </c>
      <c r="F481" s="173" t="s">
        <v>489</v>
      </c>
      <c r="H481" s="174">
        <v>2.75</v>
      </c>
      <c r="I481" s="175"/>
      <c r="L481" s="171"/>
      <c r="M481" s="176"/>
      <c r="N481" s="177"/>
      <c r="O481" s="177"/>
      <c r="P481" s="177"/>
      <c r="Q481" s="177"/>
      <c r="R481" s="177"/>
      <c r="S481" s="177"/>
      <c r="T481" s="178"/>
      <c r="AT481" s="172" t="s">
        <v>129</v>
      </c>
      <c r="AU481" s="172" t="s">
        <v>83</v>
      </c>
      <c r="AV481" s="14" t="s">
        <v>83</v>
      </c>
      <c r="AW481" s="14" t="s">
        <v>30</v>
      </c>
      <c r="AX481" s="14" t="s">
        <v>73</v>
      </c>
      <c r="AY481" s="172" t="s">
        <v>120</v>
      </c>
    </row>
    <row r="482" spans="1:65" s="15" customFormat="1">
      <c r="B482" s="179"/>
      <c r="D482" s="159" t="s">
        <v>129</v>
      </c>
      <c r="E482" s="180" t="s">
        <v>1</v>
      </c>
      <c r="F482" s="181" t="s">
        <v>132</v>
      </c>
      <c r="H482" s="182">
        <v>2.75</v>
      </c>
      <c r="I482" s="183"/>
      <c r="L482" s="179"/>
      <c r="M482" s="184"/>
      <c r="N482" s="185"/>
      <c r="O482" s="185"/>
      <c r="P482" s="185"/>
      <c r="Q482" s="185"/>
      <c r="R482" s="185"/>
      <c r="S482" s="185"/>
      <c r="T482" s="186"/>
      <c r="AT482" s="180" t="s">
        <v>129</v>
      </c>
      <c r="AU482" s="180" t="s">
        <v>83</v>
      </c>
      <c r="AV482" s="15" t="s">
        <v>127</v>
      </c>
      <c r="AW482" s="15" t="s">
        <v>30</v>
      </c>
      <c r="AX482" s="15" t="s">
        <v>81</v>
      </c>
      <c r="AY482" s="180" t="s">
        <v>120</v>
      </c>
    </row>
    <row r="483" spans="1:65" s="2" customFormat="1" ht="16.5" customHeight="1">
      <c r="A483" s="32"/>
      <c r="B483" s="144"/>
      <c r="C483" s="187" t="s">
        <v>313</v>
      </c>
      <c r="D483" s="187" t="s">
        <v>143</v>
      </c>
      <c r="E483" s="188" t="s">
        <v>490</v>
      </c>
      <c r="F483" s="189" t="s">
        <v>491</v>
      </c>
      <c r="G483" s="190" t="s">
        <v>272</v>
      </c>
      <c r="H483" s="191">
        <v>72.5</v>
      </c>
      <c r="I483" s="192"/>
      <c r="J483" s="193">
        <f>ROUND(I483*H483,2)</f>
        <v>0</v>
      </c>
      <c r="K483" s="194"/>
      <c r="L483" s="195"/>
      <c r="M483" s="196" t="s">
        <v>1</v>
      </c>
      <c r="N483" s="197" t="s">
        <v>38</v>
      </c>
      <c r="O483" s="58"/>
      <c r="P483" s="155">
        <f>O483*H483</f>
        <v>0</v>
      </c>
      <c r="Q483" s="155">
        <v>0</v>
      </c>
      <c r="R483" s="155">
        <f>Q483*H483</f>
        <v>0</v>
      </c>
      <c r="S483" s="155">
        <v>0</v>
      </c>
      <c r="T483" s="156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57" t="s">
        <v>147</v>
      </c>
      <c r="AT483" s="157" t="s">
        <v>143</v>
      </c>
      <c r="AU483" s="157" t="s">
        <v>83</v>
      </c>
      <c r="AY483" s="17" t="s">
        <v>120</v>
      </c>
      <c r="BE483" s="158">
        <f>IF(N483="základní",J483,0)</f>
        <v>0</v>
      </c>
      <c r="BF483" s="158">
        <f>IF(N483="snížená",J483,0)</f>
        <v>0</v>
      </c>
      <c r="BG483" s="158">
        <f>IF(N483="zákl. přenesená",J483,0)</f>
        <v>0</v>
      </c>
      <c r="BH483" s="158">
        <f>IF(N483="sníž. přenesená",J483,0)</f>
        <v>0</v>
      </c>
      <c r="BI483" s="158">
        <f>IF(N483="nulová",J483,0)</f>
        <v>0</v>
      </c>
      <c r="BJ483" s="17" t="s">
        <v>81</v>
      </c>
      <c r="BK483" s="158">
        <f>ROUND(I483*H483,2)</f>
        <v>0</v>
      </c>
      <c r="BL483" s="17" t="s">
        <v>127</v>
      </c>
      <c r="BM483" s="157" t="s">
        <v>492</v>
      </c>
    </row>
    <row r="484" spans="1:65" s="2" customFormat="1">
      <c r="A484" s="32"/>
      <c r="B484" s="33"/>
      <c r="C484" s="32"/>
      <c r="D484" s="159" t="s">
        <v>128</v>
      </c>
      <c r="E484" s="32"/>
      <c r="F484" s="160" t="s">
        <v>491</v>
      </c>
      <c r="G484" s="32"/>
      <c r="H484" s="32"/>
      <c r="I484" s="161"/>
      <c r="J484" s="32"/>
      <c r="K484" s="32"/>
      <c r="L484" s="33"/>
      <c r="M484" s="162"/>
      <c r="N484" s="163"/>
      <c r="O484" s="58"/>
      <c r="P484" s="58"/>
      <c r="Q484" s="58"/>
      <c r="R484" s="58"/>
      <c r="S484" s="58"/>
      <c r="T484" s="59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T484" s="17" t="s">
        <v>128</v>
      </c>
      <c r="AU484" s="17" t="s">
        <v>83</v>
      </c>
    </row>
    <row r="485" spans="1:65" s="13" customFormat="1">
      <c r="B485" s="164"/>
      <c r="D485" s="159" t="s">
        <v>129</v>
      </c>
      <c r="E485" s="165" t="s">
        <v>1</v>
      </c>
      <c r="F485" s="166" t="s">
        <v>493</v>
      </c>
      <c r="H485" s="165" t="s">
        <v>1</v>
      </c>
      <c r="I485" s="167"/>
      <c r="L485" s="164"/>
      <c r="M485" s="168"/>
      <c r="N485" s="169"/>
      <c r="O485" s="169"/>
      <c r="P485" s="169"/>
      <c r="Q485" s="169"/>
      <c r="R485" s="169"/>
      <c r="S485" s="169"/>
      <c r="T485" s="170"/>
      <c r="AT485" s="165" t="s">
        <v>129</v>
      </c>
      <c r="AU485" s="165" t="s">
        <v>83</v>
      </c>
      <c r="AV485" s="13" t="s">
        <v>81</v>
      </c>
      <c r="AW485" s="13" t="s">
        <v>30</v>
      </c>
      <c r="AX485" s="13" t="s">
        <v>73</v>
      </c>
      <c r="AY485" s="165" t="s">
        <v>120</v>
      </c>
    </row>
    <row r="486" spans="1:65" s="14" customFormat="1">
      <c r="B486" s="171"/>
      <c r="D486" s="159" t="s">
        <v>129</v>
      </c>
      <c r="E486" s="172" t="s">
        <v>1</v>
      </c>
      <c r="F486" s="173" t="s">
        <v>494</v>
      </c>
      <c r="H486" s="174">
        <v>72.5</v>
      </c>
      <c r="I486" s="175"/>
      <c r="L486" s="171"/>
      <c r="M486" s="176"/>
      <c r="N486" s="177"/>
      <c r="O486" s="177"/>
      <c r="P486" s="177"/>
      <c r="Q486" s="177"/>
      <c r="R486" s="177"/>
      <c r="S486" s="177"/>
      <c r="T486" s="178"/>
      <c r="AT486" s="172" t="s">
        <v>129</v>
      </c>
      <c r="AU486" s="172" t="s">
        <v>83</v>
      </c>
      <c r="AV486" s="14" t="s">
        <v>83</v>
      </c>
      <c r="AW486" s="14" t="s">
        <v>30</v>
      </c>
      <c r="AX486" s="14" t="s">
        <v>73</v>
      </c>
      <c r="AY486" s="172" t="s">
        <v>120</v>
      </c>
    </row>
    <row r="487" spans="1:65" s="15" customFormat="1">
      <c r="B487" s="179"/>
      <c r="D487" s="159" t="s">
        <v>129</v>
      </c>
      <c r="E487" s="180" t="s">
        <v>1</v>
      </c>
      <c r="F487" s="181" t="s">
        <v>132</v>
      </c>
      <c r="H487" s="182">
        <v>72.5</v>
      </c>
      <c r="I487" s="183"/>
      <c r="L487" s="179"/>
      <c r="M487" s="184"/>
      <c r="N487" s="185"/>
      <c r="O487" s="185"/>
      <c r="P487" s="185"/>
      <c r="Q487" s="185"/>
      <c r="R487" s="185"/>
      <c r="S487" s="185"/>
      <c r="T487" s="186"/>
      <c r="AT487" s="180" t="s">
        <v>129</v>
      </c>
      <c r="AU487" s="180" t="s">
        <v>83</v>
      </c>
      <c r="AV487" s="15" t="s">
        <v>127</v>
      </c>
      <c r="AW487" s="15" t="s">
        <v>30</v>
      </c>
      <c r="AX487" s="15" t="s">
        <v>81</v>
      </c>
      <c r="AY487" s="180" t="s">
        <v>120</v>
      </c>
    </row>
    <row r="488" spans="1:65" s="2" customFormat="1" ht="21.75" customHeight="1">
      <c r="A488" s="32"/>
      <c r="B488" s="144"/>
      <c r="C488" s="145" t="s">
        <v>495</v>
      </c>
      <c r="D488" s="145" t="s">
        <v>123</v>
      </c>
      <c r="E488" s="146" t="s">
        <v>496</v>
      </c>
      <c r="F488" s="147" t="s">
        <v>497</v>
      </c>
      <c r="G488" s="148" t="s">
        <v>201</v>
      </c>
      <c r="H488" s="149">
        <v>2</v>
      </c>
      <c r="I488" s="150"/>
      <c r="J488" s="151">
        <f>ROUND(I488*H488,2)</f>
        <v>0</v>
      </c>
      <c r="K488" s="152"/>
      <c r="L488" s="33"/>
      <c r="M488" s="153" t="s">
        <v>1</v>
      </c>
      <c r="N488" s="154" t="s">
        <v>38</v>
      </c>
      <c r="O488" s="58"/>
      <c r="P488" s="155">
        <f>O488*H488</f>
        <v>0</v>
      </c>
      <c r="Q488" s="155">
        <v>0</v>
      </c>
      <c r="R488" s="155">
        <f>Q488*H488</f>
        <v>0</v>
      </c>
      <c r="S488" s="155">
        <v>0</v>
      </c>
      <c r="T488" s="156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57" t="s">
        <v>127</v>
      </c>
      <c r="AT488" s="157" t="s">
        <v>123</v>
      </c>
      <c r="AU488" s="157" t="s">
        <v>83</v>
      </c>
      <c r="AY488" s="17" t="s">
        <v>120</v>
      </c>
      <c r="BE488" s="158">
        <f>IF(N488="základní",J488,0)</f>
        <v>0</v>
      </c>
      <c r="BF488" s="158">
        <f>IF(N488="snížená",J488,0)</f>
        <v>0</v>
      </c>
      <c r="BG488" s="158">
        <f>IF(N488="zákl. přenesená",J488,0)</f>
        <v>0</v>
      </c>
      <c r="BH488" s="158">
        <f>IF(N488="sníž. přenesená",J488,0)</f>
        <v>0</v>
      </c>
      <c r="BI488" s="158">
        <f>IF(N488="nulová",J488,0)</f>
        <v>0</v>
      </c>
      <c r="BJ488" s="17" t="s">
        <v>81</v>
      </c>
      <c r="BK488" s="158">
        <f>ROUND(I488*H488,2)</f>
        <v>0</v>
      </c>
      <c r="BL488" s="17" t="s">
        <v>127</v>
      </c>
      <c r="BM488" s="157" t="s">
        <v>498</v>
      </c>
    </row>
    <row r="489" spans="1:65" s="2" customFormat="1">
      <c r="A489" s="32"/>
      <c r="B489" s="33"/>
      <c r="C489" s="32"/>
      <c r="D489" s="159" t="s">
        <v>128</v>
      </c>
      <c r="E489" s="32"/>
      <c r="F489" s="160" t="s">
        <v>497</v>
      </c>
      <c r="G489" s="32"/>
      <c r="H489" s="32"/>
      <c r="I489" s="161"/>
      <c r="J489" s="32"/>
      <c r="K489" s="32"/>
      <c r="L489" s="33"/>
      <c r="M489" s="162"/>
      <c r="N489" s="163"/>
      <c r="O489" s="58"/>
      <c r="P489" s="58"/>
      <c r="Q489" s="58"/>
      <c r="R489" s="58"/>
      <c r="S489" s="58"/>
      <c r="T489" s="59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T489" s="17" t="s">
        <v>128</v>
      </c>
      <c r="AU489" s="17" t="s">
        <v>83</v>
      </c>
    </row>
    <row r="490" spans="1:65" s="13" customFormat="1">
      <c r="B490" s="164"/>
      <c r="D490" s="159" t="s">
        <v>129</v>
      </c>
      <c r="E490" s="165" t="s">
        <v>1</v>
      </c>
      <c r="F490" s="166" t="s">
        <v>499</v>
      </c>
      <c r="H490" s="165" t="s">
        <v>1</v>
      </c>
      <c r="I490" s="167"/>
      <c r="L490" s="164"/>
      <c r="M490" s="168"/>
      <c r="N490" s="169"/>
      <c r="O490" s="169"/>
      <c r="P490" s="169"/>
      <c r="Q490" s="169"/>
      <c r="R490" s="169"/>
      <c r="S490" s="169"/>
      <c r="T490" s="170"/>
      <c r="AT490" s="165" t="s">
        <v>129</v>
      </c>
      <c r="AU490" s="165" t="s">
        <v>83</v>
      </c>
      <c r="AV490" s="13" t="s">
        <v>81</v>
      </c>
      <c r="AW490" s="13" t="s">
        <v>30</v>
      </c>
      <c r="AX490" s="13" t="s">
        <v>73</v>
      </c>
      <c r="AY490" s="165" t="s">
        <v>120</v>
      </c>
    </row>
    <row r="491" spans="1:65" s="14" customFormat="1">
      <c r="B491" s="171"/>
      <c r="D491" s="159" t="s">
        <v>129</v>
      </c>
      <c r="E491" s="172" t="s">
        <v>1</v>
      </c>
      <c r="F491" s="173" t="s">
        <v>83</v>
      </c>
      <c r="H491" s="174">
        <v>2</v>
      </c>
      <c r="I491" s="175"/>
      <c r="L491" s="171"/>
      <c r="M491" s="176"/>
      <c r="N491" s="177"/>
      <c r="O491" s="177"/>
      <c r="P491" s="177"/>
      <c r="Q491" s="177"/>
      <c r="R491" s="177"/>
      <c r="S491" s="177"/>
      <c r="T491" s="178"/>
      <c r="AT491" s="172" t="s">
        <v>129</v>
      </c>
      <c r="AU491" s="172" t="s">
        <v>83</v>
      </c>
      <c r="AV491" s="14" t="s">
        <v>83</v>
      </c>
      <c r="AW491" s="14" t="s">
        <v>30</v>
      </c>
      <c r="AX491" s="14" t="s">
        <v>73</v>
      </c>
      <c r="AY491" s="172" t="s">
        <v>120</v>
      </c>
    </row>
    <row r="492" spans="1:65" s="15" customFormat="1">
      <c r="B492" s="179"/>
      <c r="D492" s="159" t="s">
        <v>129</v>
      </c>
      <c r="E492" s="180" t="s">
        <v>1</v>
      </c>
      <c r="F492" s="181" t="s">
        <v>132</v>
      </c>
      <c r="H492" s="182">
        <v>2</v>
      </c>
      <c r="I492" s="183"/>
      <c r="L492" s="179"/>
      <c r="M492" s="184"/>
      <c r="N492" s="185"/>
      <c r="O492" s="185"/>
      <c r="P492" s="185"/>
      <c r="Q492" s="185"/>
      <c r="R492" s="185"/>
      <c r="S492" s="185"/>
      <c r="T492" s="186"/>
      <c r="AT492" s="180" t="s">
        <v>129</v>
      </c>
      <c r="AU492" s="180" t="s">
        <v>83</v>
      </c>
      <c r="AV492" s="15" t="s">
        <v>127</v>
      </c>
      <c r="AW492" s="15" t="s">
        <v>30</v>
      </c>
      <c r="AX492" s="15" t="s">
        <v>81</v>
      </c>
      <c r="AY492" s="180" t="s">
        <v>120</v>
      </c>
    </row>
    <row r="493" spans="1:65" s="2" customFormat="1" ht="33" customHeight="1">
      <c r="A493" s="32"/>
      <c r="B493" s="144"/>
      <c r="C493" s="187" t="s">
        <v>317</v>
      </c>
      <c r="D493" s="187" t="s">
        <v>143</v>
      </c>
      <c r="E493" s="188" t="s">
        <v>500</v>
      </c>
      <c r="F493" s="189" t="s">
        <v>501</v>
      </c>
      <c r="G493" s="190" t="s">
        <v>153</v>
      </c>
      <c r="H493" s="191">
        <v>2</v>
      </c>
      <c r="I493" s="192"/>
      <c r="J493" s="193">
        <f>ROUND(I493*H493,2)</f>
        <v>0</v>
      </c>
      <c r="K493" s="194"/>
      <c r="L493" s="195"/>
      <c r="M493" s="196" t="s">
        <v>1</v>
      </c>
      <c r="N493" s="197" t="s">
        <v>38</v>
      </c>
      <c r="O493" s="58"/>
      <c r="P493" s="155">
        <f>O493*H493</f>
        <v>0</v>
      </c>
      <c r="Q493" s="155">
        <v>0</v>
      </c>
      <c r="R493" s="155">
        <f>Q493*H493</f>
        <v>0</v>
      </c>
      <c r="S493" s="155">
        <v>0</v>
      </c>
      <c r="T493" s="156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57" t="s">
        <v>147</v>
      </c>
      <c r="AT493" s="157" t="s">
        <v>143</v>
      </c>
      <c r="AU493" s="157" t="s">
        <v>83</v>
      </c>
      <c r="AY493" s="17" t="s">
        <v>120</v>
      </c>
      <c r="BE493" s="158">
        <f>IF(N493="základní",J493,0)</f>
        <v>0</v>
      </c>
      <c r="BF493" s="158">
        <f>IF(N493="snížená",J493,0)</f>
        <v>0</v>
      </c>
      <c r="BG493" s="158">
        <f>IF(N493="zákl. přenesená",J493,0)</f>
        <v>0</v>
      </c>
      <c r="BH493" s="158">
        <f>IF(N493="sníž. přenesená",J493,0)</f>
        <v>0</v>
      </c>
      <c r="BI493" s="158">
        <f>IF(N493="nulová",J493,0)</f>
        <v>0</v>
      </c>
      <c r="BJ493" s="17" t="s">
        <v>81</v>
      </c>
      <c r="BK493" s="158">
        <f>ROUND(I493*H493,2)</f>
        <v>0</v>
      </c>
      <c r="BL493" s="17" t="s">
        <v>127</v>
      </c>
      <c r="BM493" s="157" t="s">
        <v>502</v>
      </c>
    </row>
    <row r="494" spans="1:65" s="2" customFormat="1" ht="19.5">
      <c r="A494" s="32"/>
      <c r="B494" s="33"/>
      <c r="C494" s="32"/>
      <c r="D494" s="159" t="s">
        <v>128</v>
      </c>
      <c r="E494" s="32"/>
      <c r="F494" s="160" t="s">
        <v>501</v>
      </c>
      <c r="G494" s="32"/>
      <c r="H494" s="32"/>
      <c r="I494" s="161"/>
      <c r="J494" s="32"/>
      <c r="K494" s="32"/>
      <c r="L494" s="33"/>
      <c r="M494" s="162"/>
      <c r="N494" s="163"/>
      <c r="O494" s="58"/>
      <c r="P494" s="58"/>
      <c r="Q494" s="58"/>
      <c r="R494" s="58"/>
      <c r="S494" s="58"/>
      <c r="T494" s="59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T494" s="17" t="s">
        <v>128</v>
      </c>
      <c r="AU494" s="17" t="s">
        <v>83</v>
      </c>
    </row>
    <row r="495" spans="1:65" s="13" customFormat="1">
      <c r="B495" s="164"/>
      <c r="D495" s="159" t="s">
        <v>129</v>
      </c>
      <c r="E495" s="165" t="s">
        <v>1</v>
      </c>
      <c r="F495" s="166" t="s">
        <v>503</v>
      </c>
      <c r="H495" s="165" t="s">
        <v>1</v>
      </c>
      <c r="I495" s="167"/>
      <c r="L495" s="164"/>
      <c r="M495" s="168"/>
      <c r="N495" s="169"/>
      <c r="O495" s="169"/>
      <c r="P495" s="169"/>
      <c r="Q495" s="169"/>
      <c r="R495" s="169"/>
      <c r="S495" s="169"/>
      <c r="T495" s="170"/>
      <c r="AT495" s="165" t="s">
        <v>129</v>
      </c>
      <c r="AU495" s="165" t="s">
        <v>83</v>
      </c>
      <c r="AV495" s="13" t="s">
        <v>81</v>
      </c>
      <c r="AW495" s="13" t="s">
        <v>30</v>
      </c>
      <c r="AX495" s="13" t="s">
        <v>73</v>
      </c>
      <c r="AY495" s="165" t="s">
        <v>120</v>
      </c>
    </row>
    <row r="496" spans="1:65" s="14" customFormat="1">
      <c r="B496" s="171"/>
      <c r="D496" s="159" t="s">
        <v>129</v>
      </c>
      <c r="E496" s="172" t="s">
        <v>1</v>
      </c>
      <c r="F496" s="173" t="s">
        <v>83</v>
      </c>
      <c r="H496" s="174">
        <v>2</v>
      </c>
      <c r="I496" s="175"/>
      <c r="L496" s="171"/>
      <c r="M496" s="176"/>
      <c r="N496" s="177"/>
      <c r="O496" s="177"/>
      <c r="P496" s="177"/>
      <c r="Q496" s="177"/>
      <c r="R496" s="177"/>
      <c r="S496" s="177"/>
      <c r="T496" s="178"/>
      <c r="AT496" s="172" t="s">
        <v>129</v>
      </c>
      <c r="AU496" s="172" t="s">
        <v>83</v>
      </c>
      <c r="AV496" s="14" t="s">
        <v>83</v>
      </c>
      <c r="AW496" s="14" t="s">
        <v>30</v>
      </c>
      <c r="AX496" s="14" t="s">
        <v>73</v>
      </c>
      <c r="AY496" s="172" t="s">
        <v>120</v>
      </c>
    </row>
    <row r="497" spans="1:65" s="15" customFormat="1">
      <c r="B497" s="179"/>
      <c r="D497" s="159" t="s">
        <v>129</v>
      </c>
      <c r="E497" s="180" t="s">
        <v>1</v>
      </c>
      <c r="F497" s="181" t="s">
        <v>132</v>
      </c>
      <c r="H497" s="182">
        <v>2</v>
      </c>
      <c r="I497" s="183"/>
      <c r="L497" s="179"/>
      <c r="M497" s="184"/>
      <c r="N497" s="185"/>
      <c r="O497" s="185"/>
      <c r="P497" s="185"/>
      <c r="Q497" s="185"/>
      <c r="R497" s="185"/>
      <c r="S497" s="185"/>
      <c r="T497" s="186"/>
      <c r="AT497" s="180" t="s">
        <v>129</v>
      </c>
      <c r="AU497" s="180" t="s">
        <v>83</v>
      </c>
      <c r="AV497" s="15" t="s">
        <v>127</v>
      </c>
      <c r="AW497" s="15" t="s">
        <v>30</v>
      </c>
      <c r="AX497" s="15" t="s">
        <v>81</v>
      </c>
      <c r="AY497" s="180" t="s">
        <v>120</v>
      </c>
    </row>
    <row r="498" spans="1:65" s="2" customFormat="1" ht="21.75" customHeight="1">
      <c r="A498" s="32"/>
      <c r="B498" s="144"/>
      <c r="C498" s="187" t="s">
        <v>504</v>
      </c>
      <c r="D498" s="187" t="s">
        <v>143</v>
      </c>
      <c r="E498" s="188" t="s">
        <v>505</v>
      </c>
      <c r="F498" s="189" t="s">
        <v>506</v>
      </c>
      <c r="G498" s="190" t="s">
        <v>153</v>
      </c>
      <c r="H498" s="191">
        <v>2</v>
      </c>
      <c r="I498" s="192"/>
      <c r="J498" s="193">
        <f>ROUND(I498*H498,2)</f>
        <v>0</v>
      </c>
      <c r="K498" s="194"/>
      <c r="L498" s="195"/>
      <c r="M498" s="196" t="s">
        <v>1</v>
      </c>
      <c r="N498" s="197" t="s">
        <v>38</v>
      </c>
      <c r="O498" s="58"/>
      <c r="P498" s="155">
        <f>O498*H498</f>
        <v>0</v>
      </c>
      <c r="Q498" s="155">
        <v>0</v>
      </c>
      <c r="R498" s="155">
        <f>Q498*H498</f>
        <v>0</v>
      </c>
      <c r="S498" s="155">
        <v>0</v>
      </c>
      <c r="T498" s="156">
        <f>S498*H498</f>
        <v>0</v>
      </c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57" t="s">
        <v>147</v>
      </c>
      <c r="AT498" s="157" t="s">
        <v>143</v>
      </c>
      <c r="AU498" s="157" t="s">
        <v>83</v>
      </c>
      <c r="AY498" s="17" t="s">
        <v>120</v>
      </c>
      <c r="BE498" s="158">
        <f>IF(N498="základní",J498,0)</f>
        <v>0</v>
      </c>
      <c r="BF498" s="158">
        <f>IF(N498="snížená",J498,0)</f>
        <v>0</v>
      </c>
      <c r="BG498" s="158">
        <f>IF(N498="zákl. přenesená",J498,0)</f>
        <v>0</v>
      </c>
      <c r="BH498" s="158">
        <f>IF(N498="sníž. přenesená",J498,0)</f>
        <v>0</v>
      </c>
      <c r="BI498" s="158">
        <f>IF(N498="nulová",J498,0)</f>
        <v>0</v>
      </c>
      <c r="BJ498" s="17" t="s">
        <v>81</v>
      </c>
      <c r="BK498" s="158">
        <f>ROUND(I498*H498,2)</f>
        <v>0</v>
      </c>
      <c r="BL498" s="17" t="s">
        <v>127</v>
      </c>
      <c r="BM498" s="157" t="s">
        <v>507</v>
      </c>
    </row>
    <row r="499" spans="1:65" s="2" customFormat="1">
      <c r="A499" s="32"/>
      <c r="B499" s="33"/>
      <c r="C499" s="32"/>
      <c r="D499" s="159" t="s">
        <v>128</v>
      </c>
      <c r="E499" s="32"/>
      <c r="F499" s="160" t="s">
        <v>506</v>
      </c>
      <c r="G499" s="32"/>
      <c r="H499" s="32"/>
      <c r="I499" s="161"/>
      <c r="J499" s="32"/>
      <c r="K499" s="32"/>
      <c r="L499" s="33"/>
      <c r="M499" s="162"/>
      <c r="N499" s="163"/>
      <c r="O499" s="58"/>
      <c r="P499" s="58"/>
      <c r="Q499" s="58"/>
      <c r="R499" s="58"/>
      <c r="S499" s="58"/>
      <c r="T499" s="59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T499" s="17" t="s">
        <v>128</v>
      </c>
      <c r="AU499" s="17" t="s">
        <v>83</v>
      </c>
    </row>
    <row r="500" spans="1:65" s="13" customFormat="1">
      <c r="B500" s="164"/>
      <c r="D500" s="159" t="s">
        <v>129</v>
      </c>
      <c r="E500" s="165" t="s">
        <v>1</v>
      </c>
      <c r="F500" s="166" t="s">
        <v>503</v>
      </c>
      <c r="H500" s="165" t="s">
        <v>1</v>
      </c>
      <c r="I500" s="167"/>
      <c r="L500" s="164"/>
      <c r="M500" s="168"/>
      <c r="N500" s="169"/>
      <c r="O500" s="169"/>
      <c r="P500" s="169"/>
      <c r="Q500" s="169"/>
      <c r="R500" s="169"/>
      <c r="S500" s="169"/>
      <c r="T500" s="170"/>
      <c r="AT500" s="165" t="s">
        <v>129</v>
      </c>
      <c r="AU500" s="165" t="s">
        <v>83</v>
      </c>
      <c r="AV500" s="13" t="s">
        <v>81</v>
      </c>
      <c r="AW500" s="13" t="s">
        <v>30</v>
      </c>
      <c r="AX500" s="13" t="s">
        <v>73</v>
      </c>
      <c r="AY500" s="165" t="s">
        <v>120</v>
      </c>
    </row>
    <row r="501" spans="1:65" s="14" customFormat="1">
      <c r="B501" s="171"/>
      <c r="D501" s="159" t="s">
        <v>129</v>
      </c>
      <c r="E501" s="172" t="s">
        <v>1</v>
      </c>
      <c r="F501" s="173" t="s">
        <v>83</v>
      </c>
      <c r="H501" s="174">
        <v>2</v>
      </c>
      <c r="I501" s="175"/>
      <c r="L501" s="171"/>
      <c r="M501" s="176"/>
      <c r="N501" s="177"/>
      <c r="O501" s="177"/>
      <c r="P501" s="177"/>
      <c r="Q501" s="177"/>
      <c r="R501" s="177"/>
      <c r="S501" s="177"/>
      <c r="T501" s="178"/>
      <c r="AT501" s="172" t="s">
        <v>129</v>
      </c>
      <c r="AU501" s="172" t="s">
        <v>83</v>
      </c>
      <c r="AV501" s="14" t="s">
        <v>83</v>
      </c>
      <c r="AW501" s="14" t="s">
        <v>30</v>
      </c>
      <c r="AX501" s="14" t="s">
        <v>73</v>
      </c>
      <c r="AY501" s="172" t="s">
        <v>120</v>
      </c>
    </row>
    <row r="502" spans="1:65" s="15" customFormat="1">
      <c r="B502" s="179"/>
      <c r="D502" s="159" t="s">
        <v>129</v>
      </c>
      <c r="E502" s="180" t="s">
        <v>1</v>
      </c>
      <c r="F502" s="181" t="s">
        <v>132</v>
      </c>
      <c r="H502" s="182">
        <v>2</v>
      </c>
      <c r="I502" s="183"/>
      <c r="L502" s="179"/>
      <c r="M502" s="184"/>
      <c r="N502" s="185"/>
      <c r="O502" s="185"/>
      <c r="P502" s="185"/>
      <c r="Q502" s="185"/>
      <c r="R502" s="185"/>
      <c r="S502" s="185"/>
      <c r="T502" s="186"/>
      <c r="AT502" s="180" t="s">
        <v>129</v>
      </c>
      <c r="AU502" s="180" t="s">
        <v>83</v>
      </c>
      <c r="AV502" s="15" t="s">
        <v>127</v>
      </c>
      <c r="AW502" s="15" t="s">
        <v>30</v>
      </c>
      <c r="AX502" s="15" t="s">
        <v>81</v>
      </c>
      <c r="AY502" s="180" t="s">
        <v>120</v>
      </c>
    </row>
    <row r="503" spans="1:65" s="2" customFormat="1" ht="21.75" customHeight="1">
      <c r="A503" s="32"/>
      <c r="B503" s="144"/>
      <c r="C503" s="187" t="s">
        <v>323</v>
      </c>
      <c r="D503" s="187" t="s">
        <v>143</v>
      </c>
      <c r="E503" s="188" t="s">
        <v>508</v>
      </c>
      <c r="F503" s="189" t="s">
        <v>509</v>
      </c>
      <c r="G503" s="190" t="s">
        <v>126</v>
      </c>
      <c r="H503" s="191">
        <v>7.4999999999999997E-2</v>
      </c>
      <c r="I503" s="192"/>
      <c r="J503" s="193">
        <f>ROUND(I503*H503,2)</f>
        <v>0</v>
      </c>
      <c r="K503" s="194"/>
      <c r="L503" s="195"/>
      <c r="M503" s="196" t="s">
        <v>1</v>
      </c>
      <c r="N503" s="197" t="s">
        <v>38</v>
      </c>
      <c r="O503" s="58"/>
      <c r="P503" s="155">
        <f>O503*H503</f>
        <v>0</v>
      </c>
      <c r="Q503" s="155">
        <v>0</v>
      </c>
      <c r="R503" s="155">
        <f>Q503*H503</f>
        <v>0</v>
      </c>
      <c r="S503" s="155">
        <v>0</v>
      </c>
      <c r="T503" s="156">
        <f>S503*H503</f>
        <v>0</v>
      </c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R503" s="157" t="s">
        <v>147</v>
      </c>
      <c r="AT503" s="157" t="s">
        <v>143</v>
      </c>
      <c r="AU503" s="157" t="s">
        <v>83</v>
      </c>
      <c r="AY503" s="17" t="s">
        <v>120</v>
      </c>
      <c r="BE503" s="158">
        <f>IF(N503="základní",J503,0)</f>
        <v>0</v>
      </c>
      <c r="BF503" s="158">
        <f>IF(N503="snížená",J503,0)</f>
        <v>0</v>
      </c>
      <c r="BG503" s="158">
        <f>IF(N503="zákl. přenesená",J503,0)</f>
        <v>0</v>
      </c>
      <c r="BH503" s="158">
        <f>IF(N503="sníž. přenesená",J503,0)</f>
        <v>0</v>
      </c>
      <c r="BI503" s="158">
        <f>IF(N503="nulová",J503,0)</f>
        <v>0</v>
      </c>
      <c r="BJ503" s="17" t="s">
        <v>81</v>
      </c>
      <c r="BK503" s="158">
        <f>ROUND(I503*H503,2)</f>
        <v>0</v>
      </c>
      <c r="BL503" s="17" t="s">
        <v>127</v>
      </c>
      <c r="BM503" s="157" t="s">
        <v>510</v>
      </c>
    </row>
    <row r="504" spans="1:65" s="2" customFormat="1">
      <c r="A504" s="32"/>
      <c r="B504" s="33"/>
      <c r="C504" s="32"/>
      <c r="D504" s="159" t="s">
        <v>128</v>
      </c>
      <c r="E504" s="32"/>
      <c r="F504" s="160" t="s">
        <v>509</v>
      </c>
      <c r="G504" s="32"/>
      <c r="H504" s="32"/>
      <c r="I504" s="161"/>
      <c r="J504" s="32"/>
      <c r="K504" s="32"/>
      <c r="L504" s="33"/>
      <c r="M504" s="162"/>
      <c r="N504" s="163"/>
      <c r="O504" s="58"/>
      <c r="P504" s="58"/>
      <c r="Q504" s="58"/>
      <c r="R504" s="58"/>
      <c r="S504" s="58"/>
      <c r="T504" s="59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T504" s="17" t="s">
        <v>128</v>
      </c>
      <c r="AU504" s="17" t="s">
        <v>83</v>
      </c>
    </row>
    <row r="505" spans="1:65" s="13" customFormat="1">
      <c r="B505" s="164"/>
      <c r="D505" s="159" t="s">
        <v>129</v>
      </c>
      <c r="E505" s="165" t="s">
        <v>1</v>
      </c>
      <c r="F505" s="166" t="s">
        <v>511</v>
      </c>
      <c r="H505" s="165" t="s">
        <v>1</v>
      </c>
      <c r="I505" s="167"/>
      <c r="L505" s="164"/>
      <c r="M505" s="168"/>
      <c r="N505" s="169"/>
      <c r="O505" s="169"/>
      <c r="P505" s="169"/>
      <c r="Q505" s="169"/>
      <c r="R505" s="169"/>
      <c r="S505" s="169"/>
      <c r="T505" s="170"/>
      <c r="AT505" s="165" t="s">
        <v>129</v>
      </c>
      <c r="AU505" s="165" t="s">
        <v>83</v>
      </c>
      <c r="AV505" s="13" t="s">
        <v>81</v>
      </c>
      <c r="AW505" s="13" t="s">
        <v>30</v>
      </c>
      <c r="AX505" s="13" t="s">
        <v>73</v>
      </c>
      <c r="AY505" s="165" t="s">
        <v>120</v>
      </c>
    </row>
    <row r="506" spans="1:65" s="14" customFormat="1">
      <c r="B506" s="171"/>
      <c r="D506" s="159" t="s">
        <v>129</v>
      </c>
      <c r="E506" s="172" t="s">
        <v>1</v>
      </c>
      <c r="F506" s="173" t="s">
        <v>512</v>
      </c>
      <c r="H506" s="174">
        <v>7.4999999999999997E-2</v>
      </c>
      <c r="I506" s="175"/>
      <c r="L506" s="171"/>
      <c r="M506" s="176"/>
      <c r="N506" s="177"/>
      <c r="O506" s="177"/>
      <c r="P506" s="177"/>
      <c r="Q506" s="177"/>
      <c r="R506" s="177"/>
      <c r="S506" s="177"/>
      <c r="T506" s="178"/>
      <c r="AT506" s="172" t="s">
        <v>129</v>
      </c>
      <c r="AU506" s="172" t="s">
        <v>83</v>
      </c>
      <c r="AV506" s="14" t="s">
        <v>83</v>
      </c>
      <c r="AW506" s="14" t="s">
        <v>30</v>
      </c>
      <c r="AX506" s="14" t="s">
        <v>73</v>
      </c>
      <c r="AY506" s="172" t="s">
        <v>120</v>
      </c>
    </row>
    <row r="507" spans="1:65" s="15" customFormat="1">
      <c r="B507" s="179"/>
      <c r="D507" s="159" t="s">
        <v>129</v>
      </c>
      <c r="E507" s="180" t="s">
        <v>1</v>
      </c>
      <c r="F507" s="181" t="s">
        <v>132</v>
      </c>
      <c r="H507" s="182">
        <v>7.4999999999999997E-2</v>
      </c>
      <c r="I507" s="183"/>
      <c r="L507" s="179"/>
      <c r="M507" s="184"/>
      <c r="N507" s="185"/>
      <c r="O507" s="185"/>
      <c r="P507" s="185"/>
      <c r="Q507" s="185"/>
      <c r="R507" s="185"/>
      <c r="S507" s="185"/>
      <c r="T507" s="186"/>
      <c r="AT507" s="180" t="s">
        <v>129</v>
      </c>
      <c r="AU507" s="180" t="s">
        <v>83</v>
      </c>
      <c r="AV507" s="15" t="s">
        <v>127</v>
      </c>
      <c r="AW507" s="15" t="s">
        <v>30</v>
      </c>
      <c r="AX507" s="15" t="s">
        <v>81</v>
      </c>
      <c r="AY507" s="180" t="s">
        <v>120</v>
      </c>
    </row>
    <row r="508" spans="1:65" s="2" customFormat="1" ht="21.75" customHeight="1">
      <c r="A508" s="32"/>
      <c r="B508" s="144"/>
      <c r="C508" s="145" t="s">
        <v>513</v>
      </c>
      <c r="D508" s="145" t="s">
        <v>123</v>
      </c>
      <c r="E508" s="146" t="s">
        <v>514</v>
      </c>
      <c r="F508" s="147" t="s">
        <v>515</v>
      </c>
      <c r="G508" s="148" t="s">
        <v>201</v>
      </c>
      <c r="H508" s="149">
        <v>6.5</v>
      </c>
      <c r="I508" s="150"/>
      <c r="J508" s="151">
        <f>ROUND(I508*H508,2)</f>
        <v>0</v>
      </c>
      <c r="K508" s="152"/>
      <c r="L508" s="33"/>
      <c r="M508" s="153" t="s">
        <v>1</v>
      </c>
      <c r="N508" s="154" t="s">
        <v>38</v>
      </c>
      <c r="O508" s="58"/>
      <c r="P508" s="155">
        <f>O508*H508</f>
        <v>0</v>
      </c>
      <c r="Q508" s="155">
        <v>0</v>
      </c>
      <c r="R508" s="155">
        <f>Q508*H508</f>
        <v>0</v>
      </c>
      <c r="S508" s="155">
        <v>0</v>
      </c>
      <c r="T508" s="156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57" t="s">
        <v>127</v>
      </c>
      <c r="AT508" s="157" t="s">
        <v>123</v>
      </c>
      <c r="AU508" s="157" t="s">
        <v>83</v>
      </c>
      <c r="AY508" s="17" t="s">
        <v>120</v>
      </c>
      <c r="BE508" s="158">
        <f>IF(N508="základní",J508,0)</f>
        <v>0</v>
      </c>
      <c r="BF508" s="158">
        <f>IF(N508="snížená",J508,0)</f>
        <v>0</v>
      </c>
      <c r="BG508" s="158">
        <f>IF(N508="zákl. přenesená",J508,0)</f>
        <v>0</v>
      </c>
      <c r="BH508" s="158">
        <f>IF(N508="sníž. přenesená",J508,0)</f>
        <v>0</v>
      </c>
      <c r="BI508" s="158">
        <f>IF(N508="nulová",J508,0)</f>
        <v>0</v>
      </c>
      <c r="BJ508" s="17" t="s">
        <v>81</v>
      </c>
      <c r="BK508" s="158">
        <f>ROUND(I508*H508,2)</f>
        <v>0</v>
      </c>
      <c r="BL508" s="17" t="s">
        <v>127</v>
      </c>
      <c r="BM508" s="157" t="s">
        <v>516</v>
      </c>
    </row>
    <row r="509" spans="1:65" s="2" customFormat="1">
      <c r="A509" s="32"/>
      <c r="B509" s="33"/>
      <c r="C509" s="32"/>
      <c r="D509" s="159" t="s">
        <v>128</v>
      </c>
      <c r="E509" s="32"/>
      <c r="F509" s="160" t="s">
        <v>515</v>
      </c>
      <c r="G509" s="32"/>
      <c r="H509" s="32"/>
      <c r="I509" s="161"/>
      <c r="J509" s="32"/>
      <c r="K509" s="32"/>
      <c r="L509" s="33"/>
      <c r="M509" s="162"/>
      <c r="N509" s="163"/>
      <c r="O509" s="58"/>
      <c r="P509" s="58"/>
      <c r="Q509" s="58"/>
      <c r="R509" s="58"/>
      <c r="S509" s="58"/>
      <c r="T509" s="59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T509" s="17" t="s">
        <v>128</v>
      </c>
      <c r="AU509" s="17" t="s">
        <v>83</v>
      </c>
    </row>
    <row r="510" spans="1:65" s="13" customFormat="1">
      <c r="B510" s="164"/>
      <c r="D510" s="159" t="s">
        <v>129</v>
      </c>
      <c r="E510" s="165" t="s">
        <v>1</v>
      </c>
      <c r="F510" s="166" t="s">
        <v>517</v>
      </c>
      <c r="H510" s="165" t="s">
        <v>1</v>
      </c>
      <c r="I510" s="167"/>
      <c r="L510" s="164"/>
      <c r="M510" s="168"/>
      <c r="N510" s="169"/>
      <c r="O510" s="169"/>
      <c r="P510" s="169"/>
      <c r="Q510" s="169"/>
      <c r="R510" s="169"/>
      <c r="S510" s="169"/>
      <c r="T510" s="170"/>
      <c r="AT510" s="165" t="s">
        <v>129</v>
      </c>
      <c r="AU510" s="165" t="s">
        <v>83</v>
      </c>
      <c r="AV510" s="13" t="s">
        <v>81</v>
      </c>
      <c r="AW510" s="13" t="s">
        <v>30</v>
      </c>
      <c r="AX510" s="13" t="s">
        <v>73</v>
      </c>
      <c r="AY510" s="165" t="s">
        <v>120</v>
      </c>
    </row>
    <row r="511" spans="1:65" s="14" customFormat="1">
      <c r="B511" s="171"/>
      <c r="D511" s="159" t="s">
        <v>129</v>
      </c>
      <c r="E511" s="172" t="s">
        <v>1</v>
      </c>
      <c r="F511" s="173" t="s">
        <v>518</v>
      </c>
      <c r="H511" s="174">
        <v>6.5</v>
      </c>
      <c r="I511" s="175"/>
      <c r="L511" s="171"/>
      <c r="M511" s="176"/>
      <c r="N511" s="177"/>
      <c r="O511" s="177"/>
      <c r="P511" s="177"/>
      <c r="Q511" s="177"/>
      <c r="R511" s="177"/>
      <c r="S511" s="177"/>
      <c r="T511" s="178"/>
      <c r="AT511" s="172" t="s">
        <v>129</v>
      </c>
      <c r="AU511" s="172" t="s">
        <v>83</v>
      </c>
      <c r="AV511" s="14" t="s">
        <v>83</v>
      </c>
      <c r="AW511" s="14" t="s">
        <v>30</v>
      </c>
      <c r="AX511" s="14" t="s">
        <v>73</v>
      </c>
      <c r="AY511" s="172" t="s">
        <v>120</v>
      </c>
    </row>
    <row r="512" spans="1:65" s="15" customFormat="1">
      <c r="B512" s="179"/>
      <c r="D512" s="159" t="s">
        <v>129</v>
      </c>
      <c r="E512" s="180" t="s">
        <v>1</v>
      </c>
      <c r="F512" s="181" t="s">
        <v>132</v>
      </c>
      <c r="H512" s="182">
        <v>6.5</v>
      </c>
      <c r="I512" s="183"/>
      <c r="L512" s="179"/>
      <c r="M512" s="184"/>
      <c r="N512" s="185"/>
      <c r="O512" s="185"/>
      <c r="P512" s="185"/>
      <c r="Q512" s="185"/>
      <c r="R512" s="185"/>
      <c r="S512" s="185"/>
      <c r="T512" s="186"/>
      <c r="AT512" s="180" t="s">
        <v>129</v>
      </c>
      <c r="AU512" s="180" t="s">
        <v>83</v>
      </c>
      <c r="AV512" s="15" t="s">
        <v>127</v>
      </c>
      <c r="AW512" s="15" t="s">
        <v>30</v>
      </c>
      <c r="AX512" s="15" t="s">
        <v>81</v>
      </c>
      <c r="AY512" s="180" t="s">
        <v>120</v>
      </c>
    </row>
    <row r="513" spans="1:65" s="2" customFormat="1" ht="16.5" customHeight="1">
      <c r="A513" s="32"/>
      <c r="B513" s="144"/>
      <c r="C513" s="187" t="s">
        <v>326</v>
      </c>
      <c r="D513" s="187" t="s">
        <v>143</v>
      </c>
      <c r="E513" s="188" t="s">
        <v>519</v>
      </c>
      <c r="F513" s="189" t="s">
        <v>520</v>
      </c>
      <c r="G513" s="190" t="s">
        <v>201</v>
      </c>
      <c r="H513" s="191">
        <v>6.5</v>
      </c>
      <c r="I513" s="192"/>
      <c r="J513" s="193">
        <f>ROUND(I513*H513,2)</f>
        <v>0</v>
      </c>
      <c r="K513" s="194"/>
      <c r="L513" s="195"/>
      <c r="M513" s="196" t="s">
        <v>1</v>
      </c>
      <c r="N513" s="197" t="s">
        <v>38</v>
      </c>
      <c r="O513" s="58"/>
      <c r="P513" s="155">
        <f>O513*H513</f>
        <v>0</v>
      </c>
      <c r="Q513" s="155">
        <v>0</v>
      </c>
      <c r="R513" s="155">
        <f>Q513*H513</f>
        <v>0</v>
      </c>
      <c r="S513" s="155">
        <v>0</v>
      </c>
      <c r="T513" s="156">
        <f>S513*H513</f>
        <v>0</v>
      </c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R513" s="157" t="s">
        <v>147</v>
      </c>
      <c r="AT513" s="157" t="s">
        <v>143</v>
      </c>
      <c r="AU513" s="157" t="s">
        <v>83</v>
      </c>
      <c r="AY513" s="17" t="s">
        <v>120</v>
      </c>
      <c r="BE513" s="158">
        <f>IF(N513="základní",J513,0)</f>
        <v>0</v>
      </c>
      <c r="BF513" s="158">
        <f>IF(N513="snížená",J513,0)</f>
        <v>0</v>
      </c>
      <c r="BG513" s="158">
        <f>IF(N513="zákl. přenesená",J513,0)</f>
        <v>0</v>
      </c>
      <c r="BH513" s="158">
        <f>IF(N513="sníž. přenesená",J513,0)</f>
        <v>0</v>
      </c>
      <c r="BI513" s="158">
        <f>IF(N513="nulová",J513,0)</f>
        <v>0</v>
      </c>
      <c r="BJ513" s="17" t="s">
        <v>81</v>
      </c>
      <c r="BK513" s="158">
        <f>ROUND(I513*H513,2)</f>
        <v>0</v>
      </c>
      <c r="BL513" s="17" t="s">
        <v>127</v>
      </c>
      <c r="BM513" s="157" t="s">
        <v>521</v>
      </c>
    </row>
    <row r="514" spans="1:65" s="2" customFormat="1">
      <c r="A514" s="32"/>
      <c r="B514" s="33"/>
      <c r="C514" s="32"/>
      <c r="D514" s="159" t="s">
        <v>128</v>
      </c>
      <c r="E514" s="32"/>
      <c r="F514" s="160" t="s">
        <v>520</v>
      </c>
      <c r="G514" s="32"/>
      <c r="H514" s="32"/>
      <c r="I514" s="161"/>
      <c r="J514" s="32"/>
      <c r="K514" s="32"/>
      <c r="L514" s="33"/>
      <c r="M514" s="162"/>
      <c r="N514" s="163"/>
      <c r="O514" s="58"/>
      <c r="P514" s="58"/>
      <c r="Q514" s="58"/>
      <c r="R514" s="58"/>
      <c r="S514" s="58"/>
      <c r="T514" s="59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T514" s="17" t="s">
        <v>128</v>
      </c>
      <c r="AU514" s="17" t="s">
        <v>83</v>
      </c>
    </row>
    <row r="515" spans="1:65" s="13" customFormat="1">
      <c r="B515" s="164"/>
      <c r="D515" s="159" t="s">
        <v>129</v>
      </c>
      <c r="E515" s="165" t="s">
        <v>1</v>
      </c>
      <c r="F515" s="166" t="s">
        <v>522</v>
      </c>
      <c r="H515" s="165" t="s">
        <v>1</v>
      </c>
      <c r="I515" s="167"/>
      <c r="L515" s="164"/>
      <c r="M515" s="168"/>
      <c r="N515" s="169"/>
      <c r="O515" s="169"/>
      <c r="P515" s="169"/>
      <c r="Q515" s="169"/>
      <c r="R515" s="169"/>
      <c r="S515" s="169"/>
      <c r="T515" s="170"/>
      <c r="AT515" s="165" t="s">
        <v>129</v>
      </c>
      <c r="AU515" s="165" t="s">
        <v>83</v>
      </c>
      <c r="AV515" s="13" t="s">
        <v>81</v>
      </c>
      <c r="AW515" s="13" t="s">
        <v>30</v>
      </c>
      <c r="AX515" s="13" t="s">
        <v>73</v>
      </c>
      <c r="AY515" s="165" t="s">
        <v>120</v>
      </c>
    </row>
    <row r="516" spans="1:65" s="14" customFormat="1">
      <c r="B516" s="171"/>
      <c r="D516" s="159" t="s">
        <v>129</v>
      </c>
      <c r="E516" s="172" t="s">
        <v>1</v>
      </c>
      <c r="F516" s="173" t="s">
        <v>518</v>
      </c>
      <c r="H516" s="174">
        <v>6.5</v>
      </c>
      <c r="I516" s="175"/>
      <c r="L516" s="171"/>
      <c r="M516" s="176"/>
      <c r="N516" s="177"/>
      <c r="O516" s="177"/>
      <c r="P516" s="177"/>
      <c r="Q516" s="177"/>
      <c r="R516" s="177"/>
      <c r="S516" s="177"/>
      <c r="T516" s="178"/>
      <c r="AT516" s="172" t="s">
        <v>129</v>
      </c>
      <c r="AU516" s="172" t="s">
        <v>83</v>
      </c>
      <c r="AV516" s="14" t="s">
        <v>83</v>
      </c>
      <c r="AW516" s="14" t="s">
        <v>30</v>
      </c>
      <c r="AX516" s="14" t="s">
        <v>73</v>
      </c>
      <c r="AY516" s="172" t="s">
        <v>120</v>
      </c>
    </row>
    <row r="517" spans="1:65" s="15" customFormat="1">
      <c r="B517" s="179"/>
      <c r="D517" s="159" t="s">
        <v>129</v>
      </c>
      <c r="E517" s="180" t="s">
        <v>1</v>
      </c>
      <c r="F517" s="181" t="s">
        <v>132</v>
      </c>
      <c r="H517" s="182">
        <v>6.5</v>
      </c>
      <c r="I517" s="183"/>
      <c r="L517" s="179"/>
      <c r="M517" s="184"/>
      <c r="N517" s="185"/>
      <c r="O517" s="185"/>
      <c r="P517" s="185"/>
      <c r="Q517" s="185"/>
      <c r="R517" s="185"/>
      <c r="S517" s="185"/>
      <c r="T517" s="186"/>
      <c r="AT517" s="180" t="s">
        <v>129</v>
      </c>
      <c r="AU517" s="180" t="s">
        <v>83</v>
      </c>
      <c r="AV517" s="15" t="s">
        <v>127</v>
      </c>
      <c r="AW517" s="15" t="s">
        <v>30</v>
      </c>
      <c r="AX517" s="15" t="s">
        <v>81</v>
      </c>
      <c r="AY517" s="180" t="s">
        <v>120</v>
      </c>
    </row>
    <row r="518" spans="1:65" s="2" customFormat="1" ht="16.5" customHeight="1">
      <c r="A518" s="32"/>
      <c r="B518" s="144"/>
      <c r="C518" s="187" t="s">
        <v>523</v>
      </c>
      <c r="D518" s="187" t="s">
        <v>143</v>
      </c>
      <c r="E518" s="188" t="s">
        <v>524</v>
      </c>
      <c r="F518" s="189" t="s">
        <v>525</v>
      </c>
      <c r="G518" s="190" t="s">
        <v>153</v>
      </c>
      <c r="H518" s="191">
        <v>2</v>
      </c>
      <c r="I518" s="192"/>
      <c r="J518" s="193">
        <f>ROUND(I518*H518,2)</f>
        <v>0</v>
      </c>
      <c r="K518" s="194"/>
      <c r="L518" s="195"/>
      <c r="M518" s="196" t="s">
        <v>1</v>
      </c>
      <c r="N518" s="197" t="s">
        <v>38</v>
      </c>
      <c r="O518" s="58"/>
      <c r="P518" s="155">
        <f>O518*H518</f>
        <v>0</v>
      </c>
      <c r="Q518" s="155">
        <v>0</v>
      </c>
      <c r="R518" s="155">
        <f>Q518*H518</f>
        <v>0</v>
      </c>
      <c r="S518" s="155">
        <v>0</v>
      </c>
      <c r="T518" s="156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57" t="s">
        <v>147</v>
      </c>
      <c r="AT518" s="157" t="s">
        <v>143</v>
      </c>
      <c r="AU518" s="157" t="s">
        <v>83</v>
      </c>
      <c r="AY518" s="17" t="s">
        <v>120</v>
      </c>
      <c r="BE518" s="158">
        <f>IF(N518="základní",J518,0)</f>
        <v>0</v>
      </c>
      <c r="BF518" s="158">
        <f>IF(N518="snížená",J518,0)</f>
        <v>0</v>
      </c>
      <c r="BG518" s="158">
        <f>IF(N518="zákl. přenesená",J518,0)</f>
        <v>0</v>
      </c>
      <c r="BH518" s="158">
        <f>IF(N518="sníž. přenesená",J518,0)</f>
        <v>0</v>
      </c>
      <c r="BI518" s="158">
        <f>IF(N518="nulová",J518,0)</f>
        <v>0</v>
      </c>
      <c r="BJ518" s="17" t="s">
        <v>81</v>
      </c>
      <c r="BK518" s="158">
        <f>ROUND(I518*H518,2)</f>
        <v>0</v>
      </c>
      <c r="BL518" s="17" t="s">
        <v>127</v>
      </c>
      <c r="BM518" s="157" t="s">
        <v>526</v>
      </c>
    </row>
    <row r="519" spans="1:65" s="2" customFormat="1">
      <c r="A519" s="32"/>
      <c r="B519" s="33"/>
      <c r="C519" s="32"/>
      <c r="D519" s="159" t="s">
        <v>128</v>
      </c>
      <c r="E519" s="32"/>
      <c r="F519" s="160" t="s">
        <v>525</v>
      </c>
      <c r="G519" s="32"/>
      <c r="H519" s="32"/>
      <c r="I519" s="161"/>
      <c r="J519" s="32"/>
      <c r="K519" s="32"/>
      <c r="L519" s="33"/>
      <c r="M519" s="162"/>
      <c r="N519" s="163"/>
      <c r="O519" s="58"/>
      <c r="P519" s="58"/>
      <c r="Q519" s="58"/>
      <c r="R519" s="58"/>
      <c r="S519" s="58"/>
      <c r="T519" s="59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T519" s="17" t="s">
        <v>128</v>
      </c>
      <c r="AU519" s="17" t="s">
        <v>83</v>
      </c>
    </row>
    <row r="520" spans="1:65" s="13" customFormat="1">
      <c r="B520" s="164"/>
      <c r="D520" s="159" t="s">
        <v>129</v>
      </c>
      <c r="E520" s="165" t="s">
        <v>1</v>
      </c>
      <c r="F520" s="166" t="s">
        <v>527</v>
      </c>
      <c r="H520" s="165" t="s">
        <v>1</v>
      </c>
      <c r="I520" s="167"/>
      <c r="L520" s="164"/>
      <c r="M520" s="168"/>
      <c r="N520" s="169"/>
      <c r="O520" s="169"/>
      <c r="P520" s="169"/>
      <c r="Q520" s="169"/>
      <c r="R520" s="169"/>
      <c r="S520" s="169"/>
      <c r="T520" s="170"/>
      <c r="AT520" s="165" t="s">
        <v>129</v>
      </c>
      <c r="AU520" s="165" t="s">
        <v>83</v>
      </c>
      <c r="AV520" s="13" t="s">
        <v>81</v>
      </c>
      <c r="AW520" s="13" t="s">
        <v>30</v>
      </c>
      <c r="AX520" s="13" t="s">
        <v>73</v>
      </c>
      <c r="AY520" s="165" t="s">
        <v>120</v>
      </c>
    </row>
    <row r="521" spans="1:65" s="14" customFormat="1">
      <c r="B521" s="171"/>
      <c r="D521" s="159" t="s">
        <v>129</v>
      </c>
      <c r="E521" s="172" t="s">
        <v>1</v>
      </c>
      <c r="F521" s="173" t="s">
        <v>83</v>
      </c>
      <c r="H521" s="174">
        <v>2</v>
      </c>
      <c r="I521" s="175"/>
      <c r="L521" s="171"/>
      <c r="M521" s="176"/>
      <c r="N521" s="177"/>
      <c r="O521" s="177"/>
      <c r="P521" s="177"/>
      <c r="Q521" s="177"/>
      <c r="R521" s="177"/>
      <c r="S521" s="177"/>
      <c r="T521" s="178"/>
      <c r="AT521" s="172" t="s">
        <v>129</v>
      </c>
      <c r="AU521" s="172" t="s">
        <v>83</v>
      </c>
      <c r="AV521" s="14" t="s">
        <v>83</v>
      </c>
      <c r="AW521" s="14" t="s">
        <v>30</v>
      </c>
      <c r="AX521" s="14" t="s">
        <v>73</v>
      </c>
      <c r="AY521" s="172" t="s">
        <v>120</v>
      </c>
    </row>
    <row r="522" spans="1:65" s="15" customFormat="1">
      <c r="B522" s="179"/>
      <c r="D522" s="159" t="s">
        <v>129</v>
      </c>
      <c r="E522" s="180" t="s">
        <v>1</v>
      </c>
      <c r="F522" s="181" t="s">
        <v>132</v>
      </c>
      <c r="H522" s="182">
        <v>2</v>
      </c>
      <c r="I522" s="183"/>
      <c r="L522" s="179"/>
      <c r="M522" s="184"/>
      <c r="N522" s="185"/>
      <c r="O522" s="185"/>
      <c r="P522" s="185"/>
      <c r="Q522" s="185"/>
      <c r="R522" s="185"/>
      <c r="S522" s="185"/>
      <c r="T522" s="186"/>
      <c r="AT522" s="180" t="s">
        <v>129</v>
      </c>
      <c r="AU522" s="180" t="s">
        <v>83</v>
      </c>
      <c r="AV522" s="15" t="s">
        <v>127</v>
      </c>
      <c r="AW522" s="15" t="s">
        <v>30</v>
      </c>
      <c r="AX522" s="15" t="s">
        <v>81</v>
      </c>
      <c r="AY522" s="180" t="s">
        <v>120</v>
      </c>
    </row>
    <row r="523" spans="1:65" s="2" customFormat="1" ht="16.5" customHeight="1">
      <c r="A523" s="32"/>
      <c r="B523" s="144"/>
      <c r="C523" s="145" t="s">
        <v>330</v>
      </c>
      <c r="D523" s="145" t="s">
        <v>123</v>
      </c>
      <c r="E523" s="146" t="s">
        <v>528</v>
      </c>
      <c r="F523" s="147" t="s">
        <v>529</v>
      </c>
      <c r="G523" s="148" t="s">
        <v>201</v>
      </c>
      <c r="H523" s="149">
        <v>69</v>
      </c>
      <c r="I523" s="150"/>
      <c r="J523" s="151">
        <f>ROUND(I523*H523,2)</f>
        <v>0</v>
      </c>
      <c r="K523" s="152"/>
      <c r="L523" s="33"/>
      <c r="M523" s="153" t="s">
        <v>1</v>
      </c>
      <c r="N523" s="154" t="s">
        <v>38</v>
      </c>
      <c r="O523" s="58"/>
      <c r="P523" s="155">
        <f>O523*H523</f>
        <v>0</v>
      </c>
      <c r="Q523" s="155">
        <v>0</v>
      </c>
      <c r="R523" s="155">
        <f>Q523*H523</f>
        <v>0</v>
      </c>
      <c r="S523" s="155">
        <v>0</v>
      </c>
      <c r="T523" s="156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57" t="s">
        <v>127</v>
      </c>
      <c r="AT523" s="157" t="s">
        <v>123</v>
      </c>
      <c r="AU523" s="157" t="s">
        <v>83</v>
      </c>
      <c r="AY523" s="17" t="s">
        <v>120</v>
      </c>
      <c r="BE523" s="158">
        <f>IF(N523="základní",J523,0)</f>
        <v>0</v>
      </c>
      <c r="BF523" s="158">
        <f>IF(N523="snížená",J523,0)</f>
        <v>0</v>
      </c>
      <c r="BG523" s="158">
        <f>IF(N523="zákl. přenesená",J523,0)</f>
        <v>0</v>
      </c>
      <c r="BH523" s="158">
        <f>IF(N523="sníž. přenesená",J523,0)</f>
        <v>0</v>
      </c>
      <c r="BI523" s="158">
        <f>IF(N523="nulová",J523,0)</f>
        <v>0</v>
      </c>
      <c r="BJ523" s="17" t="s">
        <v>81</v>
      </c>
      <c r="BK523" s="158">
        <f>ROUND(I523*H523,2)</f>
        <v>0</v>
      </c>
      <c r="BL523" s="17" t="s">
        <v>127</v>
      </c>
      <c r="BM523" s="157" t="s">
        <v>530</v>
      </c>
    </row>
    <row r="524" spans="1:65" s="2" customFormat="1">
      <c r="A524" s="32"/>
      <c r="B524" s="33"/>
      <c r="C524" s="32"/>
      <c r="D524" s="159" t="s">
        <v>128</v>
      </c>
      <c r="E524" s="32"/>
      <c r="F524" s="160" t="s">
        <v>529</v>
      </c>
      <c r="G524" s="32"/>
      <c r="H524" s="32"/>
      <c r="I524" s="161"/>
      <c r="J524" s="32"/>
      <c r="K524" s="32"/>
      <c r="L524" s="33"/>
      <c r="M524" s="162"/>
      <c r="N524" s="163"/>
      <c r="O524" s="58"/>
      <c r="P524" s="58"/>
      <c r="Q524" s="58"/>
      <c r="R524" s="58"/>
      <c r="S524" s="58"/>
      <c r="T524" s="59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T524" s="17" t="s">
        <v>128</v>
      </c>
      <c r="AU524" s="17" t="s">
        <v>83</v>
      </c>
    </row>
    <row r="525" spans="1:65" s="13" customFormat="1">
      <c r="B525" s="164"/>
      <c r="D525" s="159" t="s">
        <v>129</v>
      </c>
      <c r="E525" s="165" t="s">
        <v>1</v>
      </c>
      <c r="F525" s="166" t="s">
        <v>531</v>
      </c>
      <c r="H525" s="165" t="s">
        <v>1</v>
      </c>
      <c r="I525" s="167"/>
      <c r="L525" s="164"/>
      <c r="M525" s="168"/>
      <c r="N525" s="169"/>
      <c r="O525" s="169"/>
      <c r="P525" s="169"/>
      <c r="Q525" s="169"/>
      <c r="R525" s="169"/>
      <c r="S525" s="169"/>
      <c r="T525" s="170"/>
      <c r="AT525" s="165" t="s">
        <v>129</v>
      </c>
      <c r="AU525" s="165" t="s">
        <v>83</v>
      </c>
      <c r="AV525" s="13" t="s">
        <v>81</v>
      </c>
      <c r="AW525" s="13" t="s">
        <v>30</v>
      </c>
      <c r="AX525" s="13" t="s">
        <v>73</v>
      </c>
      <c r="AY525" s="165" t="s">
        <v>120</v>
      </c>
    </row>
    <row r="526" spans="1:65" s="14" customFormat="1">
      <c r="B526" s="171"/>
      <c r="D526" s="159" t="s">
        <v>129</v>
      </c>
      <c r="E526" s="172" t="s">
        <v>1</v>
      </c>
      <c r="F526" s="173" t="s">
        <v>532</v>
      </c>
      <c r="H526" s="174">
        <v>69</v>
      </c>
      <c r="I526" s="175"/>
      <c r="L526" s="171"/>
      <c r="M526" s="176"/>
      <c r="N526" s="177"/>
      <c r="O526" s="177"/>
      <c r="P526" s="177"/>
      <c r="Q526" s="177"/>
      <c r="R526" s="177"/>
      <c r="S526" s="177"/>
      <c r="T526" s="178"/>
      <c r="AT526" s="172" t="s">
        <v>129</v>
      </c>
      <c r="AU526" s="172" t="s">
        <v>83</v>
      </c>
      <c r="AV526" s="14" t="s">
        <v>83</v>
      </c>
      <c r="AW526" s="14" t="s">
        <v>30</v>
      </c>
      <c r="AX526" s="14" t="s">
        <v>73</v>
      </c>
      <c r="AY526" s="172" t="s">
        <v>120</v>
      </c>
    </row>
    <row r="527" spans="1:65" s="15" customFormat="1">
      <c r="B527" s="179"/>
      <c r="D527" s="159" t="s">
        <v>129</v>
      </c>
      <c r="E527" s="180" t="s">
        <v>1</v>
      </c>
      <c r="F527" s="181" t="s">
        <v>132</v>
      </c>
      <c r="H527" s="182">
        <v>69</v>
      </c>
      <c r="I527" s="183"/>
      <c r="L527" s="179"/>
      <c r="M527" s="184"/>
      <c r="N527" s="185"/>
      <c r="O527" s="185"/>
      <c r="P527" s="185"/>
      <c r="Q527" s="185"/>
      <c r="R527" s="185"/>
      <c r="S527" s="185"/>
      <c r="T527" s="186"/>
      <c r="AT527" s="180" t="s">
        <v>129</v>
      </c>
      <c r="AU527" s="180" t="s">
        <v>83</v>
      </c>
      <c r="AV527" s="15" t="s">
        <v>127</v>
      </c>
      <c r="AW527" s="15" t="s">
        <v>30</v>
      </c>
      <c r="AX527" s="15" t="s">
        <v>81</v>
      </c>
      <c r="AY527" s="180" t="s">
        <v>120</v>
      </c>
    </row>
    <row r="528" spans="1:65" s="2" customFormat="1" ht="21.75" customHeight="1">
      <c r="A528" s="32"/>
      <c r="B528" s="144"/>
      <c r="C528" s="187" t="s">
        <v>533</v>
      </c>
      <c r="D528" s="187" t="s">
        <v>143</v>
      </c>
      <c r="E528" s="188" t="s">
        <v>534</v>
      </c>
      <c r="F528" s="189" t="s">
        <v>535</v>
      </c>
      <c r="G528" s="190" t="s">
        <v>201</v>
      </c>
      <c r="H528" s="191">
        <v>69</v>
      </c>
      <c r="I528" s="192"/>
      <c r="J528" s="193">
        <f>ROUND(I528*H528,2)</f>
        <v>0</v>
      </c>
      <c r="K528" s="194"/>
      <c r="L528" s="195"/>
      <c r="M528" s="196" t="s">
        <v>1</v>
      </c>
      <c r="N528" s="197" t="s">
        <v>38</v>
      </c>
      <c r="O528" s="58"/>
      <c r="P528" s="155">
        <f>O528*H528</f>
        <v>0</v>
      </c>
      <c r="Q528" s="155">
        <v>0</v>
      </c>
      <c r="R528" s="155">
        <f>Q528*H528</f>
        <v>0</v>
      </c>
      <c r="S528" s="155">
        <v>0</v>
      </c>
      <c r="T528" s="156">
        <f>S528*H528</f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57" t="s">
        <v>147</v>
      </c>
      <c r="AT528" s="157" t="s">
        <v>143</v>
      </c>
      <c r="AU528" s="157" t="s">
        <v>83</v>
      </c>
      <c r="AY528" s="17" t="s">
        <v>120</v>
      </c>
      <c r="BE528" s="158">
        <f>IF(N528="základní",J528,0)</f>
        <v>0</v>
      </c>
      <c r="BF528" s="158">
        <f>IF(N528="snížená",J528,0)</f>
        <v>0</v>
      </c>
      <c r="BG528" s="158">
        <f>IF(N528="zákl. přenesená",J528,0)</f>
        <v>0</v>
      </c>
      <c r="BH528" s="158">
        <f>IF(N528="sníž. přenesená",J528,0)</f>
        <v>0</v>
      </c>
      <c r="BI528" s="158">
        <f>IF(N528="nulová",J528,0)</f>
        <v>0</v>
      </c>
      <c r="BJ528" s="17" t="s">
        <v>81</v>
      </c>
      <c r="BK528" s="158">
        <f>ROUND(I528*H528,2)</f>
        <v>0</v>
      </c>
      <c r="BL528" s="17" t="s">
        <v>127</v>
      </c>
      <c r="BM528" s="157" t="s">
        <v>536</v>
      </c>
    </row>
    <row r="529" spans="1:65" s="2" customFormat="1" ht="19.5">
      <c r="A529" s="32"/>
      <c r="B529" s="33"/>
      <c r="C529" s="32"/>
      <c r="D529" s="159" t="s">
        <v>128</v>
      </c>
      <c r="E529" s="32"/>
      <c r="F529" s="160" t="s">
        <v>535</v>
      </c>
      <c r="G529" s="32"/>
      <c r="H529" s="32"/>
      <c r="I529" s="161"/>
      <c r="J529" s="32"/>
      <c r="K529" s="32"/>
      <c r="L529" s="33"/>
      <c r="M529" s="162"/>
      <c r="N529" s="163"/>
      <c r="O529" s="58"/>
      <c r="P529" s="58"/>
      <c r="Q529" s="58"/>
      <c r="R529" s="58"/>
      <c r="S529" s="58"/>
      <c r="T529" s="59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T529" s="17" t="s">
        <v>128</v>
      </c>
      <c r="AU529" s="17" t="s">
        <v>83</v>
      </c>
    </row>
    <row r="530" spans="1:65" s="13" customFormat="1">
      <c r="B530" s="164"/>
      <c r="D530" s="159" t="s">
        <v>129</v>
      </c>
      <c r="E530" s="165" t="s">
        <v>1</v>
      </c>
      <c r="F530" s="166" t="s">
        <v>537</v>
      </c>
      <c r="H530" s="165" t="s">
        <v>1</v>
      </c>
      <c r="I530" s="167"/>
      <c r="L530" s="164"/>
      <c r="M530" s="168"/>
      <c r="N530" s="169"/>
      <c r="O530" s="169"/>
      <c r="P530" s="169"/>
      <c r="Q530" s="169"/>
      <c r="R530" s="169"/>
      <c r="S530" s="169"/>
      <c r="T530" s="170"/>
      <c r="AT530" s="165" t="s">
        <v>129</v>
      </c>
      <c r="AU530" s="165" t="s">
        <v>83</v>
      </c>
      <c r="AV530" s="13" t="s">
        <v>81</v>
      </c>
      <c r="AW530" s="13" t="s">
        <v>30</v>
      </c>
      <c r="AX530" s="13" t="s">
        <v>73</v>
      </c>
      <c r="AY530" s="165" t="s">
        <v>120</v>
      </c>
    </row>
    <row r="531" spans="1:65" s="14" customFormat="1">
      <c r="B531" s="171"/>
      <c r="D531" s="159" t="s">
        <v>129</v>
      </c>
      <c r="E531" s="172" t="s">
        <v>1</v>
      </c>
      <c r="F531" s="173" t="s">
        <v>532</v>
      </c>
      <c r="H531" s="174">
        <v>69</v>
      </c>
      <c r="I531" s="175"/>
      <c r="L531" s="171"/>
      <c r="M531" s="176"/>
      <c r="N531" s="177"/>
      <c r="O531" s="177"/>
      <c r="P531" s="177"/>
      <c r="Q531" s="177"/>
      <c r="R531" s="177"/>
      <c r="S531" s="177"/>
      <c r="T531" s="178"/>
      <c r="AT531" s="172" t="s">
        <v>129</v>
      </c>
      <c r="AU531" s="172" t="s">
        <v>83</v>
      </c>
      <c r="AV531" s="14" t="s">
        <v>83</v>
      </c>
      <c r="AW531" s="14" t="s">
        <v>30</v>
      </c>
      <c r="AX531" s="14" t="s">
        <v>73</v>
      </c>
      <c r="AY531" s="172" t="s">
        <v>120</v>
      </c>
    </row>
    <row r="532" spans="1:65" s="15" customFormat="1">
      <c r="B532" s="179"/>
      <c r="D532" s="159" t="s">
        <v>129</v>
      </c>
      <c r="E532" s="180" t="s">
        <v>1</v>
      </c>
      <c r="F532" s="181" t="s">
        <v>132</v>
      </c>
      <c r="H532" s="182">
        <v>69</v>
      </c>
      <c r="I532" s="183"/>
      <c r="L532" s="179"/>
      <c r="M532" s="184"/>
      <c r="N532" s="185"/>
      <c r="O532" s="185"/>
      <c r="P532" s="185"/>
      <c r="Q532" s="185"/>
      <c r="R532" s="185"/>
      <c r="S532" s="185"/>
      <c r="T532" s="186"/>
      <c r="AT532" s="180" t="s">
        <v>129</v>
      </c>
      <c r="AU532" s="180" t="s">
        <v>83</v>
      </c>
      <c r="AV532" s="15" t="s">
        <v>127</v>
      </c>
      <c r="AW532" s="15" t="s">
        <v>30</v>
      </c>
      <c r="AX532" s="15" t="s">
        <v>81</v>
      </c>
      <c r="AY532" s="180" t="s">
        <v>120</v>
      </c>
    </row>
    <row r="533" spans="1:65" s="2" customFormat="1" ht="21.75" customHeight="1">
      <c r="A533" s="32"/>
      <c r="B533" s="144"/>
      <c r="C533" s="145" t="s">
        <v>333</v>
      </c>
      <c r="D533" s="145" t="s">
        <v>123</v>
      </c>
      <c r="E533" s="146" t="s">
        <v>538</v>
      </c>
      <c r="F533" s="147" t="s">
        <v>539</v>
      </c>
      <c r="G533" s="148" t="s">
        <v>272</v>
      </c>
      <c r="H533" s="149">
        <v>2.2999999999999998</v>
      </c>
      <c r="I533" s="150"/>
      <c r="J533" s="151">
        <f>ROUND(I533*H533,2)</f>
        <v>0</v>
      </c>
      <c r="K533" s="152"/>
      <c r="L533" s="33"/>
      <c r="M533" s="153" t="s">
        <v>1</v>
      </c>
      <c r="N533" s="154" t="s">
        <v>38</v>
      </c>
      <c r="O533" s="58"/>
      <c r="P533" s="155">
        <f>O533*H533</f>
        <v>0</v>
      </c>
      <c r="Q533" s="155">
        <v>0</v>
      </c>
      <c r="R533" s="155">
        <f>Q533*H533</f>
        <v>0</v>
      </c>
      <c r="S533" s="155">
        <v>0</v>
      </c>
      <c r="T533" s="156">
        <f>S533*H533</f>
        <v>0</v>
      </c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R533" s="157" t="s">
        <v>127</v>
      </c>
      <c r="AT533" s="157" t="s">
        <v>123</v>
      </c>
      <c r="AU533" s="157" t="s">
        <v>83</v>
      </c>
      <c r="AY533" s="17" t="s">
        <v>120</v>
      </c>
      <c r="BE533" s="158">
        <f>IF(N533="základní",J533,0)</f>
        <v>0</v>
      </c>
      <c r="BF533" s="158">
        <f>IF(N533="snížená",J533,0)</f>
        <v>0</v>
      </c>
      <c r="BG533" s="158">
        <f>IF(N533="zákl. přenesená",J533,0)</f>
        <v>0</v>
      </c>
      <c r="BH533" s="158">
        <f>IF(N533="sníž. přenesená",J533,0)</f>
        <v>0</v>
      </c>
      <c r="BI533" s="158">
        <f>IF(N533="nulová",J533,0)</f>
        <v>0</v>
      </c>
      <c r="BJ533" s="17" t="s">
        <v>81</v>
      </c>
      <c r="BK533" s="158">
        <f>ROUND(I533*H533,2)</f>
        <v>0</v>
      </c>
      <c r="BL533" s="17" t="s">
        <v>127</v>
      </c>
      <c r="BM533" s="157" t="s">
        <v>540</v>
      </c>
    </row>
    <row r="534" spans="1:65" s="2" customFormat="1" ht="19.5">
      <c r="A534" s="32"/>
      <c r="B534" s="33"/>
      <c r="C534" s="32"/>
      <c r="D534" s="159" t="s">
        <v>128</v>
      </c>
      <c r="E534" s="32"/>
      <c r="F534" s="160" t="s">
        <v>539</v>
      </c>
      <c r="G534" s="32"/>
      <c r="H534" s="32"/>
      <c r="I534" s="161"/>
      <c r="J534" s="32"/>
      <c r="K534" s="32"/>
      <c r="L534" s="33"/>
      <c r="M534" s="162"/>
      <c r="N534" s="163"/>
      <c r="O534" s="58"/>
      <c r="P534" s="58"/>
      <c r="Q534" s="58"/>
      <c r="R534" s="58"/>
      <c r="S534" s="58"/>
      <c r="T534" s="59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T534" s="17" t="s">
        <v>128</v>
      </c>
      <c r="AU534" s="17" t="s">
        <v>83</v>
      </c>
    </row>
    <row r="535" spans="1:65" s="13" customFormat="1">
      <c r="B535" s="164"/>
      <c r="D535" s="159" t="s">
        <v>129</v>
      </c>
      <c r="E535" s="165" t="s">
        <v>1</v>
      </c>
      <c r="F535" s="166" t="s">
        <v>541</v>
      </c>
      <c r="H535" s="165" t="s">
        <v>1</v>
      </c>
      <c r="I535" s="167"/>
      <c r="L535" s="164"/>
      <c r="M535" s="168"/>
      <c r="N535" s="169"/>
      <c r="O535" s="169"/>
      <c r="P535" s="169"/>
      <c r="Q535" s="169"/>
      <c r="R535" s="169"/>
      <c r="S535" s="169"/>
      <c r="T535" s="170"/>
      <c r="AT535" s="165" t="s">
        <v>129</v>
      </c>
      <c r="AU535" s="165" t="s">
        <v>83</v>
      </c>
      <c r="AV535" s="13" t="s">
        <v>81</v>
      </c>
      <c r="AW535" s="13" t="s">
        <v>30</v>
      </c>
      <c r="AX535" s="13" t="s">
        <v>73</v>
      </c>
      <c r="AY535" s="165" t="s">
        <v>120</v>
      </c>
    </row>
    <row r="536" spans="1:65" s="14" customFormat="1">
      <c r="B536" s="171"/>
      <c r="D536" s="159" t="s">
        <v>129</v>
      </c>
      <c r="E536" s="172" t="s">
        <v>1</v>
      </c>
      <c r="F536" s="173" t="s">
        <v>542</v>
      </c>
      <c r="H536" s="174">
        <v>2.2999999999999998</v>
      </c>
      <c r="I536" s="175"/>
      <c r="L536" s="171"/>
      <c r="M536" s="176"/>
      <c r="N536" s="177"/>
      <c r="O536" s="177"/>
      <c r="P536" s="177"/>
      <c r="Q536" s="177"/>
      <c r="R536" s="177"/>
      <c r="S536" s="177"/>
      <c r="T536" s="178"/>
      <c r="AT536" s="172" t="s">
        <v>129</v>
      </c>
      <c r="AU536" s="172" t="s">
        <v>83</v>
      </c>
      <c r="AV536" s="14" t="s">
        <v>83</v>
      </c>
      <c r="AW536" s="14" t="s">
        <v>30</v>
      </c>
      <c r="AX536" s="14" t="s">
        <v>73</v>
      </c>
      <c r="AY536" s="172" t="s">
        <v>120</v>
      </c>
    </row>
    <row r="537" spans="1:65" s="15" customFormat="1">
      <c r="B537" s="179"/>
      <c r="D537" s="159" t="s">
        <v>129</v>
      </c>
      <c r="E537" s="180" t="s">
        <v>1</v>
      </c>
      <c r="F537" s="181" t="s">
        <v>132</v>
      </c>
      <c r="H537" s="182">
        <v>2.2999999999999998</v>
      </c>
      <c r="I537" s="183"/>
      <c r="L537" s="179"/>
      <c r="M537" s="184"/>
      <c r="N537" s="185"/>
      <c r="O537" s="185"/>
      <c r="P537" s="185"/>
      <c r="Q537" s="185"/>
      <c r="R537" s="185"/>
      <c r="S537" s="185"/>
      <c r="T537" s="186"/>
      <c r="AT537" s="180" t="s">
        <v>129</v>
      </c>
      <c r="AU537" s="180" t="s">
        <v>83</v>
      </c>
      <c r="AV537" s="15" t="s">
        <v>127</v>
      </c>
      <c r="AW537" s="15" t="s">
        <v>30</v>
      </c>
      <c r="AX537" s="15" t="s">
        <v>81</v>
      </c>
      <c r="AY537" s="180" t="s">
        <v>120</v>
      </c>
    </row>
    <row r="538" spans="1:65" s="2" customFormat="1" ht="16.5" customHeight="1">
      <c r="A538" s="32"/>
      <c r="B538" s="144"/>
      <c r="C538" s="187" t="s">
        <v>543</v>
      </c>
      <c r="D538" s="187" t="s">
        <v>143</v>
      </c>
      <c r="E538" s="188" t="s">
        <v>544</v>
      </c>
      <c r="F538" s="189" t="s">
        <v>545</v>
      </c>
      <c r="G538" s="190" t="s">
        <v>146</v>
      </c>
      <c r="H538" s="191">
        <v>1.242</v>
      </c>
      <c r="I538" s="192"/>
      <c r="J538" s="193">
        <f>ROUND(I538*H538,2)</f>
        <v>0</v>
      </c>
      <c r="K538" s="194"/>
      <c r="L538" s="195"/>
      <c r="M538" s="196" t="s">
        <v>1</v>
      </c>
      <c r="N538" s="197" t="s">
        <v>38</v>
      </c>
      <c r="O538" s="58"/>
      <c r="P538" s="155">
        <f>O538*H538</f>
        <v>0</v>
      </c>
      <c r="Q538" s="155">
        <v>0</v>
      </c>
      <c r="R538" s="155">
        <f>Q538*H538</f>
        <v>0</v>
      </c>
      <c r="S538" s="155">
        <v>0</v>
      </c>
      <c r="T538" s="156">
        <f>S538*H538</f>
        <v>0</v>
      </c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57" t="s">
        <v>147</v>
      </c>
      <c r="AT538" s="157" t="s">
        <v>143</v>
      </c>
      <c r="AU538" s="157" t="s">
        <v>83</v>
      </c>
      <c r="AY538" s="17" t="s">
        <v>120</v>
      </c>
      <c r="BE538" s="158">
        <f>IF(N538="základní",J538,0)</f>
        <v>0</v>
      </c>
      <c r="BF538" s="158">
        <f>IF(N538="snížená",J538,0)</f>
        <v>0</v>
      </c>
      <c r="BG538" s="158">
        <f>IF(N538="zákl. přenesená",J538,0)</f>
        <v>0</v>
      </c>
      <c r="BH538" s="158">
        <f>IF(N538="sníž. přenesená",J538,0)</f>
        <v>0</v>
      </c>
      <c r="BI538" s="158">
        <f>IF(N538="nulová",J538,0)</f>
        <v>0</v>
      </c>
      <c r="BJ538" s="17" t="s">
        <v>81</v>
      </c>
      <c r="BK538" s="158">
        <f>ROUND(I538*H538,2)</f>
        <v>0</v>
      </c>
      <c r="BL538" s="17" t="s">
        <v>127</v>
      </c>
      <c r="BM538" s="157" t="s">
        <v>546</v>
      </c>
    </row>
    <row r="539" spans="1:65" s="2" customFormat="1">
      <c r="A539" s="32"/>
      <c r="B539" s="33"/>
      <c r="C539" s="32"/>
      <c r="D539" s="159" t="s">
        <v>128</v>
      </c>
      <c r="E539" s="32"/>
      <c r="F539" s="160" t="s">
        <v>545</v>
      </c>
      <c r="G539" s="32"/>
      <c r="H539" s="32"/>
      <c r="I539" s="161"/>
      <c r="J539" s="32"/>
      <c r="K539" s="32"/>
      <c r="L539" s="33"/>
      <c r="M539" s="162"/>
      <c r="N539" s="163"/>
      <c r="O539" s="58"/>
      <c r="P539" s="58"/>
      <c r="Q539" s="58"/>
      <c r="R539" s="58"/>
      <c r="S539" s="58"/>
      <c r="T539" s="59"/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T539" s="17" t="s">
        <v>128</v>
      </c>
      <c r="AU539" s="17" t="s">
        <v>83</v>
      </c>
    </row>
    <row r="540" spans="1:65" s="13" customFormat="1" ht="22.5">
      <c r="B540" s="164"/>
      <c r="D540" s="159" t="s">
        <v>129</v>
      </c>
      <c r="E540" s="165" t="s">
        <v>1</v>
      </c>
      <c r="F540" s="166" t="s">
        <v>547</v>
      </c>
      <c r="H540" s="165" t="s">
        <v>1</v>
      </c>
      <c r="I540" s="167"/>
      <c r="L540" s="164"/>
      <c r="M540" s="168"/>
      <c r="N540" s="169"/>
      <c r="O540" s="169"/>
      <c r="P540" s="169"/>
      <c r="Q540" s="169"/>
      <c r="R540" s="169"/>
      <c r="S540" s="169"/>
      <c r="T540" s="170"/>
      <c r="AT540" s="165" t="s">
        <v>129</v>
      </c>
      <c r="AU540" s="165" t="s">
        <v>83</v>
      </c>
      <c r="AV540" s="13" t="s">
        <v>81</v>
      </c>
      <c r="AW540" s="13" t="s">
        <v>30</v>
      </c>
      <c r="AX540" s="13" t="s">
        <v>73</v>
      </c>
      <c r="AY540" s="165" t="s">
        <v>120</v>
      </c>
    </row>
    <row r="541" spans="1:65" s="14" customFormat="1">
      <c r="B541" s="171"/>
      <c r="D541" s="159" t="s">
        <v>129</v>
      </c>
      <c r="E541" s="172" t="s">
        <v>1</v>
      </c>
      <c r="F541" s="173" t="s">
        <v>548</v>
      </c>
      <c r="H541" s="174">
        <v>1.242</v>
      </c>
      <c r="I541" s="175"/>
      <c r="L541" s="171"/>
      <c r="M541" s="176"/>
      <c r="N541" s="177"/>
      <c r="O541" s="177"/>
      <c r="P541" s="177"/>
      <c r="Q541" s="177"/>
      <c r="R541" s="177"/>
      <c r="S541" s="177"/>
      <c r="T541" s="178"/>
      <c r="AT541" s="172" t="s">
        <v>129</v>
      </c>
      <c r="AU541" s="172" t="s">
        <v>83</v>
      </c>
      <c r="AV541" s="14" t="s">
        <v>83</v>
      </c>
      <c r="AW541" s="14" t="s">
        <v>30</v>
      </c>
      <c r="AX541" s="14" t="s">
        <v>73</v>
      </c>
      <c r="AY541" s="172" t="s">
        <v>120</v>
      </c>
    </row>
    <row r="542" spans="1:65" s="15" customFormat="1">
      <c r="B542" s="179"/>
      <c r="D542" s="159" t="s">
        <v>129</v>
      </c>
      <c r="E542" s="180" t="s">
        <v>1</v>
      </c>
      <c r="F542" s="181" t="s">
        <v>132</v>
      </c>
      <c r="H542" s="182">
        <v>1.242</v>
      </c>
      <c r="I542" s="183"/>
      <c r="L542" s="179"/>
      <c r="M542" s="184"/>
      <c r="N542" s="185"/>
      <c r="O542" s="185"/>
      <c r="P542" s="185"/>
      <c r="Q542" s="185"/>
      <c r="R542" s="185"/>
      <c r="S542" s="185"/>
      <c r="T542" s="186"/>
      <c r="AT542" s="180" t="s">
        <v>129</v>
      </c>
      <c r="AU542" s="180" t="s">
        <v>83</v>
      </c>
      <c r="AV542" s="15" t="s">
        <v>127</v>
      </c>
      <c r="AW542" s="15" t="s">
        <v>30</v>
      </c>
      <c r="AX542" s="15" t="s">
        <v>81</v>
      </c>
      <c r="AY542" s="180" t="s">
        <v>120</v>
      </c>
    </row>
    <row r="543" spans="1:65" s="2" customFormat="1" ht="21.75" customHeight="1">
      <c r="A543" s="32"/>
      <c r="B543" s="144"/>
      <c r="C543" s="187" t="s">
        <v>338</v>
      </c>
      <c r="D543" s="187" t="s">
        <v>143</v>
      </c>
      <c r="E543" s="188" t="s">
        <v>549</v>
      </c>
      <c r="F543" s="189" t="s">
        <v>550</v>
      </c>
      <c r="G543" s="190" t="s">
        <v>126</v>
      </c>
      <c r="H543" s="191">
        <v>3.4060000000000001</v>
      </c>
      <c r="I543" s="192"/>
      <c r="J543" s="193">
        <f>ROUND(I543*H543,2)</f>
        <v>0</v>
      </c>
      <c r="K543" s="194"/>
      <c r="L543" s="195"/>
      <c r="M543" s="196" t="s">
        <v>1</v>
      </c>
      <c r="N543" s="197" t="s">
        <v>38</v>
      </c>
      <c r="O543" s="58"/>
      <c r="P543" s="155">
        <f>O543*H543</f>
        <v>0</v>
      </c>
      <c r="Q543" s="155">
        <v>0</v>
      </c>
      <c r="R543" s="155">
        <f>Q543*H543</f>
        <v>0</v>
      </c>
      <c r="S543" s="155">
        <v>0</v>
      </c>
      <c r="T543" s="156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57" t="s">
        <v>147</v>
      </c>
      <c r="AT543" s="157" t="s">
        <v>143</v>
      </c>
      <c r="AU543" s="157" t="s">
        <v>83</v>
      </c>
      <c r="AY543" s="17" t="s">
        <v>120</v>
      </c>
      <c r="BE543" s="158">
        <f>IF(N543="základní",J543,0)</f>
        <v>0</v>
      </c>
      <c r="BF543" s="158">
        <f>IF(N543="snížená",J543,0)</f>
        <v>0</v>
      </c>
      <c r="BG543" s="158">
        <f>IF(N543="zákl. přenesená",J543,0)</f>
        <v>0</v>
      </c>
      <c r="BH543" s="158">
        <f>IF(N543="sníž. přenesená",J543,0)</f>
        <v>0</v>
      </c>
      <c r="BI543" s="158">
        <f>IF(N543="nulová",J543,0)</f>
        <v>0</v>
      </c>
      <c r="BJ543" s="17" t="s">
        <v>81</v>
      </c>
      <c r="BK543" s="158">
        <f>ROUND(I543*H543,2)</f>
        <v>0</v>
      </c>
      <c r="BL543" s="17" t="s">
        <v>127</v>
      </c>
      <c r="BM543" s="157" t="s">
        <v>551</v>
      </c>
    </row>
    <row r="544" spans="1:65" s="2" customFormat="1">
      <c r="A544" s="32"/>
      <c r="B544" s="33"/>
      <c r="C544" s="32"/>
      <c r="D544" s="159" t="s">
        <v>128</v>
      </c>
      <c r="E544" s="32"/>
      <c r="F544" s="160" t="s">
        <v>550</v>
      </c>
      <c r="G544" s="32"/>
      <c r="H544" s="32"/>
      <c r="I544" s="161"/>
      <c r="J544" s="32"/>
      <c r="K544" s="32"/>
      <c r="L544" s="33"/>
      <c r="M544" s="162"/>
      <c r="N544" s="163"/>
      <c r="O544" s="58"/>
      <c r="P544" s="58"/>
      <c r="Q544" s="58"/>
      <c r="R544" s="58"/>
      <c r="S544" s="58"/>
      <c r="T544" s="59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T544" s="17" t="s">
        <v>128</v>
      </c>
      <c r="AU544" s="17" t="s">
        <v>83</v>
      </c>
    </row>
    <row r="545" spans="1:65" s="13" customFormat="1">
      <c r="B545" s="164"/>
      <c r="D545" s="159" t="s">
        <v>129</v>
      </c>
      <c r="E545" s="165" t="s">
        <v>1</v>
      </c>
      <c r="F545" s="166" t="s">
        <v>552</v>
      </c>
      <c r="H545" s="165" t="s">
        <v>1</v>
      </c>
      <c r="I545" s="167"/>
      <c r="L545" s="164"/>
      <c r="M545" s="168"/>
      <c r="N545" s="169"/>
      <c r="O545" s="169"/>
      <c r="P545" s="169"/>
      <c r="Q545" s="169"/>
      <c r="R545" s="169"/>
      <c r="S545" s="169"/>
      <c r="T545" s="170"/>
      <c r="AT545" s="165" t="s">
        <v>129</v>
      </c>
      <c r="AU545" s="165" t="s">
        <v>83</v>
      </c>
      <c r="AV545" s="13" t="s">
        <v>81</v>
      </c>
      <c r="AW545" s="13" t="s">
        <v>30</v>
      </c>
      <c r="AX545" s="13" t="s">
        <v>73</v>
      </c>
      <c r="AY545" s="165" t="s">
        <v>120</v>
      </c>
    </row>
    <row r="546" spans="1:65" s="14" customFormat="1">
      <c r="B546" s="171"/>
      <c r="D546" s="159" t="s">
        <v>129</v>
      </c>
      <c r="E546" s="172" t="s">
        <v>1</v>
      </c>
      <c r="F546" s="173" t="s">
        <v>553</v>
      </c>
      <c r="H546" s="174">
        <v>2.46</v>
      </c>
      <c r="I546" s="175"/>
      <c r="L546" s="171"/>
      <c r="M546" s="176"/>
      <c r="N546" s="177"/>
      <c r="O546" s="177"/>
      <c r="P546" s="177"/>
      <c r="Q546" s="177"/>
      <c r="R546" s="177"/>
      <c r="S546" s="177"/>
      <c r="T546" s="178"/>
      <c r="AT546" s="172" t="s">
        <v>129</v>
      </c>
      <c r="AU546" s="172" t="s">
        <v>83</v>
      </c>
      <c r="AV546" s="14" t="s">
        <v>83</v>
      </c>
      <c r="AW546" s="14" t="s">
        <v>30</v>
      </c>
      <c r="AX546" s="14" t="s">
        <v>73</v>
      </c>
      <c r="AY546" s="172" t="s">
        <v>120</v>
      </c>
    </row>
    <row r="547" spans="1:65" s="13" customFormat="1">
      <c r="B547" s="164"/>
      <c r="D547" s="159" t="s">
        <v>129</v>
      </c>
      <c r="E547" s="165" t="s">
        <v>1</v>
      </c>
      <c r="F547" s="166" t="s">
        <v>554</v>
      </c>
      <c r="H547" s="165" t="s">
        <v>1</v>
      </c>
      <c r="I547" s="167"/>
      <c r="L547" s="164"/>
      <c r="M547" s="168"/>
      <c r="N547" s="169"/>
      <c r="O547" s="169"/>
      <c r="P547" s="169"/>
      <c r="Q547" s="169"/>
      <c r="R547" s="169"/>
      <c r="S547" s="169"/>
      <c r="T547" s="170"/>
      <c r="AT547" s="165" t="s">
        <v>129</v>
      </c>
      <c r="AU547" s="165" t="s">
        <v>83</v>
      </c>
      <c r="AV547" s="13" t="s">
        <v>81</v>
      </c>
      <c r="AW547" s="13" t="s">
        <v>30</v>
      </c>
      <c r="AX547" s="13" t="s">
        <v>73</v>
      </c>
      <c r="AY547" s="165" t="s">
        <v>120</v>
      </c>
    </row>
    <row r="548" spans="1:65" s="14" customFormat="1">
      <c r="B548" s="171"/>
      <c r="D548" s="159" t="s">
        <v>129</v>
      </c>
      <c r="E548" s="172" t="s">
        <v>1</v>
      </c>
      <c r="F548" s="173" t="s">
        <v>555</v>
      </c>
      <c r="H548" s="174">
        <v>0.94599999999999995</v>
      </c>
      <c r="I548" s="175"/>
      <c r="L548" s="171"/>
      <c r="M548" s="176"/>
      <c r="N548" s="177"/>
      <c r="O548" s="177"/>
      <c r="P548" s="177"/>
      <c r="Q548" s="177"/>
      <c r="R548" s="177"/>
      <c r="S548" s="177"/>
      <c r="T548" s="178"/>
      <c r="AT548" s="172" t="s">
        <v>129</v>
      </c>
      <c r="AU548" s="172" t="s">
        <v>83</v>
      </c>
      <c r="AV548" s="14" t="s">
        <v>83</v>
      </c>
      <c r="AW548" s="14" t="s">
        <v>30</v>
      </c>
      <c r="AX548" s="14" t="s">
        <v>73</v>
      </c>
      <c r="AY548" s="172" t="s">
        <v>120</v>
      </c>
    </row>
    <row r="549" spans="1:65" s="15" customFormat="1">
      <c r="B549" s="179"/>
      <c r="D549" s="159" t="s">
        <v>129</v>
      </c>
      <c r="E549" s="180" t="s">
        <v>1</v>
      </c>
      <c r="F549" s="181" t="s">
        <v>132</v>
      </c>
      <c r="H549" s="182">
        <v>3.4060000000000001</v>
      </c>
      <c r="I549" s="183"/>
      <c r="L549" s="179"/>
      <c r="M549" s="184"/>
      <c r="N549" s="185"/>
      <c r="O549" s="185"/>
      <c r="P549" s="185"/>
      <c r="Q549" s="185"/>
      <c r="R549" s="185"/>
      <c r="S549" s="185"/>
      <c r="T549" s="186"/>
      <c r="AT549" s="180" t="s">
        <v>129</v>
      </c>
      <c r="AU549" s="180" t="s">
        <v>83</v>
      </c>
      <c r="AV549" s="15" t="s">
        <v>127</v>
      </c>
      <c r="AW549" s="15" t="s">
        <v>30</v>
      </c>
      <c r="AX549" s="15" t="s">
        <v>81</v>
      </c>
      <c r="AY549" s="180" t="s">
        <v>120</v>
      </c>
    </row>
    <row r="550" spans="1:65" s="2" customFormat="1" ht="21.75" customHeight="1">
      <c r="A550" s="32"/>
      <c r="B550" s="144"/>
      <c r="C550" s="145" t="s">
        <v>556</v>
      </c>
      <c r="D550" s="145" t="s">
        <v>123</v>
      </c>
      <c r="E550" s="146" t="s">
        <v>557</v>
      </c>
      <c r="F550" s="147" t="s">
        <v>558</v>
      </c>
      <c r="G550" s="148" t="s">
        <v>126</v>
      </c>
      <c r="H550" s="149">
        <v>14</v>
      </c>
      <c r="I550" s="150"/>
      <c r="J550" s="151">
        <f>ROUND(I550*H550,2)</f>
        <v>0</v>
      </c>
      <c r="K550" s="152"/>
      <c r="L550" s="33"/>
      <c r="M550" s="153" t="s">
        <v>1</v>
      </c>
      <c r="N550" s="154" t="s">
        <v>38</v>
      </c>
      <c r="O550" s="58"/>
      <c r="P550" s="155">
        <f>O550*H550</f>
        <v>0</v>
      </c>
      <c r="Q550" s="155">
        <v>0</v>
      </c>
      <c r="R550" s="155">
        <f>Q550*H550</f>
        <v>0</v>
      </c>
      <c r="S550" s="155">
        <v>0</v>
      </c>
      <c r="T550" s="156">
        <f>S550*H550</f>
        <v>0</v>
      </c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R550" s="157" t="s">
        <v>127</v>
      </c>
      <c r="AT550" s="157" t="s">
        <v>123</v>
      </c>
      <c r="AU550" s="157" t="s">
        <v>83</v>
      </c>
      <c r="AY550" s="17" t="s">
        <v>120</v>
      </c>
      <c r="BE550" s="158">
        <f>IF(N550="základní",J550,0)</f>
        <v>0</v>
      </c>
      <c r="BF550" s="158">
        <f>IF(N550="snížená",J550,0)</f>
        <v>0</v>
      </c>
      <c r="BG550" s="158">
        <f>IF(N550="zákl. přenesená",J550,0)</f>
        <v>0</v>
      </c>
      <c r="BH550" s="158">
        <f>IF(N550="sníž. přenesená",J550,0)</f>
        <v>0</v>
      </c>
      <c r="BI550" s="158">
        <f>IF(N550="nulová",J550,0)</f>
        <v>0</v>
      </c>
      <c r="BJ550" s="17" t="s">
        <v>81</v>
      </c>
      <c r="BK550" s="158">
        <f>ROUND(I550*H550,2)</f>
        <v>0</v>
      </c>
      <c r="BL550" s="17" t="s">
        <v>127</v>
      </c>
      <c r="BM550" s="157" t="s">
        <v>559</v>
      </c>
    </row>
    <row r="551" spans="1:65" s="2" customFormat="1">
      <c r="A551" s="32"/>
      <c r="B551" s="33"/>
      <c r="C551" s="32"/>
      <c r="D551" s="159" t="s">
        <v>128</v>
      </c>
      <c r="E551" s="32"/>
      <c r="F551" s="160" t="s">
        <v>558</v>
      </c>
      <c r="G551" s="32"/>
      <c r="H551" s="32"/>
      <c r="I551" s="161"/>
      <c r="J551" s="32"/>
      <c r="K551" s="32"/>
      <c r="L551" s="33"/>
      <c r="M551" s="162"/>
      <c r="N551" s="163"/>
      <c r="O551" s="58"/>
      <c r="P551" s="58"/>
      <c r="Q551" s="58"/>
      <c r="R551" s="58"/>
      <c r="S551" s="58"/>
      <c r="T551" s="59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T551" s="17" t="s">
        <v>128</v>
      </c>
      <c r="AU551" s="17" t="s">
        <v>83</v>
      </c>
    </row>
    <row r="552" spans="1:65" s="13" customFormat="1">
      <c r="B552" s="164"/>
      <c r="D552" s="159" t="s">
        <v>129</v>
      </c>
      <c r="E552" s="165" t="s">
        <v>1</v>
      </c>
      <c r="F552" s="166" t="s">
        <v>560</v>
      </c>
      <c r="H552" s="165" t="s">
        <v>1</v>
      </c>
      <c r="I552" s="167"/>
      <c r="L552" s="164"/>
      <c r="M552" s="168"/>
      <c r="N552" s="169"/>
      <c r="O552" s="169"/>
      <c r="P552" s="169"/>
      <c r="Q552" s="169"/>
      <c r="R552" s="169"/>
      <c r="S552" s="169"/>
      <c r="T552" s="170"/>
      <c r="AT552" s="165" t="s">
        <v>129</v>
      </c>
      <c r="AU552" s="165" t="s">
        <v>83</v>
      </c>
      <c r="AV552" s="13" t="s">
        <v>81</v>
      </c>
      <c r="AW552" s="13" t="s">
        <v>30</v>
      </c>
      <c r="AX552" s="13" t="s">
        <v>73</v>
      </c>
      <c r="AY552" s="165" t="s">
        <v>120</v>
      </c>
    </row>
    <row r="553" spans="1:65" s="14" customFormat="1">
      <c r="B553" s="171"/>
      <c r="D553" s="159" t="s">
        <v>129</v>
      </c>
      <c r="E553" s="172" t="s">
        <v>1</v>
      </c>
      <c r="F553" s="173" t="s">
        <v>561</v>
      </c>
      <c r="H553" s="174">
        <v>14</v>
      </c>
      <c r="I553" s="175"/>
      <c r="L553" s="171"/>
      <c r="M553" s="176"/>
      <c r="N553" s="177"/>
      <c r="O553" s="177"/>
      <c r="P553" s="177"/>
      <c r="Q553" s="177"/>
      <c r="R553" s="177"/>
      <c r="S553" s="177"/>
      <c r="T553" s="178"/>
      <c r="AT553" s="172" t="s">
        <v>129</v>
      </c>
      <c r="AU553" s="172" t="s">
        <v>83</v>
      </c>
      <c r="AV553" s="14" t="s">
        <v>83</v>
      </c>
      <c r="AW553" s="14" t="s">
        <v>30</v>
      </c>
      <c r="AX553" s="14" t="s">
        <v>73</v>
      </c>
      <c r="AY553" s="172" t="s">
        <v>120</v>
      </c>
    </row>
    <row r="554" spans="1:65" s="15" customFormat="1">
      <c r="B554" s="179"/>
      <c r="D554" s="159" t="s">
        <v>129</v>
      </c>
      <c r="E554" s="180" t="s">
        <v>1</v>
      </c>
      <c r="F554" s="181" t="s">
        <v>132</v>
      </c>
      <c r="H554" s="182">
        <v>14</v>
      </c>
      <c r="I554" s="183"/>
      <c r="L554" s="179"/>
      <c r="M554" s="184"/>
      <c r="N554" s="185"/>
      <c r="O554" s="185"/>
      <c r="P554" s="185"/>
      <c r="Q554" s="185"/>
      <c r="R554" s="185"/>
      <c r="S554" s="185"/>
      <c r="T554" s="186"/>
      <c r="AT554" s="180" t="s">
        <v>129</v>
      </c>
      <c r="AU554" s="180" t="s">
        <v>83</v>
      </c>
      <c r="AV554" s="15" t="s">
        <v>127</v>
      </c>
      <c r="AW554" s="15" t="s">
        <v>30</v>
      </c>
      <c r="AX554" s="15" t="s">
        <v>81</v>
      </c>
      <c r="AY554" s="180" t="s">
        <v>120</v>
      </c>
    </row>
    <row r="555" spans="1:65" s="2" customFormat="1" ht="21.75" customHeight="1">
      <c r="A555" s="32"/>
      <c r="B555" s="144"/>
      <c r="C555" s="145" t="s">
        <v>341</v>
      </c>
      <c r="D555" s="145" t="s">
        <v>123</v>
      </c>
      <c r="E555" s="146" t="s">
        <v>562</v>
      </c>
      <c r="F555" s="147" t="s">
        <v>563</v>
      </c>
      <c r="G555" s="148" t="s">
        <v>126</v>
      </c>
      <c r="H555" s="149">
        <v>49.95</v>
      </c>
      <c r="I555" s="150"/>
      <c r="J555" s="151">
        <f>ROUND(I555*H555,2)</f>
        <v>0</v>
      </c>
      <c r="K555" s="152"/>
      <c r="L555" s="33"/>
      <c r="M555" s="153" t="s">
        <v>1</v>
      </c>
      <c r="N555" s="154" t="s">
        <v>38</v>
      </c>
      <c r="O555" s="58"/>
      <c r="P555" s="155">
        <f>O555*H555</f>
        <v>0</v>
      </c>
      <c r="Q555" s="155">
        <v>0</v>
      </c>
      <c r="R555" s="155">
        <f>Q555*H555</f>
        <v>0</v>
      </c>
      <c r="S555" s="155">
        <v>0</v>
      </c>
      <c r="T555" s="156">
        <f>S555*H555</f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57" t="s">
        <v>127</v>
      </c>
      <c r="AT555" s="157" t="s">
        <v>123</v>
      </c>
      <c r="AU555" s="157" t="s">
        <v>83</v>
      </c>
      <c r="AY555" s="17" t="s">
        <v>120</v>
      </c>
      <c r="BE555" s="158">
        <f>IF(N555="základní",J555,0)</f>
        <v>0</v>
      </c>
      <c r="BF555" s="158">
        <f>IF(N555="snížená",J555,0)</f>
        <v>0</v>
      </c>
      <c r="BG555" s="158">
        <f>IF(N555="zákl. přenesená",J555,0)</f>
        <v>0</v>
      </c>
      <c r="BH555" s="158">
        <f>IF(N555="sníž. přenesená",J555,0)</f>
        <v>0</v>
      </c>
      <c r="BI555" s="158">
        <f>IF(N555="nulová",J555,0)</f>
        <v>0</v>
      </c>
      <c r="BJ555" s="17" t="s">
        <v>81</v>
      </c>
      <c r="BK555" s="158">
        <f>ROUND(I555*H555,2)</f>
        <v>0</v>
      </c>
      <c r="BL555" s="17" t="s">
        <v>127</v>
      </c>
      <c r="BM555" s="157" t="s">
        <v>564</v>
      </c>
    </row>
    <row r="556" spans="1:65" s="2" customFormat="1">
      <c r="A556" s="32"/>
      <c r="B556" s="33"/>
      <c r="C556" s="32"/>
      <c r="D556" s="159" t="s">
        <v>128</v>
      </c>
      <c r="E556" s="32"/>
      <c r="F556" s="160" t="s">
        <v>563</v>
      </c>
      <c r="G556" s="32"/>
      <c r="H556" s="32"/>
      <c r="I556" s="161"/>
      <c r="J556" s="32"/>
      <c r="K556" s="32"/>
      <c r="L556" s="33"/>
      <c r="M556" s="162"/>
      <c r="N556" s="163"/>
      <c r="O556" s="58"/>
      <c r="P556" s="58"/>
      <c r="Q556" s="58"/>
      <c r="R556" s="58"/>
      <c r="S556" s="58"/>
      <c r="T556" s="59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T556" s="17" t="s">
        <v>128</v>
      </c>
      <c r="AU556" s="17" t="s">
        <v>83</v>
      </c>
    </row>
    <row r="557" spans="1:65" s="13" customFormat="1">
      <c r="B557" s="164"/>
      <c r="D557" s="159" t="s">
        <v>129</v>
      </c>
      <c r="E557" s="165" t="s">
        <v>1</v>
      </c>
      <c r="F557" s="166" t="s">
        <v>565</v>
      </c>
      <c r="H557" s="165" t="s">
        <v>1</v>
      </c>
      <c r="I557" s="167"/>
      <c r="L557" s="164"/>
      <c r="M557" s="168"/>
      <c r="N557" s="169"/>
      <c r="O557" s="169"/>
      <c r="P557" s="169"/>
      <c r="Q557" s="169"/>
      <c r="R557" s="169"/>
      <c r="S557" s="169"/>
      <c r="T557" s="170"/>
      <c r="AT557" s="165" t="s">
        <v>129</v>
      </c>
      <c r="AU557" s="165" t="s">
        <v>83</v>
      </c>
      <c r="AV557" s="13" t="s">
        <v>81</v>
      </c>
      <c r="AW557" s="13" t="s">
        <v>30</v>
      </c>
      <c r="AX557" s="13" t="s">
        <v>73</v>
      </c>
      <c r="AY557" s="165" t="s">
        <v>120</v>
      </c>
    </row>
    <row r="558" spans="1:65" s="14" customFormat="1">
      <c r="B558" s="171"/>
      <c r="D558" s="159" t="s">
        <v>129</v>
      </c>
      <c r="E558" s="172" t="s">
        <v>1</v>
      </c>
      <c r="F558" s="173" t="s">
        <v>566</v>
      </c>
      <c r="H558" s="174">
        <v>20</v>
      </c>
      <c r="I558" s="175"/>
      <c r="L558" s="171"/>
      <c r="M558" s="176"/>
      <c r="N558" s="177"/>
      <c r="O558" s="177"/>
      <c r="P558" s="177"/>
      <c r="Q558" s="177"/>
      <c r="R558" s="177"/>
      <c r="S558" s="177"/>
      <c r="T558" s="178"/>
      <c r="AT558" s="172" t="s">
        <v>129</v>
      </c>
      <c r="AU558" s="172" t="s">
        <v>83</v>
      </c>
      <c r="AV558" s="14" t="s">
        <v>83</v>
      </c>
      <c r="AW558" s="14" t="s">
        <v>30</v>
      </c>
      <c r="AX558" s="14" t="s">
        <v>73</v>
      </c>
      <c r="AY558" s="172" t="s">
        <v>120</v>
      </c>
    </row>
    <row r="559" spans="1:65" s="13" customFormat="1">
      <c r="B559" s="164"/>
      <c r="D559" s="159" t="s">
        <v>129</v>
      </c>
      <c r="E559" s="165" t="s">
        <v>1</v>
      </c>
      <c r="F559" s="166" t="s">
        <v>567</v>
      </c>
      <c r="H559" s="165" t="s">
        <v>1</v>
      </c>
      <c r="I559" s="167"/>
      <c r="L559" s="164"/>
      <c r="M559" s="168"/>
      <c r="N559" s="169"/>
      <c r="O559" s="169"/>
      <c r="P559" s="169"/>
      <c r="Q559" s="169"/>
      <c r="R559" s="169"/>
      <c r="S559" s="169"/>
      <c r="T559" s="170"/>
      <c r="AT559" s="165" t="s">
        <v>129</v>
      </c>
      <c r="AU559" s="165" t="s">
        <v>83</v>
      </c>
      <c r="AV559" s="13" t="s">
        <v>81</v>
      </c>
      <c r="AW559" s="13" t="s">
        <v>30</v>
      </c>
      <c r="AX559" s="13" t="s">
        <v>73</v>
      </c>
      <c r="AY559" s="165" t="s">
        <v>120</v>
      </c>
    </row>
    <row r="560" spans="1:65" s="14" customFormat="1">
      <c r="B560" s="171"/>
      <c r="D560" s="159" t="s">
        <v>129</v>
      </c>
      <c r="E560" s="172" t="s">
        <v>1</v>
      </c>
      <c r="F560" s="173" t="s">
        <v>568</v>
      </c>
      <c r="H560" s="174">
        <v>23.25</v>
      </c>
      <c r="I560" s="175"/>
      <c r="L560" s="171"/>
      <c r="M560" s="176"/>
      <c r="N560" s="177"/>
      <c r="O560" s="177"/>
      <c r="P560" s="177"/>
      <c r="Q560" s="177"/>
      <c r="R560" s="177"/>
      <c r="S560" s="177"/>
      <c r="T560" s="178"/>
      <c r="AT560" s="172" t="s">
        <v>129</v>
      </c>
      <c r="AU560" s="172" t="s">
        <v>83</v>
      </c>
      <c r="AV560" s="14" t="s">
        <v>83</v>
      </c>
      <c r="AW560" s="14" t="s">
        <v>30</v>
      </c>
      <c r="AX560" s="14" t="s">
        <v>73</v>
      </c>
      <c r="AY560" s="172" t="s">
        <v>120</v>
      </c>
    </row>
    <row r="561" spans="1:65" s="13" customFormat="1">
      <c r="B561" s="164"/>
      <c r="D561" s="159" t="s">
        <v>129</v>
      </c>
      <c r="E561" s="165" t="s">
        <v>1</v>
      </c>
      <c r="F561" s="166" t="s">
        <v>569</v>
      </c>
      <c r="H561" s="165" t="s">
        <v>1</v>
      </c>
      <c r="I561" s="167"/>
      <c r="L561" s="164"/>
      <c r="M561" s="168"/>
      <c r="N561" s="169"/>
      <c r="O561" s="169"/>
      <c r="P561" s="169"/>
      <c r="Q561" s="169"/>
      <c r="R561" s="169"/>
      <c r="S561" s="169"/>
      <c r="T561" s="170"/>
      <c r="AT561" s="165" t="s">
        <v>129</v>
      </c>
      <c r="AU561" s="165" t="s">
        <v>83</v>
      </c>
      <c r="AV561" s="13" t="s">
        <v>81</v>
      </c>
      <c r="AW561" s="13" t="s">
        <v>30</v>
      </c>
      <c r="AX561" s="13" t="s">
        <v>73</v>
      </c>
      <c r="AY561" s="165" t="s">
        <v>120</v>
      </c>
    </row>
    <row r="562" spans="1:65" s="14" customFormat="1">
      <c r="B562" s="171"/>
      <c r="D562" s="159" t="s">
        <v>129</v>
      </c>
      <c r="E562" s="172" t="s">
        <v>1</v>
      </c>
      <c r="F562" s="173" t="s">
        <v>570</v>
      </c>
      <c r="H562" s="174">
        <v>3.9</v>
      </c>
      <c r="I562" s="175"/>
      <c r="L562" s="171"/>
      <c r="M562" s="176"/>
      <c r="N562" s="177"/>
      <c r="O562" s="177"/>
      <c r="P562" s="177"/>
      <c r="Q562" s="177"/>
      <c r="R562" s="177"/>
      <c r="S562" s="177"/>
      <c r="T562" s="178"/>
      <c r="AT562" s="172" t="s">
        <v>129</v>
      </c>
      <c r="AU562" s="172" t="s">
        <v>83</v>
      </c>
      <c r="AV562" s="14" t="s">
        <v>83</v>
      </c>
      <c r="AW562" s="14" t="s">
        <v>30</v>
      </c>
      <c r="AX562" s="14" t="s">
        <v>73</v>
      </c>
      <c r="AY562" s="172" t="s">
        <v>120</v>
      </c>
    </row>
    <row r="563" spans="1:65" s="13" customFormat="1">
      <c r="B563" s="164"/>
      <c r="D563" s="159" t="s">
        <v>129</v>
      </c>
      <c r="E563" s="165" t="s">
        <v>1</v>
      </c>
      <c r="F563" s="166" t="s">
        <v>571</v>
      </c>
      <c r="H563" s="165" t="s">
        <v>1</v>
      </c>
      <c r="I563" s="167"/>
      <c r="L563" s="164"/>
      <c r="M563" s="168"/>
      <c r="N563" s="169"/>
      <c r="O563" s="169"/>
      <c r="P563" s="169"/>
      <c r="Q563" s="169"/>
      <c r="R563" s="169"/>
      <c r="S563" s="169"/>
      <c r="T563" s="170"/>
      <c r="AT563" s="165" t="s">
        <v>129</v>
      </c>
      <c r="AU563" s="165" t="s">
        <v>83</v>
      </c>
      <c r="AV563" s="13" t="s">
        <v>81</v>
      </c>
      <c r="AW563" s="13" t="s">
        <v>30</v>
      </c>
      <c r="AX563" s="13" t="s">
        <v>73</v>
      </c>
      <c r="AY563" s="165" t="s">
        <v>120</v>
      </c>
    </row>
    <row r="564" spans="1:65" s="14" customFormat="1">
      <c r="B564" s="171"/>
      <c r="D564" s="159" t="s">
        <v>129</v>
      </c>
      <c r="E564" s="172" t="s">
        <v>1</v>
      </c>
      <c r="F564" s="173" t="s">
        <v>572</v>
      </c>
      <c r="H564" s="174">
        <v>2.8</v>
      </c>
      <c r="I564" s="175"/>
      <c r="L564" s="171"/>
      <c r="M564" s="176"/>
      <c r="N564" s="177"/>
      <c r="O564" s="177"/>
      <c r="P564" s="177"/>
      <c r="Q564" s="177"/>
      <c r="R564" s="177"/>
      <c r="S564" s="177"/>
      <c r="T564" s="178"/>
      <c r="AT564" s="172" t="s">
        <v>129</v>
      </c>
      <c r="AU564" s="172" t="s">
        <v>83</v>
      </c>
      <c r="AV564" s="14" t="s">
        <v>83</v>
      </c>
      <c r="AW564" s="14" t="s">
        <v>30</v>
      </c>
      <c r="AX564" s="14" t="s">
        <v>73</v>
      </c>
      <c r="AY564" s="172" t="s">
        <v>120</v>
      </c>
    </row>
    <row r="565" spans="1:65" s="15" customFormat="1">
      <c r="B565" s="179"/>
      <c r="D565" s="159" t="s">
        <v>129</v>
      </c>
      <c r="E565" s="180" t="s">
        <v>1</v>
      </c>
      <c r="F565" s="181" t="s">
        <v>132</v>
      </c>
      <c r="H565" s="182">
        <v>49.95</v>
      </c>
      <c r="I565" s="183"/>
      <c r="L565" s="179"/>
      <c r="M565" s="184"/>
      <c r="N565" s="185"/>
      <c r="O565" s="185"/>
      <c r="P565" s="185"/>
      <c r="Q565" s="185"/>
      <c r="R565" s="185"/>
      <c r="S565" s="185"/>
      <c r="T565" s="186"/>
      <c r="AT565" s="180" t="s">
        <v>129</v>
      </c>
      <c r="AU565" s="180" t="s">
        <v>83</v>
      </c>
      <c r="AV565" s="15" t="s">
        <v>127</v>
      </c>
      <c r="AW565" s="15" t="s">
        <v>30</v>
      </c>
      <c r="AX565" s="15" t="s">
        <v>81</v>
      </c>
      <c r="AY565" s="180" t="s">
        <v>120</v>
      </c>
    </row>
    <row r="566" spans="1:65" s="12" customFormat="1" ht="22.9" customHeight="1">
      <c r="B566" s="131"/>
      <c r="D566" s="132" t="s">
        <v>72</v>
      </c>
      <c r="E566" s="142" t="s">
        <v>173</v>
      </c>
      <c r="F566" s="142" t="s">
        <v>573</v>
      </c>
      <c r="I566" s="134"/>
      <c r="J566" s="143">
        <f>BK566</f>
        <v>0</v>
      </c>
      <c r="L566" s="131"/>
      <c r="M566" s="136"/>
      <c r="N566" s="137"/>
      <c r="O566" s="137"/>
      <c r="P566" s="138">
        <f>SUM(P567:P704)</f>
        <v>0</v>
      </c>
      <c r="Q566" s="137"/>
      <c r="R566" s="138">
        <f>SUM(R567:R704)</f>
        <v>0</v>
      </c>
      <c r="S566" s="137"/>
      <c r="T566" s="139">
        <f>SUM(T567:T704)</f>
        <v>0</v>
      </c>
      <c r="AR566" s="132" t="s">
        <v>81</v>
      </c>
      <c r="AT566" s="140" t="s">
        <v>72</v>
      </c>
      <c r="AU566" s="140" t="s">
        <v>81</v>
      </c>
      <c r="AY566" s="132" t="s">
        <v>120</v>
      </c>
      <c r="BK566" s="141">
        <f>SUM(BK567:BK704)</f>
        <v>0</v>
      </c>
    </row>
    <row r="567" spans="1:65" s="2" customFormat="1" ht="16.5" customHeight="1">
      <c r="A567" s="32"/>
      <c r="B567" s="144"/>
      <c r="C567" s="145" t="s">
        <v>574</v>
      </c>
      <c r="D567" s="145" t="s">
        <v>123</v>
      </c>
      <c r="E567" s="146" t="s">
        <v>575</v>
      </c>
      <c r="F567" s="147" t="s">
        <v>576</v>
      </c>
      <c r="G567" s="148" t="s">
        <v>126</v>
      </c>
      <c r="H567" s="149">
        <v>255.15</v>
      </c>
      <c r="I567" s="150"/>
      <c r="J567" s="151">
        <f>ROUND(I567*H567,2)</f>
        <v>0</v>
      </c>
      <c r="K567" s="152"/>
      <c r="L567" s="33"/>
      <c r="M567" s="153" t="s">
        <v>1</v>
      </c>
      <c r="N567" s="154" t="s">
        <v>38</v>
      </c>
      <c r="O567" s="58"/>
      <c r="P567" s="155">
        <f>O567*H567</f>
        <v>0</v>
      </c>
      <c r="Q567" s="155">
        <v>0</v>
      </c>
      <c r="R567" s="155">
        <f>Q567*H567</f>
        <v>0</v>
      </c>
      <c r="S567" s="155">
        <v>0</v>
      </c>
      <c r="T567" s="156">
        <f>S567*H567</f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57" t="s">
        <v>127</v>
      </c>
      <c r="AT567" s="157" t="s">
        <v>123</v>
      </c>
      <c r="AU567" s="157" t="s">
        <v>83</v>
      </c>
      <c r="AY567" s="17" t="s">
        <v>120</v>
      </c>
      <c r="BE567" s="158">
        <f>IF(N567="základní",J567,0)</f>
        <v>0</v>
      </c>
      <c r="BF567" s="158">
        <f>IF(N567="snížená",J567,0)</f>
        <v>0</v>
      </c>
      <c r="BG567" s="158">
        <f>IF(N567="zákl. přenesená",J567,0)</f>
        <v>0</v>
      </c>
      <c r="BH567" s="158">
        <f>IF(N567="sníž. přenesená",J567,0)</f>
        <v>0</v>
      </c>
      <c r="BI567" s="158">
        <f>IF(N567="nulová",J567,0)</f>
        <v>0</v>
      </c>
      <c r="BJ567" s="17" t="s">
        <v>81</v>
      </c>
      <c r="BK567" s="158">
        <f>ROUND(I567*H567,2)</f>
        <v>0</v>
      </c>
      <c r="BL567" s="17" t="s">
        <v>127</v>
      </c>
      <c r="BM567" s="157" t="s">
        <v>577</v>
      </c>
    </row>
    <row r="568" spans="1:65" s="2" customFormat="1">
      <c r="A568" s="32"/>
      <c r="B568" s="33"/>
      <c r="C568" s="32"/>
      <c r="D568" s="159" t="s">
        <v>128</v>
      </c>
      <c r="E568" s="32"/>
      <c r="F568" s="160" t="s">
        <v>576</v>
      </c>
      <c r="G568" s="32"/>
      <c r="H568" s="32"/>
      <c r="I568" s="161"/>
      <c r="J568" s="32"/>
      <c r="K568" s="32"/>
      <c r="L568" s="33"/>
      <c r="M568" s="162"/>
      <c r="N568" s="163"/>
      <c r="O568" s="58"/>
      <c r="P568" s="58"/>
      <c r="Q568" s="58"/>
      <c r="R568" s="58"/>
      <c r="S568" s="58"/>
      <c r="T568" s="59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T568" s="17" t="s">
        <v>128</v>
      </c>
      <c r="AU568" s="17" t="s">
        <v>83</v>
      </c>
    </row>
    <row r="569" spans="1:65" s="13" customFormat="1" ht="22.5">
      <c r="B569" s="164"/>
      <c r="D569" s="159" t="s">
        <v>129</v>
      </c>
      <c r="E569" s="165" t="s">
        <v>1</v>
      </c>
      <c r="F569" s="166" t="s">
        <v>578</v>
      </c>
      <c r="H569" s="165" t="s">
        <v>1</v>
      </c>
      <c r="I569" s="167"/>
      <c r="L569" s="164"/>
      <c r="M569" s="168"/>
      <c r="N569" s="169"/>
      <c r="O569" s="169"/>
      <c r="P569" s="169"/>
      <c r="Q569" s="169"/>
      <c r="R569" s="169"/>
      <c r="S569" s="169"/>
      <c r="T569" s="170"/>
      <c r="AT569" s="165" t="s">
        <v>129</v>
      </c>
      <c r="AU569" s="165" t="s">
        <v>83</v>
      </c>
      <c r="AV569" s="13" t="s">
        <v>81</v>
      </c>
      <c r="AW569" s="13" t="s">
        <v>30</v>
      </c>
      <c r="AX569" s="13" t="s">
        <v>73</v>
      </c>
      <c r="AY569" s="165" t="s">
        <v>120</v>
      </c>
    </row>
    <row r="570" spans="1:65" s="14" customFormat="1">
      <c r="B570" s="171"/>
      <c r="D570" s="159" t="s">
        <v>129</v>
      </c>
      <c r="E570" s="172" t="s">
        <v>1</v>
      </c>
      <c r="F570" s="173" t="s">
        <v>579</v>
      </c>
      <c r="H570" s="174">
        <v>16.5</v>
      </c>
      <c r="I570" s="175"/>
      <c r="L570" s="171"/>
      <c r="M570" s="176"/>
      <c r="N570" s="177"/>
      <c r="O570" s="177"/>
      <c r="P570" s="177"/>
      <c r="Q570" s="177"/>
      <c r="R570" s="177"/>
      <c r="S570" s="177"/>
      <c r="T570" s="178"/>
      <c r="AT570" s="172" t="s">
        <v>129</v>
      </c>
      <c r="AU570" s="172" t="s">
        <v>83</v>
      </c>
      <c r="AV570" s="14" t="s">
        <v>83</v>
      </c>
      <c r="AW570" s="14" t="s">
        <v>30</v>
      </c>
      <c r="AX570" s="14" t="s">
        <v>73</v>
      </c>
      <c r="AY570" s="172" t="s">
        <v>120</v>
      </c>
    </row>
    <row r="571" spans="1:65" s="13" customFormat="1">
      <c r="B571" s="164"/>
      <c r="D571" s="159" t="s">
        <v>129</v>
      </c>
      <c r="E571" s="165" t="s">
        <v>1</v>
      </c>
      <c r="F571" s="166" t="s">
        <v>580</v>
      </c>
      <c r="H571" s="165" t="s">
        <v>1</v>
      </c>
      <c r="I571" s="167"/>
      <c r="L571" s="164"/>
      <c r="M571" s="168"/>
      <c r="N571" s="169"/>
      <c r="O571" s="169"/>
      <c r="P571" s="169"/>
      <c r="Q571" s="169"/>
      <c r="R571" s="169"/>
      <c r="S571" s="169"/>
      <c r="T571" s="170"/>
      <c r="AT571" s="165" t="s">
        <v>129</v>
      </c>
      <c r="AU571" s="165" t="s">
        <v>83</v>
      </c>
      <c r="AV571" s="13" t="s">
        <v>81</v>
      </c>
      <c r="AW571" s="13" t="s">
        <v>30</v>
      </c>
      <c r="AX571" s="13" t="s">
        <v>73</v>
      </c>
      <c r="AY571" s="165" t="s">
        <v>120</v>
      </c>
    </row>
    <row r="572" spans="1:65" s="14" customFormat="1">
      <c r="B572" s="171"/>
      <c r="D572" s="159" t="s">
        <v>129</v>
      </c>
      <c r="E572" s="172" t="s">
        <v>1</v>
      </c>
      <c r="F572" s="173" t="s">
        <v>581</v>
      </c>
      <c r="H572" s="174">
        <v>57.5</v>
      </c>
      <c r="I572" s="175"/>
      <c r="L572" s="171"/>
      <c r="M572" s="176"/>
      <c r="N572" s="177"/>
      <c r="O572" s="177"/>
      <c r="P572" s="177"/>
      <c r="Q572" s="177"/>
      <c r="R572" s="177"/>
      <c r="S572" s="177"/>
      <c r="T572" s="178"/>
      <c r="AT572" s="172" t="s">
        <v>129</v>
      </c>
      <c r="AU572" s="172" t="s">
        <v>83</v>
      </c>
      <c r="AV572" s="14" t="s">
        <v>83</v>
      </c>
      <c r="AW572" s="14" t="s">
        <v>30</v>
      </c>
      <c r="AX572" s="14" t="s">
        <v>73</v>
      </c>
      <c r="AY572" s="172" t="s">
        <v>120</v>
      </c>
    </row>
    <row r="573" spans="1:65" s="13" customFormat="1" ht="22.5">
      <c r="B573" s="164"/>
      <c r="D573" s="159" t="s">
        <v>129</v>
      </c>
      <c r="E573" s="165" t="s">
        <v>1</v>
      </c>
      <c r="F573" s="166" t="s">
        <v>582</v>
      </c>
      <c r="H573" s="165" t="s">
        <v>1</v>
      </c>
      <c r="I573" s="167"/>
      <c r="L573" s="164"/>
      <c r="M573" s="168"/>
      <c r="N573" s="169"/>
      <c r="O573" s="169"/>
      <c r="P573" s="169"/>
      <c r="Q573" s="169"/>
      <c r="R573" s="169"/>
      <c r="S573" s="169"/>
      <c r="T573" s="170"/>
      <c r="AT573" s="165" t="s">
        <v>129</v>
      </c>
      <c r="AU573" s="165" t="s">
        <v>83</v>
      </c>
      <c r="AV573" s="13" t="s">
        <v>81</v>
      </c>
      <c r="AW573" s="13" t="s">
        <v>30</v>
      </c>
      <c r="AX573" s="13" t="s">
        <v>73</v>
      </c>
      <c r="AY573" s="165" t="s">
        <v>120</v>
      </c>
    </row>
    <row r="574" spans="1:65" s="14" customFormat="1">
      <c r="B574" s="171"/>
      <c r="D574" s="159" t="s">
        <v>129</v>
      </c>
      <c r="E574" s="172" t="s">
        <v>1</v>
      </c>
      <c r="F574" s="173" t="s">
        <v>346</v>
      </c>
      <c r="H574" s="174">
        <v>90</v>
      </c>
      <c r="I574" s="175"/>
      <c r="L574" s="171"/>
      <c r="M574" s="176"/>
      <c r="N574" s="177"/>
      <c r="O574" s="177"/>
      <c r="P574" s="177"/>
      <c r="Q574" s="177"/>
      <c r="R574" s="177"/>
      <c r="S574" s="177"/>
      <c r="T574" s="178"/>
      <c r="AT574" s="172" t="s">
        <v>129</v>
      </c>
      <c r="AU574" s="172" t="s">
        <v>83</v>
      </c>
      <c r="AV574" s="14" t="s">
        <v>83</v>
      </c>
      <c r="AW574" s="14" t="s">
        <v>30</v>
      </c>
      <c r="AX574" s="14" t="s">
        <v>73</v>
      </c>
      <c r="AY574" s="172" t="s">
        <v>120</v>
      </c>
    </row>
    <row r="575" spans="1:65" s="13" customFormat="1" ht="22.5">
      <c r="B575" s="164"/>
      <c r="D575" s="159" t="s">
        <v>129</v>
      </c>
      <c r="E575" s="165" t="s">
        <v>1</v>
      </c>
      <c r="F575" s="166" t="s">
        <v>583</v>
      </c>
      <c r="H575" s="165" t="s">
        <v>1</v>
      </c>
      <c r="I575" s="167"/>
      <c r="L575" s="164"/>
      <c r="M575" s="168"/>
      <c r="N575" s="169"/>
      <c r="O575" s="169"/>
      <c r="P575" s="169"/>
      <c r="Q575" s="169"/>
      <c r="R575" s="169"/>
      <c r="S575" s="169"/>
      <c r="T575" s="170"/>
      <c r="AT575" s="165" t="s">
        <v>129</v>
      </c>
      <c r="AU575" s="165" t="s">
        <v>83</v>
      </c>
      <c r="AV575" s="13" t="s">
        <v>81</v>
      </c>
      <c r="AW575" s="13" t="s">
        <v>30</v>
      </c>
      <c r="AX575" s="13" t="s">
        <v>73</v>
      </c>
      <c r="AY575" s="165" t="s">
        <v>120</v>
      </c>
    </row>
    <row r="576" spans="1:65" s="14" customFormat="1">
      <c r="B576" s="171"/>
      <c r="D576" s="159" t="s">
        <v>129</v>
      </c>
      <c r="E576" s="172" t="s">
        <v>1</v>
      </c>
      <c r="F576" s="173" t="s">
        <v>584</v>
      </c>
      <c r="H576" s="174">
        <v>91.15</v>
      </c>
      <c r="I576" s="175"/>
      <c r="L576" s="171"/>
      <c r="M576" s="176"/>
      <c r="N576" s="177"/>
      <c r="O576" s="177"/>
      <c r="P576" s="177"/>
      <c r="Q576" s="177"/>
      <c r="R576" s="177"/>
      <c r="S576" s="177"/>
      <c r="T576" s="178"/>
      <c r="AT576" s="172" t="s">
        <v>129</v>
      </c>
      <c r="AU576" s="172" t="s">
        <v>83</v>
      </c>
      <c r="AV576" s="14" t="s">
        <v>83</v>
      </c>
      <c r="AW576" s="14" t="s">
        <v>30</v>
      </c>
      <c r="AX576" s="14" t="s">
        <v>73</v>
      </c>
      <c r="AY576" s="172" t="s">
        <v>120</v>
      </c>
    </row>
    <row r="577" spans="1:65" s="15" customFormat="1">
      <c r="B577" s="179"/>
      <c r="D577" s="159" t="s">
        <v>129</v>
      </c>
      <c r="E577" s="180" t="s">
        <v>1</v>
      </c>
      <c r="F577" s="181" t="s">
        <v>132</v>
      </c>
      <c r="H577" s="182">
        <v>255.15</v>
      </c>
      <c r="I577" s="183"/>
      <c r="L577" s="179"/>
      <c r="M577" s="184"/>
      <c r="N577" s="185"/>
      <c r="O577" s="185"/>
      <c r="P577" s="185"/>
      <c r="Q577" s="185"/>
      <c r="R577" s="185"/>
      <c r="S577" s="185"/>
      <c r="T577" s="186"/>
      <c r="AT577" s="180" t="s">
        <v>129</v>
      </c>
      <c r="AU577" s="180" t="s">
        <v>83</v>
      </c>
      <c r="AV577" s="15" t="s">
        <v>127</v>
      </c>
      <c r="AW577" s="15" t="s">
        <v>30</v>
      </c>
      <c r="AX577" s="15" t="s">
        <v>81</v>
      </c>
      <c r="AY577" s="180" t="s">
        <v>120</v>
      </c>
    </row>
    <row r="578" spans="1:65" s="2" customFormat="1" ht="16.5" customHeight="1">
      <c r="A578" s="32"/>
      <c r="B578" s="144"/>
      <c r="C578" s="145" t="s">
        <v>346</v>
      </c>
      <c r="D578" s="145" t="s">
        <v>123</v>
      </c>
      <c r="E578" s="146" t="s">
        <v>585</v>
      </c>
      <c r="F578" s="147" t="s">
        <v>586</v>
      </c>
      <c r="G578" s="148" t="s">
        <v>153</v>
      </c>
      <c r="H578" s="149">
        <v>42</v>
      </c>
      <c r="I578" s="150"/>
      <c r="J578" s="151">
        <f>ROUND(I578*H578,2)</f>
        <v>0</v>
      </c>
      <c r="K578" s="152"/>
      <c r="L578" s="33"/>
      <c r="M578" s="153" t="s">
        <v>1</v>
      </c>
      <c r="N578" s="154" t="s">
        <v>38</v>
      </c>
      <c r="O578" s="58"/>
      <c r="P578" s="155">
        <f>O578*H578</f>
        <v>0</v>
      </c>
      <c r="Q578" s="155">
        <v>0</v>
      </c>
      <c r="R578" s="155">
        <f>Q578*H578</f>
        <v>0</v>
      </c>
      <c r="S578" s="155">
        <v>0</v>
      </c>
      <c r="T578" s="156">
        <f>S578*H578</f>
        <v>0</v>
      </c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R578" s="157" t="s">
        <v>127</v>
      </c>
      <c r="AT578" s="157" t="s">
        <v>123</v>
      </c>
      <c r="AU578" s="157" t="s">
        <v>83</v>
      </c>
      <c r="AY578" s="17" t="s">
        <v>120</v>
      </c>
      <c r="BE578" s="158">
        <f>IF(N578="základní",J578,0)</f>
        <v>0</v>
      </c>
      <c r="BF578" s="158">
        <f>IF(N578="snížená",J578,0)</f>
        <v>0</v>
      </c>
      <c r="BG578" s="158">
        <f>IF(N578="zákl. přenesená",J578,0)</f>
        <v>0</v>
      </c>
      <c r="BH578" s="158">
        <f>IF(N578="sníž. přenesená",J578,0)</f>
        <v>0</v>
      </c>
      <c r="BI578" s="158">
        <f>IF(N578="nulová",J578,0)</f>
        <v>0</v>
      </c>
      <c r="BJ578" s="17" t="s">
        <v>81</v>
      </c>
      <c r="BK578" s="158">
        <f>ROUND(I578*H578,2)</f>
        <v>0</v>
      </c>
      <c r="BL578" s="17" t="s">
        <v>127</v>
      </c>
      <c r="BM578" s="157" t="s">
        <v>587</v>
      </c>
    </row>
    <row r="579" spans="1:65" s="2" customFormat="1">
      <c r="A579" s="32"/>
      <c r="B579" s="33"/>
      <c r="C579" s="32"/>
      <c r="D579" s="159" t="s">
        <v>128</v>
      </c>
      <c r="E579" s="32"/>
      <c r="F579" s="160" t="s">
        <v>586</v>
      </c>
      <c r="G579" s="32"/>
      <c r="H579" s="32"/>
      <c r="I579" s="161"/>
      <c r="J579" s="32"/>
      <c r="K579" s="32"/>
      <c r="L579" s="33"/>
      <c r="M579" s="162"/>
      <c r="N579" s="163"/>
      <c r="O579" s="58"/>
      <c r="P579" s="58"/>
      <c r="Q579" s="58"/>
      <c r="R579" s="58"/>
      <c r="S579" s="58"/>
      <c r="T579" s="59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T579" s="17" t="s">
        <v>128</v>
      </c>
      <c r="AU579" s="17" t="s">
        <v>83</v>
      </c>
    </row>
    <row r="580" spans="1:65" s="13" customFormat="1">
      <c r="B580" s="164"/>
      <c r="D580" s="159" t="s">
        <v>129</v>
      </c>
      <c r="E580" s="165" t="s">
        <v>1</v>
      </c>
      <c r="F580" s="166" t="s">
        <v>588</v>
      </c>
      <c r="H580" s="165" t="s">
        <v>1</v>
      </c>
      <c r="I580" s="167"/>
      <c r="L580" s="164"/>
      <c r="M580" s="168"/>
      <c r="N580" s="169"/>
      <c r="O580" s="169"/>
      <c r="P580" s="169"/>
      <c r="Q580" s="169"/>
      <c r="R580" s="169"/>
      <c r="S580" s="169"/>
      <c r="T580" s="170"/>
      <c r="AT580" s="165" t="s">
        <v>129</v>
      </c>
      <c r="AU580" s="165" t="s">
        <v>83</v>
      </c>
      <c r="AV580" s="13" t="s">
        <v>81</v>
      </c>
      <c r="AW580" s="13" t="s">
        <v>30</v>
      </c>
      <c r="AX580" s="13" t="s">
        <v>73</v>
      </c>
      <c r="AY580" s="165" t="s">
        <v>120</v>
      </c>
    </row>
    <row r="581" spans="1:65" s="14" customFormat="1">
      <c r="B581" s="171"/>
      <c r="D581" s="159" t="s">
        <v>129</v>
      </c>
      <c r="E581" s="172" t="s">
        <v>1</v>
      </c>
      <c r="F581" s="173" t="s">
        <v>589</v>
      </c>
      <c r="H581" s="174">
        <v>42</v>
      </c>
      <c r="I581" s="175"/>
      <c r="L581" s="171"/>
      <c r="M581" s="176"/>
      <c r="N581" s="177"/>
      <c r="O581" s="177"/>
      <c r="P581" s="177"/>
      <c r="Q581" s="177"/>
      <c r="R581" s="177"/>
      <c r="S581" s="177"/>
      <c r="T581" s="178"/>
      <c r="AT581" s="172" t="s">
        <v>129</v>
      </c>
      <c r="AU581" s="172" t="s">
        <v>83</v>
      </c>
      <c r="AV581" s="14" t="s">
        <v>83</v>
      </c>
      <c r="AW581" s="14" t="s">
        <v>30</v>
      </c>
      <c r="AX581" s="14" t="s">
        <v>73</v>
      </c>
      <c r="AY581" s="172" t="s">
        <v>120</v>
      </c>
    </row>
    <row r="582" spans="1:65" s="15" customFormat="1">
      <c r="B582" s="179"/>
      <c r="D582" s="159" t="s">
        <v>129</v>
      </c>
      <c r="E582" s="180" t="s">
        <v>1</v>
      </c>
      <c r="F582" s="181" t="s">
        <v>132</v>
      </c>
      <c r="H582" s="182">
        <v>42</v>
      </c>
      <c r="I582" s="183"/>
      <c r="L582" s="179"/>
      <c r="M582" s="184"/>
      <c r="N582" s="185"/>
      <c r="O582" s="185"/>
      <c r="P582" s="185"/>
      <c r="Q582" s="185"/>
      <c r="R582" s="185"/>
      <c r="S582" s="185"/>
      <c r="T582" s="186"/>
      <c r="AT582" s="180" t="s">
        <v>129</v>
      </c>
      <c r="AU582" s="180" t="s">
        <v>83</v>
      </c>
      <c r="AV582" s="15" t="s">
        <v>127</v>
      </c>
      <c r="AW582" s="15" t="s">
        <v>30</v>
      </c>
      <c r="AX582" s="15" t="s">
        <v>81</v>
      </c>
      <c r="AY582" s="180" t="s">
        <v>120</v>
      </c>
    </row>
    <row r="583" spans="1:65" s="2" customFormat="1" ht="16.5" customHeight="1">
      <c r="A583" s="32"/>
      <c r="B583" s="144"/>
      <c r="C583" s="145" t="s">
        <v>590</v>
      </c>
      <c r="D583" s="145" t="s">
        <v>123</v>
      </c>
      <c r="E583" s="146" t="s">
        <v>591</v>
      </c>
      <c r="F583" s="147" t="s">
        <v>592</v>
      </c>
      <c r="G583" s="148" t="s">
        <v>146</v>
      </c>
      <c r="H583" s="149">
        <v>0.46800000000000003</v>
      </c>
      <c r="I583" s="150"/>
      <c r="J583" s="151">
        <f>ROUND(I583*H583,2)</f>
        <v>0</v>
      </c>
      <c r="K583" s="152"/>
      <c r="L583" s="33"/>
      <c r="M583" s="153" t="s">
        <v>1</v>
      </c>
      <c r="N583" s="154" t="s">
        <v>38</v>
      </c>
      <c r="O583" s="58"/>
      <c r="P583" s="155">
        <f>O583*H583</f>
        <v>0</v>
      </c>
      <c r="Q583" s="155">
        <v>0</v>
      </c>
      <c r="R583" s="155">
        <f>Q583*H583</f>
        <v>0</v>
      </c>
      <c r="S583" s="155">
        <v>0</v>
      </c>
      <c r="T583" s="156">
        <f>S583*H583</f>
        <v>0</v>
      </c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R583" s="157" t="s">
        <v>127</v>
      </c>
      <c r="AT583" s="157" t="s">
        <v>123</v>
      </c>
      <c r="AU583" s="157" t="s">
        <v>83</v>
      </c>
      <c r="AY583" s="17" t="s">
        <v>120</v>
      </c>
      <c r="BE583" s="158">
        <f>IF(N583="základní",J583,0)</f>
        <v>0</v>
      </c>
      <c r="BF583" s="158">
        <f>IF(N583="snížená",J583,0)</f>
        <v>0</v>
      </c>
      <c r="BG583" s="158">
        <f>IF(N583="zákl. přenesená",J583,0)</f>
        <v>0</v>
      </c>
      <c r="BH583" s="158">
        <f>IF(N583="sníž. přenesená",J583,0)</f>
        <v>0</v>
      </c>
      <c r="BI583" s="158">
        <f>IF(N583="nulová",J583,0)</f>
        <v>0</v>
      </c>
      <c r="BJ583" s="17" t="s">
        <v>81</v>
      </c>
      <c r="BK583" s="158">
        <f>ROUND(I583*H583,2)</f>
        <v>0</v>
      </c>
      <c r="BL583" s="17" t="s">
        <v>127</v>
      </c>
      <c r="BM583" s="157" t="s">
        <v>593</v>
      </c>
    </row>
    <row r="584" spans="1:65" s="2" customFormat="1">
      <c r="A584" s="32"/>
      <c r="B584" s="33"/>
      <c r="C584" s="32"/>
      <c r="D584" s="159" t="s">
        <v>128</v>
      </c>
      <c r="E584" s="32"/>
      <c r="F584" s="160" t="s">
        <v>592</v>
      </c>
      <c r="G584" s="32"/>
      <c r="H584" s="32"/>
      <c r="I584" s="161"/>
      <c r="J584" s="32"/>
      <c r="K584" s="32"/>
      <c r="L584" s="33"/>
      <c r="M584" s="162"/>
      <c r="N584" s="163"/>
      <c r="O584" s="58"/>
      <c r="P584" s="58"/>
      <c r="Q584" s="58"/>
      <c r="R584" s="58"/>
      <c r="S584" s="58"/>
      <c r="T584" s="59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T584" s="17" t="s">
        <v>128</v>
      </c>
      <c r="AU584" s="17" t="s">
        <v>83</v>
      </c>
    </row>
    <row r="585" spans="1:65" s="13" customFormat="1" ht="22.5">
      <c r="B585" s="164"/>
      <c r="D585" s="159" t="s">
        <v>129</v>
      </c>
      <c r="E585" s="165" t="s">
        <v>1</v>
      </c>
      <c r="F585" s="166" t="s">
        <v>594</v>
      </c>
      <c r="H585" s="165" t="s">
        <v>1</v>
      </c>
      <c r="I585" s="167"/>
      <c r="L585" s="164"/>
      <c r="M585" s="168"/>
      <c r="N585" s="169"/>
      <c r="O585" s="169"/>
      <c r="P585" s="169"/>
      <c r="Q585" s="169"/>
      <c r="R585" s="169"/>
      <c r="S585" s="169"/>
      <c r="T585" s="170"/>
      <c r="AT585" s="165" t="s">
        <v>129</v>
      </c>
      <c r="AU585" s="165" t="s">
        <v>83</v>
      </c>
      <c r="AV585" s="13" t="s">
        <v>81</v>
      </c>
      <c r="AW585" s="13" t="s">
        <v>30</v>
      </c>
      <c r="AX585" s="13" t="s">
        <v>73</v>
      </c>
      <c r="AY585" s="165" t="s">
        <v>120</v>
      </c>
    </row>
    <row r="586" spans="1:65" s="14" customFormat="1">
      <c r="B586" s="171"/>
      <c r="D586" s="159" t="s">
        <v>129</v>
      </c>
      <c r="E586" s="172" t="s">
        <v>1</v>
      </c>
      <c r="F586" s="173" t="s">
        <v>595</v>
      </c>
      <c r="H586" s="174">
        <v>0.46800000000000003</v>
      </c>
      <c r="I586" s="175"/>
      <c r="L586" s="171"/>
      <c r="M586" s="176"/>
      <c r="N586" s="177"/>
      <c r="O586" s="177"/>
      <c r="P586" s="177"/>
      <c r="Q586" s="177"/>
      <c r="R586" s="177"/>
      <c r="S586" s="177"/>
      <c r="T586" s="178"/>
      <c r="AT586" s="172" t="s">
        <v>129</v>
      </c>
      <c r="AU586" s="172" t="s">
        <v>83</v>
      </c>
      <c r="AV586" s="14" t="s">
        <v>83</v>
      </c>
      <c r="AW586" s="14" t="s">
        <v>30</v>
      </c>
      <c r="AX586" s="14" t="s">
        <v>73</v>
      </c>
      <c r="AY586" s="172" t="s">
        <v>120</v>
      </c>
    </row>
    <row r="587" spans="1:65" s="15" customFormat="1">
      <c r="B587" s="179"/>
      <c r="D587" s="159" t="s">
        <v>129</v>
      </c>
      <c r="E587" s="180" t="s">
        <v>1</v>
      </c>
      <c r="F587" s="181" t="s">
        <v>132</v>
      </c>
      <c r="H587" s="182">
        <v>0.46800000000000003</v>
      </c>
      <c r="I587" s="183"/>
      <c r="L587" s="179"/>
      <c r="M587" s="184"/>
      <c r="N587" s="185"/>
      <c r="O587" s="185"/>
      <c r="P587" s="185"/>
      <c r="Q587" s="185"/>
      <c r="R587" s="185"/>
      <c r="S587" s="185"/>
      <c r="T587" s="186"/>
      <c r="AT587" s="180" t="s">
        <v>129</v>
      </c>
      <c r="AU587" s="180" t="s">
        <v>83</v>
      </c>
      <c r="AV587" s="15" t="s">
        <v>127</v>
      </c>
      <c r="AW587" s="15" t="s">
        <v>30</v>
      </c>
      <c r="AX587" s="15" t="s">
        <v>81</v>
      </c>
      <c r="AY587" s="180" t="s">
        <v>120</v>
      </c>
    </row>
    <row r="588" spans="1:65" s="2" customFormat="1" ht="16.5" customHeight="1">
      <c r="A588" s="32"/>
      <c r="B588" s="144"/>
      <c r="C588" s="145" t="s">
        <v>349</v>
      </c>
      <c r="D588" s="145" t="s">
        <v>123</v>
      </c>
      <c r="E588" s="146" t="s">
        <v>596</v>
      </c>
      <c r="F588" s="147" t="s">
        <v>597</v>
      </c>
      <c r="G588" s="148" t="s">
        <v>146</v>
      </c>
      <c r="H588" s="149">
        <v>7.2</v>
      </c>
      <c r="I588" s="150"/>
      <c r="J588" s="151">
        <f>ROUND(I588*H588,2)</f>
        <v>0</v>
      </c>
      <c r="K588" s="152"/>
      <c r="L588" s="33"/>
      <c r="M588" s="153" t="s">
        <v>1</v>
      </c>
      <c r="N588" s="154" t="s">
        <v>38</v>
      </c>
      <c r="O588" s="58"/>
      <c r="P588" s="155">
        <f>O588*H588</f>
        <v>0</v>
      </c>
      <c r="Q588" s="155">
        <v>0</v>
      </c>
      <c r="R588" s="155">
        <f>Q588*H588</f>
        <v>0</v>
      </c>
      <c r="S588" s="155">
        <v>0</v>
      </c>
      <c r="T588" s="156">
        <f>S588*H588</f>
        <v>0</v>
      </c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157" t="s">
        <v>127</v>
      </c>
      <c r="AT588" s="157" t="s">
        <v>123</v>
      </c>
      <c r="AU588" s="157" t="s">
        <v>83</v>
      </c>
      <c r="AY588" s="17" t="s">
        <v>120</v>
      </c>
      <c r="BE588" s="158">
        <f>IF(N588="základní",J588,0)</f>
        <v>0</v>
      </c>
      <c r="BF588" s="158">
        <f>IF(N588="snížená",J588,0)</f>
        <v>0</v>
      </c>
      <c r="BG588" s="158">
        <f>IF(N588="zákl. přenesená",J588,0)</f>
        <v>0</v>
      </c>
      <c r="BH588" s="158">
        <f>IF(N588="sníž. přenesená",J588,0)</f>
        <v>0</v>
      </c>
      <c r="BI588" s="158">
        <f>IF(N588="nulová",J588,0)</f>
        <v>0</v>
      </c>
      <c r="BJ588" s="17" t="s">
        <v>81</v>
      </c>
      <c r="BK588" s="158">
        <f>ROUND(I588*H588,2)</f>
        <v>0</v>
      </c>
      <c r="BL588" s="17" t="s">
        <v>127</v>
      </c>
      <c r="BM588" s="157" t="s">
        <v>598</v>
      </c>
    </row>
    <row r="589" spans="1:65" s="2" customFormat="1">
      <c r="A589" s="32"/>
      <c r="B589" s="33"/>
      <c r="C589" s="32"/>
      <c r="D589" s="159" t="s">
        <v>128</v>
      </c>
      <c r="E589" s="32"/>
      <c r="F589" s="160" t="s">
        <v>597</v>
      </c>
      <c r="G589" s="32"/>
      <c r="H589" s="32"/>
      <c r="I589" s="161"/>
      <c r="J589" s="32"/>
      <c r="K589" s="32"/>
      <c r="L589" s="33"/>
      <c r="M589" s="162"/>
      <c r="N589" s="163"/>
      <c r="O589" s="58"/>
      <c r="P589" s="58"/>
      <c r="Q589" s="58"/>
      <c r="R589" s="58"/>
      <c r="S589" s="58"/>
      <c r="T589" s="59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T589" s="17" t="s">
        <v>128</v>
      </c>
      <c r="AU589" s="17" t="s">
        <v>83</v>
      </c>
    </row>
    <row r="590" spans="1:65" s="13" customFormat="1">
      <c r="B590" s="164"/>
      <c r="D590" s="159" t="s">
        <v>129</v>
      </c>
      <c r="E590" s="165" t="s">
        <v>1</v>
      </c>
      <c r="F590" s="166" t="s">
        <v>599</v>
      </c>
      <c r="H590" s="165" t="s">
        <v>1</v>
      </c>
      <c r="I590" s="167"/>
      <c r="L590" s="164"/>
      <c r="M590" s="168"/>
      <c r="N590" s="169"/>
      <c r="O590" s="169"/>
      <c r="P590" s="169"/>
      <c r="Q590" s="169"/>
      <c r="R590" s="169"/>
      <c r="S590" s="169"/>
      <c r="T590" s="170"/>
      <c r="AT590" s="165" t="s">
        <v>129</v>
      </c>
      <c r="AU590" s="165" t="s">
        <v>83</v>
      </c>
      <c r="AV590" s="13" t="s">
        <v>81</v>
      </c>
      <c r="AW590" s="13" t="s">
        <v>30</v>
      </c>
      <c r="AX590" s="13" t="s">
        <v>73</v>
      </c>
      <c r="AY590" s="165" t="s">
        <v>120</v>
      </c>
    </row>
    <row r="591" spans="1:65" s="14" customFormat="1">
      <c r="B591" s="171"/>
      <c r="D591" s="159" t="s">
        <v>129</v>
      </c>
      <c r="E591" s="172" t="s">
        <v>1</v>
      </c>
      <c r="F591" s="173" t="s">
        <v>600</v>
      </c>
      <c r="H591" s="174">
        <v>7.2</v>
      </c>
      <c r="I591" s="175"/>
      <c r="L591" s="171"/>
      <c r="M591" s="176"/>
      <c r="N591" s="177"/>
      <c r="O591" s="177"/>
      <c r="P591" s="177"/>
      <c r="Q591" s="177"/>
      <c r="R591" s="177"/>
      <c r="S591" s="177"/>
      <c r="T591" s="178"/>
      <c r="AT591" s="172" t="s">
        <v>129</v>
      </c>
      <c r="AU591" s="172" t="s">
        <v>83</v>
      </c>
      <c r="AV591" s="14" t="s">
        <v>83</v>
      </c>
      <c r="AW591" s="14" t="s">
        <v>30</v>
      </c>
      <c r="AX591" s="14" t="s">
        <v>73</v>
      </c>
      <c r="AY591" s="172" t="s">
        <v>120</v>
      </c>
    </row>
    <row r="592" spans="1:65" s="15" customFormat="1">
      <c r="B592" s="179"/>
      <c r="D592" s="159" t="s">
        <v>129</v>
      </c>
      <c r="E592" s="180" t="s">
        <v>1</v>
      </c>
      <c r="F592" s="181" t="s">
        <v>132</v>
      </c>
      <c r="H592" s="182">
        <v>7.2</v>
      </c>
      <c r="I592" s="183"/>
      <c r="L592" s="179"/>
      <c r="M592" s="184"/>
      <c r="N592" s="185"/>
      <c r="O592" s="185"/>
      <c r="P592" s="185"/>
      <c r="Q592" s="185"/>
      <c r="R592" s="185"/>
      <c r="S592" s="185"/>
      <c r="T592" s="186"/>
      <c r="AT592" s="180" t="s">
        <v>129</v>
      </c>
      <c r="AU592" s="180" t="s">
        <v>83</v>
      </c>
      <c r="AV592" s="15" t="s">
        <v>127</v>
      </c>
      <c r="AW592" s="15" t="s">
        <v>30</v>
      </c>
      <c r="AX592" s="15" t="s">
        <v>81</v>
      </c>
      <c r="AY592" s="180" t="s">
        <v>120</v>
      </c>
    </row>
    <row r="593" spans="1:65" s="2" customFormat="1" ht="16.5" customHeight="1">
      <c r="A593" s="32"/>
      <c r="B593" s="144"/>
      <c r="C593" s="145" t="s">
        <v>601</v>
      </c>
      <c r="D593" s="145" t="s">
        <v>123</v>
      </c>
      <c r="E593" s="146" t="s">
        <v>602</v>
      </c>
      <c r="F593" s="147" t="s">
        <v>603</v>
      </c>
      <c r="G593" s="148" t="s">
        <v>146</v>
      </c>
      <c r="H593" s="149">
        <v>3.7050000000000001</v>
      </c>
      <c r="I593" s="150"/>
      <c r="J593" s="151">
        <f>ROUND(I593*H593,2)</f>
        <v>0</v>
      </c>
      <c r="K593" s="152"/>
      <c r="L593" s="33"/>
      <c r="M593" s="153" t="s">
        <v>1</v>
      </c>
      <c r="N593" s="154" t="s">
        <v>38</v>
      </c>
      <c r="O593" s="58"/>
      <c r="P593" s="155">
        <f>O593*H593</f>
        <v>0</v>
      </c>
      <c r="Q593" s="155">
        <v>0</v>
      </c>
      <c r="R593" s="155">
        <f>Q593*H593</f>
        <v>0</v>
      </c>
      <c r="S593" s="155">
        <v>0</v>
      </c>
      <c r="T593" s="156">
        <f>S593*H593</f>
        <v>0</v>
      </c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R593" s="157" t="s">
        <v>127</v>
      </c>
      <c r="AT593" s="157" t="s">
        <v>123</v>
      </c>
      <c r="AU593" s="157" t="s">
        <v>83</v>
      </c>
      <c r="AY593" s="17" t="s">
        <v>120</v>
      </c>
      <c r="BE593" s="158">
        <f>IF(N593="základní",J593,0)</f>
        <v>0</v>
      </c>
      <c r="BF593" s="158">
        <f>IF(N593="snížená",J593,0)</f>
        <v>0</v>
      </c>
      <c r="BG593" s="158">
        <f>IF(N593="zákl. přenesená",J593,0)</f>
        <v>0</v>
      </c>
      <c r="BH593" s="158">
        <f>IF(N593="sníž. přenesená",J593,0)</f>
        <v>0</v>
      </c>
      <c r="BI593" s="158">
        <f>IF(N593="nulová",J593,0)</f>
        <v>0</v>
      </c>
      <c r="BJ593" s="17" t="s">
        <v>81</v>
      </c>
      <c r="BK593" s="158">
        <f>ROUND(I593*H593,2)</f>
        <v>0</v>
      </c>
      <c r="BL593" s="17" t="s">
        <v>127</v>
      </c>
      <c r="BM593" s="157" t="s">
        <v>604</v>
      </c>
    </row>
    <row r="594" spans="1:65" s="2" customFormat="1">
      <c r="A594" s="32"/>
      <c r="B594" s="33"/>
      <c r="C594" s="32"/>
      <c r="D594" s="159" t="s">
        <v>128</v>
      </c>
      <c r="E594" s="32"/>
      <c r="F594" s="160" t="s">
        <v>603</v>
      </c>
      <c r="G594" s="32"/>
      <c r="H594" s="32"/>
      <c r="I594" s="161"/>
      <c r="J594" s="32"/>
      <c r="K594" s="32"/>
      <c r="L594" s="33"/>
      <c r="M594" s="162"/>
      <c r="N594" s="163"/>
      <c r="O594" s="58"/>
      <c r="P594" s="58"/>
      <c r="Q594" s="58"/>
      <c r="R594" s="58"/>
      <c r="S594" s="58"/>
      <c r="T594" s="59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T594" s="17" t="s">
        <v>128</v>
      </c>
      <c r="AU594" s="17" t="s">
        <v>83</v>
      </c>
    </row>
    <row r="595" spans="1:65" s="13" customFormat="1">
      <c r="B595" s="164"/>
      <c r="D595" s="159" t="s">
        <v>129</v>
      </c>
      <c r="E595" s="165" t="s">
        <v>1</v>
      </c>
      <c r="F595" s="166" t="s">
        <v>605</v>
      </c>
      <c r="H595" s="165" t="s">
        <v>1</v>
      </c>
      <c r="I595" s="167"/>
      <c r="L595" s="164"/>
      <c r="M595" s="168"/>
      <c r="N595" s="169"/>
      <c r="O595" s="169"/>
      <c r="P595" s="169"/>
      <c r="Q595" s="169"/>
      <c r="R595" s="169"/>
      <c r="S595" s="169"/>
      <c r="T595" s="170"/>
      <c r="AT595" s="165" t="s">
        <v>129</v>
      </c>
      <c r="AU595" s="165" t="s">
        <v>83</v>
      </c>
      <c r="AV595" s="13" t="s">
        <v>81</v>
      </c>
      <c r="AW595" s="13" t="s">
        <v>30</v>
      </c>
      <c r="AX595" s="13" t="s">
        <v>73</v>
      </c>
      <c r="AY595" s="165" t="s">
        <v>120</v>
      </c>
    </row>
    <row r="596" spans="1:65" s="14" customFormat="1">
      <c r="B596" s="171"/>
      <c r="D596" s="159" t="s">
        <v>129</v>
      </c>
      <c r="E596" s="172" t="s">
        <v>1</v>
      </c>
      <c r="F596" s="173" t="s">
        <v>606</v>
      </c>
      <c r="H596" s="174">
        <v>3.7050000000000001</v>
      </c>
      <c r="I596" s="175"/>
      <c r="L596" s="171"/>
      <c r="M596" s="176"/>
      <c r="N596" s="177"/>
      <c r="O596" s="177"/>
      <c r="P596" s="177"/>
      <c r="Q596" s="177"/>
      <c r="R596" s="177"/>
      <c r="S596" s="177"/>
      <c r="T596" s="178"/>
      <c r="AT596" s="172" t="s">
        <v>129</v>
      </c>
      <c r="AU596" s="172" t="s">
        <v>83</v>
      </c>
      <c r="AV596" s="14" t="s">
        <v>83</v>
      </c>
      <c r="AW596" s="14" t="s">
        <v>30</v>
      </c>
      <c r="AX596" s="14" t="s">
        <v>73</v>
      </c>
      <c r="AY596" s="172" t="s">
        <v>120</v>
      </c>
    </row>
    <row r="597" spans="1:65" s="15" customFormat="1">
      <c r="B597" s="179"/>
      <c r="D597" s="159" t="s">
        <v>129</v>
      </c>
      <c r="E597" s="180" t="s">
        <v>1</v>
      </c>
      <c r="F597" s="181" t="s">
        <v>132</v>
      </c>
      <c r="H597" s="182">
        <v>3.7050000000000001</v>
      </c>
      <c r="I597" s="183"/>
      <c r="L597" s="179"/>
      <c r="M597" s="184"/>
      <c r="N597" s="185"/>
      <c r="O597" s="185"/>
      <c r="P597" s="185"/>
      <c r="Q597" s="185"/>
      <c r="R597" s="185"/>
      <c r="S597" s="185"/>
      <c r="T597" s="186"/>
      <c r="AT597" s="180" t="s">
        <v>129</v>
      </c>
      <c r="AU597" s="180" t="s">
        <v>83</v>
      </c>
      <c r="AV597" s="15" t="s">
        <v>127</v>
      </c>
      <c r="AW597" s="15" t="s">
        <v>30</v>
      </c>
      <c r="AX597" s="15" t="s">
        <v>81</v>
      </c>
      <c r="AY597" s="180" t="s">
        <v>120</v>
      </c>
    </row>
    <row r="598" spans="1:65" s="2" customFormat="1" ht="55.5" customHeight="1">
      <c r="A598" s="32"/>
      <c r="B598" s="144"/>
      <c r="C598" s="145" t="s">
        <v>353</v>
      </c>
      <c r="D598" s="145" t="s">
        <v>123</v>
      </c>
      <c r="E598" s="146" t="s">
        <v>607</v>
      </c>
      <c r="F598" s="147" t="s">
        <v>608</v>
      </c>
      <c r="G598" s="148" t="s">
        <v>146</v>
      </c>
      <c r="H598" s="149">
        <v>7.399</v>
      </c>
      <c r="I598" s="150"/>
      <c r="J598" s="151">
        <f>ROUND(I598*H598,2)</f>
        <v>0</v>
      </c>
      <c r="K598" s="152"/>
      <c r="L598" s="33"/>
      <c r="M598" s="153" t="s">
        <v>1</v>
      </c>
      <c r="N598" s="154" t="s">
        <v>38</v>
      </c>
      <c r="O598" s="58"/>
      <c r="P598" s="155">
        <f>O598*H598</f>
        <v>0</v>
      </c>
      <c r="Q598" s="155">
        <v>0</v>
      </c>
      <c r="R598" s="155">
        <f>Q598*H598</f>
        <v>0</v>
      </c>
      <c r="S598" s="155">
        <v>0</v>
      </c>
      <c r="T598" s="156">
        <f>S598*H598</f>
        <v>0</v>
      </c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R598" s="157" t="s">
        <v>127</v>
      </c>
      <c r="AT598" s="157" t="s">
        <v>123</v>
      </c>
      <c r="AU598" s="157" t="s">
        <v>83</v>
      </c>
      <c r="AY598" s="17" t="s">
        <v>120</v>
      </c>
      <c r="BE598" s="158">
        <f>IF(N598="základní",J598,0)</f>
        <v>0</v>
      </c>
      <c r="BF598" s="158">
        <f>IF(N598="snížená",J598,0)</f>
        <v>0</v>
      </c>
      <c r="BG598" s="158">
        <f>IF(N598="zákl. přenesená",J598,0)</f>
        <v>0</v>
      </c>
      <c r="BH598" s="158">
        <f>IF(N598="sníž. přenesená",J598,0)</f>
        <v>0</v>
      </c>
      <c r="BI598" s="158">
        <f>IF(N598="nulová",J598,0)</f>
        <v>0</v>
      </c>
      <c r="BJ598" s="17" t="s">
        <v>81</v>
      </c>
      <c r="BK598" s="158">
        <f>ROUND(I598*H598,2)</f>
        <v>0</v>
      </c>
      <c r="BL598" s="17" t="s">
        <v>127</v>
      </c>
      <c r="BM598" s="157" t="s">
        <v>609</v>
      </c>
    </row>
    <row r="599" spans="1:65" s="2" customFormat="1" ht="29.25">
      <c r="A599" s="32"/>
      <c r="B599" s="33"/>
      <c r="C599" s="32"/>
      <c r="D599" s="159" t="s">
        <v>128</v>
      </c>
      <c r="E599" s="32"/>
      <c r="F599" s="160" t="s">
        <v>608</v>
      </c>
      <c r="G599" s="32"/>
      <c r="H599" s="32"/>
      <c r="I599" s="161"/>
      <c r="J599" s="32"/>
      <c r="K599" s="32"/>
      <c r="L599" s="33"/>
      <c r="M599" s="162"/>
      <c r="N599" s="163"/>
      <c r="O599" s="58"/>
      <c r="P599" s="58"/>
      <c r="Q599" s="58"/>
      <c r="R599" s="58"/>
      <c r="S599" s="58"/>
      <c r="T599" s="59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T599" s="17" t="s">
        <v>128</v>
      </c>
      <c r="AU599" s="17" t="s">
        <v>83</v>
      </c>
    </row>
    <row r="600" spans="1:65" s="13" customFormat="1">
      <c r="B600" s="164"/>
      <c r="D600" s="159" t="s">
        <v>129</v>
      </c>
      <c r="E600" s="165" t="s">
        <v>1</v>
      </c>
      <c r="F600" s="166" t="s">
        <v>610</v>
      </c>
      <c r="H600" s="165" t="s">
        <v>1</v>
      </c>
      <c r="I600" s="167"/>
      <c r="L600" s="164"/>
      <c r="M600" s="168"/>
      <c r="N600" s="169"/>
      <c r="O600" s="169"/>
      <c r="P600" s="169"/>
      <c r="Q600" s="169"/>
      <c r="R600" s="169"/>
      <c r="S600" s="169"/>
      <c r="T600" s="170"/>
      <c r="AT600" s="165" t="s">
        <v>129</v>
      </c>
      <c r="AU600" s="165" t="s">
        <v>83</v>
      </c>
      <c r="AV600" s="13" t="s">
        <v>81</v>
      </c>
      <c r="AW600" s="13" t="s">
        <v>30</v>
      </c>
      <c r="AX600" s="13" t="s">
        <v>73</v>
      </c>
      <c r="AY600" s="165" t="s">
        <v>120</v>
      </c>
    </row>
    <row r="601" spans="1:65" s="14" customFormat="1">
      <c r="B601" s="171"/>
      <c r="D601" s="159" t="s">
        <v>129</v>
      </c>
      <c r="E601" s="172" t="s">
        <v>1</v>
      </c>
      <c r="F601" s="173" t="s">
        <v>611</v>
      </c>
      <c r="H601" s="174">
        <v>7.399</v>
      </c>
      <c r="I601" s="175"/>
      <c r="L601" s="171"/>
      <c r="M601" s="176"/>
      <c r="N601" s="177"/>
      <c r="O601" s="177"/>
      <c r="P601" s="177"/>
      <c r="Q601" s="177"/>
      <c r="R601" s="177"/>
      <c r="S601" s="177"/>
      <c r="T601" s="178"/>
      <c r="AT601" s="172" t="s">
        <v>129</v>
      </c>
      <c r="AU601" s="172" t="s">
        <v>83</v>
      </c>
      <c r="AV601" s="14" t="s">
        <v>83</v>
      </c>
      <c r="AW601" s="14" t="s">
        <v>30</v>
      </c>
      <c r="AX601" s="14" t="s">
        <v>73</v>
      </c>
      <c r="AY601" s="172" t="s">
        <v>120</v>
      </c>
    </row>
    <row r="602" spans="1:65" s="15" customFormat="1">
      <c r="B602" s="179"/>
      <c r="D602" s="159" t="s">
        <v>129</v>
      </c>
      <c r="E602" s="180" t="s">
        <v>1</v>
      </c>
      <c r="F602" s="181" t="s">
        <v>132</v>
      </c>
      <c r="H602" s="182">
        <v>7.399</v>
      </c>
      <c r="I602" s="183"/>
      <c r="L602" s="179"/>
      <c r="M602" s="184"/>
      <c r="N602" s="185"/>
      <c r="O602" s="185"/>
      <c r="P602" s="185"/>
      <c r="Q602" s="185"/>
      <c r="R602" s="185"/>
      <c r="S602" s="185"/>
      <c r="T602" s="186"/>
      <c r="AT602" s="180" t="s">
        <v>129</v>
      </c>
      <c r="AU602" s="180" t="s">
        <v>83</v>
      </c>
      <c r="AV602" s="15" t="s">
        <v>127</v>
      </c>
      <c r="AW602" s="15" t="s">
        <v>30</v>
      </c>
      <c r="AX602" s="15" t="s">
        <v>81</v>
      </c>
      <c r="AY602" s="180" t="s">
        <v>120</v>
      </c>
    </row>
    <row r="603" spans="1:65" s="2" customFormat="1" ht="55.5" customHeight="1">
      <c r="A603" s="32"/>
      <c r="B603" s="144"/>
      <c r="C603" s="145" t="s">
        <v>612</v>
      </c>
      <c r="D603" s="145" t="s">
        <v>123</v>
      </c>
      <c r="E603" s="146" t="s">
        <v>613</v>
      </c>
      <c r="F603" s="147" t="s">
        <v>614</v>
      </c>
      <c r="G603" s="148" t="s">
        <v>146</v>
      </c>
      <c r="H603" s="149">
        <v>21.367999999999999</v>
      </c>
      <c r="I603" s="150"/>
      <c r="J603" s="151">
        <f>ROUND(I603*H603,2)</f>
        <v>0</v>
      </c>
      <c r="K603" s="152"/>
      <c r="L603" s="33"/>
      <c r="M603" s="153" t="s">
        <v>1</v>
      </c>
      <c r="N603" s="154" t="s">
        <v>38</v>
      </c>
      <c r="O603" s="58"/>
      <c r="P603" s="155">
        <f>O603*H603</f>
        <v>0</v>
      </c>
      <c r="Q603" s="155">
        <v>0</v>
      </c>
      <c r="R603" s="155">
        <f>Q603*H603</f>
        <v>0</v>
      </c>
      <c r="S603" s="155">
        <v>0</v>
      </c>
      <c r="T603" s="156">
        <f>S603*H603</f>
        <v>0</v>
      </c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R603" s="157" t="s">
        <v>127</v>
      </c>
      <c r="AT603" s="157" t="s">
        <v>123</v>
      </c>
      <c r="AU603" s="157" t="s">
        <v>83</v>
      </c>
      <c r="AY603" s="17" t="s">
        <v>120</v>
      </c>
      <c r="BE603" s="158">
        <f>IF(N603="základní",J603,0)</f>
        <v>0</v>
      </c>
      <c r="BF603" s="158">
        <f>IF(N603="snížená",J603,0)</f>
        <v>0</v>
      </c>
      <c r="BG603" s="158">
        <f>IF(N603="zákl. přenesená",J603,0)</f>
        <v>0</v>
      </c>
      <c r="BH603" s="158">
        <f>IF(N603="sníž. přenesená",J603,0)</f>
        <v>0</v>
      </c>
      <c r="BI603" s="158">
        <f>IF(N603="nulová",J603,0)</f>
        <v>0</v>
      </c>
      <c r="BJ603" s="17" t="s">
        <v>81</v>
      </c>
      <c r="BK603" s="158">
        <f>ROUND(I603*H603,2)</f>
        <v>0</v>
      </c>
      <c r="BL603" s="17" t="s">
        <v>127</v>
      </c>
      <c r="BM603" s="157" t="s">
        <v>615</v>
      </c>
    </row>
    <row r="604" spans="1:65" s="2" customFormat="1" ht="29.25">
      <c r="A604" s="32"/>
      <c r="B604" s="33"/>
      <c r="C604" s="32"/>
      <c r="D604" s="159" t="s">
        <v>128</v>
      </c>
      <c r="E604" s="32"/>
      <c r="F604" s="160" t="s">
        <v>614</v>
      </c>
      <c r="G604" s="32"/>
      <c r="H604" s="32"/>
      <c r="I604" s="161"/>
      <c r="J604" s="32"/>
      <c r="K604" s="32"/>
      <c r="L604" s="33"/>
      <c r="M604" s="162"/>
      <c r="N604" s="163"/>
      <c r="O604" s="58"/>
      <c r="P604" s="58"/>
      <c r="Q604" s="58"/>
      <c r="R604" s="58"/>
      <c r="S604" s="58"/>
      <c r="T604" s="59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T604" s="17" t="s">
        <v>128</v>
      </c>
      <c r="AU604" s="17" t="s">
        <v>83</v>
      </c>
    </row>
    <row r="605" spans="1:65" s="13" customFormat="1">
      <c r="B605" s="164"/>
      <c r="D605" s="159" t="s">
        <v>129</v>
      </c>
      <c r="E605" s="165" t="s">
        <v>1</v>
      </c>
      <c r="F605" s="166" t="s">
        <v>616</v>
      </c>
      <c r="H605" s="165" t="s">
        <v>1</v>
      </c>
      <c r="I605" s="167"/>
      <c r="L605" s="164"/>
      <c r="M605" s="168"/>
      <c r="N605" s="169"/>
      <c r="O605" s="169"/>
      <c r="P605" s="169"/>
      <c r="Q605" s="169"/>
      <c r="R605" s="169"/>
      <c r="S605" s="169"/>
      <c r="T605" s="170"/>
      <c r="AT605" s="165" t="s">
        <v>129</v>
      </c>
      <c r="AU605" s="165" t="s">
        <v>83</v>
      </c>
      <c r="AV605" s="13" t="s">
        <v>81</v>
      </c>
      <c r="AW605" s="13" t="s">
        <v>30</v>
      </c>
      <c r="AX605" s="13" t="s">
        <v>73</v>
      </c>
      <c r="AY605" s="165" t="s">
        <v>120</v>
      </c>
    </row>
    <row r="606" spans="1:65" s="14" customFormat="1">
      <c r="B606" s="171"/>
      <c r="D606" s="159" t="s">
        <v>129</v>
      </c>
      <c r="E606" s="172" t="s">
        <v>1</v>
      </c>
      <c r="F606" s="173" t="s">
        <v>617</v>
      </c>
      <c r="H606" s="174">
        <v>21.367999999999999</v>
      </c>
      <c r="I606" s="175"/>
      <c r="L606" s="171"/>
      <c r="M606" s="176"/>
      <c r="N606" s="177"/>
      <c r="O606" s="177"/>
      <c r="P606" s="177"/>
      <c r="Q606" s="177"/>
      <c r="R606" s="177"/>
      <c r="S606" s="177"/>
      <c r="T606" s="178"/>
      <c r="AT606" s="172" t="s">
        <v>129</v>
      </c>
      <c r="AU606" s="172" t="s">
        <v>83</v>
      </c>
      <c r="AV606" s="14" t="s">
        <v>83</v>
      </c>
      <c r="AW606" s="14" t="s">
        <v>30</v>
      </c>
      <c r="AX606" s="14" t="s">
        <v>73</v>
      </c>
      <c r="AY606" s="172" t="s">
        <v>120</v>
      </c>
    </row>
    <row r="607" spans="1:65" s="15" customFormat="1">
      <c r="B607" s="179"/>
      <c r="D607" s="159" t="s">
        <v>129</v>
      </c>
      <c r="E607" s="180" t="s">
        <v>1</v>
      </c>
      <c r="F607" s="181" t="s">
        <v>132</v>
      </c>
      <c r="H607" s="182">
        <v>21.367999999999999</v>
      </c>
      <c r="I607" s="183"/>
      <c r="L607" s="179"/>
      <c r="M607" s="184"/>
      <c r="N607" s="185"/>
      <c r="O607" s="185"/>
      <c r="P607" s="185"/>
      <c r="Q607" s="185"/>
      <c r="R607" s="185"/>
      <c r="S607" s="185"/>
      <c r="T607" s="186"/>
      <c r="AT607" s="180" t="s">
        <v>129</v>
      </c>
      <c r="AU607" s="180" t="s">
        <v>83</v>
      </c>
      <c r="AV607" s="15" t="s">
        <v>127</v>
      </c>
      <c r="AW607" s="15" t="s">
        <v>30</v>
      </c>
      <c r="AX607" s="15" t="s">
        <v>81</v>
      </c>
      <c r="AY607" s="180" t="s">
        <v>120</v>
      </c>
    </row>
    <row r="608" spans="1:65" s="2" customFormat="1" ht="55.5" customHeight="1">
      <c r="A608" s="32"/>
      <c r="B608" s="144"/>
      <c r="C608" s="145" t="s">
        <v>357</v>
      </c>
      <c r="D608" s="145" t="s">
        <v>123</v>
      </c>
      <c r="E608" s="146" t="s">
        <v>618</v>
      </c>
      <c r="F608" s="147" t="s">
        <v>619</v>
      </c>
      <c r="G608" s="148" t="s">
        <v>146</v>
      </c>
      <c r="H608" s="149">
        <v>1175.8699999999999</v>
      </c>
      <c r="I608" s="150"/>
      <c r="J608" s="151">
        <f>ROUND(I608*H608,2)</f>
        <v>0</v>
      </c>
      <c r="K608" s="152"/>
      <c r="L608" s="33"/>
      <c r="M608" s="153" t="s">
        <v>1</v>
      </c>
      <c r="N608" s="154" t="s">
        <v>38</v>
      </c>
      <c r="O608" s="58"/>
      <c r="P608" s="155">
        <f>O608*H608</f>
        <v>0</v>
      </c>
      <c r="Q608" s="155">
        <v>0</v>
      </c>
      <c r="R608" s="155">
        <f>Q608*H608</f>
        <v>0</v>
      </c>
      <c r="S608" s="155">
        <v>0</v>
      </c>
      <c r="T608" s="156">
        <f>S608*H608</f>
        <v>0</v>
      </c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R608" s="157" t="s">
        <v>127</v>
      </c>
      <c r="AT608" s="157" t="s">
        <v>123</v>
      </c>
      <c r="AU608" s="157" t="s">
        <v>83</v>
      </c>
      <c r="AY608" s="17" t="s">
        <v>120</v>
      </c>
      <c r="BE608" s="158">
        <f>IF(N608="základní",J608,0)</f>
        <v>0</v>
      </c>
      <c r="BF608" s="158">
        <f>IF(N608="snížená",J608,0)</f>
        <v>0</v>
      </c>
      <c r="BG608" s="158">
        <f>IF(N608="zákl. přenesená",J608,0)</f>
        <v>0</v>
      </c>
      <c r="BH608" s="158">
        <f>IF(N608="sníž. přenesená",J608,0)</f>
        <v>0</v>
      </c>
      <c r="BI608" s="158">
        <f>IF(N608="nulová",J608,0)</f>
        <v>0</v>
      </c>
      <c r="BJ608" s="17" t="s">
        <v>81</v>
      </c>
      <c r="BK608" s="158">
        <f>ROUND(I608*H608,2)</f>
        <v>0</v>
      </c>
      <c r="BL608" s="17" t="s">
        <v>127</v>
      </c>
      <c r="BM608" s="157" t="s">
        <v>620</v>
      </c>
    </row>
    <row r="609" spans="1:65" s="2" customFormat="1" ht="29.25">
      <c r="A609" s="32"/>
      <c r="B609" s="33"/>
      <c r="C609" s="32"/>
      <c r="D609" s="159" t="s">
        <v>128</v>
      </c>
      <c r="E609" s="32"/>
      <c r="F609" s="160" t="s">
        <v>619</v>
      </c>
      <c r="G609" s="32"/>
      <c r="H609" s="32"/>
      <c r="I609" s="161"/>
      <c r="J609" s="32"/>
      <c r="K609" s="32"/>
      <c r="L609" s="33"/>
      <c r="M609" s="162"/>
      <c r="N609" s="163"/>
      <c r="O609" s="58"/>
      <c r="P609" s="58"/>
      <c r="Q609" s="58"/>
      <c r="R609" s="58"/>
      <c r="S609" s="58"/>
      <c r="T609" s="59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T609" s="17" t="s">
        <v>128</v>
      </c>
      <c r="AU609" s="17" t="s">
        <v>83</v>
      </c>
    </row>
    <row r="610" spans="1:65" s="13" customFormat="1" ht="22.5">
      <c r="B610" s="164"/>
      <c r="D610" s="159" t="s">
        <v>129</v>
      </c>
      <c r="E610" s="165" t="s">
        <v>1</v>
      </c>
      <c r="F610" s="166" t="s">
        <v>621</v>
      </c>
      <c r="H610" s="165" t="s">
        <v>1</v>
      </c>
      <c r="I610" s="167"/>
      <c r="L610" s="164"/>
      <c r="M610" s="168"/>
      <c r="N610" s="169"/>
      <c r="O610" s="169"/>
      <c r="P610" s="169"/>
      <c r="Q610" s="169"/>
      <c r="R610" s="169"/>
      <c r="S610" s="169"/>
      <c r="T610" s="170"/>
      <c r="AT610" s="165" t="s">
        <v>129</v>
      </c>
      <c r="AU610" s="165" t="s">
        <v>83</v>
      </c>
      <c r="AV610" s="13" t="s">
        <v>81</v>
      </c>
      <c r="AW610" s="13" t="s">
        <v>30</v>
      </c>
      <c r="AX610" s="13" t="s">
        <v>73</v>
      </c>
      <c r="AY610" s="165" t="s">
        <v>120</v>
      </c>
    </row>
    <row r="611" spans="1:65" s="14" customFormat="1">
      <c r="B611" s="171"/>
      <c r="D611" s="159" t="s">
        <v>129</v>
      </c>
      <c r="E611" s="172" t="s">
        <v>1</v>
      </c>
      <c r="F611" s="173" t="s">
        <v>622</v>
      </c>
      <c r="H611" s="174">
        <v>45</v>
      </c>
      <c r="I611" s="175"/>
      <c r="L611" s="171"/>
      <c r="M611" s="176"/>
      <c r="N611" s="177"/>
      <c r="O611" s="177"/>
      <c r="P611" s="177"/>
      <c r="Q611" s="177"/>
      <c r="R611" s="177"/>
      <c r="S611" s="177"/>
      <c r="T611" s="178"/>
      <c r="AT611" s="172" t="s">
        <v>129</v>
      </c>
      <c r="AU611" s="172" t="s">
        <v>83</v>
      </c>
      <c r="AV611" s="14" t="s">
        <v>83</v>
      </c>
      <c r="AW611" s="14" t="s">
        <v>30</v>
      </c>
      <c r="AX611" s="14" t="s">
        <v>73</v>
      </c>
      <c r="AY611" s="172" t="s">
        <v>120</v>
      </c>
    </row>
    <row r="612" spans="1:65" s="13" customFormat="1" ht="22.5">
      <c r="B612" s="164"/>
      <c r="D612" s="159" t="s">
        <v>129</v>
      </c>
      <c r="E612" s="165" t="s">
        <v>1</v>
      </c>
      <c r="F612" s="166" t="s">
        <v>623</v>
      </c>
      <c r="H612" s="165" t="s">
        <v>1</v>
      </c>
      <c r="I612" s="167"/>
      <c r="L612" s="164"/>
      <c r="M612" s="168"/>
      <c r="N612" s="169"/>
      <c r="O612" s="169"/>
      <c r="P612" s="169"/>
      <c r="Q612" s="169"/>
      <c r="R612" s="169"/>
      <c r="S612" s="169"/>
      <c r="T612" s="170"/>
      <c r="AT612" s="165" t="s">
        <v>129</v>
      </c>
      <c r="AU612" s="165" t="s">
        <v>83</v>
      </c>
      <c r="AV612" s="13" t="s">
        <v>81</v>
      </c>
      <c r="AW612" s="13" t="s">
        <v>30</v>
      </c>
      <c r="AX612" s="13" t="s">
        <v>73</v>
      </c>
      <c r="AY612" s="165" t="s">
        <v>120</v>
      </c>
    </row>
    <row r="613" spans="1:65" s="14" customFormat="1">
      <c r="B613" s="171"/>
      <c r="D613" s="159" t="s">
        <v>129</v>
      </c>
      <c r="E613" s="172" t="s">
        <v>1</v>
      </c>
      <c r="F613" s="173" t="s">
        <v>624</v>
      </c>
      <c r="H613" s="174">
        <v>46.655999999999999</v>
      </c>
      <c r="I613" s="175"/>
      <c r="L613" s="171"/>
      <c r="M613" s="176"/>
      <c r="N613" s="177"/>
      <c r="O613" s="177"/>
      <c r="P613" s="177"/>
      <c r="Q613" s="177"/>
      <c r="R613" s="177"/>
      <c r="S613" s="177"/>
      <c r="T613" s="178"/>
      <c r="AT613" s="172" t="s">
        <v>129</v>
      </c>
      <c r="AU613" s="172" t="s">
        <v>83</v>
      </c>
      <c r="AV613" s="14" t="s">
        <v>83</v>
      </c>
      <c r="AW613" s="14" t="s">
        <v>30</v>
      </c>
      <c r="AX613" s="14" t="s">
        <v>73</v>
      </c>
      <c r="AY613" s="172" t="s">
        <v>120</v>
      </c>
    </row>
    <row r="614" spans="1:65" s="13" customFormat="1" ht="22.5">
      <c r="B614" s="164"/>
      <c r="D614" s="159" t="s">
        <v>129</v>
      </c>
      <c r="E614" s="165" t="s">
        <v>1</v>
      </c>
      <c r="F614" s="166" t="s">
        <v>625</v>
      </c>
      <c r="H614" s="165" t="s">
        <v>1</v>
      </c>
      <c r="I614" s="167"/>
      <c r="L614" s="164"/>
      <c r="M614" s="168"/>
      <c r="N614" s="169"/>
      <c r="O614" s="169"/>
      <c r="P614" s="169"/>
      <c r="Q614" s="169"/>
      <c r="R614" s="169"/>
      <c r="S614" s="169"/>
      <c r="T614" s="170"/>
      <c r="AT614" s="165" t="s">
        <v>129</v>
      </c>
      <c r="AU614" s="165" t="s">
        <v>83</v>
      </c>
      <c r="AV614" s="13" t="s">
        <v>81</v>
      </c>
      <c r="AW614" s="13" t="s">
        <v>30</v>
      </c>
      <c r="AX614" s="13" t="s">
        <v>73</v>
      </c>
      <c r="AY614" s="165" t="s">
        <v>120</v>
      </c>
    </row>
    <row r="615" spans="1:65" s="14" customFormat="1">
      <c r="B615" s="171"/>
      <c r="D615" s="159" t="s">
        <v>129</v>
      </c>
      <c r="E615" s="172" t="s">
        <v>1</v>
      </c>
      <c r="F615" s="173" t="s">
        <v>626</v>
      </c>
      <c r="H615" s="174">
        <v>0.14399999999999999</v>
      </c>
      <c r="I615" s="175"/>
      <c r="L615" s="171"/>
      <c r="M615" s="176"/>
      <c r="N615" s="177"/>
      <c r="O615" s="177"/>
      <c r="P615" s="177"/>
      <c r="Q615" s="177"/>
      <c r="R615" s="177"/>
      <c r="S615" s="177"/>
      <c r="T615" s="178"/>
      <c r="AT615" s="172" t="s">
        <v>129</v>
      </c>
      <c r="AU615" s="172" t="s">
        <v>83</v>
      </c>
      <c r="AV615" s="14" t="s">
        <v>83</v>
      </c>
      <c r="AW615" s="14" t="s">
        <v>30</v>
      </c>
      <c r="AX615" s="14" t="s">
        <v>73</v>
      </c>
      <c r="AY615" s="172" t="s">
        <v>120</v>
      </c>
    </row>
    <row r="616" spans="1:65" s="14" customFormat="1">
      <c r="B616" s="171"/>
      <c r="D616" s="159" t="s">
        <v>129</v>
      </c>
      <c r="E616" s="172" t="s">
        <v>1</v>
      </c>
      <c r="F616" s="173" t="s">
        <v>627</v>
      </c>
      <c r="H616" s="174">
        <v>0.192</v>
      </c>
      <c r="I616" s="175"/>
      <c r="L616" s="171"/>
      <c r="M616" s="176"/>
      <c r="N616" s="177"/>
      <c r="O616" s="177"/>
      <c r="P616" s="177"/>
      <c r="Q616" s="177"/>
      <c r="R616" s="177"/>
      <c r="S616" s="177"/>
      <c r="T616" s="178"/>
      <c r="AT616" s="172" t="s">
        <v>129</v>
      </c>
      <c r="AU616" s="172" t="s">
        <v>83</v>
      </c>
      <c r="AV616" s="14" t="s">
        <v>83</v>
      </c>
      <c r="AW616" s="14" t="s">
        <v>30</v>
      </c>
      <c r="AX616" s="14" t="s">
        <v>73</v>
      </c>
      <c r="AY616" s="172" t="s">
        <v>120</v>
      </c>
    </row>
    <row r="617" spans="1:65" s="13" customFormat="1">
      <c r="B617" s="164"/>
      <c r="D617" s="159" t="s">
        <v>129</v>
      </c>
      <c r="E617" s="165" t="s">
        <v>1</v>
      </c>
      <c r="F617" s="166" t="s">
        <v>628</v>
      </c>
      <c r="H617" s="165" t="s">
        <v>1</v>
      </c>
      <c r="I617" s="167"/>
      <c r="L617" s="164"/>
      <c r="M617" s="168"/>
      <c r="N617" s="169"/>
      <c r="O617" s="169"/>
      <c r="P617" s="169"/>
      <c r="Q617" s="169"/>
      <c r="R617" s="169"/>
      <c r="S617" s="169"/>
      <c r="T617" s="170"/>
      <c r="AT617" s="165" t="s">
        <v>129</v>
      </c>
      <c r="AU617" s="165" t="s">
        <v>83</v>
      </c>
      <c r="AV617" s="13" t="s">
        <v>81</v>
      </c>
      <c r="AW617" s="13" t="s">
        <v>30</v>
      </c>
      <c r="AX617" s="13" t="s">
        <v>73</v>
      </c>
      <c r="AY617" s="165" t="s">
        <v>120</v>
      </c>
    </row>
    <row r="618" spans="1:65" s="14" customFormat="1">
      <c r="B618" s="171"/>
      <c r="D618" s="159" t="s">
        <v>129</v>
      </c>
      <c r="E618" s="172" t="s">
        <v>1</v>
      </c>
      <c r="F618" s="173" t="s">
        <v>629</v>
      </c>
      <c r="H618" s="174">
        <v>3.0000000000000001E-3</v>
      </c>
      <c r="I618" s="175"/>
      <c r="L618" s="171"/>
      <c r="M618" s="176"/>
      <c r="N618" s="177"/>
      <c r="O618" s="177"/>
      <c r="P618" s="177"/>
      <c r="Q618" s="177"/>
      <c r="R618" s="177"/>
      <c r="S618" s="177"/>
      <c r="T618" s="178"/>
      <c r="AT618" s="172" t="s">
        <v>129</v>
      </c>
      <c r="AU618" s="172" t="s">
        <v>83</v>
      </c>
      <c r="AV618" s="14" t="s">
        <v>83</v>
      </c>
      <c r="AW618" s="14" t="s">
        <v>30</v>
      </c>
      <c r="AX618" s="14" t="s">
        <v>73</v>
      </c>
      <c r="AY618" s="172" t="s">
        <v>120</v>
      </c>
    </row>
    <row r="619" spans="1:65" s="13" customFormat="1">
      <c r="B619" s="164"/>
      <c r="D619" s="159" t="s">
        <v>129</v>
      </c>
      <c r="E619" s="165" t="s">
        <v>1</v>
      </c>
      <c r="F619" s="166" t="s">
        <v>630</v>
      </c>
      <c r="H619" s="165" t="s">
        <v>1</v>
      </c>
      <c r="I619" s="167"/>
      <c r="L619" s="164"/>
      <c r="M619" s="168"/>
      <c r="N619" s="169"/>
      <c r="O619" s="169"/>
      <c r="P619" s="169"/>
      <c r="Q619" s="169"/>
      <c r="R619" s="169"/>
      <c r="S619" s="169"/>
      <c r="T619" s="170"/>
      <c r="AT619" s="165" t="s">
        <v>129</v>
      </c>
      <c r="AU619" s="165" t="s">
        <v>83</v>
      </c>
      <c r="AV619" s="13" t="s">
        <v>81</v>
      </c>
      <c r="AW619" s="13" t="s">
        <v>30</v>
      </c>
      <c r="AX619" s="13" t="s">
        <v>73</v>
      </c>
      <c r="AY619" s="165" t="s">
        <v>120</v>
      </c>
    </row>
    <row r="620" spans="1:65" s="14" customFormat="1">
      <c r="B620" s="171"/>
      <c r="D620" s="159" t="s">
        <v>129</v>
      </c>
      <c r="E620" s="172" t="s">
        <v>1</v>
      </c>
      <c r="F620" s="173" t="s">
        <v>631</v>
      </c>
      <c r="H620" s="174">
        <v>1082.875</v>
      </c>
      <c r="I620" s="175"/>
      <c r="L620" s="171"/>
      <c r="M620" s="176"/>
      <c r="N620" s="177"/>
      <c r="O620" s="177"/>
      <c r="P620" s="177"/>
      <c r="Q620" s="177"/>
      <c r="R620" s="177"/>
      <c r="S620" s="177"/>
      <c r="T620" s="178"/>
      <c r="AT620" s="172" t="s">
        <v>129</v>
      </c>
      <c r="AU620" s="172" t="s">
        <v>83</v>
      </c>
      <c r="AV620" s="14" t="s">
        <v>83</v>
      </c>
      <c r="AW620" s="14" t="s">
        <v>30</v>
      </c>
      <c r="AX620" s="14" t="s">
        <v>73</v>
      </c>
      <c r="AY620" s="172" t="s">
        <v>120</v>
      </c>
    </row>
    <row r="621" spans="1:65" s="13" customFormat="1">
      <c r="B621" s="164"/>
      <c r="D621" s="159" t="s">
        <v>129</v>
      </c>
      <c r="E621" s="165" t="s">
        <v>1</v>
      </c>
      <c r="F621" s="166" t="s">
        <v>632</v>
      </c>
      <c r="H621" s="165" t="s">
        <v>1</v>
      </c>
      <c r="I621" s="167"/>
      <c r="L621" s="164"/>
      <c r="M621" s="168"/>
      <c r="N621" s="169"/>
      <c r="O621" s="169"/>
      <c r="P621" s="169"/>
      <c r="Q621" s="169"/>
      <c r="R621" s="169"/>
      <c r="S621" s="169"/>
      <c r="T621" s="170"/>
      <c r="AT621" s="165" t="s">
        <v>129</v>
      </c>
      <c r="AU621" s="165" t="s">
        <v>83</v>
      </c>
      <c r="AV621" s="13" t="s">
        <v>81</v>
      </c>
      <c r="AW621" s="13" t="s">
        <v>30</v>
      </c>
      <c r="AX621" s="13" t="s">
        <v>73</v>
      </c>
      <c r="AY621" s="165" t="s">
        <v>120</v>
      </c>
    </row>
    <row r="622" spans="1:65" s="14" customFormat="1">
      <c r="B622" s="171"/>
      <c r="D622" s="159" t="s">
        <v>129</v>
      </c>
      <c r="E622" s="172" t="s">
        <v>1</v>
      </c>
      <c r="F622" s="173" t="s">
        <v>81</v>
      </c>
      <c r="H622" s="174">
        <v>1</v>
      </c>
      <c r="I622" s="175"/>
      <c r="L622" s="171"/>
      <c r="M622" s="176"/>
      <c r="N622" s="177"/>
      <c r="O622" s="177"/>
      <c r="P622" s="177"/>
      <c r="Q622" s="177"/>
      <c r="R622" s="177"/>
      <c r="S622" s="177"/>
      <c r="T622" s="178"/>
      <c r="AT622" s="172" t="s">
        <v>129</v>
      </c>
      <c r="AU622" s="172" t="s">
        <v>83</v>
      </c>
      <c r="AV622" s="14" t="s">
        <v>83</v>
      </c>
      <c r="AW622" s="14" t="s">
        <v>30</v>
      </c>
      <c r="AX622" s="14" t="s">
        <v>73</v>
      </c>
      <c r="AY622" s="172" t="s">
        <v>120</v>
      </c>
    </row>
    <row r="623" spans="1:65" s="15" customFormat="1">
      <c r="B623" s="179"/>
      <c r="D623" s="159" t="s">
        <v>129</v>
      </c>
      <c r="E623" s="180" t="s">
        <v>1</v>
      </c>
      <c r="F623" s="181" t="s">
        <v>132</v>
      </c>
      <c r="H623" s="182">
        <v>1175.8699999999999</v>
      </c>
      <c r="I623" s="183"/>
      <c r="L623" s="179"/>
      <c r="M623" s="184"/>
      <c r="N623" s="185"/>
      <c r="O623" s="185"/>
      <c r="P623" s="185"/>
      <c r="Q623" s="185"/>
      <c r="R623" s="185"/>
      <c r="S623" s="185"/>
      <c r="T623" s="186"/>
      <c r="AT623" s="180" t="s">
        <v>129</v>
      </c>
      <c r="AU623" s="180" t="s">
        <v>83</v>
      </c>
      <c r="AV623" s="15" t="s">
        <v>127</v>
      </c>
      <c r="AW623" s="15" t="s">
        <v>30</v>
      </c>
      <c r="AX623" s="15" t="s">
        <v>81</v>
      </c>
      <c r="AY623" s="180" t="s">
        <v>120</v>
      </c>
    </row>
    <row r="624" spans="1:65" s="2" customFormat="1" ht="55.5" customHeight="1">
      <c r="A624" s="32"/>
      <c r="B624" s="144"/>
      <c r="C624" s="145" t="s">
        <v>633</v>
      </c>
      <c r="D624" s="145" t="s">
        <v>123</v>
      </c>
      <c r="E624" s="146" t="s">
        <v>634</v>
      </c>
      <c r="F624" s="147" t="s">
        <v>635</v>
      </c>
      <c r="G624" s="148" t="s">
        <v>146</v>
      </c>
      <c r="H624" s="149">
        <v>467.98899999999998</v>
      </c>
      <c r="I624" s="150"/>
      <c r="J624" s="151">
        <f>ROUND(I624*H624,2)</f>
        <v>0</v>
      </c>
      <c r="K624" s="152"/>
      <c r="L624" s="33"/>
      <c r="M624" s="153" t="s">
        <v>1</v>
      </c>
      <c r="N624" s="154" t="s">
        <v>38</v>
      </c>
      <c r="O624" s="58"/>
      <c r="P624" s="155">
        <f>O624*H624</f>
        <v>0</v>
      </c>
      <c r="Q624" s="155">
        <v>0</v>
      </c>
      <c r="R624" s="155">
        <f>Q624*H624</f>
        <v>0</v>
      </c>
      <c r="S624" s="155">
        <v>0</v>
      </c>
      <c r="T624" s="156">
        <f>S624*H624</f>
        <v>0</v>
      </c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R624" s="157" t="s">
        <v>127</v>
      </c>
      <c r="AT624" s="157" t="s">
        <v>123</v>
      </c>
      <c r="AU624" s="157" t="s">
        <v>83</v>
      </c>
      <c r="AY624" s="17" t="s">
        <v>120</v>
      </c>
      <c r="BE624" s="158">
        <f>IF(N624="základní",J624,0)</f>
        <v>0</v>
      </c>
      <c r="BF624" s="158">
        <f>IF(N624="snížená",J624,0)</f>
        <v>0</v>
      </c>
      <c r="BG624" s="158">
        <f>IF(N624="zákl. přenesená",J624,0)</f>
        <v>0</v>
      </c>
      <c r="BH624" s="158">
        <f>IF(N624="sníž. přenesená",J624,0)</f>
        <v>0</v>
      </c>
      <c r="BI624" s="158">
        <f>IF(N624="nulová",J624,0)</f>
        <v>0</v>
      </c>
      <c r="BJ624" s="17" t="s">
        <v>81</v>
      </c>
      <c r="BK624" s="158">
        <f>ROUND(I624*H624,2)</f>
        <v>0</v>
      </c>
      <c r="BL624" s="17" t="s">
        <v>127</v>
      </c>
      <c r="BM624" s="157" t="s">
        <v>636</v>
      </c>
    </row>
    <row r="625" spans="1:51" s="2" customFormat="1" ht="29.25">
      <c r="A625" s="32"/>
      <c r="B625" s="33"/>
      <c r="C625" s="32"/>
      <c r="D625" s="159" t="s">
        <v>128</v>
      </c>
      <c r="E625" s="32"/>
      <c r="F625" s="160" t="s">
        <v>635</v>
      </c>
      <c r="G625" s="32"/>
      <c r="H625" s="32"/>
      <c r="I625" s="161"/>
      <c r="J625" s="32"/>
      <c r="K625" s="32"/>
      <c r="L625" s="33"/>
      <c r="M625" s="162"/>
      <c r="N625" s="163"/>
      <c r="O625" s="58"/>
      <c r="P625" s="58"/>
      <c r="Q625" s="58"/>
      <c r="R625" s="58"/>
      <c r="S625" s="58"/>
      <c r="T625" s="59"/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T625" s="17" t="s">
        <v>128</v>
      </c>
      <c r="AU625" s="17" t="s">
        <v>83</v>
      </c>
    </row>
    <row r="626" spans="1:51" s="13" customFormat="1">
      <c r="B626" s="164"/>
      <c r="D626" s="159" t="s">
        <v>129</v>
      </c>
      <c r="E626" s="165" t="s">
        <v>1</v>
      </c>
      <c r="F626" s="166" t="s">
        <v>637</v>
      </c>
      <c r="H626" s="165" t="s">
        <v>1</v>
      </c>
      <c r="I626" s="167"/>
      <c r="L626" s="164"/>
      <c r="M626" s="168"/>
      <c r="N626" s="169"/>
      <c r="O626" s="169"/>
      <c r="P626" s="169"/>
      <c r="Q626" s="169"/>
      <c r="R626" s="169"/>
      <c r="S626" s="169"/>
      <c r="T626" s="170"/>
      <c r="AT626" s="165" t="s">
        <v>129</v>
      </c>
      <c r="AU626" s="165" t="s">
        <v>83</v>
      </c>
      <c r="AV626" s="13" t="s">
        <v>81</v>
      </c>
      <c r="AW626" s="13" t="s">
        <v>30</v>
      </c>
      <c r="AX626" s="13" t="s">
        <v>73</v>
      </c>
      <c r="AY626" s="165" t="s">
        <v>120</v>
      </c>
    </row>
    <row r="627" spans="1:51" s="14" customFormat="1">
      <c r="B627" s="171"/>
      <c r="D627" s="159" t="s">
        <v>129</v>
      </c>
      <c r="E627" s="172" t="s">
        <v>1</v>
      </c>
      <c r="F627" s="173" t="s">
        <v>638</v>
      </c>
      <c r="H627" s="174">
        <v>459.27</v>
      </c>
      <c r="I627" s="175"/>
      <c r="L627" s="171"/>
      <c r="M627" s="176"/>
      <c r="N627" s="177"/>
      <c r="O627" s="177"/>
      <c r="P627" s="177"/>
      <c r="Q627" s="177"/>
      <c r="R627" s="177"/>
      <c r="S627" s="177"/>
      <c r="T627" s="178"/>
      <c r="AT627" s="172" t="s">
        <v>129</v>
      </c>
      <c r="AU627" s="172" t="s">
        <v>83</v>
      </c>
      <c r="AV627" s="14" t="s">
        <v>83</v>
      </c>
      <c r="AW627" s="14" t="s">
        <v>30</v>
      </c>
      <c r="AX627" s="14" t="s">
        <v>73</v>
      </c>
      <c r="AY627" s="172" t="s">
        <v>120</v>
      </c>
    </row>
    <row r="628" spans="1:51" s="13" customFormat="1" ht="22.5">
      <c r="B628" s="164"/>
      <c r="D628" s="159" t="s">
        <v>129</v>
      </c>
      <c r="E628" s="165" t="s">
        <v>1</v>
      </c>
      <c r="F628" s="166" t="s">
        <v>639</v>
      </c>
      <c r="H628" s="165" t="s">
        <v>1</v>
      </c>
      <c r="I628" s="167"/>
      <c r="L628" s="164"/>
      <c r="M628" s="168"/>
      <c r="N628" s="169"/>
      <c r="O628" s="169"/>
      <c r="P628" s="169"/>
      <c r="Q628" s="169"/>
      <c r="R628" s="169"/>
      <c r="S628" s="169"/>
      <c r="T628" s="170"/>
      <c r="AT628" s="165" t="s">
        <v>129</v>
      </c>
      <c r="AU628" s="165" t="s">
        <v>83</v>
      </c>
      <c r="AV628" s="13" t="s">
        <v>81</v>
      </c>
      <c r="AW628" s="13" t="s">
        <v>30</v>
      </c>
      <c r="AX628" s="13" t="s">
        <v>73</v>
      </c>
      <c r="AY628" s="165" t="s">
        <v>120</v>
      </c>
    </row>
    <row r="629" spans="1:51" s="14" customFormat="1">
      <c r="B629" s="171"/>
      <c r="D629" s="159" t="s">
        <v>129</v>
      </c>
      <c r="E629" s="172" t="s">
        <v>1</v>
      </c>
      <c r="F629" s="173" t="s">
        <v>595</v>
      </c>
      <c r="H629" s="174">
        <v>0.46800000000000003</v>
      </c>
      <c r="I629" s="175"/>
      <c r="L629" s="171"/>
      <c r="M629" s="176"/>
      <c r="N629" s="177"/>
      <c r="O629" s="177"/>
      <c r="P629" s="177"/>
      <c r="Q629" s="177"/>
      <c r="R629" s="177"/>
      <c r="S629" s="177"/>
      <c r="T629" s="178"/>
      <c r="AT629" s="172" t="s">
        <v>129</v>
      </c>
      <c r="AU629" s="172" t="s">
        <v>83</v>
      </c>
      <c r="AV629" s="14" t="s">
        <v>83</v>
      </c>
      <c r="AW629" s="14" t="s">
        <v>30</v>
      </c>
      <c r="AX629" s="14" t="s">
        <v>73</v>
      </c>
      <c r="AY629" s="172" t="s">
        <v>120</v>
      </c>
    </row>
    <row r="630" spans="1:51" s="13" customFormat="1">
      <c r="B630" s="164"/>
      <c r="D630" s="159" t="s">
        <v>129</v>
      </c>
      <c r="E630" s="165" t="s">
        <v>1</v>
      </c>
      <c r="F630" s="166" t="s">
        <v>640</v>
      </c>
      <c r="H630" s="165" t="s">
        <v>1</v>
      </c>
      <c r="I630" s="167"/>
      <c r="L630" s="164"/>
      <c r="M630" s="168"/>
      <c r="N630" s="169"/>
      <c r="O630" s="169"/>
      <c r="P630" s="169"/>
      <c r="Q630" s="169"/>
      <c r="R630" s="169"/>
      <c r="S630" s="169"/>
      <c r="T630" s="170"/>
      <c r="AT630" s="165" t="s">
        <v>129</v>
      </c>
      <c r="AU630" s="165" t="s">
        <v>83</v>
      </c>
      <c r="AV630" s="13" t="s">
        <v>81</v>
      </c>
      <c r="AW630" s="13" t="s">
        <v>30</v>
      </c>
      <c r="AX630" s="13" t="s">
        <v>73</v>
      </c>
      <c r="AY630" s="165" t="s">
        <v>120</v>
      </c>
    </row>
    <row r="631" spans="1:51" s="14" customFormat="1">
      <c r="B631" s="171"/>
      <c r="D631" s="159" t="s">
        <v>129</v>
      </c>
      <c r="E631" s="172" t="s">
        <v>1</v>
      </c>
      <c r="F631" s="173" t="s">
        <v>641</v>
      </c>
      <c r="H631" s="174">
        <v>0.312</v>
      </c>
      <c r="I631" s="175"/>
      <c r="L631" s="171"/>
      <c r="M631" s="176"/>
      <c r="N631" s="177"/>
      <c r="O631" s="177"/>
      <c r="P631" s="177"/>
      <c r="Q631" s="177"/>
      <c r="R631" s="177"/>
      <c r="S631" s="177"/>
      <c r="T631" s="178"/>
      <c r="AT631" s="172" t="s">
        <v>129</v>
      </c>
      <c r="AU631" s="172" t="s">
        <v>83</v>
      </c>
      <c r="AV631" s="14" t="s">
        <v>83</v>
      </c>
      <c r="AW631" s="14" t="s">
        <v>30</v>
      </c>
      <c r="AX631" s="14" t="s">
        <v>73</v>
      </c>
      <c r="AY631" s="172" t="s">
        <v>120</v>
      </c>
    </row>
    <row r="632" spans="1:51" s="13" customFormat="1">
      <c r="B632" s="164"/>
      <c r="D632" s="159" t="s">
        <v>129</v>
      </c>
      <c r="E632" s="165" t="s">
        <v>1</v>
      </c>
      <c r="F632" s="166" t="s">
        <v>642</v>
      </c>
      <c r="H632" s="165" t="s">
        <v>1</v>
      </c>
      <c r="I632" s="167"/>
      <c r="L632" s="164"/>
      <c r="M632" s="168"/>
      <c r="N632" s="169"/>
      <c r="O632" s="169"/>
      <c r="P632" s="169"/>
      <c r="Q632" s="169"/>
      <c r="R632" s="169"/>
      <c r="S632" s="169"/>
      <c r="T632" s="170"/>
      <c r="AT632" s="165" t="s">
        <v>129</v>
      </c>
      <c r="AU632" s="165" t="s">
        <v>83</v>
      </c>
      <c r="AV632" s="13" t="s">
        <v>81</v>
      </c>
      <c r="AW632" s="13" t="s">
        <v>30</v>
      </c>
      <c r="AX632" s="13" t="s">
        <v>73</v>
      </c>
      <c r="AY632" s="165" t="s">
        <v>120</v>
      </c>
    </row>
    <row r="633" spans="1:51" s="14" customFormat="1">
      <c r="B633" s="171"/>
      <c r="D633" s="159" t="s">
        <v>129</v>
      </c>
      <c r="E633" s="172" t="s">
        <v>1</v>
      </c>
      <c r="F633" s="173" t="s">
        <v>643</v>
      </c>
      <c r="H633" s="174">
        <v>6.6829999999999998</v>
      </c>
      <c r="I633" s="175"/>
      <c r="L633" s="171"/>
      <c r="M633" s="176"/>
      <c r="N633" s="177"/>
      <c r="O633" s="177"/>
      <c r="P633" s="177"/>
      <c r="Q633" s="177"/>
      <c r="R633" s="177"/>
      <c r="S633" s="177"/>
      <c r="T633" s="178"/>
      <c r="AT633" s="172" t="s">
        <v>129</v>
      </c>
      <c r="AU633" s="172" t="s">
        <v>83</v>
      </c>
      <c r="AV633" s="14" t="s">
        <v>83</v>
      </c>
      <c r="AW633" s="14" t="s">
        <v>30</v>
      </c>
      <c r="AX633" s="14" t="s">
        <v>73</v>
      </c>
      <c r="AY633" s="172" t="s">
        <v>120</v>
      </c>
    </row>
    <row r="634" spans="1:51" s="13" customFormat="1">
      <c r="B634" s="164"/>
      <c r="D634" s="159" t="s">
        <v>129</v>
      </c>
      <c r="E634" s="165" t="s">
        <v>1</v>
      </c>
      <c r="F634" s="166" t="s">
        <v>644</v>
      </c>
      <c r="H634" s="165" t="s">
        <v>1</v>
      </c>
      <c r="I634" s="167"/>
      <c r="L634" s="164"/>
      <c r="M634" s="168"/>
      <c r="N634" s="169"/>
      <c r="O634" s="169"/>
      <c r="P634" s="169"/>
      <c r="Q634" s="169"/>
      <c r="R634" s="169"/>
      <c r="S634" s="169"/>
      <c r="T634" s="170"/>
      <c r="AT634" s="165" t="s">
        <v>129</v>
      </c>
      <c r="AU634" s="165" t="s">
        <v>83</v>
      </c>
      <c r="AV634" s="13" t="s">
        <v>81</v>
      </c>
      <c r="AW634" s="13" t="s">
        <v>30</v>
      </c>
      <c r="AX634" s="13" t="s">
        <v>73</v>
      </c>
      <c r="AY634" s="165" t="s">
        <v>120</v>
      </c>
    </row>
    <row r="635" spans="1:51" s="14" customFormat="1">
      <c r="B635" s="171"/>
      <c r="D635" s="159" t="s">
        <v>129</v>
      </c>
      <c r="E635" s="172" t="s">
        <v>1</v>
      </c>
      <c r="F635" s="173" t="s">
        <v>645</v>
      </c>
      <c r="H635" s="174">
        <v>0.33</v>
      </c>
      <c r="I635" s="175"/>
      <c r="L635" s="171"/>
      <c r="M635" s="176"/>
      <c r="N635" s="177"/>
      <c r="O635" s="177"/>
      <c r="P635" s="177"/>
      <c r="Q635" s="177"/>
      <c r="R635" s="177"/>
      <c r="S635" s="177"/>
      <c r="T635" s="178"/>
      <c r="AT635" s="172" t="s">
        <v>129</v>
      </c>
      <c r="AU635" s="172" t="s">
        <v>83</v>
      </c>
      <c r="AV635" s="14" t="s">
        <v>83</v>
      </c>
      <c r="AW635" s="14" t="s">
        <v>30</v>
      </c>
      <c r="AX635" s="14" t="s">
        <v>73</v>
      </c>
      <c r="AY635" s="172" t="s">
        <v>120</v>
      </c>
    </row>
    <row r="636" spans="1:51" s="13" customFormat="1">
      <c r="B636" s="164"/>
      <c r="D636" s="159" t="s">
        <v>129</v>
      </c>
      <c r="E636" s="165" t="s">
        <v>1</v>
      </c>
      <c r="F636" s="166" t="s">
        <v>646</v>
      </c>
      <c r="H636" s="165" t="s">
        <v>1</v>
      </c>
      <c r="I636" s="167"/>
      <c r="L636" s="164"/>
      <c r="M636" s="168"/>
      <c r="N636" s="169"/>
      <c r="O636" s="169"/>
      <c r="P636" s="169"/>
      <c r="Q636" s="169"/>
      <c r="R636" s="169"/>
      <c r="S636" s="169"/>
      <c r="T636" s="170"/>
      <c r="AT636" s="165" t="s">
        <v>129</v>
      </c>
      <c r="AU636" s="165" t="s">
        <v>83</v>
      </c>
      <c r="AV636" s="13" t="s">
        <v>81</v>
      </c>
      <c r="AW636" s="13" t="s">
        <v>30</v>
      </c>
      <c r="AX636" s="13" t="s">
        <v>73</v>
      </c>
      <c r="AY636" s="165" t="s">
        <v>120</v>
      </c>
    </row>
    <row r="637" spans="1:51" s="14" customFormat="1">
      <c r="B637" s="171"/>
      <c r="D637" s="159" t="s">
        <v>129</v>
      </c>
      <c r="E637" s="172" t="s">
        <v>1</v>
      </c>
      <c r="F637" s="173" t="s">
        <v>647</v>
      </c>
      <c r="H637" s="174">
        <v>3.5000000000000003E-2</v>
      </c>
      <c r="I637" s="175"/>
      <c r="L637" s="171"/>
      <c r="M637" s="176"/>
      <c r="N637" s="177"/>
      <c r="O637" s="177"/>
      <c r="P637" s="177"/>
      <c r="Q637" s="177"/>
      <c r="R637" s="177"/>
      <c r="S637" s="177"/>
      <c r="T637" s="178"/>
      <c r="AT637" s="172" t="s">
        <v>129</v>
      </c>
      <c r="AU637" s="172" t="s">
        <v>83</v>
      </c>
      <c r="AV637" s="14" t="s">
        <v>83</v>
      </c>
      <c r="AW637" s="14" t="s">
        <v>30</v>
      </c>
      <c r="AX637" s="14" t="s">
        <v>73</v>
      </c>
      <c r="AY637" s="172" t="s">
        <v>120</v>
      </c>
    </row>
    <row r="638" spans="1:51" s="13" customFormat="1">
      <c r="B638" s="164"/>
      <c r="D638" s="159" t="s">
        <v>129</v>
      </c>
      <c r="E638" s="165" t="s">
        <v>1</v>
      </c>
      <c r="F638" s="166" t="s">
        <v>648</v>
      </c>
      <c r="H638" s="165" t="s">
        <v>1</v>
      </c>
      <c r="I638" s="167"/>
      <c r="L638" s="164"/>
      <c r="M638" s="168"/>
      <c r="N638" s="169"/>
      <c r="O638" s="169"/>
      <c r="P638" s="169"/>
      <c r="Q638" s="169"/>
      <c r="R638" s="169"/>
      <c r="S638" s="169"/>
      <c r="T638" s="170"/>
      <c r="AT638" s="165" t="s">
        <v>129</v>
      </c>
      <c r="AU638" s="165" t="s">
        <v>83</v>
      </c>
      <c r="AV638" s="13" t="s">
        <v>81</v>
      </c>
      <c r="AW638" s="13" t="s">
        <v>30</v>
      </c>
      <c r="AX638" s="13" t="s">
        <v>73</v>
      </c>
      <c r="AY638" s="165" t="s">
        <v>120</v>
      </c>
    </row>
    <row r="639" spans="1:51" s="14" customFormat="1">
      <c r="B639" s="171"/>
      <c r="D639" s="159" t="s">
        <v>129</v>
      </c>
      <c r="E639" s="172" t="s">
        <v>1</v>
      </c>
      <c r="F639" s="173" t="s">
        <v>649</v>
      </c>
      <c r="H639" s="174">
        <v>0.89100000000000001</v>
      </c>
      <c r="I639" s="175"/>
      <c r="L639" s="171"/>
      <c r="M639" s="176"/>
      <c r="N639" s="177"/>
      <c r="O639" s="177"/>
      <c r="P639" s="177"/>
      <c r="Q639" s="177"/>
      <c r="R639" s="177"/>
      <c r="S639" s="177"/>
      <c r="T639" s="178"/>
      <c r="AT639" s="172" t="s">
        <v>129</v>
      </c>
      <c r="AU639" s="172" t="s">
        <v>83</v>
      </c>
      <c r="AV639" s="14" t="s">
        <v>83</v>
      </c>
      <c r="AW639" s="14" t="s">
        <v>30</v>
      </c>
      <c r="AX639" s="14" t="s">
        <v>73</v>
      </c>
      <c r="AY639" s="172" t="s">
        <v>120</v>
      </c>
    </row>
    <row r="640" spans="1:51" s="15" customFormat="1">
      <c r="B640" s="179"/>
      <c r="D640" s="159" t="s">
        <v>129</v>
      </c>
      <c r="E640" s="180" t="s">
        <v>1</v>
      </c>
      <c r="F640" s="181" t="s">
        <v>132</v>
      </c>
      <c r="H640" s="182">
        <v>467.98899999999998</v>
      </c>
      <c r="I640" s="183"/>
      <c r="L640" s="179"/>
      <c r="M640" s="184"/>
      <c r="N640" s="185"/>
      <c r="O640" s="185"/>
      <c r="P640" s="185"/>
      <c r="Q640" s="185"/>
      <c r="R640" s="185"/>
      <c r="S640" s="185"/>
      <c r="T640" s="186"/>
      <c r="AT640" s="180" t="s">
        <v>129</v>
      </c>
      <c r="AU640" s="180" t="s">
        <v>83</v>
      </c>
      <c r="AV640" s="15" t="s">
        <v>127</v>
      </c>
      <c r="AW640" s="15" t="s">
        <v>30</v>
      </c>
      <c r="AX640" s="15" t="s">
        <v>81</v>
      </c>
      <c r="AY640" s="180" t="s">
        <v>120</v>
      </c>
    </row>
    <row r="641" spans="1:65" s="2" customFormat="1" ht="66.75" customHeight="1">
      <c r="A641" s="32"/>
      <c r="B641" s="144"/>
      <c r="C641" s="145" t="s">
        <v>361</v>
      </c>
      <c r="D641" s="145" t="s">
        <v>123</v>
      </c>
      <c r="E641" s="146" t="s">
        <v>650</v>
      </c>
      <c r="F641" s="147" t="s">
        <v>651</v>
      </c>
      <c r="G641" s="148" t="s">
        <v>146</v>
      </c>
      <c r="H641" s="149">
        <v>7.2</v>
      </c>
      <c r="I641" s="150"/>
      <c r="J641" s="151">
        <f>ROUND(I641*H641,2)</f>
        <v>0</v>
      </c>
      <c r="K641" s="152"/>
      <c r="L641" s="33"/>
      <c r="M641" s="153" t="s">
        <v>1</v>
      </c>
      <c r="N641" s="154" t="s">
        <v>38</v>
      </c>
      <c r="O641" s="58"/>
      <c r="P641" s="155">
        <f>O641*H641</f>
        <v>0</v>
      </c>
      <c r="Q641" s="155">
        <v>0</v>
      </c>
      <c r="R641" s="155">
        <f>Q641*H641</f>
        <v>0</v>
      </c>
      <c r="S641" s="155">
        <v>0</v>
      </c>
      <c r="T641" s="156">
        <f>S641*H641</f>
        <v>0</v>
      </c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R641" s="157" t="s">
        <v>127</v>
      </c>
      <c r="AT641" s="157" t="s">
        <v>123</v>
      </c>
      <c r="AU641" s="157" t="s">
        <v>83</v>
      </c>
      <c r="AY641" s="17" t="s">
        <v>120</v>
      </c>
      <c r="BE641" s="158">
        <f>IF(N641="základní",J641,0)</f>
        <v>0</v>
      </c>
      <c r="BF641" s="158">
        <f>IF(N641="snížená",J641,0)</f>
        <v>0</v>
      </c>
      <c r="BG641" s="158">
        <f>IF(N641="zákl. přenesená",J641,0)</f>
        <v>0</v>
      </c>
      <c r="BH641" s="158">
        <f>IF(N641="sníž. přenesená",J641,0)</f>
        <v>0</v>
      </c>
      <c r="BI641" s="158">
        <f>IF(N641="nulová",J641,0)</f>
        <v>0</v>
      </c>
      <c r="BJ641" s="17" t="s">
        <v>81</v>
      </c>
      <c r="BK641" s="158">
        <f>ROUND(I641*H641,2)</f>
        <v>0</v>
      </c>
      <c r="BL641" s="17" t="s">
        <v>127</v>
      </c>
      <c r="BM641" s="157" t="s">
        <v>652</v>
      </c>
    </row>
    <row r="642" spans="1:65" s="2" customFormat="1" ht="39">
      <c r="A642" s="32"/>
      <c r="B642" s="33"/>
      <c r="C642" s="32"/>
      <c r="D642" s="159" t="s">
        <v>128</v>
      </c>
      <c r="E642" s="32"/>
      <c r="F642" s="160" t="s">
        <v>651</v>
      </c>
      <c r="G642" s="32"/>
      <c r="H642" s="32"/>
      <c r="I642" s="161"/>
      <c r="J642" s="32"/>
      <c r="K642" s="32"/>
      <c r="L642" s="33"/>
      <c r="M642" s="162"/>
      <c r="N642" s="163"/>
      <c r="O642" s="58"/>
      <c r="P642" s="58"/>
      <c r="Q642" s="58"/>
      <c r="R642" s="58"/>
      <c r="S642" s="58"/>
      <c r="T642" s="59"/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T642" s="17" t="s">
        <v>128</v>
      </c>
      <c r="AU642" s="17" t="s">
        <v>83</v>
      </c>
    </row>
    <row r="643" spans="1:65" s="13" customFormat="1">
      <c r="B643" s="164"/>
      <c r="D643" s="159" t="s">
        <v>129</v>
      </c>
      <c r="E643" s="165" t="s">
        <v>1</v>
      </c>
      <c r="F643" s="166" t="s">
        <v>653</v>
      </c>
      <c r="H643" s="165" t="s">
        <v>1</v>
      </c>
      <c r="I643" s="167"/>
      <c r="L643" s="164"/>
      <c r="M643" s="168"/>
      <c r="N643" s="169"/>
      <c r="O643" s="169"/>
      <c r="P643" s="169"/>
      <c r="Q643" s="169"/>
      <c r="R643" s="169"/>
      <c r="S643" s="169"/>
      <c r="T643" s="170"/>
      <c r="AT643" s="165" t="s">
        <v>129</v>
      </c>
      <c r="AU643" s="165" t="s">
        <v>83</v>
      </c>
      <c r="AV643" s="13" t="s">
        <v>81</v>
      </c>
      <c r="AW643" s="13" t="s">
        <v>30</v>
      </c>
      <c r="AX643" s="13" t="s">
        <v>73</v>
      </c>
      <c r="AY643" s="165" t="s">
        <v>120</v>
      </c>
    </row>
    <row r="644" spans="1:65" s="14" customFormat="1">
      <c r="B644" s="171"/>
      <c r="D644" s="159" t="s">
        <v>129</v>
      </c>
      <c r="E644" s="172" t="s">
        <v>1</v>
      </c>
      <c r="F644" s="173" t="s">
        <v>654</v>
      </c>
      <c r="H644" s="174">
        <v>7.2</v>
      </c>
      <c r="I644" s="175"/>
      <c r="L644" s="171"/>
      <c r="M644" s="176"/>
      <c r="N644" s="177"/>
      <c r="O644" s="177"/>
      <c r="P644" s="177"/>
      <c r="Q644" s="177"/>
      <c r="R644" s="177"/>
      <c r="S644" s="177"/>
      <c r="T644" s="178"/>
      <c r="AT644" s="172" t="s">
        <v>129</v>
      </c>
      <c r="AU644" s="172" t="s">
        <v>83</v>
      </c>
      <c r="AV644" s="14" t="s">
        <v>83</v>
      </c>
      <c r="AW644" s="14" t="s">
        <v>30</v>
      </c>
      <c r="AX644" s="14" t="s">
        <v>73</v>
      </c>
      <c r="AY644" s="172" t="s">
        <v>120</v>
      </c>
    </row>
    <row r="645" spans="1:65" s="15" customFormat="1">
      <c r="B645" s="179"/>
      <c r="D645" s="159" t="s">
        <v>129</v>
      </c>
      <c r="E645" s="180" t="s">
        <v>1</v>
      </c>
      <c r="F645" s="181" t="s">
        <v>132</v>
      </c>
      <c r="H645" s="182">
        <v>7.2</v>
      </c>
      <c r="I645" s="183"/>
      <c r="L645" s="179"/>
      <c r="M645" s="184"/>
      <c r="N645" s="185"/>
      <c r="O645" s="185"/>
      <c r="P645" s="185"/>
      <c r="Q645" s="185"/>
      <c r="R645" s="185"/>
      <c r="S645" s="185"/>
      <c r="T645" s="186"/>
      <c r="AT645" s="180" t="s">
        <v>129</v>
      </c>
      <c r="AU645" s="180" t="s">
        <v>83</v>
      </c>
      <c r="AV645" s="15" t="s">
        <v>127</v>
      </c>
      <c r="AW645" s="15" t="s">
        <v>30</v>
      </c>
      <c r="AX645" s="15" t="s">
        <v>81</v>
      </c>
      <c r="AY645" s="180" t="s">
        <v>120</v>
      </c>
    </row>
    <row r="646" spans="1:65" s="2" customFormat="1" ht="66.75" customHeight="1">
      <c r="A646" s="32"/>
      <c r="B646" s="144"/>
      <c r="C646" s="145" t="s">
        <v>655</v>
      </c>
      <c r="D646" s="145" t="s">
        <v>123</v>
      </c>
      <c r="E646" s="146" t="s">
        <v>656</v>
      </c>
      <c r="F646" s="147" t="s">
        <v>657</v>
      </c>
      <c r="G646" s="148" t="s">
        <v>146</v>
      </c>
      <c r="H646" s="149">
        <v>1.44</v>
      </c>
      <c r="I646" s="150"/>
      <c r="J646" s="151">
        <f>ROUND(I646*H646,2)</f>
        <v>0</v>
      </c>
      <c r="K646" s="152"/>
      <c r="L646" s="33"/>
      <c r="M646" s="153" t="s">
        <v>1</v>
      </c>
      <c r="N646" s="154" t="s">
        <v>38</v>
      </c>
      <c r="O646" s="58"/>
      <c r="P646" s="155">
        <f>O646*H646</f>
        <v>0</v>
      </c>
      <c r="Q646" s="155">
        <v>0</v>
      </c>
      <c r="R646" s="155">
        <f>Q646*H646</f>
        <v>0</v>
      </c>
      <c r="S646" s="155">
        <v>0</v>
      </c>
      <c r="T646" s="156">
        <f>S646*H646</f>
        <v>0</v>
      </c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R646" s="157" t="s">
        <v>127</v>
      </c>
      <c r="AT646" s="157" t="s">
        <v>123</v>
      </c>
      <c r="AU646" s="157" t="s">
        <v>83</v>
      </c>
      <c r="AY646" s="17" t="s">
        <v>120</v>
      </c>
      <c r="BE646" s="158">
        <f>IF(N646="základní",J646,0)</f>
        <v>0</v>
      </c>
      <c r="BF646" s="158">
        <f>IF(N646="snížená",J646,0)</f>
        <v>0</v>
      </c>
      <c r="BG646" s="158">
        <f>IF(N646="zákl. přenesená",J646,0)</f>
        <v>0</v>
      </c>
      <c r="BH646" s="158">
        <f>IF(N646="sníž. přenesená",J646,0)</f>
        <v>0</v>
      </c>
      <c r="BI646" s="158">
        <f>IF(N646="nulová",J646,0)</f>
        <v>0</v>
      </c>
      <c r="BJ646" s="17" t="s">
        <v>81</v>
      </c>
      <c r="BK646" s="158">
        <f>ROUND(I646*H646,2)</f>
        <v>0</v>
      </c>
      <c r="BL646" s="17" t="s">
        <v>127</v>
      </c>
      <c r="BM646" s="157" t="s">
        <v>658</v>
      </c>
    </row>
    <row r="647" spans="1:65" s="2" customFormat="1" ht="39">
      <c r="A647" s="32"/>
      <c r="B647" s="33"/>
      <c r="C647" s="32"/>
      <c r="D647" s="159" t="s">
        <v>128</v>
      </c>
      <c r="E647" s="32"/>
      <c r="F647" s="160" t="s">
        <v>657</v>
      </c>
      <c r="G647" s="32"/>
      <c r="H647" s="32"/>
      <c r="I647" s="161"/>
      <c r="J647" s="32"/>
      <c r="K647" s="32"/>
      <c r="L647" s="33"/>
      <c r="M647" s="162"/>
      <c r="N647" s="163"/>
      <c r="O647" s="58"/>
      <c r="P647" s="58"/>
      <c r="Q647" s="58"/>
      <c r="R647" s="58"/>
      <c r="S647" s="58"/>
      <c r="T647" s="59"/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T647" s="17" t="s">
        <v>128</v>
      </c>
      <c r="AU647" s="17" t="s">
        <v>83</v>
      </c>
    </row>
    <row r="648" spans="1:65" s="13" customFormat="1">
      <c r="B648" s="164"/>
      <c r="D648" s="159" t="s">
        <v>129</v>
      </c>
      <c r="E648" s="165" t="s">
        <v>1</v>
      </c>
      <c r="F648" s="166" t="s">
        <v>659</v>
      </c>
      <c r="H648" s="165" t="s">
        <v>1</v>
      </c>
      <c r="I648" s="167"/>
      <c r="L648" s="164"/>
      <c r="M648" s="168"/>
      <c r="N648" s="169"/>
      <c r="O648" s="169"/>
      <c r="P648" s="169"/>
      <c r="Q648" s="169"/>
      <c r="R648" s="169"/>
      <c r="S648" s="169"/>
      <c r="T648" s="170"/>
      <c r="AT648" s="165" t="s">
        <v>129</v>
      </c>
      <c r="AU648" s="165" t="s">
        <v>83</v>
      </c>
      <c r="AV648" s="13" t="s">
        <v>81</v>
      </c>
      <c r="AW648" s="13" t="s">
        <v>30</v>
      </c>
      <c r="AX648" s="13" t="s">
        <v>73</v>
      </c>
      <c r="AY648" s="165" t="s">
        <v>120</v>
      </c>
    </row>
    <row r="649" spans="1:65" s="14" customFormat="1">
      <c r="B649" s="171"/>
      <c r="D649" s="159" t="s">
        <v>129</v>
      </c>
      <c r="E649" s="172" t="s">
        <v>1</v>
      </c>
      <c r="F649" s="173" t="s">
        <v>660</v>
      </c>
      <c r="H649" s="174">
        <v>1.44</v>
      </c>
      <c r="I649" s="175"/>
      <c r="L649" s="171"/>
      <c r="M649" s="176"/>
      <c r="N649" s="177"/>
      <c r="O649" s="177"/>
      <c r="P649" s="177"/>
      <c r="Q649" s="177"/>
      <c r="R649" s="177"/>
      <c r="S649" s="177"/>
      <c r="T649" s="178"/>
      <c r="AT649" s="172" t="s">
        <v>129</v>
      </c>
      <c r="AU649" s="172" t="s">
        <v>83</v>
      </c>
      <c r="AV649" s="14" t="s">
        <v>83</v>
      </c>
      <c r="AW649" s="14" t="s">
        <v>30</v>
      </c>
      <c r="AX649" s="14" t="s">
        <v>73</v>
      </c>
      <c r="AY649" s="172" t="s">
        <v>120</v>
      </c>
    </row>
    <row r="650" spans="1:65" s="15" customFormat="1">
      <c r="B650" s="179"/>
      <c r="D650" s="159" t="s">
        <v>129</v>
      </c>
      <c r="E650" s="180" t="s">
        <v>1</v>
      </c>
      <c r="F650" s="181" t="s">
        <v>132</v>
      </c>
      <c r="H650" s="182">
        <v>1.44</v>
      </c>
      <c r="I650" s="183"/>
      <c r="L650" s="179"/>
      <c r="M650" s="184"/>
      <c r="N650" s="185"/>
      <c r="O650" s="185"/>
      <c r="P650" s="185"/>
      <c r="Q650" s="185"/>
      <c r="R650" s="185"/>
      <c r="S650" s="185"/>
      <c r="T650" s="186"/>
      <c r="AT650" s="180" t="s">
        <v>129</v>
      </c>
      <c r="AU650" s="180" t="s">
        <v>83</v>
      </c>
      <c r="AV650" s="15" t="s">
        <v>127</v>
      </c>
      <c r="AW650" s="15" t="s">
        <v>30</v>
      </c>
      <c r="AX650" s="15" t="s">
        <v>81</v>
      </c>
      <c r="AY650" s="180" t="s">
        <v>120</v>
      </c>
    </row>
    <row r="651" spans="1:65" s="2" customFormat="1" ht="66.75" customHeight="1">
      <c r="A651" s="32"/>
      <c r="B651" s="144"/>
      <c r="C651" s="145" t="s">
        <v>366</v>
      </c>
      <c r="D651" s="145" t="s">
        <v>123</v>
      </c>
      <c r="E651" s="146" t="s">
        <v>661</v>
      </c>
      <c r="F651" s="147" t="s">
        <v>662</v>
      </c>
      <c r="G651" s="148" t="s">
        <v>146</v>
      </c>
      <c r="H651" s="149">
        <v>0.312</v>
      </c>
      <c r="I651" s="150"/>
      <c r="J651" s="151">
        <f>ROUND(I651*H651,2)</f>
        <v>0</v>
      </c>
      <c r="K651" s="152"/>
      <c r="L651" s="33"/>
      <c r="M651" s="153" t="s">
        <v>1</v>
      </c>
      <c r="N651" s="154" t="s">
        <v>38</v>
      </c>
      <c r="O651" s="58"/>
      <c r="P651" s="155">
        <f>O651*H651</f>
        <v>0</v>
      </c>
      <c r="Q651" s="155">
        <v>0</v>
      </c>
      <c r="R651" s="155">
        <f>Q651*H651</f>
        <v>0</v>
      </c>
      <c r="S651" s="155">
        <v>0</v>
      </c>
      <c r="T651" s="156">
        <f>S651*H651</f>
        <v>0</v>
      </c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R651" s="157" t="s">
        <v>127</v>
      </c>
      <c r="AT651" s="157" t="s">
        <v>123</v>
      </c>
      <c r="AU651" s="157" t="s">
        <v>83</v>
      </c>
      <c r="AY651" s="17" t="s">
        <v>120</v>
      </c>
      <c r="BE651" s="158">
        <f>IF(N651="základní",J651,0)</f>
        <v>0</v>
      </c>
      <c r="BF651" s="158">
        <f>IF(N651="snížená",J651,0)</f>
        <v>0</v>
      </c>
      <c r="BG651" s="158">
        <f>IF(N651="zákl. přenesená",J651,0)</f>
        <v>0</v>
      </c>
      <c r="BH651" s="158">
        <f>IF(N651="sníž. přenesená",J651,0)</f>
        <v>0</v>
      </c>
      <c r="BI651" s="158">
        <f>IF(N651="nulová",J651,0)</f>
        <v>0</v>
      </c>
      <c r="BJ651" s="17" t="s">
        <v>81</v>
      </c>
      <c r="BK651" s="158">
        <f>ROUND(I651*H651,2)</f>
        <v>0</v>
      </c>
      <c r="BL651" s="17" t="s">
        <v>127</v>
      </c>
      <c r="BM651" s="157" t="s">
        <v>663</v>
      </c>
    </row>
    <row r="652" spans="1:65" s="2" customFormat="1" ht="39">
      <c r="A652" s="32"/>
      <c r="B652" s="33"/>
      <c r="C652" s="32"/>
      <c r="D652" s="159" t="s">
        <v>128</v>
      </c>
      <c r="E652" s="32"/>
      <c r="F652" s="160" t="s">
        <v>662</v>
      </c>
      <c r="G652" s="32"/>
      <c r="H652" s="32"/>
      <c r="I652" s="161"/>
      <c r="J652" s="32"/>
      <c r="K652" s="32"/>
      <c r="L652" s="33"/>
      <c r="M652" s="162"/>
      <c r="N652" s="163"/>
      <c r="O652" s="58"/>
      <c r="P652" s="58"/>
      <c r="Q652" s="58"/>
      <c r="R652" s="58"/>
      <c r="S652" s="58"/>
      <c r="T652" s="59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T652" s="17" t="s">
        <v>128</v>
      </c>
      <c r="AU652" s="17" t="s">
        <v>83</v>
      </c>
    </row>
    <row r="653" spans="1:65" s="13" customFormat="1" ht="22.5">
      <c r="B653" s="164"/>
      <c r="D653" s="159" t="s">
        <v>129</v>
      </c>
      <c r="E653" s="165" t="s">
        <v>1</v>
      </c>
      <c r="F653" s="166" t="s">
        <v>664</v>
      </c>
      <c r="H653" s="165" t="s">
        <v>1</v>
      </c>
      <c r="I653" s="167"/>
      <c r="L653" s="164"/>
      <c r="M653" s="168"/>
      <c r="N653" s="169"/>
      <c r="O653" s="169"/>
      <c r="P653" s="169"/>
      <c r="Q653" s="169"/>
      <c r="R653" s="169"/>
      <c r="S653" s="169"/>
      <c r="T653" s="170"/>
      <c r="AT653" s="165" t="s">
        <v>129</v>
      </c>
      <c r="AU653" s="165" t="s">
        <v>83</v>
      </c>
      <c r="AV653" s="13" t="s">
        <v>81</v>
      </c>
      <c r="AW653" s="13" t="s">
        <v>30</v>
      </c>
      <c r="AX653" s="13" t="s">
        <v>73</v>
      </c>
      <c r="AY653" s="165" t="s">
        <v>120</v>
      </c>
    </row>
    <row r="654" spans="1:65" s="14" customFormat="1">
      <c r="B654" s="171"/>
      <c r="D654" s="159" t="s">
        <v>129</v>
      </c>
      <c r="E654" s="172" t="s">
        <v>1</v>
      </c>
      <c r="F654" s="173" t="s">
        <v>641</v>
      </c>
      <c r="H654" s="174">
        <v>0.312</v>
      </c>
      <c r="I654" s="175"/>
      <c r="L654" s="171"/>
      <c r="M654" s="176"/>
      <c r="N654" s="177"/>
      <c r="O654" s="177"/>
      <c r="P654" s="177"/>
      <c r="Q654" s="177"/>
      <c r="R654" s="177"/>
      <c r="S654" s="177"/>
      <c r="T654" s="178"/>
      <c r="AT654" s="172" t="s">
        <v>129</v>
      </c>
      <c r="AU654" s="172" t="s">
        <v>83</v>
      </c>
      <c r="AV654" s="14" t="s">
        <v>83</v>
      </c>
      <c r="AW654" s="14" t="s">
        <v>30</v>
      </c>
      <c r="AX654" s="14" t="s">
        <v>73</v>
      </c>
      <c r="AY654" s="172" t="s">
        <v>120</v>
      </c>
    </row>
    <row r="655" spans="1:65" s="15" customFormat="1">
      <c r="B655" s="179"/>
      <c r="D655" s="159" t="s">
        <v>129</v>
      </c>
      <c r="E655" s="180" t="s">
        <v>1</v>
      </c>
      <c r="F655" s="181" t="s">
        <v>132</v>
      </c>
      <c r="H655" s="182">
        <v>0.312</v>
      </c>
      <c r="I655" s="183"/>
      <c r="L655" s="179"/>
      <c r="M655" s="184"/>
      <c r="N655" s="185"/>
      <c r="O655" s="185"/>
      <c r="P655" s="185"/>
      <c r="Q655" s="185"/>
      <c r="R655" s="185"/>
      <c r="S655" s="185"/>
      <c r="T655" s="186"/>
      <c r="AT655" s="180" t="s">
        <v>129</v>
      </c>
      <c r="AU655" s="180" t="s">
        <v>83</v>
      </c>
      <c r="AV655" s="15" t="s">
        <v>127</v>
      </c>
      <c r="AW655" s="15" t="s">
        <v>30</v>
      </c>
      <c r="AX655" s="15" t="s">
        <v>81</v>
      </c>
      <c r="AY655" s="180" t="s">
        <v>120</v>
      </c>
    </row>
    <row r="656" spans="1:65" s="2" customFormat="1" ht="66.75" customHeight="1">
      <c r="A656" s="32"/>
      <c r="B656" s="144"/>
      <c r="C656" s="145" t="s">
        <v>665</v>
      </c>
      <c r="D656" s="145" t="s">
        <v>123</v>
      </c>
      <c r="E656" s="146" t="s">
        <v>666</v>
      </c>
      <c r="F656" s="147" t="s">
        <v>667</v>
      </c>
      <c r="G656" s="148" t="s">
        <v>146</v>
      </c>
      <c r="H656" s="149">
        <v>18.640999999999998</v>
      </c>
      <c r="I656" s="150"/>
      <c r="J656" s="151">
        <f>ROUND(I656*H656,2)</f>
        <v>0</v>
      </c>
      <c r="K656" s="152"/>
      <c r="L656" s="33"/>
      <c r="M656" s="153" t="s">
        <v>1</v>
      </c>
      <c r="N656" s="154" t="s">
        <v>38</v>
      </c>
      <c r="O656" s="58"/>
      <c r="P656" s="155">
        <f>O656*H656</f>
        <v>0</v>
      </c>
      <c r="Q656" s="155">
        <v>0</v>
      </c>
      <c r="R656" s="155">
        <f>Q656*H656</f>
        <v>0</v>
      </c>
      <c r="S656" s="155">
        <v>0</v>
      </c>
      <c r="T656" s="156">
        <f>S656*H656</f>
        <v>0</v>
      </c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R656" s="157" t="s">
        <v>127</v>
      </c>
      <c r="AT656" s="157" t="s">
        <v>123</v>
      </c>
      <c r="AU656" s="157" t="s">
        <v>83</v>
      </c>
      <c r="AY656" s="17" t="s">
        <v>120</v>
      </c>
      <c r="BE656" s="158">
        <f>IF(N656="základní",J656,0)</f>
        <v>0</v>
      </c>
      <c r="BF656" s="158">
        <f>IF(N656="snížená",J656,0)</f>
        <v>0</v>
      </c>
      <c r="BG656" s="158">
        <f>IF(N656="zákl. přenesená",J656,0)</f>
        <v>0</v>
      </c>
      <c r="BH656" s="158">
        <f>IF(N656="sníž. přenesená",J656,0)</f>
        <v>0</v>
      </c>
      <c r="BI656" s="158">
        <f>IF(N656="nulová",J656,0)</f>
        <v>0</v>
      </c>
      <c r="BJ656" s="17" t="s">
        <v>81</v>
      </c>
      <c r="BK656" s="158">
        <f>ROUND(I656*H656,2)</f>
        <v>0</v>
      </c>
      <c r="BL656" s="17" t="s">
        <v>127</v>
      </c>
      <c r="BM656" s="157" t="s">
        <v>668</v>
      </c>
    </row>
    <row r="657" spans="1:65" s="2" customFormat="1" ht="39">
      <c r="A657" s="32"/>
      <c r="B657" s="33"/>
      <c r="C657" s="32"/>
      <c r="D657" s="159" t="s">
        <v>128</v>
      </c>
      <c r="E657" s="32"/>
      <c r="F657" s="160" t="s">
        <v>667</v>
      </c>
      <c r="G657" s="32"/>
      <c r="H657" s="32"/>
      <c r="I657" s="161"/>
      <c r="J657" s="32"/>
      <c r="K657" s="32"/>
      <c r="L657" s="33"/>
      <c r="M657" s="162"/>
      <c r="N657" s="163"/>
      <c r="O657" s="58"/>
      <c r="P657" s="58"/>
      <c r="Q657" s="58"/>
      <c r="R657" s="58"/>
      <c r="S657" s="58"/>
      <c r="T657" s="59"/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T657" s="17" t="s">
        <v>128</v>
      </c>
      <c r="AU657" s="17" t="s">
        <v>83</v>
      </c>
    </row>
    <row r="658" spans="1:65" s="13" customFormat="1">
      <c r="B658" s="164"/>
      <c r="D658" s="159" t="s">
        <v>129</v>
      </c>
      <c r="E658" s="165" t="s">
        <v>1</v>
      </c>
      <c r="F658" s="166" t="s">
        <v>669</v>
      </c>
      <c r="H658" s="165" t="s">
        <v>1</v>
      </c>
      <c r="I658" s="167"/>
      <c r="L658" s="164"/>
      <c r="M658" s="168"/>
      <c r="N658" s="169"/>
      <c r="O658" s="169"/>
      <c r="P658" s="169"/>
      <c r="Q658" s="169"/>
      <c r="R658" s="169"/>
      <c r="S658" s="169"/>
      <c r="T658" s="170"/>
      <c r="AT658" s="165" t="s">
        <v>129</v>
      </c>
      <c r="AU658" s="165" t="s">
        <v>83</v>
      </c>
      <c r="AV658" s="13" t="s">
        <v>81</v>
      </c>
      <c r="AW658" s="13" t="s">
        <v>30</v>
      </c>
      <c r="AX658" s="13" t="s">
        <v>73</v>
      </c>
      <c r="AY658" s="165" t="s">
        <v>120</v>
      </c>
    </row>
    <row r="659" spans="1:65" s="14" customFormat="1">
      <c r="B659" s="171"/>
      <c r="D659" s="159" t="s">
        <v>129</v>
      </c>
      <c r="E659" s="172" t="s">
        <v>1</v>
      </c>
      <c r="F659" s="173" t="s">
        <v>670</v>
      </c>
      <c r="H659" s="174">
        <v>13.44</v>
      </c>
      <c r="I659" s="175"/>
      <c r="L659" s="171"/>
      <c r="M659" s="176"/>
      <c r="N659" s="177"/>
      <c r="O659" s="177"/>
      <c r="P659" s="177"/>
      <c r="Q659" s="177"/>
      <c r="R659" s="177"/>
      <c r="S659" s="177"/>
      <c r="T659" s="178"/>
      <c r="AT659" s="172" t="s">
        <v>129</v>
      </c>
      <c r="AU659" s="172" t="s">
        <v>83</v>
      </c>
      <c r="AV659" s="14" t="s">
        <v>83</v>
      </c>
      <c r="AW659" s="14" t="s">
        <v>30</v>
      </c>
      <c r="AX659" s="14" t="s">
        <v>73</v>
      </c>
      <c r="AY659" s="172" t="s">
        <v>120</v>
      </c>
    </row>
    <row r="660" spans="1:65" s="13" customFormat="1">
      <c r="B660" s="164"/>
      <c r="D660" s="159" t="s">
        <v>129</v>
      </c>
      <c r="E660" s="165" t="s">
        <v>1</v>
      </c>
      <c r="F660" s="166" t="s">
        <v>671</v>
      </c>
      <c r="H660" s="165" t="s">
        <v>1</v>
      </c>
      <c r="I660" s="167"/>
      <c r="L660" s="164"/>
      <c r="M660" s="168"/>
      <c r="N660" s="169"/>
      <c r="O660" s="169"/>
      <c r="P660" s="169"/>
      <c r="Q660" s="169"/>
      <c r="R660" s="169"/>
      <c r="S660" s="169"/>
      <c r="T660" s="170"/>
      <c r="AT660" s="165" t="s">
        <v>129</v>
      </c>
      <c r="AU660" s="165" t="s">
        <v>83</v>
      </c>
      <c r="AV660" s="13" t="s">
        <v>81</v>
      </c>
      <c r="AW660" s="13" t="s">
        <v>30</v>
      </c>
      <c r="AX660" s="13" t="s">
        <v>73</v>
      </c>
      <c r="AY660" s="165" t="s">
        <v>120</v>
      </c>
    </row>
    <row r="661" spans="1:65" s="14" customFormat="1">
      <c r="B661" s="171"/>
      <c r="D661" s="159" t="s">
        <v>129</v>
      </c>
      <c r="E661" s="172" t="s">
        <v>1</v>
      </c>
      <c r="F661" s="173" t="s">
        <v>606</v>
      </c>
      <c r="H661" s="174">
        <v>3.7050000000000001</v>
      </c>
      <c r="I661" s="175"/>
      <c r="L661" s="171"/>
      <c r="M661" s="176"/>
      <c r="N661" s="177"/>
      <c r="O661" s="177"/>
      <c r="P661" s="177"/>
      <c r="Q661" s="177"/>
      <c r="R661" s="177"/>
      <c r="S661" s="177"/>
      <c r="T661" s="178"/>
      <c r="AT661" s="172" t="s">
        <v>129</v>
      </c>
      <c r="AU661" s="172" t="s">
        <v>83</v>
      </c>
      <c r="AV661" s="14" t="s">
        <v>83</v>
      </c>
      <c r="AW661" s="14" t="s">
        <v>30</v>
      </c>
      <c r="AX661" s="14" t="s">
        <v>73</v>
      </c>
      <c r="AY661" s="172" t="s">
        <v>120</v>
      </c>
    </row>
    <row r="662" spans="1:65" s="13" customFormat="1">
      <c r="B662" s="164"/>
      <c r="D662" s="159" t="s">
        <v>129</v>
      </c>
      <c r="E662" s="165" t="s">
        <v>1</v>
      </c>
      <c r="F662" s="166" t="s">
        <v>672</v>
      </c>
      <c r="H662" s="165" t="s">
        <v>1</v>
      </c>
      <c r="I662" s="167"/>
      <c r="L662" s="164"/>
      <c r="M662" s="168"/>
      <c r="N662" s="169"/>
      <c r="O662" s="169"/>
      <c r="P662" s="169"/>
      <c r="Q662" s="169"/>
      <c r="R662" s="169"/>
      <c r="S662" s="169"/>
      <c r="T662" s="170"/>
      <c r="AT662" s="165" t="s">
        <v>129</v>
      </c>
      <c r="AU662" s="165" t="s">
        <v>83</v>
      </c>
      <c r="AV662" s="13" t="s">
        <v>81</v>
      </c>
      <c r="AW662" s="13" t="s">
        <v>30</v>
      </c>
      <c r="AX662" s="13" t="s">
        <v>73</v>
      </c>
      <c r="AY662" s="165" t="s">
        <v>120</v>
      </c>
    </row>
    <row r="663" spans="1:65" s="14" customFormat="1">
      <c r="B663" s="171"/>
      <c r="D663" s="159" t="s">
        <v>129</v>
      </c>
      <c r="E663" s="172" t="s">
        <v>1</v>
      </c>
      <c r="F663" s="173" t="s">
        <v>673</v>
      </c>
      <c r="H663" s="174">
        <v>1.496</v>
      </c>
      <c r="I663" s="175"/>
      <c r="L663" s="171"/>
      <c r="M663" s="176"/>
      <c r="N663" s="177"/>
      <c r="O663" s="177"/>
      <c r="P663" s="177"/>
      <c r="Q663" s="177"/>
      <c r="R663" s="177"/>
      <c r="S663" s="177"/>
      <c r="T663" s="178"/>
      <c r="AT663" s="172" t="s">
        <v>129</v>
      </c>
      <c r="AU663" s="172" t="s">
        <v>83</v>
      </c>
      <c r="AV663" s="14" t="s">
        <v>83</v>
      </c>
      <c r="AW663" s="14" t="s">
        <v>30</v>
      </c>
      <c r="AX663" s="14" t="s">
        <v>73</v>
      </c>
      <c r="AY663" s="172" t="s">
        <v>120</v>
      </c>
    </row>
    <row r="664" spans="1:65" s="15" customFormat="1">
      <c r="B664" s="179"/>
      <c r="D664" s="159" t="s">
        <v>129</v>
      </c>
      <c r="E664" s="180" t="s">
        <v>1</v>
      </c>
      <c r="F664" s="181" t="s">
        <v>132</v>
      </c>
      <c r="H664" s="182">
        <v>18.640999999999998</v>
      </c>
      <c r="I664" s="183"/>
      <c r="L664" s="179"/>
      <c r="M664" s="184"/>
      <c r="N664" s="185"/>
      <c r="O664" s="185"/>
      <c r="P664" s="185"/>
      <c r="Q664" s="185"/>
      <c r="R664" s="185"/>
      <c r="S664" s="185"/>
      <c r="T664" s="186"/>
      <c r="AT664" s="180" t="s">
        <v>129</v>
      </c>
      <c r="AU664" s="180" t="s">
        <v>83</v>
      </c>
      <c r="AV664" s="15" t="s">
        <v>127</v>
      </c>
      <c r="AW664" s="15" t="s">
        <v>30</v>
      </c>
      <c r="AX664" s="15" t="s">
        <v>81</v>
      </c>
      <c r="AY664" s="180" t="s">
        <v>120</v>
      </c>
    </row>
    <row r="665" spans="1:65" s="2" customFormat="1" ht="66.75" customHeight="1">
      <c r="A665" s="32"/>
      <c r="B665" s="144"/>
      <c r="C665" s="145" t="s">
        <v>372</v>
      </c>
      <c r="D665" s="145" t="s">
        <v>123</v>
      </c>
      <c r="E665" s="146" t="s">
        <v>674</v>
      </c>
      <c r="F665" s="147" t="s">
        <v>675</v>
      </c>
      <c r="G665" s="148" t="s">
        <v>146</v>
      </c>
      <c r="H665" s="149">
        <v>12.24</v>
      </c>
      <c r="I665" s="150"/>
      <c r="J665" s="151">
        <f>ROUND(I665*H665,2)</f>
        <v>0</v>
      </c>
      <c r="K665" s="152"/>
      <c r="L665" s="33"/>
      <c r="M665" s="153" t="s">
        <v>1</v>
      </c>
      <c r="N665" s="154" t="s">
        <v>38</v>
      </c>
      <c r="O665" s="58"/>
      <c r="P665" s="155">
        <f>O665*H665</f>
        <v>0</v>
      </c>
      <c r="Q665" s="155">
        <v>0</v>
      </c>
      <c r="R665" s="155">
        <f>Q665*H665</f>
        <v>0</v>
      </c>
      <c r="S665" s="155">
        <v>0</v>
      </c>
      <c r="T665" s="156">
        <f>S665*H665</f>
        <v>0</v>
      </c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R665" s="157" t="s">
        <v>127</v>
      </c>
      <c r="AT665" s="157" t="s">
        <v>123</v>
      </c>
      <c r="AU665" s="157" t="s">
        <v>83</v>
      </c>
      <c r="AY665" s="17" t="s">
        <v>120</v>
      </c>
      <c r="BE665" s="158">
        <f>IF(N665="základní",J665,0)</f>
        <v>0</v>
      </c>
      <c r="BF665" s="158">
        <f>IF(N665="snížená",J665,0)</f>
        <v>0</v>
      </c>
      <c r="BG665" s="158">
        <f>IF(N665="zákl. přenesená",J665,0)</f>
        <v>0</v>
      </c>
      <c r="BH665" s="158">
        <f>IF(N665="sníž. přenesená",J665,0)</f>
        <v>0</v>
      </c>
      <c r="BI665" s="158">
        <f>IF(N665="nulová",J665,0)</f>
        <v>0</v>
      </c>
      <c r="BJ665" s="17" t="s">
        <v>81</v>
      </c>
      <c r="BK665" s="158">
        <f>ROUND(I665*H665,2)</f>
        <v>0</v>
      </c>
      <c r="BL665" s="17" t="s">
        <v>127</v>
      </c>
      <c r="BM665" s="157" t="s">
        <v>676</v>
      </c>
    </row>
    <row r="666" spans="1:65" s="2" customFormat="1" ht="39">
      <c r="A666" s="32"/>
      <c r="B666" s="33"/>
      <c r="C666" s="32"/>
      <c r="D666" s="159" t="s">
        <v>128</v>
      </c>
      <c r="E666" s="32"/>
      <c r="F666" s="160" t="s">
        <v>675</v>
      </c>
      <c r="G666" s="32"/>
      <c r="H666" s="32"/>
      <c r="I666" s="161"/>
      <c r="J666" s="32"/>
      <c r="K666" s="32"/>
      <c r="L666" s="33"/>
      <c r="M666" s="162"/>
      <c r="N666" s="163"/>
      <c r="O666" s="58"/>
      <c r="P666" s="58"/>
      <c r="Q666" s="58"/>
      <c r="R666" s="58"/>
      <c r="S666" s="58"/>
      <c r="T666" s="59"/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T666" s="17" t="s">
        <v>128</v>
      </c>
      <c r="AU666" s="17" t="s">
        <v>83</v>
      </c>
    </row>
    <row r="667" spans="1:65" s="13" customFormat="1">
      <c r="B667" s="164"/>
      <c r="D667" s="159" t="s">
        <v>129</v>
      </c>
      <c r="E667" s="165" t="s">
        <v>1</v>
      </c>
      <c r="F667" s="166" t="s">
        <v>677</v>
      </c>
      <c r="H667" s="165" t="s">
        <v>1</v>
      </c>
      <c r="I667" s="167"/>
      <c r="L667" s="164"/>
      <c r="M667" s="168"/>
      <c r="N667" s="169"/>
      <c r="O667" s="169"/>
      <c r="P667" s="169"/>
      <c r="Q667" s="169"/>
      <c r="R667" s="169"/>
      <c r="S667" s="169"/>
      <c r="T667" s="170"/>
      <c r="AT667" s="165" t="s">
        <v>129</v>
      </c>
      <c r="AU667" s="165" t="s">
        <v>83</v>
      </c>
      <c r="AV667" s="13" t="s">
        <v>81</v>
      </c>
      <c r="AW667" s="13" t="s">
        <v>30</v>
      </c>
      <c r="AX667" s="13" t="s">
        <v>73</v>
      </c>
      <c r="AY667" s="165" t="s">
        <v>120</v>
      </c>
    </row>
    <row r="668" spans="1:65" s="14" customFormat="1">
      <c r="B668" s="171"/>
      <c r="D668" s="159" t="s">
        <v>129</v>
      </c>
      <c r="E668" s="172" t="s">
        <v>1</v>
      </c>
      <c r="F668" s="173" t="s">
        <v>678</v>
      </c>
      <c r="H668" s="174">
        <v>12.24</v>
      </c>
      <c r="I668" s="175"/>
      <c r="L668" s="171"/>
      <c r="M668" s="176"/>
      <c r="N668" s="177"/>
      <c r="O668" s="177"/>
      <c r="P668" s="177"/>
      <c r="Q668" s="177"/>
      <c r="R668" s="177"/>
      <c r="S668" s="177"/>
      <c r="T668" s="178"/>
      <c r="AT668" s="172" t="s">
        <v>129</v>
      </c>
      <c r="AU668" s="172" t="s">
        <v>83</v>
      </c>
      <c r="AV668" s="14" t="s">
        <v>83</v>
      </c>
      <c r="AW668" s="14" t="s">
        <v>30</v>
      </c>
      <c r="AX668" s="14" t="s">
        <v>73</v>
      </c>
      <c r="AY668" s="172" t="s">
        <v>120</v>
      </c>
    </row>
    <row r="669" spans="1:65" s="15" customFormat="1">
      <c r="B669" s="179"/>
      <c r="D669" s="159" t="s">
        <v>129</v>
      </c>
      <c r="E669" s="180" t="s">
        <v>1</v>
      </c>
      <c r="F669" s="181" t="s">
        <v>132</v>
      </c>
      <c r="H669" s="182">
        <v>12.24</v>
      </c>
      <c r="I669" s="183"/>
      <c r="L669" s="179"/>
      <c r="M669" s="184"/>
      <c r="N669" s="185"/>
      <c r="O669" s="185"/>
      <c r="P669" s="185"/>
      <c r="Q669" s="185"/>
      <c r="R669" s="185"/>
      <c r="S669" s="185"/>
      <c r="T669" s="186"/>
      <c r="AT669" s="180" t="s">
        <v>129</v>
      </c>
      <c r="AU669" s="180" t="s">
        <v>83</v>
      </c>
      <c r="AV669" s="15" t="s">
        <v>127</v>
      </c>
      <c r="AW669" s="15" t="s">
        <v>30</v>
      </c>
      <c r="AX669" s="15" t="s">
        <v>81</v>
      </c>
      <c r="AY669" s="180" t="s">
        <v>120</v>
      </c>
    </row>
    <row r="670" spans="1:65" s="2" customFormat="1" ht="21.75" customHeight="1">
      <c r="A670" s="32"/>
      <c r="B670" s="144"/>
      <c r="C670" s="145" t="s">
        <v>679</v>
      </c>
      <c r="D670" s="145" t="s">
        <v>123</v>
      </c>
      <c r="E670" s="146" t="s">
        <v>680</v>
      </c>
      <c r="F670" s="147" t="s">
        <v>681</v>
      </c>
      <c r="G670" s="148" t="s">
        <v>146</v>
      </c>
      <c r="H670" s="149">
        <v>520.77700000000004</v>
      </c>
      <c r="I670" s="150"/>
      <c r="J670" s="151">
        <f>ROUND(I670*H670,2)</f>
        <v>0</v>
      </c>
      <c r="K670" s="152"/>
      <c r="L670" s="33"/>
      <c r="M670" s="153" t="s">
        <v>1</v>
      </c>
      <c r="N670" s="154" t="s">
        <v>38</v>
      </c>
      <c r="O670" s="58"/>
      <c r="P670" s="155">
        <f>O670*H670</f>
        <v>0</v>
      </c>
      <c r="Q670" s="155">
        <v>0</v>
      </c>
      <c r="R670" s="155">
        <f>Q670*H670</f>
        <v>0</v>
      </c>
      <c r="S670" s="155">
        <v>0</v>
      </c>
      <c r="T670" s="156">
        <f>S670*H670</f>
        <v>0</v>
      </c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  <c r="AE670" s="32"/>
      <c r="AR670" s="157" t="s">
        <v>127</v>
      </c>
      <c r="AT670" s="157" t="s">
        <v>123</v>
      </c>
      <c r="AU670" s="157" t="s">
        <v>83</v>
      </c>
      <c r="AY670" s="17" t="s">
        <v>120</v>
      </c>
      <c r="BE670" s="158">
        <f>IF(N670="základní",J670,0)</f>
        <v>0</v>
      </c>
      <c r="BF670" s="158">
        <f>IF(N670="snížená",J670,0)</f>
        <v>0</v>
      </c>
      <c r="BG670" s="158">
        <f>IF(N670="zákl. přenesená",J670,0)</f>
        <v>0</v>
      </c>
      <c r="BH670" s="158">
        <f>IF(N670="sníž. přenesená",J670,0)</f>
        <v>0</v>
      </c>
      <c r="BI670" s="158">
        <f>IF(N670="nulová",J670,0)</f>
        <v>0</v>
      </c>
      <c r="BJ670" s="17" t="s">
        <v>81</v>
      </c>
      <c r="BK670" s="158">
        <f>ROUND(I670*H670,2)</f>
        <v>0</v>
      </c>
      <c r="BL670" s="17" t="s">
        <v>127</v>
      </c>
      <c r="BM670" s="157" t="s">
        <v>682</v>
      </c>
    </row>
    <row r="671" spans="1:65" s="2" customFormat="1">
      <c r="A671" s="32"/>
      <c r="B671" s="33"/>
      <c r="C671" s="32"/>
      <c r="D671" s="159" t="s">
        <v>128</v>
      </c>
      <c r="E671" s="32"/>
      <c r="F671" s="160" t="s">
        <v>681</v>
      </c>
      <c r="G671" s="32"/>
      <c r="H671" s="32"/>
      <c r="I671" s="161"/>
      <c r="J671" s="32"/>
      <c r="K671" s="32"/>
      <c r="L671" s="33"/>
      <c r="M671" s="162"/>
      <c r="N671" s="163"/>
      <c r="O671" s="58"/>
      <c r="P671" s="58"/>
      <c r="Q671" s="58"/>
      <c r="R671" s="58"/>
      <c r="S671" s="58"/>
      <c r="T671" s="59"/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T671" s="17" t="s">
        <v>128</v>
      </c>
      <c r="AU671" s="17" t="s">
        <v>83</v>
      </c>
    </row>
    <row r="672" spans="1:65" s="13" customFormat="1">
      <c r="B672" s="164"/>
      <c r="D672" s="159" t="s">
        <v>129</v>
      </c>
      <c r="E672" s="165" t="s">
        <v>1</v>
      </c>
      <c r="F672" s="166" t="s">
        <v>637</v>
      </c>
      <c r="H672" s="165" t="s">
        <v>1</v>
      </c>
      <c r="I672" s="167"/>
      <c r="L672" s="164"/>
      <c r="M672" s="168"/>
      <c r="N672" s="169"/>
      <c r="O672" s="169"/>
      <c r="P672" s="169"/>
      <c r="Q672" s="169"/>
      <c r="R672" s="169"/>
      <c r="S672" s="169"/>
      <c r="T672" s="170"/>
      <c r="AT672" s="165" t="s">
        <v>129</v>
      </c>
      <c r="AU672" s="165" t="s">
        <v>83</v>
      </c>
      <c r="AV672" s="13" t="s">
        <v>81</v>
      </c>
      <c r="AW672" s="13" t="s">
        <v>30</v>
      </c>
      <c r="AX672" s="13" t="s">
        <v>73</v>
      </c>
      <c r="AY672" s="165" t="s">
        <v>120</v>
      </c>
    </row>
    <row r="673" spans="1:65" s="14" customFormat="1">
      <c r="B673" s="171"/>
      <c r="D673" s="159" t="s">
        <v>129</v>
      </c>
      <c r="E673" s="172" t="s">
        <v>1</v>
      </c>
      <c r="F673" s="173" t="s">
        <v>638</v>
      </c>
      <c r="H673" s="174">
        <v>459.27</v>
      </c>
      <c r="I673" s="175"/>
      <c r="L673" s="171"/>
      <c r="M673" s="176"/>
      <c r="N673" s="177"/>
      <c r="O673" s="177"/>
      <c r="P673" s="177"/>
      <c r="Q673" s="177"/>
      <c r="R673" s="177"/>
      <c r="S673" s="177"/>
      <c r="T673" s="178"/>
      <c r="AT673" s="172" t="s">
        <v>129</v>
      </c>
      <c r="AU673" s="172" t="s">
        <v>83</v>
      </c>
      <c r="AV673" s="14" t="s">
        <v>83</v>
      </c>
      <c r="AW673" s="14" t="s">
        <v>30</v>
      </c>
      <c r="AX673" s="14" t="s">
        <v>73</v>
      </c>
      <c r="AY673" s="172" t="s">
        <v>120</v>
      </c>
    </row>
    <row r="674" spans="1:65" s="13" customFormat="1" ht="22.5">
      <c r="B674" s="164"/>
      <c r="D674" s="159" t="s">
        <v>129</v>
      </c>
      <c r="E674" s="165" t="s">
        <v>1</v>
      </c>
      <c r="F674" s="166" t="s">
        <v>639</v>
      </c>
      <c r="H674" s="165" t="s">
        <v>1</v>
      </c>
      <c r="I674" s="167"/>
      <c r="L674" s="164"/>
      <c r="M674" s="168"/>
      <c r="N674" s="169"/>
      <c r="O674" s="169"/>
      <c r="P674" s="169"/>
      <c r="Q674" s="169"/>
      <c r="R674" s="169"/>
      <c r="S674" s="169"/>
      <c r="T674" s="170"/>
      <c r="AT674" s="165" t="s">
        <v>129</v>
      </c>
      <c r="AU674" s="165" t="s">
        <v>83</v>
      </c>
      <c r="AV674" s="13" t="s">
        <v>81</v>
      </c>
      <c r="AW674" s="13" t="s">
        <v>30</v>
      </c>
      <c r="AX674" s="13" t="s">
        <v>73</v>
      </c>
      <c r="AY674" s="165" t="s">
        <v>120</v>
      </c>
    </row>
    <row r="675" spans="1:65" s="14" customFormat="1">
      <c r="B675" s="171"/>
      <c r="D675" s="159" t="s">
        <v>129</v>
      </c>
      <c r="E675" s="172" t="s">
        <v>1</v>
      </c>
      <c r="F675" s="173" t="s">
        <v>595</v>
      </c>
      <c r="H675" s="174">
        <v>0.46800000000000003</v>
      </c>
      <c r="I675" s="175"/>
      <c r="L675" s="171"/>
      <c r="M675" s="176"/>
      <c r="N675" s="177"/>
      <c r="O675" s="177"/>
      <c r="P675" s="177"/>
      <c r="Q675" s="177"/>
      <c r="R675" s="177"/>
      <c r="S675" s="177"/>
      <c r="T675" s="178"/>
      <c r="AT675" s="172" t="s">
        <v>129</v>
      </c>
      <c r="AU675" s="172" t="s">
        <v>83</v>
      </c>
      <c r="AV675" s="14" t="s">
        <v>83</v>
      </c>
      <c r="AW675" s="14" t="s">
        <v>30</v>
      </c>
      <c r="AX675" s="14" t="s">
        <v>73</v>
      </c>
      <c r="AY675" s="172" t="s">
        <v>120</v>
      </c>
    </row>
    <row r="676" spans="1:65" s="13" customFormat="1" ht="22.5">
      <c r="B676" s="164"/>
      <c r="D676" s="159" t="s">
        <v>129</v>
      </c>
      <c r="E676" s="165" t="s">
        <v>1</v>
      </c>
      <c r="F676" s="166" t="s">
        <v>621</v>
      </c>
      <c r="H676" s="165" t="s">
        <v>1</v>
      </c>
      <c r="I676" s="167"/>
      <c r="L676" s="164"/>
      <c r="M676" s="168"/>
      <c r="N676" s="169"/>
      <c r="O676" s="169"/>
      <c r="P676" s="169"/>
      <c r="Q676" s="169"/>
      <c r="R676" s="169"/>
      <c r="S676" s="169"/>
      <c r="T676" s="170"/>
      <c r="AT676" s="165" t="s">
        <v>129</v>
      </c>
      <c r="AU676" s="165" t="s">
        <v>83</v>
      </c>
      <c r="AV676" s="13" t="s">
        <v>81</v>
      </c>
      <c r="AW676" s="13" t="s">
        <v>30</v>
      </c>
      <c r="AX676" s="13" t="s">
        <v>73</v>
      </c>
      <c r="AY676" s="165" t="s">
        <v>120</v>
      </c>
    </row>
    <row r="677" spans="1:65" s="14" customFormat="1">
      <c r="B677" s="171"/>
      <c r="D677" s="159" t="s">
        <v>129</v>
      </c>
      <c r="E677" s="172" t="s">
        <v>1</v>
      </c>
      <c r="F677" s="173" t="s">
        <v>622</v>
      </c>
      <c r="H677" s="174">
        <v>45</v>
      </c>
      <c r="I677" s="175"/>
      <c r="L677" s="171"/>
      <c r="M677" s="176"/>
      <c r="N677" s="177"/>
      <c r="O677" s="177"/>
      <c r="P677" s="177"/>
      <c r="Q677" s="177"/>
      <c r="R677" s="177"/>
      <c r="S677" s="177"/>
      <c r="T677" s="178"/>
      <c r="AT677" s="172" t="s">
        <v>129</v>
      </c>
      <c r="AU677" s="172" t="s">
        <v>83</v>
      </c>
      <c r="AV677" s="14" t="s">
        <v>83</v>
      </c>
      <c r="AW677" s="14" t="s">
        <v>30</v>
      </c>
      <c r="AX677" s="14" t="s">
        <v>73</v>
      </c>
      <c r="AY677" s="172" t="s">
        <v>120</v>
      </c>
    </row>
    <row r="678" spans="1:65" s="13" customFormat="1">
      <c r="B678" s="164"/>
      <c r="D678" s="159" t="s">
        <v>129</v>
      </c>
      <c r="E678" s="165" t="s">
        <v>1</v>
      </c>
      <c r="F678" s="166" t="s">
        <v>683</v>
      </c>
      <c r="H678" s="165" t="s">
        <v>1</v>
      </c>
      <c r="I678" s="167"/>
      <c r="L678" s="164"/>
      <c r="M678" s="168"/>
      <c r="N678" s="169"/>
      <c r="O678" s="169"/>
      <c r="P678" s="169"/>
      <c r="Q678" s="169"/>
      <c r="R678" s="169"/>
      <c r="S678" s="169"/>
      <c r="T678" s="170"/>
      <c r="AT678" s="165" t="s">
        <v>129</v>
      </c>
      <c r="AU678" s="165" t="s">
        <v>83</v>
      </c>
      <c r="AV678" s="13" t="s">
        <v>81</v>
      </c>
      <c r="AW678" s="13" t="s">
        <v>30</v>
      </c>
      <c r="AX678" s="13" t="s">
        <v>73</v>
      </c>
      <c r="AY678" s="165" t="s">
        <v>120</v>
      </c>
    </row>
    <row r="679" spans="1:65" s="14" customFormat="1">
      <c r="B679" s="171"/>
      <c r="D679" s="159" t="s">
        <v>129</v>
      </c>
      <c r="E679" s="172" t="s">
        <v>1</v>
      </c>
      <c r="F679" s="173" t="s">
        <v>611</v>
      </c>
      <c r="H679" s="174">
        <v>7.399</v>
      </c>
      <c r="I679" s="175"/>
      <c r="L679" s="171"/>
      <c r="M679" s="176"/>
      <c r="N679" s="177"/>
      <c r="O679" s="177"/>
      <c r="P679" s="177"/>
      <c r="Q679" s="177"/>
      <c r="R679" s="177"/>
      <c r="S679" s="177"/>
      <c r="T679" s="178"/>
      <c r="AT679" s="172" t="s">
        <v>129</v>
      </c>
      <c r="AU679" s="172" t="s">
        <v>83</v>
      </c>
      <c r="AV679" s="14" t="s">
        <v>83</v>
      </c>
      <c r="AW679" s="14" t="s">
        <v>30</v>
      </c>
      <c r="AX679" s="14" t="s">
        <v>73</v>
      </c>
      <c r="AY679" s="172" t="s">
        <v>120</v>
      </c>
    </row>
    <row r="680" spans="1:65" s="13" customFormat="1">
      <c r="B680" s="164"/>
      <c r="D680" s="159" t="s">
        <v>129</v>
      </c>
      <c r="E680" s="165" t="s">
        <v>1</v>
      </c>
      <c r="F680" s="166" t="s">
        <v>684</v>
      </c>
      <c r="H680" s="165" t="s">
        <v>1</v>
      </c>
      <c r="I680" s="167"/>
      <c r="L680" s="164"/>
      <c r="M680" s="168"/>
      <c r="N680" s="169"/>
      <c r="O680" s="169"/>
      <c r="P680" s="169"/>
      <c r="Q680" s="169"/>
      <c r="R680" s="169"/>
      <c r="S680" s="169"/>
      <c r="T680" s="170"/>
      <c r="AT680" s="165" t="s">
        <v>129</v>
      </c>
      <c r="AU680" s="165" t="s">
        <v>83</v>
      </c>
      <c r="AV680" s="13" t="s">
        <v>81</v>
      </c>
      <c r="AW680" s="13" t="s">
        <v>30</v>
      </c>
      <c r="AX680" s="13" t="s">
        <v>73</v>
      </c>
      <c r="AY680" s="165" t="s">
        <v>120</v>
      </c>
    </row>
    <row r="681" spans="1:65" s="14" customFormat="1">
      <c r="B681" s="171"/>
      <c r="D681" s="159" t="s">
        <v>129</v>
      </c>
      <c r="E681" s="172" t="s">
        <v>1</v>
      </c>
      <c r="F681" s="173" t="s">
        <v>685</v>
      </c>
      <c r="H681" s="174">
        <v>8.64</v>
      </c>
      <c r="I681" s="175"/>
      <c r="L681" s="171"/>
      <c r="M681" s="176"/>
      <c r="N681" s="177"/>
      <c r="O681" s="177"/>
      <c r="P681" s="177"/>
      <c r="Q681" s="177"/>
      <c r="R681" s="177"/>
      <c r="S681" s="177"/>
      <c r="T681" s="178"/>
      <c r="AT681" s="172" t="s">
        <v>129</v>
      </c>
      <c r="AU681" s="172" t="s">
        <v>83</v>
      </c>
      <c r="AV681" s="14" t="s">
        <v>83</v>
      </c>
      <c r="AW681" s="14" t="s">
        <v>30</v>
      </c>
      <c r="AX681" s="14" t="s">
        <v>73</v>
      </c>
      <c r="AY681" s="172" t="s">
        <v>120</v>
      </c>
    </row>
    <row r="682" spans="1:65" s="15" customFormat="1">
      <c r="B682" s="179"/>
      <c r="D682" s="159" t="s">
        <v>129</v>
      </c>
      <c r="E682" s="180" t="s">
        <v>1</v>
      </c>
      <c r="F682" s="181" t="s">
        <v>132</v>
      </c>
      <c r="H682" s="182">
        <v>520.77700000000004</v>
      </c>
      <c r="I682" s="183"/>
      <c r="L682" s="179"/>
      <c r="M682" s="184"/>
      <c r="N682" s="185"/>
      <c r="O682" s="185"/>
      <c r="P682" s="185"/>
      <c r="Q682" s="185"/>
      <c r="R682" s="185"/>
      <c r="S682" s="185"/>
      <c r="T682" s="186"/>
      <c r="AT682" s="180" t="s">
        <v>129</v>
      </c>
      <c r="AU682" s="180" t="s">
        <v>83</v>
      </c>
      <c r="AV682" s="15" t="s">
        <v>127</v>
      </c>
      <c r="AW682" s="15" t="s">
        <v>30</v>
      </c>
      <c r="AX682" s="15" t="s">
        <v>81</v>
      </c>
      <c r="AY682" s="180" t="s">
        <v>120</v>
      </c>
    </row>
    <row r="683" spans="1:65" s="2" customFormat="1" ht="21.75" customHeight="1">
      <c r="A683" s="32"/>
      <c r="B683" s="144"/>
      <c r="C683" s="145" t="s">
        <v>377</v>
      </c>
      <c r="D683" s="145" t="s">
        <v>123</v>
      </c>
      <c r="E683" s="146" t="s">
        <v>686</v>
      </c>
      <c r="F683" s="147" t="s">
        <v>687</v>
      </c>
      <c r="G683" s="148" t="s">
        <v>153</v>
      </c>
      <c r="H683" s="149">
        <v>1</v>
      </c>
      <c r="I683" s="150"/>
      <c r="J683" s="151">
        <f>ROUND(I683*H683,2)</f>
        <v>0</v>
      </c>
      <c r="K683" s="152"/>
      <c r="L683" s="33"/>
      <c r="M683" s="153" t="s">
        <v>1</v>
      </c>
      <c r="N683" s="154" t="s">
        <v>38</v>
      </c>
      <c r="O683" s="58"/>
      <c r="P683" s="155">
        <f>O683*H683</f>
        <v>0</v>
      </c>
      <c r="Q683" s="155">
        <v>0</v>
      </c>
      <c r="R683" s="155">
        <f>Q683*H683</f>
        <v>0</v>
      </c>
      <c r="S683" s="155">
        <v>0</v>
      </c>
      <c r="T683" s="156">
        <f>S683*H683</f>
        <v>0</v>
      </c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  <c r="AE683" s="32"/>
      <c r="AR683" s="157" t="s">
        <v>127</v>
      </c>
      <c r="AT683" s="157" t="s">
        <v>123</v>
      </c>
      <c r="AU683" s="157" t="s">
        <v>83</v>
      </c>
      <c r="AY683" s="17" t="s">
        <v>120</v>
      </c>
      <c r="BE683" s="158">
        <f>IF(N683="základní",J683,0)</f>
        <v>0</v>
      </c>
      <c r="BF683" s="158">
        <f>IF(N683="snížená",J683,0)</f>
        <v>0</v>
      </c>
      <c r="BG683" s="158">
        <f>IF(N683="zákl. přenesená",J683,0)</f>
        <v>0</v>
      </c>
      <c r="BH683" s="158">
        <f>IF(N683="sníž. přenesená",J683,0)</f>
        <v>0</v>
      </c>
      <c r="BI683" s="158">
        <f>IF(N683="nulová",J683,0)</f>
        <v>0</v>
      </c>
      <c r="BJ683" s="17" t="s">
        <v>81</v>
      </c>
      <c r="BK683" s="158">
        <f>ROUND(I683*H683,2)</f>
        <v>0</v>
      </c>
      <c r="BL683" s="17" t="s">
        <v>127</v>
      </c>
      <c r="BM683" s="157" t="s">
        <v>688</v>
      </c>
    </row>
    <row r="684" spans="1:65" s="2" customFormat="1" ht="19.5">
      <c r="A684" s="32"/>
      <c r="B684" s="33"/>
      <c r="C684" s="32"/>
      <c r="D684" s="159" t="s">
        <v>128</v>
      </c>
      <c r="E684" s="32"/>
      <c r="F684" s="160" t="s">
        <v>687</v>
      </c>
      <c r="G684" s="32"/>
      <c r="H684" s="32"/>
      <c r="I684" s="161"/>
      <c r="J684" s="32"/>
      <c r="K684" s="32"/>
      <c r="L684" s="33"/>
      <c r="M684" s="162"/>
      <c r="N684" s="163"/>
      <c r="O684" s="58"/>
      <c r="P684" s="58"/>
      <c r="Q684" s="58"/>
      <c r="R684" s="58"/>
      <c r="S684" s="58"/>
      <c r="T684" s="59"/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T684" s="17" t="s">
        <v>128</v>
      </c>
      <c r="AU684" s="17" t="s">
        <v>83</v>
      </c>
    </row>
    <row r="685" spans="1:65" s="14" customFormat="1">
      <c r="B685" s="171"/>
      <c r="D685" s="159" t="s">
        <v>129</v>
      </c>
      <c r="E685" s="172" t="s">
        <v>1</v>
      </c>
      <c r="F685" s="173" t="s">
        <v>689</v>
      </c>
      <c r="H685" s="174">
        <v>1</v>
      </c>
      <c r="I685" s="175"/>
      <c r="L685" s="171"/>
      <c r="M685" s="176"/>
      <c r="N685" s="177"/>
      <c r="O685" s="177"/>
      <c r="P685" s="177"/>
      <c r="Q685" s="177"/>
      <c r="R685" s="177"/>
      <c r="S685" s="177"/>
      <c r="T685" s="178"/>
      <c r="AT685" s="172" t="s">
        <v>129</v>
      </c>
      <c r="AU685" s="172" t="s">
        <v>83</v>
      </c>
      <c r="AV685" s="14" t="s">
        <v>83</v>
      </c>
      <c r="AW685" s="14" t="s">
        <v>30</v>
      </c>
      <c r="AX685" s="14" t="s">
        <v>73</v>
      </c>
      <c r="AY685" s="172" t="s">
        <v>120</v>
      </c>
    </row>
    <row r="686" spans="1:65" s="15" customFormat="1">
      <c r="B686" s="179"/>
      <c r="D686" s="159" t="s">
        <v>129</v>
      </c>
      <c r="E686" s="180" t="s">
        <v>1</v>
      </c>
      <c r="F686" s="181" t="s">
        <v>132</v>
      </c>
      <c r="H686" s="182">
        <v>1</v>
      </c>
      <c r="I686" s="183"/>
      <c r="L686" s="179"/>
      <c r="M686" s="184"/>
      <c r="N686" s="185"/>
      <c r="O686" s="185"/>
      <c r="P686" s="185"/>
      <c r="Q686" s="185"/>
      <c r="R686" s="185"/>
      <c r="S686" s="185"/>
      <c r="T686" s="186"/>
      <c r="AT686" s="180" t="s">
        <v>129</v>
      </c>
      <c r="AU686" s="180" t="s">
        <v>83</v>
      </c>
      <c r="AV686" s="15" t="s">
        <v>127</v>
      </c>
      <c r="AW686" s="15" t="s">
        <v>30</v>
      </c>
      <c r="AX686" s="15" t="s">
        <v>81</v>
      </c>
      <c r="AY686" s="180" t="s">
        <v>120</v>
      </c>
    </row>
    <row r="687" spans="1:65" s="2" customFormat="1" ht="21.75" customHeight="1">
      <c r="A687" s="32"/>
      <c r="B687" s="144"/>
      <c r="C687" s="145" t="s">
        <v>690</v>
      </c>
      <c r="D687" s="145" t="s">
        <v>123</v>
      </c>
      <c r="E687" s="146" t="s">
        <v>691</v>
      </c>
      <c r="F687" s="147" t="s">
        <v>692</v>
      </c>
      <c r="G687" s="148" t="s">
        <v>153</v>
      </c>
      <c r="H687" s="149">
        <v>2</v>
      </c>
      <c r="I687" s="150"/>
      <c r="J687" s="151">
        <f>ROUND(I687*H687,2)</f>
        <v>0</v>
      </c>
      <c r="K687" s="152"/>
      <c r="L687" s="33"/>
      <c r="M687" s="153" t="s">
        <v>1</v>
      </c>
      <c r="N687" s="154" t="s">
        <v>38</v>
      </c>
      <c r="O687" s="58"/>
      <c r="P687" s="155">
        <f>O687*H687</f>
        <v>0</v>
      </c>
      <c r="Q687" s="155">
        <v>0</v>
      </c>
      <c r="R687" s="155">
        <f>Q687*H687</f>
        <v>0</v>
      </c>
      <c r="S687" s="155">
        <v>0</v>
      </c>
      <c r="T687" s="156">
        <f>S687*H687</f>
        <v>0</v>
      </c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R687" s="157" t="s">
        <v>127</v>
      </c>
      <c r="AT687" s="157" t="s">
        <v>123</v>
      </c>
      <c r="AU687" s="157" t="s">
        <v>83</v>
      </c>
      <c r="AY687" s="17" t="s">
        <v>120</v>
      </c>
      <c r="BE687" s="158">
        <f>IF(N687="základní",J687,0)</f>
        <v>0</v>
      </c>
      <c r="BF687" s="158">
        <f>IF(N687="snížená",J687,0)</f>
        <v>0</v>
      </c>
      <c r="BG687" s="158">
        <f>IF(N687="zákl. přenesená",J687,0)</f>
        <v>0</v>
      </c>
      <c r="BH687" s="158">
        <f>IF(N687="sníž. přenesená",J687,0)</f>
        <v>0</v>
      </c>
      <c r="BI687" s="158">
        <f>IF(N687="nulová",J687,0)</f>
        <v>0</v>
      </c>
      <c r="BJ687" s="17" t="s">
        <v>81</v>
      </c>
      <c r="BK687" s="158">
        <f>ROUND(I687*H687,2)</f>
        <v>0</v>
      </c>
      <c r="BL687" s="17" t="s">
        <v>127</v>
      </c>
      <c r="BM687" s="157" t="s">
        <v>693</v>
      </c>
    </row>
    <row r="688" spans="1:65" s="2" customFormat="1" ht="19.5">
      <c r="A688" s="32"/>
      <c r="B688" s="33"/>
      <c r="C688" s="32"/>
      <c r="D688" s="159" t="s">
        <v>128</v>
      </c>
      <c r="E688" s="32"/>
      <c r="F688" s="160" t="s">
        <v>692</v>
      </c>
      <c r="G688" s="32"/>
      <c r="H688" s="32"/>
      <c r="I688" s="161"/>
      <c r="J688" s="32"/>
      <c r="K688" s="32"/>
      <c r="L688" s="33"/>
      <c r="M688" s="162"/>
      <c r="N688" s="163"/>
      <c r="O688" s="58"/>
      <c r="P688" s="58"/>
      <c r="Q688" s="58"/>
      <c r="R688" s="58"/>
      <c r="S688" s="58"/>
      <c r="T688" s="59"/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T688" s="17" t="s">
        <v>128</v>
      </c>
      <c r="AU688" s="17" t="s">
        <v>83</v>
      </c>
    </row>
    <row r="689" spans="1:65" s="14" customFormat="1">
      <c r="B689" s="171"/>
      <c r="D689" s="159" t="s">
        <v>129</v>
      </c>
      <c r="E689" s="172" t="s">
        <v>1</v>
      </c>
      <c r="F689" s="173" t="s">
        <v>694</v>
      </c>
      <c r="H689" s="174">
        <v>2</v>
      </c>
      <c r="I689" s="175"/>
      <c r="L689" s="171"/>
      <c r="M689" s="176"/>
      <c r="N689" s="177"/>
      <c r="O689" s="177"/>
      <c r="P689" s="177"/>
      <c r="Q689" s="177"/>
      <c r="R689" s="177"/>
      <c r="S689" s="177"/>
      <c r="T689" s="178"/>
      <c r="AT689" s="172" t="s">
        <v>129</v>
      </c>
      <c r="AU689" s="172" t="s">
        <v>83</v>
      </c>
      <c r="AV689" s="14" t="s">
        <v>83</v>
      </c>
      <c r="AW689" s="14" t="s">
        <v>30</v>
      </c>
      <c r="AX689" s="14" t="s">
        <v>73</v>
      </c>
      <c r="AY689" s="172" t="s">
        <v>120</v>
      </c>
    </row>
    <row r="690" spans="1:65" s="15" customFormat="1">
      <c r="B690" s="179"/>
      <c r="D690" s="159" t="s">
        <v>129</v>
      </c>
      <c r="E690" s="180" t="s">
        <v>1</v>
      </c>
      <c r="F690" s="181" t="s">
        <v>132</v>
      </c>
      <c r="H690" s="182">
        <v>2</v>
      </c>
      <c r="I690" s="183"/>
      <c r="L690" s="179"/>
      <c r="M690" s="184"/>
      <c r="N690" s="185"/>
      <c r="O690" s="185"/>
      <c r="P690" s="185"/>
      <c r="Q690" s="185"/>
      <c r="R690" s="185"/>
      <c r="S690" s="185"/>
      <c r="T690" s="186"/>
      <c r="AT690" s="180" t="s">
        <v>129</v>
      </c>
      <c r="AU690" s="180" t="s">
        <v>83</v>
      </c>
      <c r="AV690" s="15" t="s">
        <v>127</v>
      </c>
      <c r="AW690" s="15" t="s">
        <v>30</v>
      </c>
      <c r="AX690" s="15" t="s">
        <v>81</v>
      </c>
      <c r="AY690" s="180" t="s">
        <v>120</v>
      </c>
    </row>
    <row r="691" spans="1:65" s="2" customFormat="1" ht="21.75" customHeight="1">
      <c r="A691" s="32"/>
      <c r="B691" s="144"/>
      <c r="C691" s="145" t="s">
        <v>383</v>
      </c>
      <c r="D691" s="145" t="s">
        <v>123</v>
      </c>
      <c r="E691" s="146" t="s">
        <v>695</v>
      </c>
      <c r="F691" s="147" t="s">
        <v>696</v>
      </c>
      <c r="G691" s="148" t="s">
        <v>146</v>
      </c>
      <c r="H691" s="149">
        <v>459.27</v>
      </c>
      <c r="I691" s="150"/>
      <c r="J691" s="151">
        <f>ROUND(I691*H691,2)</f>
        <v>0</v>
      </c>
      <c r="K691" s="152"/>
      <c r="L691" s="33"/>
      <c r="M691" s="153" t="s">
        <v>1</v>
      </c>
      <c r="N691" s="154" t="s">
        <v>38</v>
      </c>
      <c r="O691" s="58"/>
      <c r="P691" s="155">
        <f>O691*H691</f>
        <v>0</v>
      </c>
      <c r="Q691" s="155">
        <v>0</v>
      </c>
      <c r="R691" s="155">
        <f>Q691*H691</f>
        <v>0</v>
      </c>
      <c r="S691" s="155">
        <v>0</v>
      </c>
      <c r="T691" s="156">
        <f>S691*H691</f>
        <v>0</v>
      </c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R691" s="157" t="s">
        <v>127</v>
      </c>
      <c r="AT691" s="157" t="s">
        <v>123</v>
      </c>
      <c r="AU691" s="157" t="s">
        <v>83</v>
      </c>
      <c r="AY691" s="17" t="s">
        <v>120</v>
      </c>
      <c r="BE691" s="158">
        <f>IF(N691="základní",J691,0)</f>
        <v>0</v>
      </c>
      <c r="BF691" s="158">
        <f>IF(N691="snížená",J691,0)</f>
        <v>0</v>
      </c>
      <c r="BG691" s="158">
        <f>IF(N691="zákl. přenesená",J691,0)</f>
        <v>0</v>
      </c>
      <c r="BH691" s="158">
        <f>IF(N691="sníž. přenesená",J691,0)</f>
        <v>0</v>
      </c>
      <c r="BI691" s="158">
        <f>IF(N691="nulová",J691,0)</f>
        <v>0</v>
      </c>
      <c r="BJ691" s="17" t="s">
        <v>81</v>
      </c>
      <c r="BK691" s="158">
        <f>ROUND(I691*H691,2)</f>
        <v>0</v>
      </c>
      <c r="BL691" s="17" t="s">
        <v>127</v>
      </c>
      <c r="BM691" s="157" t="s">
        <v>697</v>
      </c>
    </row>
    <row r="692" spans="1:65" s="2" customFormat="1">
      <c r="A692" s="32"/>
      <c r="B692" s="33"/>
      <c r="C692" s="32"/>
      <c r="D692" s="159" t="s">
        <v>128</v>
      </c>
      <c r="E692" s="32"/>
      <c r="F692" s="160" t="s">
        <v>696</v>
      </c>
      <c r="G692" s="32"/>
      <c r="H692" s="32"/>
      <c r="I692" s="161"/>
      <c r="J692" s="32"/>
      <c r="K692" s="32"/>
      <c r="L692" s="33"/>
      <c r="M692" s="162"/>
      <c r="N692" s="163"/>
      <c r="O692" s="58"/>
      <c r="P692" s="58"/>
      <c r="Q692" s="58"/>
      <c r="R692" s="58"/>
      <c r="S692" s="58"/>
      <c r="T692" s="59"/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T692" s="17" t="s">
        <v>128</v>
      </c>
      <c r="AU692" s="17" t="s">
        <v>83</v>
      </c>
    </row>
    <row r="693" spans="1:65" s="13" customFormat="1">
      <c r="B693" s="164"/>
      <c r="D693" s="159" t="s">
        <v>129</v>
      </c>
      <c r="E693" s="165" t="s">
        <v>1</v>
      </c>
      <c r="F693" s="166" t="s">
        <v>698</v>
      </c>
      <c r="H693" s="165" t="s">
        <v>1</v>
      </c>
      <c r="I693" s="167"/>
      <c r="L693" s="164"/>
      <c r="M693" s="168"/>
      <c r="N693" s="169"/>
      <c r="O693" s="169"/>
      <c r="P693" s="169"/>
      <c r="Q693" s="169"/>
      <c r="R693" s="169"/>
      <c r="S693" s="169"/>
      <c r="T693" s="170"/>
      <c r="AT693" s="165" t="s">
        <v>129</v>
      </c>
      <c r="AU693" s="165" t="s">
        <v>83</v>
      </c>
      <c r="AV693" s="13" t="s">
        <v>81</v>
      </c>
      <c r="AW693" s="13" t="s">
        <v>30</v>
      </c>
      <c r="AX693" s="13" t="s">
        <v>73</v>
      </c>
      <c r="AY693" s="165" t="s">
        <v>120</v>
      </c>
    </row>
    <row r="694" spans="1:65" s="14" customFormat="1">
      <c r="B694" s="171"/>
      <c r="D694" s="159" t="s">
        <v>129</v>
      </c>
      <c r="E694" s="172" t="s">
        <v>1</v>
      </c>
      <c r="F694" s="173" t="s">
        <v>638</v>
      </c>
      <c r="H694" s="174">
        <v>459.27</v>
      </c>
      <c r="I694" s="175"/>
      <c r="L694" s="171"/>
      <c r="M694" s="176"/>
      <c r="N694" s="177"/>
      <c r="O694" s="177"/>
      <c r="P694" s="177"/>
      <c r="Q694" s="177"/>
      <c r="R694" s="177"/>
      <c r="S694" s="177"/>
      <c r="T694" s="178"/>
      <c r="AT694" s="172" t="s">
        <v>129</v>
      </c>
      <c r="AU694" s="172" t="s">
        <v>83</v>
      </c>
      <c r="AV694" s="14" t="s">
        <v>83</v>
      </c>
      <c r="AW694" s="14" t="s">
        <v>30</v>
      </c>
      <c r="AX694" s="14" t="s">
        <v>73</v>
      </c>
      <c r="AY694" s="172" t="s">
        <v>120</v>
      </c>
    </row>
    <row r="695" spans="1:65" s="15" customFormat="1">
      <c r="B695" s="179"/>
      <c r="D695" s="159" t="s">
        <v>129</v>
      </c>
      <c r="E695" s="180" t="s">
        <v>1</v>
      </c>
      <c r="F695" s="181" t="s">
        <v>132</v>
      </c>
      <c r="H695" s="182">
        <v>459.27</v>
      </c>
      <c r="I695" s="183"/>
      <c r="L695" s="179"/>
      <c r="M695" s="184"/>
      <c r="N695" s="185"/>
      <c r="O695" s="185"/>
      <c r="P695" s="185"/>
      <c r="Q695" s="185"/>
      <c r="R695" s="185"/>
      <c r="S695" s="185"/>
      <c r="T695" s="186"/>
      <c r="AT695" s="180" t="s">
        <v>129</v>
      </c>
      <c r="AU695" s="180" t="s">
        <v>83</v>
      </c>
      <c r="AV695" s="15" t="s">
        <v>127</v>
      </c>
      <c r="AW695" s="15" t="s">
        <v>30</v>
      </c>
      <c r="AX695" s="15" t="s">
        <v>81</v>
      </c>
      <c r="AY695" s="180" t="s">
        <v>120</v>
      </c>
    </row>
    <row r="696" spans="1:65" s="2" customFormat="1" ht="16.5" customHeight="1">
      <c r="A696" s="32"/>
      <c r="B696" s="144"/>
      <c r="C696" s="145" t="s">
        <v>699</v>
      </c>
      <c r="D696" s="145" t="s">
        <v>123</v>
      </c>
      <c r="E696" s="146" t="s">
        <v>700</v>
      </c>
      <c r="F696" s="147" t="s">
        <v>701</v>
      </c>
      <c r="G696" s="148" t="s">
        <v>146</v>
      </c>
      <c r="H696" s="149">
        <v>0.312</v>
      </c>
      <c r="I696" s="150"/>
      <c r="J696" s="151">
        <f>ROUND(I696*H696,2)</f>
        <v>0</v>
      </c>
      <c r="K696" s="152"/>
      <c r="L696" s="33"/>
      <c r="M696" s="153" t="s">
        <v>1</v>
      </c>
      <c r="N696" s="154" t="s">
        <v>38</v>
      </c>
      <c r="O696" s="58"/>
      <c r="P696" s="155">
        <f>O696*H696</f>
        <v>0</v>
      </c>
      <c r="Q696" s="155">
        <v>0</v>
      </c>
      <c r="R696" s="155">
        <f>Q696*H696</f>
        <v>0</v>
      </c>
      <c r="S696" s="155">
        <v>0</v>
      </c>
      <c r="T696" s="156">
        <f>S696*H696</f>
        <v>0</v>
      </c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  <c r="AE696" s="32"/>
      <c r="AR696" s="157" t="s">
        <v>127</v>
      </c>
      <c r="AT696" s="157" t="s">
        <v>123</v>
      </c>
      <c r="AU696" s="157" t="s">
        <v>83</v>
      </c>
      <c r="AY696" s="17" t="s">
        <v>120</v>
      </c>
      <c r="BE696" s="158">
        <f>IF(N696="základní",J696,0)</f>
        <v>0</v>
      </c>
      <c r="BF696" s="158">
        <f>IF(N696="snížená",J696,0)</f>
        <v>0</v>
      </c>
      <c r="BG696" s="158">
        <f>IF(N696="zákl. přenesená",J696,0)</f>
        <v>0</v>
      </c>
      <c r="BH696" s="158">
        <f>IF(N696="sníž. přenesená",J696,0)</f>
        <v>0</v>
      </c>
      <c r="BI696" s="158">
        <f>IF(N696="nulová",J696,0)</f>
        <v>0</v>
      </c>
      <c r="BJ696" s="17" t="s">
        <v>81</v>
      </c>
      <c r="BK696" s="158">
        <f>ROUND(I696*H696,2)</f>
        <v>0</v>
      </c>
      <c r="BL696" s="17" t="s">
        <v>127</v>
      </c>
      <c r="BM696" s="157" t="s">
        <v>702</v>
      </c>
    </row>
    <row r="697" spans="1:65" s="2" customFormat="1">
      <c r="A697" s="32"/>
      <c r="B697" s="33"/>
      <c r="C697" s="32"/>
      <c r="D697" s="159" t="s">
        <v>128</v>
      </c>
      <c r="E697" s="32"/>
      <c r="F697" s="160" t="s">
        <v>701</v>
      </c>
      <c r="G697" s="32"/>
      <c r="H697" s="32"/>
      <c r="I697" s="161"/>
      <c r="J697" s="32"/>
      <c r="K697" s="32"/>
      <c r="L697" s="33"/>
      <c r="M697" s="162"/>
      <c r="N697" s="163"/>
      <c r="O697" s="58"/>
      <c r="P697" s="58"/>
      <c r="Q697" s="58"/>
      <c r="R697" s="58"/>
      <c r="S697" s="58"/>
      <c r="T697" s="59"/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  <c r="AE697" s="32"/>
      <c r="AT697" s="17" t="s">
        <v>128</v>
      </c>
      <c r="AU697" s="17" t="s">
        <v>83</v>
      </c>
    </row>
    <row r="698" spans="1:65" s="13" customFormat="1" ht="22.5">
      <c r="B698" s="164"/>
      <c r="D698" s="159" t="s">
        <v>129</v>
      </c>
      <c r="E698" s="165" t="s">
        <v>1</v>
      </c>
      <c r="F698" s="166" t="s">
        <v>703</v>
      </c>
      <c r="H698" s="165" t="s">
        <v>1</v>
      </c>
      <c r="I698" s="167"/>
      <c r="L698" s="164"/>
      <c r="M698" s="168"/>
      <c r="N698" s="169"/>
      <c r="O698" s="169"/>
      <c r="P698" s="169"/>
      <c r="Q698" s="169"/>
      <c r="R698" s="169"/>
      <c r="S698" s="169"/>
      <c r="T698" s="170"/>
      <c r="AT698" s="165" t="s">
        <v>129</v>
      </c>
      <c r="AU698" s="165" t="s">
        <v>83</v>
      </c>
      <c r="AV698" s="13" t="s">
        <v>81</v>
      </c>
      <c r="AW698" s="13" t="s">
        <v>30</v>
      </c>
      <c r="AX698" s="13" t="s">
        <v>73</v>
      </c>
      <c r="AY698" s="165" t="s">
        <v>120</v>
      </c>
    </row>
    <row r="699" spans="1:65" s="14" customFormat="1">
      <c r="B699" s="171"/>
      <c r="D699" s="159" t="s">
        <v>129</v>
      </c>
      <c r="E699" s="172" t="s">
        <v>1</v>
      </c>
      <c r="F699" s="173" t="s">
        <v>641</v>
      </c>
      <c r="H699" s="174">
        <v>0.312</v>
      </c>
      <c r="I699" s="175"/>
      <c r="L699" s="171"/>
      <c r="M699" s="176"/>
      <c r="N699" s="177"/>
      <c r="O699" s="177"/>
      <c r="P699" s="177"/>
      <c r="Q699" s="177"/>
      <c r="R699" s="177"/>
      <c r="S699" s="177"/>
      <c r="T699" s="178"/>
      <c r="AT699" s="172" t="s">
        <v>129</v>
      </c>
      <c r="AU699" s="172" t="s">
        <v>83</v>
      </c>
      <c r="AV699" s="14" t="s">
        <v>83</v>
      </c>
      <c r="AW699" s="14" t="s">
        <v>30</v>
      </c>
      <c r="AX699" s="14" t="s">
        <v>73</v>
      </c>
      <c r="AY699" s="172" t="s">
        <v>120</v>
      </c>
    </row>
    <row r="700" spans="1:65" s="15" customFormat="1">
      <c r="B700" s="179"/>
      <c r="D700" s="159" t="s">
        <v>129</v>
      </c>
      <c r="E700" s="180" t="s">
        <v>1</v>
      </c>
      <c r="F700" s="181" t="s">
        <v>132</v>
      </c>
      <c r="H700" s="182">
        <v>0.312</v>
      </c>
      <c r="I700" s="183"/>
      <c r="L700" s="179"/>
      <c r="M700" s="184"/>
      <c r="N700" s="185"/>
      <c r="O700" s="185"/>
      <c r="P700" s="185"/>
      <c r="Q700" s="185"/>
      <c r="R700" s="185"/>
      <c r="S700" s="185"/>
      <c r="T700" s="186"/>
      <c r="AT700" s="180" t="s">
        <v>129</v>
      </c>
      <c r="AU700" s="180" t="s">
        <v>83</v>
      </c>
      <c r="AV700" s="15" t="s">
        <v>127</v>
      </c>
      <c r="AW700" s="15" t="s">
        <v>30</v>
      </c>
      <c r="AX700" s="15" t="s">
        <v>81</v>
      </c>
      <c r="AY700" s="180" t="s">
        <v>120</v>
      </c>
    </row>
    <row r="701" spans="1:65" s="2" customFormat="1" ht="21.75" customHeight="1">
      <c r="A701" s="32"/>
      <c r="B701" s="144"/>
      <c r="C701" s="145" t="s">
        <v>389</v>
      </c>
      <c r="D701" s="145" t="s">
        <v>123</v>
      </c>
      <c r="E701" s="146" t="s">
        <v>704</v>
      </c>
      <c r="F701" s="147" t="s">
        <v>705</v>
      </c>
      <c r="G701" s="148" t="s">
        <v>146</v>
      </c>
      <c r="H701" s="149">
        <v>45</v>
      </c>
      <c r="I701" s="150"/>
      <c r="J701" s="151">
        <f>ROUND(I701*H701,2)</f>
        <v>0</v>
      </c>
      <c r="K701" s="152"/>
      <c r="L701" s="33"/>
      <c r="M701" s="153" t="s">
        <v>1</v>
      </c>
      <c r="N701" s="154" t="s">
        <v>38</v>
      </c>
      <c r="O701" s="58"/>
      <c r="P701" s="155">
        <f>O701*H701</f>
        <v>0</v>
      </c>
      <c r="Q701" s="155">
        <v>0</v>
      </c>
      <c r="R701" s="155">
        <f>Q701*H701</f>
        <v>0</v>
      </c>
      <c r="S701" s="155">
        <v>0</v>
      </c>
      <c r="T701" s="156">
        <f>S701*H701</f>
        <v>0</v>
      </c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  <c r="AR701" s="157" t="s">
        <v>127</v>
      </c>
      <c r="AT701" s="157" t="s">
        <v>123</v>
      </c>
      <c r="AU701" s="157" t="s">
        <v>83</v>
      </c>
      <c r="AY701" s="17" t="s">
        <v>120</v>
      </c>
      <c r="BE701" s="158">
        <f>IF(N701="základní",J701,0)</f>
        <v>0</v>
      </c>
      <c r="BF701" s="158">
        <f>IF(N701="snížená",J701,0)</f>
        <v>0</v>
      </c>
      <c r="BG701" s="158">
        <f>IF(N701="zákl. přenesená",J701,0)</f>
        <v>0</v>
      </c>
      <c r="BH701" s="158">
        <f>IF(N701="sníž. přenesená",J701,0)</f>
        <v>0</v>
      </c>
      <c r="BI701" s="158">
        <f>IF(N701="nulová",J701,0)</f>
        <v>0</v>
      </c>
      <c r="BJ701" s="17" t="s">
        <v>81</v>
      </c>
      <c r="BK701" s="158">
        <f>ROUND(I701*H701,2)</f>
        <v>0</v>
      </c>
      <c r="BL701" s="17" t="s">
        <v>127</v>
      </c>
      <c r="BM701" s="157" t="s">
        <v>706</v>
      </c>
    </row>
    <row r="702" spans="1:65" s="2" customFormat="1">
      <c r="A702" s="32"/>
      <c r="B702" s="33"/>
      <c r="C702" s="32"/>
      <c r="D702" s="159" t="s">
        <v>128</v>
      </c>
      <c r="E702" s="32"/>
      <c r="F702" s="160" t="s">
        <v>705</v>
      </c>
      <c r="G702" s="32"/>
      <c r="H702" s="32"/>
      <c r="I702" s="161"/>
      <c r="J702" s="32"/>
      <c r="K702" s="32"/>
      <c r="L702" s="33"/>
      <c r="M702" s="162"/>
      <c r="N702" s="163"/>
      <c r="O702" s="58"/>
      <c r="P702" s="58"/>
      <c r="Q702" s="58"/>
      <c r="R702" s="58"/>
      <c r="S702" s="58"/>
      <c r="T702" s="59"/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  <c r="AE702" s="32"/>
      <c r="AT702" s="17" t="s">
        <v>128</v>
      </c>
      <c r="AU702" s="17" t="s">
        <v>83</v>
      </c>
    </row>
    <row r="703" spans="1:65" s="14" customFormat="1">
      <c r="B703" s="171"/>
      <c r="D703" s="159" t="s">
        <v>129</v>
      </c>
      <c r="E703" s="172" t="s">
        <v>1</v>
      </c>
      <c r="F703" s="173" t="s">
        <v>622</v>
      </c>
      <c r="H703" s="174">
        <v>45</v>
      </c>
      <c r="I703" s="175"/>
      <c r="L703" s="171"/>
      <c r="M703" s="176"/>
      <c r="N703" s="177"/>
      <c r="O703" s="177"/>
      <c r="P703" s="177"/>
      <c r="Q703" s="177"/>
      <c r="R703" s="177"/>
      <c r="S703" s="177"/>
      <c r="T703" s="178"/>
      <c r="AT703" s="172" t="s">
        <v>129</v>
      </c>
      <c r="AU703" s="172" t="s">
        <v>83</v>
      </c>
      <c r="AV703" s="14" t="s">
        <v>83</v>
      </c>
      <c r="AW703" s="14" t="s">
        <v>30</v>
      </c>
      <c r="AX703" s="14" t="s">
        <v>73</v>
      </c>
      <c r="AY703" s="172" t="s">
        <v>120</v>
      </c>
    </row>
    <row r="704" spans="1:65" s="15" customFormat="1">
      <c r="B704" s="179"/>
      <c r="D704" s="159" t="s">
        <v>129</v>
      </c>
      <c r="E704" s="180" t="s">
        <v>1</v>
      </c>
      <c r="F704" s="181" t="s">
        <v>132</v>
      </c>
      <c r="H704" s="182">
        <v>45</v>
      </c>
      <c r="I704" s="183"/>
      <c r="L704" s="179"/>
      <c r="M704" s="198"/>
      <c r="N704" s="199"/>
      <c r="O704" s="199"/>
      <c r="P704" s="199"/>
      <c r="Q704" s="199"/>
      <c r="R704" s="199"/>
      <c r="S704" s="199"/>
      <c r="T704" s="200"/>
      <c r="AT704" s="180" t="s">
        <v>129</v>
      </c>
      <c r="AU704" s="180" t="s">
        <v>83</v>
      </c>
      <c r="AV704" s="15" t="s">
        <v>127</v>
      </c>
      <c r="AW704" s="15" t="s">
        <v>30</v>
      </c>
      <c r="AX704" s="15" t="s">
        <v>81</v>
      </c>
      <c r="AY704" s="180" t="s">
        <v>120</v>
      </c>
    </row>
    <row r="705" spans="1:31" s="2" customFormat="1" ht="6.95" customHeight="1">
      <c r="A705" s="32"/>
      <c r="B705" s="47"/>
      <c r="C705" s="48"/>
      <c r="D705" s="48"/>
      <c r="E705" s="48"/>
      <c r="F705" s="48"/>
      <c r="G705" s="48"/>
      <c r="H705" s="48"/>
      <c r="I705" s="48"/>
      <c r="J705" s="48"/>
      <c r="K705" s="48"/>
      <c r="L705" s="33"/>
      <c r="M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  <c r="AE705" s="32"/>
    </row>
  </sheetData>
  <autoFilter ref="C122:K70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1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90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47" t="str">
        <f>'Rekapitulace stavby'!K6</f>
        <v>Oprava přejezdů na trati Havlíčkův Brod - Ždírec nad Doubravou P5269 km 14,591 a P5270 km 16,388 bez mat</v>
      </c>
      <c r="F7" s="248"/>
      <c r="G7" s="248"/>
      <c r="H7" s="248"/>
      <c r="L7" s="20"/>
    </row>
    <row r="8" spans="1:46" s="2" customFormat="1" ht="12" customHeight="1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2" t="s">
        <v>707</v>
      </c>
      <c r="F9" s="246"/>
      <c r="G9" s="246"/>
      <c r="H9" s="246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2. 3. 2021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9" t="str">
        <f>'Rekapitulace stavby'!E14</f>
        <v>Vyplň údaj</v>
      </c>
      <c r="F18" s="238"/>
      <c r="G18" s="238"/>
      <c r="H18" s="238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2" t="s">
        <v>1</v>
      </c>
      <c r="F27" s="242"/>
      <c r="G27" s="242"/>
      <c r="H27" s="24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37</v>
      </c>
      <c r="E33" s="27" t="s">
        <v>38</v>
      </c>
      <c r="F33" s="99">
        <f>ROUND((SUM(BE123:BE611)),  2)</f>
        <v>0</v>
      </c>
      <c r="G33" s="32"/>
      <c r="H33" s="32"/>
      <c r="I33" s="100">
        <v>0.21</v>
      </c>
      <c r="J33" s="99">
        <f>ROUND(((SUM(BE123:BE611))*I33),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99">
        <f>ROUND((SUM(BF123:BF611)),  2)</f>
        <v>0</v>
      </c>
      <c r="G34" s="32"/>
      <c r="H34" s="32"/>
      <c r="I34" s="100">
        <v>0.15</v>
      </c>
      <c r="J34" s="99">
        <f>ROUND(((SUM(BF123:BF611))*I34),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99">
        <f>ROUND((SUM(BG123:BG611)),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99">
        <f>ROUND((SUM(BH123:BH611)),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99">
        <f>ROUND((SUM(BI123:BI611)),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7" t="str">
        <f>E7</f>
        <v>Oprava přejezdů na trati Havlíčkův Brod - Ždírec nad Doubravou P5269 km 14,591 a P5270 km 16,388 bez mat</v>
      </c>
      <c r="F85" s="248"/>
      <c r="G85" s="248"/>
      <c r="H85" s="248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2" t="str">
        <f>E9</f>
        <v>02 (1) - Oprava přejezdu P 5270 v km 16,388</v>
      </c>
      <c r="F87" s="246"/>
      <c r="G87" s="246"/>
      <c r="H87" s="246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2. 3. 2021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J123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4.95" customHeight="1">
      <c r="B97" s="112"/>
      <c r="D97" s="113" t="s">
        <v>98</v>
      </c>
      <c r="E97" s="114"/>
      <c r="F97" s="114"/>
      <c r="G97" s="114"/>
      <c r="H97" s="114"/>
      <c r="I97" s="114"/>
      <c r="J97" s="115">
        <f>J124</f>
        <v>0</v>
      </c>
      <c r="L97" s="112"/>
    </row>
    <row r="98" spans="1:31" s="10" customFormat="1" ht="19.899999999999999" customHeight="1">
      <c r="B98" s="116"/>
      <c r="D98" s="117" t="s">
        <v>99</v>
      </c>
      <c r="E98" s="118"/>
      <c r="F98" s="118"/>
      <c r="G98" s="118"/>
      <c r="H98" s="118"/>
      <c r="I98" s="118"/>
      <c r="J98" s="119">
        <f>J125</f>
        <v>0</v>
      </c>
      <c r="L98" s="116"/>
    </row>
    <row r="99" spans="1:31" s="10" customFormat="1" ht="19.899999999999999" customHeight="1">
      <c r="B99" s="116"/>
      <c r="D99" s="117" t="s">
        <v>100</v>
      </c>
      <c r="E99" s="118"/>
      <c r="F99" s="118"/>
      <c r="G99" s="118"/>
      <c r="H99" s="118"/>
      <c r="I99" s="118"/>
      <c r="J99" s="119">
        <f>J226</f>
        <v>0</v>
      </c>
      <c r="L99" s="116"/>
    </row>
    <row r="100" spans="1:31" s="10" customFormat="1" ht="19.899999999999999" customHeight="1">
      <c r="B100" s="116"/>
      <c r="D100" s="117" t="s">
        <v>101</v>
      </c>
      <c r="E100" s="118"/>
      <c r="F100" s="118"/>
      <c r="G100" s="118"/>
      <c r="H100" s="118"/>
      <c r="I100" s="118"/>
      <c r="J100" s="119">
        <f>J247</f>
        <v>0</v>
      </c>
      <c r="L100" s="116"/>
    </row>
    <row r="101" spans="1:31" s="10" customFormat="1" ht="19.899999999999999" customHeight="1">
      <c r="B101" s="116"/>
      <c r="D101" s="117" t="s">
        <v>102</v>
      </c>
      <c r="E101" s="118"/>
      <c r="F101" s="118"/>
      <c r="G101" s="118"/>
      <c r="H101" s="118"/>
      <c r="I101" s="118"/>
      <c r="J101" s="119">
        <f>J262</f>
        <v>0</v>
      </c>
      <c r="L101" s="116"/>
    </row>
    <row r="102" spans="1:31" s="10" customFormat="1" ht="19.899999999999999" customHeight="1">
      <c r="B102" s="116"/>
      <c r="D102" s="117" t="s">
        <v>103</v>
      </c>
      <c r="E102" s="118"/>
      <c r="F102" s="118"/>
      <c r="G102" s="118"/>
      <c r="H102" s="118"/>
      <c r="I102" s="118"/>
      <c r="J102" s="119">
        <f>J367</f>
        <v>0</v>
      </c>
      <c r="L102" s="116"/>
    </row>
    <row r="103" spans="1:31" s="10" customFormat="1" ht="19.899999999999999" customHeight="1">
      <c r="B103" s="116"/>
      <c r="D103" s="117" t="s">
        <v>104</v>
      </c>
      <c r="E103" s="118"/>
      <c r="F103" s="118"/>
      <c r="G103" s="118"/>
      <c r="H103" s="118"/>
      <c r="I103" s="118"/>
      <c r="J103" s="119">
        <f>J489</f>
        <v>0</v>
      </c>
      <c r="L103" s="116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105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26.25" customHeight="1">
      <c r="A113" s="32"/>
      <c r="B113" s="33"/>
      <c r="C113" s="32"/>
      <c r="D113" s="32"/>
      <c r="E113" s="247" t="str">
        <f>E7</f>
        <v>Oprava přejezdů na trati Havlíčkův Brod - Ždírec nad Doubravou P5269 km 14,591 a P5270 km 16,388 bez mat</v>
      </c>
      <c r="F113" s="248"/>
      <c r="G113" s="248"/>
      <c r="H113" s="248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91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12" t="str">
        <f>E9</f>
        <v>02 (1) - Oprava přejezdu P 5270 v km 16,388</v>
      </c>
      <c r="F115" s="246"/>
      <c r="G115" s="246"/>
      <c r="H115" s="246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F12</f>
        <v xml:space="preserve"> </v>
      </c>
      <c r="G117" s="32"/>
      <c r="H117" s="32"/>
      <c r="I117" s="27" t="s">
        <v>22</v>
      </c>
      <c r="J117" s="55" t="str">
        <f>IF(J12="","",J12)</f>
        <v>2. 3. 2021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2"/>
      <c r="E119" s="32"/>
      <c r="F119" s="25" t="str">
        <f>E15</f>
        <v xml:space="preserve"> </v>
      </c>
      <c r="G119" s="32"/>
      <c r="H119" s="32"/>
      <c r="I119" s="27" t="s">
        <v>29</v>
      </c>
      <c r="J119" s="30" t="str">
        <f>E21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27</v>
      </c>
      <c r="D120" s="32"/>
      <c r="E120" s="32"/>
      <c r="F120" s="25" t="str">
        <f>IF(E18="","",E18)</f>
        <v>Vyplň údaj</v>
      </c>
      <c r="G120" s="32"/>
      <c r="H120" s="32"/>
      <c r="I120" s="27" t="s">
        <v>31</v>
      </c>
      <c r="J120" s="30" t="str">
        <f>E24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20"/>
      <c r="B122" s="121"/>
      <c r="C122" s="122" t="s">
        <v>106</v>
      </c>
      <c r="D122" s="123" t="s">
        <v>58</v>
      </c>
      <c r="E122" s="123" t="s">
        <v>54</v>
      </c>
      <c r="F122" s="123" t="s">
        <v>55</v>
      </c>
      <c r="G122" s="123" t="s">
        <v>107</v>
      </c>
      <c r="H122" s="123" t="s">
        <v>108</v>
      </c>
      <c r="I122" s="123" t="s">
        <v>109</v>
      </c>
      <c r="J122" s="124" t="s">
        <v>95</v>
      </c>
      <c r="K122" s="125" t="s">
        <v>110</v>
      </c>
      <c r="L122" s="126"/>
      <c r="M122" s="62" t="s">
        <v>1</v>
      </c>
      <c r="N122" s="63" t="s">
        <v>37</v>
      </c>
      <c r="O122" s="63" t="s">
        <v>111</v>
      </c>
      <c r="P122" s="63" t="s">
        <v>112</v>
      </c>
      <c r="Q122" s="63" t="s">
        <v>113</v>
      </c>
      <c r="R122" s="63" t="s">
        <v>114</v>
      </c>
      <c r="S122" s="63" t="s">
        <v>115</v>
      </c>
      <c r="T122" s="64" t="s">
        <v>116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32"/>
      <c r="B123" s="33"/>
      <c r="C123" s="69" t="s">
        <v>117</v>
      </c>
      <c r="D123" s="32"/>
      <c r="E123" s="32"/>
      <c r="F123" s="32"/>
      <c r="G123" s="32"/>
      <c r="H123" s="32"/>
      <c r="I123" s="32"/>
      <c r="J123" s="127">
        <f>BK123</f>
        <v>0</v>
      </c>
      <c r="K123" s="32"/>
      <c r="L123" s="33"/>
      <c r="M123" s="65"/>
      <c r="N123" s="56"/>
      <c r="O123" s="66"/>
      <c r="P123" s="128">
        <f>P124</f>
        <v>0</v>
      </c>
      <c r="Q123" s="66"/>
      <c r="R123" s="128">
        <f>R124</f>
        <v>0</v>
      </c>
      <c r="S123" s="66"/>
      <c r="T123" s="129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72</v>
      </c>
      <c r="AU123" s="17" t="s">
        <v>97</v>
      </c>
      <c r="BK123" s="130">
        <f>BK124</f>
        <v>0</v>
      </c>
    </row>
    <row r="124" spans="1:65" s="12" customFormat="1" ht="25.9" customHeight="1">
      <c r="B124" s="131"/>
      <c r="D124" s="132" t="s">
        <v>72</v>
      </c>
      <c r="E124" s="133" t="s">
        <v>118</v>
      </c>
      <c r="F124" s="133" t="s">
        <v>119</v>
      </c>
      <c r="I124" s="134"/>
      <c r="J124" s="135">
        <f>BK124</f>
        <v>0</v>
      </c>
      <c r="L124" s="131"/>
      <c r="M124" s="136"/>
      <c r="N124" s="137"/>
      <c r="O124" s="137"/>
      <c r="P124" s="138">
        <f>P125+P226+P247+P262+P367+P489</f>
        <v>0</v>
      </c>
      <c r="Q124" s="137"/>
      <c r="R124" s="138">
        <f>R125+R226+R247+R262+R367+R489</f>
        <v>0</v>
      </c>
      <c r="S124" s="137"/>
      <c r="T124" s="139">
        <f>T125+T226+T247+T262+T367+T489</f>
        <v>0</v>
      </c>
      <c r="AR124" s="132" t="s">
        <v>81</v>
      </c>
      <c r="AT124" s="140" t="s">
        <v>72</v>
      </c>
      <c r="AU124" s="140" t="s">
        <v>73</v>
      </c>
      <c r="AY124" s="132" t="s">
        <v>120</v>
      </c>
      <c r="BK124" s="141">
        <f>BK125+BK226+BK247+BK262+BK367+BK489</f>
        <v>0</v>
      </c>
    </row>
    <row r="125" spans="1:65" s="12" customFormat="1" ht="22.9" customHeight="1">
      <c r="B125" s="131"/>
      <c r="D125" s="132" t="s">
        <v>72</v>
      </c>
      <c r="E125" s="142" t="s">
        <v>121</v>
      </c>
      <c r="F125" s="142" t="s">
        <v>122</v>
      </c>
      <c r="I125" s="134"/>
      <c r="J125" s="143">
        <f>BK125</f>
        <v>0</v>
      </c>
      <c r="L125" s="131"/>
      <c r="M125" s="136"/>
      <c r="N125" s="137"/>
      <c r="O125" s="137"/>
      <c r="P125" s="138">
        <f>SUM(P126:P225)</f>
        <v>0</v>
      </c>
      <c r="Q125" s="137"/>
      <c r="R125" s="138">
        <f>SUM(R126:R225)</f>
        <v>0</v>
      </c>
      <c r="S125" s="137"/>
      <c r="T125" s="139">
        <f>SUM(T126:T225)</f>
        <v>0</v>
      </c>
      <c r="AR125" s="132" t="s">
        <v>81</v>
      </c>
      <c r="AT125" s="140" t="s">
        <v>72</v>
      </c>
      <c r="AU125" s="140" t="s">
        <v>81</v>
      </c>
      <c r="AY125" s="132" t="s">
        <v>120</v>
      </c>
      <c r="BK125" s="141">
        <f>SUM(BK126:BK225)</f>
        <v>0</v>
      </c>
    </row>
    <row r="126" spans="1:65" s="2" customFormat="1" ht="21.75" customHeight="1">
      <c r="A126" s="32"/>
      <c r="B126" s="144"/>
      <c r="C126" s="145" t="s">
        <v>81</v>
      </c>
      <c r="D126" s="145" t="s">
        <v>123</v>
      </c>
      <c r="E126" s="146" t="s">
        <v>124</v>
      </c>
      <c r="F126" s="147" t="s">
        <v>125</v>
      </c>
      <c r="G126" s="148" t="s">
        <v>126</v>
      </c>
      <c r="H126" s="149">
        <v>43.7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38</v>
      </c>
      <c r="O126" s="58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127</v>
      </c>
      <c r="AT126" s="157" t="s">
        <v>123</v>
      </c>
      <c r="AU126" s="157" t="s">
        <v>83</v>
      </c>
      <c r="AY126" s="17" t="s">
        <v>120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81</v>
      </c>
      <c r="BK126" s="158">
        <f>ROUND(I126*H126,2)</f>
        <v>0</v>
      </c>
      <c r="BL126" s="17" t="s">
        <v>127</v>
      </c>
      <c r="BM126" s="157" t="s">
        <v>83</v>
      </c>
    </row>
    <row r="127" spans="1:65" s="2" customFormat="1">
      <c r="A127" s="32"/>
      <c r="B127" s="33"/>
      <c r="C127" s="32"/>
      <c r="D127" s="159" t="s">
        <v>128</v>
      </c>
      <c r="E127" s="32"/>
      <c r="F127" s="160" t="s">
        <v>125</v>
      </c>
      <c r="G127" s="32"/>
      <c r="H127" s="32"/>
      <c r="I127" s="161"/>
      <c r="J127" s="32"/>
      <c r="K127" s="32"/>
      <c r="L127" s="33"/>
      <c r="M127" s="162"/>
      <c r="N127" s="163"/>
      <c r="O127" s="58"/>
      <c r="P127" s="58"/>
      <c r="Q127" s="58"/>
      <c r="R127" s="58"/>
      <c r="S127" s="58"/>
      <c r="T127" s="59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128</v>
      </c>
      <c r="AU127" s="17" t="s">
        <v>83</v>
      </c>
    </row>
    <row r="128" spans="1:65" s="13" customFormat="1">
      <c r="B128" s="164"/>
      <c r="D128" s="159" t="s">
        <v>129</v>
      </c>
      <c r="E128" s="165" t="s">
        <v>1</v>
      </c>
      <c r="F128" s="166" t="s">
        <v>130</v>
      </c>
      <c r="H128" s="165" t="s">
        <v>1</v>
      </c>
      <c r="I128" s="167"/>
      <c r="L128" s="164"/>
      <c r="M128" s="168"/>
      <c r="N128" s="169"/>
      <c r="O128" s="169"/>
      <c r="P128" s="169"/>
      <c r="Q128" s="169"/>
      <c r="R128" s="169"/>
      <c r="S128" s="169"/>
      <c r="T128" s="170"/>
      <c r="AT128" s="165" t="s">
        <v>129</v>
      </c>
      <c r="AU128" s="165" t="s">
        <v>83</v>
      </c>
      <c r="AV128" s="13" t="s">
        <v>81</v>
      </c>
      <c r="AW128" s="13" t="s">
        <v>30</v>
      </c>
      <c r="AX128" s="13" t="s">
        <v>73</v>
      </c>
      <c r="AY128" s="165" t="s">
        <v>120</v>
      </c>
    </row>
    <row r="129" spans="1:65" s="14" customFormat="1">
      <c r="B129" s="171"/>
      <c r="D129" s="159" t="s">
        <v>129</v>
      </c>
      <c r="E129" s="172" t="s">
        <v>1</v>
      </c>
      <c r="F129" s="173" t="s">
        <v>708</v>
      </c>
      <c r="H129" s="174">
        <v>43.7</v>
      </c>
      <c r="I129" s="175"/>
      <c r="L129" s="171"/>
      <c r="M129" s="176"/>
      <c r="N129" s="177"/>
      <c r="O129" s="177"/>
      <c r="P129" s="177"/>
      <c r="Q129" s="177"/>
      <c r="R129" s="177"/>
      <c r="S129" s="177"/>
      <c r="T129" s="178"/>
      <c r="AT129" s="172" t="s">
        <v>129</v>
      </c>
      <c r="AU129" s="172" t="s">
        <v>83</v>
      </c>
      <c r="AV129" s="14" t="s">
        <v>83</v>
      </c>
      <c r="AW129" s="14" t="s">
        <v>30</v>
      </c>
      <c r="AX129" s="14" t="s">
        <v>73</v>
      </c>
      <c r="AY129" s="172" t="s">
        <v>120</v>
      </c>
    </row>
    <row r="130" spans="1:65" s="15" customFormat="1">
      <c r="B130" s="179"/>
      <c r="D130" s="159" t="s">
        <v>129</v>
      </c>
      <c r="E130" s="180" t="s">
        <v>1</v>
      </c>
      <c r="F130" s="181" t="s">
        <v>132</v>
      </c>
      <c r="H130" s="182">
        <v>43.7</v>
      </c>
      <c r="I130" s="183"/>
      <c r="L130" s="179"/>
      <c r="M130" s="184"/>
      <c r="N130" s="185"/>
      <c r="O130" s="185"/>
      <c r="P130" s="185"/>
      <c r="Q130" s="185"/>
      <c r="R130" s="185"/>
      <c r="S130" s="185"/>
      <c r="T130" s="186"/>
      <c r="AT130" s="180" t="s">
        <v>129</v>
      </c>
      <c r="AU130" s="180" t="s">
        <v>83</v>
      </c>
      <c r="AV130" s="15" t="s">
        <v>127</v>
      </c>
      <c r="AW130" s="15" t="s">
        <v>30</v>
      </c>
      <c r="AX130" s="15" t="s">
        <v>81</v>
      </c>
      <c r="AY130" s="180" t="s">
        <v>120</v>
      </c>
    </row>
    <row r="131" spans="1:65" s="2" customFormat="1" ht="16.5" customHeight="1">
      <c r="A131" s="32"/>
      <c r="B131" s="144"/>
      <c r="C131" s="145" t="s">
        <v>83</v>
      </c>
      <c r="D131" s="145" t="s">
        <v>123</v>
      </c>
      <c r="E131" s="146" t="s">
        <v>133</v>
      </c>
      <c r="F131" s="147" t="s">
        <v>134</v>
      </c>
      <c r="G131" s="148" t="s">
        <v>126</v>
      </c>
      <c r="H131" s="149">
        <v>43.7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127</v>
      </c>
      <c r="AT131" s="157" t="s">
        <v>123</v>
      </c>
      <c r="AU131" s="157" t="s">
        <v>83</v>
      </c>
      <c r="AY131" s="17" t="s">
        <v>120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127</v>
      </c>
      <c r="BM131" s="157" t="s">
        <v>127</v>
      </c>
    </row>
    <row r="132" spans="1:65" s="2" customFormat="1">
      <c r="A132" s="32"/>
      <c r="B132" s="33"/>
      <c r="C132" s="32"/>
      <c r="D132" s="159" t="s">
        <v>128</v>
      </c>
      <c r="E132" s="32"/>
      <c r="F132" s="160" t="s">
        <v>134</v>
      </c>
      <c r="G132" s="32"/>
      <c r="H132" s="32"/>
      <c r="I132" s="161"/>
      <c r="J132" s="32"/>
      <c r="K132" s="32"/>
      <c r="L132" s="33"/>
      <c r="M132" s="162"/>
      <c r="N132" s="163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128</v>
      </c>
      <c r="AU132" s="17" t="s">
        <v>83</v>
      </c>
    </row>
    <row r="133" spans="1:65" s="13" customFormat="1">
      <c r="B133" s="164"/>
      <c r="D133" s="159" t="s">
        <v>129</v>
      </c>
      <c r="E133" s="165" t="s">
        <v>1</v>
      </c>
      <c r="F133" s="166" t="s">
        <v>135</v>
      </c>
      <c r="H133" s="165" t="s">
        <v>1</v>
      </c>
      <c r="I133" s="167"/>
      <c r="L133" s="164"/>
      <c r="M133" s="168"/>
      <c r="N133" s="169"/>
      <c r="O133" s="169"/>
      <c r="P133" s="169"/>
      <c r="Q133" s="169"/>
      <c r="R133" s="169"/>
      <c r="S133" s="169"/>
      <c r="T133" s="170"/>
      <c r="AT133" s="165" t="s">
        <v>129</v>
      </c>
      <c r="AU133" s="165" t="s">
        <v>83</v>
      </c>
      <c r="AV133" s="13" t="s">
        <v>81</v>
      </c>
      <c r="AW133" s="13" t="s">
        <v>30</v>
      </c>
      <c r="AX133" s="13" t="s">
        <v>73</v>
      </c>
      <c r="AY133" s="165" t="s">
        <v>120</v>
      </c>
    </row>
    <row r="134" spans="1:65" s="14" customFormat="1">
      <c r="B134" s="171"/>
      <c r="D134" s="159" t="s">
        <v>129</v>
      </c>
      <c r="E134" s="172" t="s">
        <v>1</v>
      </c>
      <c r="F134" s="173" t="s">
        <v>709</v>
      </c>
      <c r="H134" s="174">
        <v>43.7</v>
      </c>
      <c r="I134" s="175"/>
      <c r="L134" s="171"/>
      <c r="M134" s="176"/>
      <c r="N134" s="177"/>
      <c r="O134" s="177"/>
      <c r="P134" s="177"/>
      <c r="Q134" s="177"/>
      <c r="R134" s="177"/>
      <c r="S134" s="177"/>
      <c r="T134" s="178"/>
      <c r="AT134" s="172" t="s">
        <v>129</v>
      </c>
      <c r="AU134" s="172" t="s">
        <v>83</v>
      </c>
      <c r="AV134" s="14" t="s">
        <v>83</v>
      </c>
      <c r="AW134" s="14" t="s">
        <v>30</v>
      </c>
      <c r="AX134" s="14" t="s">
        <v>73</v>
      </c>
      <c r="AY134" s="172" t="s">
        <v>120</v>
      </c>
    </row>
    <row r="135" spans="1:65" s="15" customFormat="1">
      <c r="B135" s="179"/>
      <c r="D135" s="159" t="s">
        <v>129</v>
      </c>
      <c r="E135" s="180" t="s">
        <v>1</v>
      </c>
      <c r="F135" s="181" t="s">
        <v>132</v>
      </c>
      <c r="H135" s="182">
        <v>43.7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129</v>
      </c>
      <c r="AU135" s="180" t="s">
        <v>83</v>
      </c>
      <c r="AV135" s="15" t="s">
        <v>127</v>
      </c>
      <c r="AW135" s="15" t="s">
        <v>30</v>
      </c>
      <c r="AX135" s="15" t="s">
        <v>81</v>
      </c>
      <c r="AY135" s="180" t="s">
        <v>120</v>
      </c>
    </row>
    <row r="136" spans="1:65" s="2" customFormat="1" ht="16.5" customHeight="1">
      <c r="A136" s="32"/>
      <c r="B136" s="144"/>
      <c r="C136" s="145" t="s">
        <v>137</v>
      </c>
      <c r="D136" s="145" t="s">
        <v>123</v>
      </c>
      <c r="E136" s="146" t="s">
        <v>138</v>
      </c>
      <c r="F136" s="147" t="s">
        <v>139</v>
      </c>
      <c r="G136" s="148" t="s">
        <v>126</v>
      </c>
      <c r="H136" s="149">
        <v>274.2</v>
      </c>
      <c r="I136" s="150"/>
      <c r="J136" s="151">
        <f>ROUND(I136*H136,2)</f>
        <v>0</v>
      </c>
      <c r="K136" s="152"/>
      <c r="L136" s="33"/>
      <c r="M136" s="153" t="s">
        <v>1</v>
      </c>
      <c r="N136" s="154" t="s">
        <v>38</v>
      </c>
      <c r="O136" s="58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7" t="s">
        <v>127</v>
      </c>
      <c r="AT136" s="157" t="s">
        <v>123</v>
      </c>
      <c r="AU136" s="157" t="s">
        <v>83</v>
      </c>
      <c r="AY136" s="17" t="s">
        <v>120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7" t="s">
        <v>81</v>
      </c>
      <c r="BK136" s="158">
        <f>ROUND(I136*H136,2)</f>
        <v>0</v>
      </c>
      <c r="BL136" s="17" t="s">
        <v>127</v>
      </c>
      <c r="BM136" s="157" t="s">
        <v>140</v>
      </c>
    </row>
    <row r="137" spans="1:65" s="2" customFormat="1">
      <c r="A137" s="32"/>
      <c r="B137" s="33"/>
      <c r="C137" s="32"/>
      <c r="D137" s="159" t="s">
        <v>128</v>
      </c>
      <c r="E137" s="32"/>
      <c r="F137" s="160" t="s">
        <v>139</v>
      </c>
      <c r="G137" s="32"/>
      <c r="H137" s="32"/>
      <c r="I137" s="161"/>
      <c r="J137" s="32"/>
      <c r="K137" s="32"/>
      <c r="L137" s="33"/>
      <c r="M137" s="162"/>
      <c r="N137" s="163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128</v>
      </c>
      <c r="AU137" s="17" t="s">
        <v>83</v>
      </c>
    </row>
    <row r="138" spans="1:65" s="13" customFormat="1">
      <c r="B138" s="164"/>
      <c r="D138" s="159" t="s">
        <v>129</v>
      </c>
      <c r="E138" s="165" t="s">
        <v>1</v>
      </c>
      <c r="F138" s="166" t="s">
        <v>141</v>
      </c>
      <c r="H138" s="165" t="s">
        <v>1</v>
      </c>
      <c r="I138" s="167"/>
      <c r="L138" s="164"/>
      <c r="M138" s="168"/>
      <c r="N138" s="169"/>
      <c r="O138" s="169"/>
      <c r="P138" s="169"/>
      <c r="Q138" s="169"/>
      <c r="R138" s="169"/>
      <c r="S138" s="169"/>
      <c r="T138" s="170"/>
      <c r="AT138" s="165" t="s">
        <v>129</v>
      </c>
      <c r="AU138" s="165" t="s">
        <v>83</v>
      </c>
      <c r="AV138" s="13" t="s">
        <v>81</v>
      </c>
      <c r="AW138" s="13" t="s">
        <v>30</v>
      </c>
      <c r="AX138" s="13" t="s">
        <v>73</v>
      </c>
      <c r="AY138" s="165" t="s">
        <v>120</v>
      </c>
    </row>
    <row r="139" spans="1:65" s="14" customFormat="1">
      <c r="B139" s="171"/>
      <c r="D139" s="159" t="s">
        <v>129</v>
      </c>
      <c r="E139" s="172" t="s">
        <v>1</v>
      </c>
      <c r="F139" s="173" t="s">
        <v>710</v>
      </c>
      <c r="H139" s="174">
        <v>66.2</v>
      </c>
      <c r="I139" s="175"/>
      <c r="L139" s="171"/>
      <c r="M139" s="176"/>
      <c r="N139" s="177"/>
      <c r="O139" s="177"/>
      <c r="P139" s="177"/>
      <c r="Q139" s="177"/>
      <c r="R139" s="177"/>
      <c r="S139" s="177"/>
      <c r="T139" s="178"/>
      <c r="AT139" s="172" t="s">
        <v>129</v>
      </c>
      <c r="AU139" s="172" t="s">
        <v>83</v>
      </c>
      <c r="AV139" s="14" t="s">
        <v>83</v>
      </c>
      <c r="AW139" s="14" t="s">
        <v>30</v>
      </c>
      <c r="AX139" s="14" t="s">
        <v>73</v>
      </c>
      <c r="AY139" s="172" t="s">
        <v>120</v>
      </c>
    </row>
    <row r="140" spans="1:65" s="13" customFormat="1">
      <c r="B140" s="164"/>
      <c r="D140" s="159" t="s">
        <v>129</v>
      </c>
      <c r="E140" s="165" t="s">
        <v>1</v>
      </c>
      <c r="F140" s="166" t="s">
        <v>711</v>
      </c>
      <c r="H140" s="165" t="s">
        <v>1</v>
      </c>
      <c r="I140" s="167"/>
      <c r="L140" s="164"/>
      <c r="M140" s="168"/>
      <c r="N140" s="169"/>
      <c r="O140" s="169"/>
      <c r="P140" s="169"/>
      <c r="Q140" s="169"/>
      <c r="R140" s="169"/>
      <c r="S140" s="169"/>
      <c r="T140" s="170"/>
      <c r="AT140" s="165" t="s">
        <v>129</v>
      </c>
      <c r="AU140" s="165" t="s">
        <v>83</v>
      </c>
      <c r="AV140" s="13" t="s">
        <v>81</v>
      </c>
      <c r="AW140" s="13" t="s">
        <v>30</v>
      </c>
      <c r="AX140" s="13" t="s">
        <v>73</v>
      </c>
      <c r="AY140" s="165" t="s">
        <v>120</v>
      </c>
    </row>
    <row r="141" spans="1:65" s="14" customFormat="1">
      <c r="B141" s="171"/>
      <c r="D141" s="159" t="s">
        <v>129</v>
      </c>
      <c r="E141" s="172" t="s">
        <v>1</v>
      </c>
      <c r="F141" s="173" t="s">
        <v>712</v>
      </c>
      <c r="H141" s="174">
        <v>208</v>
      </c>
      <c r="I141" s="175"/>
      <c r="L141" s="171"/>
      <c r="M141" s="176"/>
      <c r="N141" s="177"/>
      <c r="O141" s="177"/>
      <c r="P141" s="177"/>
      <c r="Q141" s="177"/>
      <c r="R141" s="177"/>
      <c r="S141" s="177"/>
      <c r="T141" s="178"/>
      <c r="AT141" s="172" t="s">
        <v>129</v>
      </c>
      <c r="AU141" s="172" t="s">
        <v>83</v>
      </c>
      <c r="AV141" s="14" t="s">
        <v>83</v>
      </c>
      <c r="AW141" s="14" t="s">
        <v>30</v>
      </c>
      <c r="AX141" s="14" t="s">
        <v>73</v>
      </c>
      <c r="AY141" s="172" t="s">
        <v>120</v>
      </c>
    </row>
    <row r="142" spans="1:65" s="15" customFormat="1">
      <c r="B142" s="179"/>
      <c r="D142" s="159" t="s">
        <v>129</v>
      </c>
      <c r="E142" s="180" t="s">
        <v>1</v>
      </c>
      <c r="F142" s="181" t="s">
        <v>132</v>
      </c>
      <c r="H142" s="182">
        <v>274.2</v>
      </c>
      <c r="I142" s="183"/>
      <c r="L142" s="179"/>
      <c r="M142" s="184"/>
      <c r="N142" s="185"/>
      <c r="O142" s="185"/>
      <c r="P142" s="185"/>
      <c r="Q142" s="185"/>
      <c r="R142" s="185"/>
      <c r="S142" s="185"/>
      <c r="T142" s="186"/>
      <c r="AT142" s="180" t="s">
        <v>129</v>
      </c>
      <c r="AU142" s="180" t="s">
        <v>83</v>
      </c>
      <c r="AV142" s="15" t="s">
        <v>127</v>
      </c>
      <c r="AW142" s="15" t="s">
        <v>30</v>
      </c>
      <c r="AX142" s="15" t="s">
        <v>81</v>
      </c>
      <c r="AY142" s="180" t="s">
        <v>120</v>
      </c>
    </row>
    <row r="143" spans="1:65" s="2" customFormat="1" ht="16.5" customHeight="1">
      <c r="A143" s="32"/>
      <c r="B143" s="144"/>
      <c r="C143" s="187" t="s">
        <v>127</v>
      </c>
      <c r="D143" s="187" t="s">
        <v>143</v>
      </c>
      <c r="E143" s="188" t="s">
        <v>144</v>
      </c>
      <c r="F143" s="189" t="s">
        <v>145</v>
      </c>
      <c r="G143" s="190" t="s">
        <v>146</v>
      </c>
      <c r="H143" s="191">
        <v>572.22</v>
      </c>
      <c r="I143" s="192"/>
      <c r="J143" s="193">
        <f>ROUND(I143*H143,2)</f>
        <v>0</v>
      </c>
      <c r="K143" s="194"/>
      <c r="L143" s="195"/>
      <c r="M143" s="196" t="s">
        <v>1</v>
      </c>
      <c r="N143" s="197" t="s">
        <v>38</v>
      </c>
      <c r="O143" s="58"/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7" t="s">
        <v>147</v>
      </c>
      <c r="AT143" s="157" t="s">
        <v>143</v>
      </c>
      <c r="AU143" s="157" t="s">
        <v>83</v>
      </c>
      <c r="AY143" s="17" t="s">
        <v>120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7" t="s">
        <v>81</v>
      </c>
      <c r="BK143" s="158">
        <f>ROUND(I143*H143,2)</f>
        <v>0</v>
      </c>
      <c r="BL143" s="17" t="s">
        <v>127</v>
      </c>
      <c r="BM143" s="157" t="s">
        <v>147</v>
      </c>
    </row>
    <row r="144" spans="1:65" s="2" customFormat="1">
      <c r="A144" s="32"/>
      <c r="B144" s="33"/>
      <c r="C144" s="32"/>
      <c r="D144" s="159" t="s">
        <v>128</v>
      </c>
      <c r="E144" s="32"/>
      <c r="F144" s="160" t="s">
        <v>145</v>
      </c>
      <c r="G144" s="32"/>
      <c r="H144" s="32"/>
      <c r="I144" s="161"/>
      <c r="J144" s="32"/>
      <c r="K144" s="32"/>
      <c r="L144" s="33"/>
      <c r="M144" s="162"/>
      <c r="N144" s="163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128</v>
      </c>
      <c r="AU144" s="17" t="s">
        <v>83</v>
      </c>
    </row>
    <row r="145" spans="1:65" s="13" customFormat="1">
      <c r="B145" s="164"/>
      <c r="D145" s="159" t="s">
        <v>129</v>
      </c>
      <c r="E145" s="165" t="s">
        <v>1</v>
      </c>
      <c r="F145" s="166" t="s">
        <v>148</v>
      </c>
      <c r="H145" s="165" t="s">
        <v>1</v>
      </c>
      <c r="I145" s="167"/>
      <c r="L145" s="164"/>
      <c r="M145" s="168"/>
      <c r="N145" s="169"/>
      <c r="O145" s="169"/>
      <c r="P145" s="169"/>
      <c r="Q145" s="169"/>
      <c r="R145" s="169"/>
      <c r="S145" s="169"/>
      <c r="T145" s="170"/>
      <c r="AT145" s="165" t="s">
        <v>129</v>
      </c>
      <c r="AU145" s="165" t="s">
        <v>83</v>
      </c>
      <c r="AV145" s="13" t="s">
        <v>81</v>
      </c>
      <c r="AW145" s="13" t="s">
        <v>30</v>
      </c>
      <c r="AX145" s="13" t="s">
        <v>73</v>
      </c>
      <c r="AY145" s="165" t="s">
        <v>120</v>
      </c>
    </row>
    <row r="146" spans="1:65" s="14" customFormat="1">
      <c r="B146" s="171"/>
      <c r="D146" s="159" t="s">
        <v>129</v>
      </c>
      <c r="E146" s="172" t="s">
        <v>1</v>
      </c>
      <c r="F146" s="173" t="s">
        <v>713</v>
      </c>
      <c r="H146" s="174">
        <v>572.22</v>
      </c>
      <c r="I146" s="175"/>
      <c r="L146" s="171"/>
      <c r="M146" s="176"/>
      <c r="N146" s="177"/>
      <c r="O146" s="177"/>
      <c r="P146" s="177"/>
      <c r="Q146" s="177"/>
      <c r="R146" s="177"/>
      <c r="S146" s="177"/>
      <c r="T146" s="178"/>
      <c r="AT146" s="172" t="s">
        <v>129</v>
      </c>
      <c r="AU146" s="172" t="s">
        <v>83</v>
      </c>
      <c r="AV146" s="14" t="s">
        <v>83</v>
      </c>
      <c r="AW146" s="14" t="s">
        <v>30</v>
      </c>
      <c r="AX146" s="14" t="s">
        <v>73</v>
      </c>
      <c r="AY146" s="172" t="s">
        <v>120</v>
      </c>
    </row>
    <row r="147" spans="1:65" s="15" customFormat="1">
      <c r="B147" s="179"/>
      <c r="D147" s="159" t="s">
        <v>129</v>
      </c>
      <c r="E147" s="180" t="s">
        <v>1</v>
      </c>
      <c r="F147" s="181" t="s">
        <v>132</v>
      </c>
      <c r="H147" s="182">
        <v>572.22</v>
      </c>
      <c r="I147" s="183"/>
      <c r="L147" s="179"/>
      <c r="M147" s="184"/>
      <c r="N147" s="185"/>
      <c r="O147" s="185"/>
      <c r="P147" s="185"/>
      <c r="Q147" s="185"/>
      <c r="R147" s="185"/>
      <c r="S147" s="185"/>
      <c r="T147" s="186"/>
      <c r="AT147" s="180" t="s">
        <v>129</v>
      </c>
      <c r="AU147" s="180" t="s">
        <v>83</v>
      </c>
      <c r="AV147" s="15" t="s">
        <v>127</v>
      </c>
      <c r="AW147" s="15" t="s">
        <v>30</v>
      </c>
      <c r="AX147" s="15" t="s">
        <v>81</v>
      </c>
      <c r="AY147" s="180" t="s">
        <v>120</v>
      </c>
    </row>
    <row r="148" spans="1:65" s="2" customFormat="1" ht="21.75" customHeight="1">
      <c r="A148" s="32"/>
      <c r="B148" s="144"/>
      <c r="C148" s="145" t="s">
        <v>150</v>
      </c>
      <c r="D148" s="145" t="s">
        <v>123</v>
      </c>
      <c r="E148" s="146" t="s">
        <v>151</v>
      </c>
      <c r="F148" s="147" t="s">
        <v>152</v>
      </c>
      <c r="G148" s="148" t="s">
        <v>153</v>
      </c>
      <c r="H148" s="149">
        <v>32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38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127</v>
      </c>
      <c r="AT148" s="157" t="s">
        <v>123</v>
      </c>
      <c r="AU148" s="157" t="s">
        <v>83</v>
      </c>
      <c r="AY148" s="17" t="s">
        <v>120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81</v>
      </c>
      <c r="BK148" s="158">
        <f>ROUND(I148*H148,2)</f>
        <v>0</v>
      </c>
      <c r="BL148" s="17" t="s">
        <v>127</v>
      </c>
      <c r="BM148" s="157" t="s">
        <v>154</v>
      </c>
    </row>
    <row r="149" spans="1:65" s="2" customFormat="1" ht="19.5">
      <c r="A149" s="32"/>
      <c r="B149" s="33"/>
      <c r="C149" s="32"/>
      <c r="D149" s="159" t="s">
        <v>128</v>
      </c>
      <c r="E149" s="32"/>
      <c r="F149" s="160" t="s">
        <v>152</v>
      </c>
      <c r="G149" s="32"/>
      <c r="H149" s="32"/>
      <c r="I149" s="161"/>
      <c r="J149" s="32"/>
      <c r="K149" s="32"/>
      <c r="L149" s="33"/>
      <c r="M149" s="162"/>
      <c r="N149" s="163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128</v>
      </c>
      <c r="AU149" s="17" t="s">
        <v>83</v>
      </c>
    </row>
    <row r="150" spans="1:65" s="13" customFormat="1">
      <c r="B150" s="164"/>
      <c r="D150" s="159" t="s">
        <v>129</v>
      </c>
      <c r="E150" s="165" t="s">
        <v>1</v>
      </c>
      <c r="F150" s="166" t="s">
        <v>155</v>
      </c>
      <c r="H150" s="165" t="s">
        <v>1</v>
      </c>
      <c r="I150" s="167"/>
      <c r="L150" s="164"/>
      <c r="M150" s="168"/>
      <c r="N150" s="169"/>
      <c r="O150" s="169"/>
      <c r="P150" s="169"/>
      <c r="Q150" s="169"/>
      <c r="R150" s="169"/>
      <c r="S150" s="169"/>
      <c r="T150" s="170"/>
      <c r="AT150" s="165" t="s">
        <v>129</v>
      </c>
      <c r="AU150" s="165" t="s">
        <v>83</v>
      </c>
      <c r="AV150" s="13" t="s">
        <v>81</v>
      </c>
      <c r="AW150" s="13" t="s">
        <v>30</v>
      </c>
      <c r="AX150" s="13" t="s">
        <v>73</v>
      </c>
      <c r="AY150" s="165" t="s">
        <v>120</v>
      </c>
    </row>
    <row r="151" spans="1:65" s="14" customFormat="1">
      <c r="B151" s="171"/>
      <c r="D151" s="159" t="s">
        <v>129</v>
      </c>
      <c r="E151" s="172" t="s">
        <v>1</v>
      </c>
      <c r="F151" s="173" t="s">
        <v>714</v>
      </c>
      <c r="H151" s="174">
        <v>32</v>
      </c>
      <c r="I151" s="175"/>
      <c r="L151" s="171"/>
      <c r="M151" s="176"/>
      <c r="N151" s="177"/>
      <c r="O151" s="177"/>
      <c r="P151" s="177"/>
      <c r="Q151" s="177"/>
      <c r="R151" s="177"/>
      <c r="S151" s="177"/>
      <c r="T151" s="178"/>
      <c r="AT151" s="172" t="s">
        <v>129</v>
      </c>
      <c r="AU151" s="172" t="s">
        <v>83</v>
      </c>
      <c r="AV151" s="14" t="s">
        <v>83</v>
      </c>
      <c r="AW151" s="14" t="s">
        <v>30</v>
      </c>
      <c r="AX151" s="14" t="s">
        <v>73</v>
      </c>
      <c r="AY151" s="172" t="s">
        <v>120</v>
      </c>
    </row>
    <row r="152" spans="1:65" s="15" customFormat="1">
      <c r="B152" s="179"/>
      <c r="D152" s="159" t="s">
        <v>129</v>
      </c>
      <c r="E152" s="180" t="s">
        <v>1</v>
      </c>
      <c r="F152" s="181" t="s">
        <v>132</v>
      </c>
      <c r="H152" s="182">
        <v>32</v>
      </c>
      <c r="I152" s="183"/>
      <c r="L152" s="179"/>
      <c r="M152" s="184"/>
      <c r="N152" s="185"/>
      <c r="O152" s="185"/>
      <c r="P152" s="185"/>
      <c r="Q152" s="185"/>
      <c r="R152" s="185"/>
      <c r="S152" s="185"/>
      <c r="T152" s="186"/>
      <c r="AT152" s="180" t="s">
        <v>129</v>
      </c>
      <c r="AU152" s="180" t="s">
        <v>83</v>
      </c>
      <c r="AV152" s="15" t="s">
        <v>127</v>
      </c>
      <c r="AW152" s="15" t="s">
        <v>30</v>
      </c>
      <c r="AX152" s="15" t="s">
        <v>81</v>
      </c>
      <c r="AY152" s="180" t="s">
        <v>120</v>
      </c>
    </row>
    <row r="153" spans="1:65" s="2" customFormat="1" ht="21.75" customHeight="1">
      <c r="A153" s="32"/>
      <c r="B153" s="144"/>
      <c r="C153" s="187" t="s">
        <v>140</v>
      </c>
      <c r="D153" s="187" t="s">
        <v>143</v>
      </c>
      <c r="E153" s="188" t="s">
        <v>715</v>
      </c>
      <c r="F153" s="189" t="s">
        <v>716</v>
      </c>
      <c r="G153" s="190" t="s">
        <v>153</v>
      </c>
      <c r="H153" s="191">
        <v>14</v>
      </c>
      <c r="I153" s="192"/>
      <c r="J153" s="193">
        <f>ROUND(I153*H153,2)</f>
        <v>0</v>
      </c>
      <c r="K153" s="194"/>
      <c r="L153" s="195"/>
      <c r="M153" s="196" t="s">
        <v>1</v>
      </c>
      <c r="N153" s="197" t="s">
        <v>38</v>
      </c>
      <c r="O153" s="58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147</v>
      </c>
      <c r="AT153" s="157" t="s">
        <v>143</v>
      </c>
      <c r="AU153" s="157" t="s">
        <v>83</v>
      </c>
      <c r="AY153" s="17" t="s">
        <v>120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81</v>
      </c>
      <c r="BK153" s="158">
        <f>ROUND(I153*H153,2)</f>
        <v>0</v>
      </c>
      <c r="BL153" s="17" t="s">
        <v>127</v>
      </c>
      <c r="BM153" s="157" t="s">
        <v>159</v>
      </c>
    </row>
    <row r="154" spans="1:65" s="2" customFormat="1" ht="19.5">
      <c r="A154" s="32"/>
      <c r="B154" s="33"/>
      <c r="C154" s="32"/>
      <c r="D154" s="159" t="s">
        <v>128</v>
      </c>
      <c r="E154" s="32"/>
      <c r="F154" s="160" t="s">
        <v>716</v>
      </c>
      <c r="G154" s="32"/>
      <c r="H154" s="32"/>
      <c r="I154" s="161"/>
      <c r="J154" s="32"/>
      <c r="K154" s="32"/>
      <c r="L154" s="33"/>
      <c r="M154" s="162"/>
      <c r="N154" s="163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128</v>
      </c>
      <c r="AU154" s="17" t="s">
        <v>83</v>
      </c>
    </row>
    <row r="155" spans="1:65" s="14" customFormat="1">
      <c r="B155" s="171"/>
      <c r="D155" s="159" t="s">
        <v>129</v>
      </c>
      <c r="E155" s="172" t="s">
        <v>1</v>
      </c>
      <c r="F155" s="173" t="s">
        <v>717</v>
      </c>
      <c r="H155" s="174">
        <v>14</v>
      </c>
      <c r="I155" s="175"/>
      <c r="L155" s="171"/>
      <c r="M155" s="176"/>
      <c r="N155" s="177"/>
      <c r="O155" s="177"/>
      <c r="P155" s="177"/>
      <c r="Q155" s="177"/>
      <c r="R155" s="177"/>
      <c r="S155" s="177"/>
      <c r="T155" s="178"/>
      <c r="AT155" s="172" t="s">
        <v>129</v>
      </c>
      <c r="AU155" s="172" t="s">
        <v>83</v>
      </c>
      <c r="AV155" s="14" t="s">
        <v>83</v>
      </c>
      <c r="AW155" s="14" t="s">
        <v>30</v>
      </c>
      <c r="AX155" s="14" t="s">
        <v>73</v>
      </c>
      <c r="AY155" s="172" t="s">
        <v>120</v>
      </c>
    </row>
    <row r="156" spans="1:65" s="15" customFormat="1">
      <c r="B156" s="179"/>
      <c r="D156" s="159" t="s">
        <v>129</v>
      </c>
      <c r="E156" s="180" t="s">
        <v>1</v>
      </c>
      <c r="F156" s="181" t="s">
        <v>132</v>
      </c>
      <c r="H156" s="182">
        <v>14</v>
      </c>
      <c r="I156" s="183"/>
      <c r="L156" s="179"/>
      <c r="M156" s="184"/>
      <c r="N156" s="185"/>
      <c r="O156" s="185"/>
      <c r="P156" s="185"/>
      <c r="Q156" s="185"/>
      <c r="R156" s="185"/>
      <c r="S156" s="185"/>
      <c r="T156" s="186"/>
      <c r="AT156" s="180" t="s">
        <v>129</v>
      </c>
      <c r="AU156" s="180" t="s">
        <v>83</v>
      </c>
      <c r="AV156" s="15" t="s">
        <v>127</v>
      </c>
      <c r="AW156" s="15" t="s">
        <v>30</v>
      </c>
      <c r="AX156" s="15" t="s">
        <v>81</v>
      </c>
      <c r="AY156" s="180" t="s">
        <v>120</v>
      </c>
    </row>
    <row r="157" spans="1:65" s="2" customFormat="1" ht="21.75" customHeight="1">
      <c r="A157" s="32"/>
      <c r="B157" s="144"/>
      <c r="C157" s="187" t="s">
        <v>163</v>
      </c>
      <c r="D157" s="187" t="s">
        <v>143</v>
      </c>
      <c r="E157" s="188" t="s">
        <v>195</v>
      </c>
      <c r="F157" s="189" t="s">
        <v>196</v>
      </c>
      <c r="G157" s="190" t="s">
        <v>153</v>
      </c>
      <c r="H157" s="191">
        <v>36</v>
      </c>
      <c r="I157" s="192"/>
      <c r="J157" s="193">
        <f>ROUND(I157*H157,2)</f>
        <v>0</v>
      </c>
      <c r="K157" s="194"/>
      <c r="L157" s="195"/>
      <c r="M157" s="196" t="s">
        <v>1</v>
      </c>
      <c r="N157" s="197" t="s">
        <v>38</v>
      </c>
      <c r="O157" s="58"/>
      <c r="P157" s="155">
        <f>O157*H157</f>
        <v>0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7" t="s">
        <v>147</v>
      </c>
      <c r="AT157" s="157" t="s">
        <v>143</v>
      </c>
      <c r="AU157" s="157" t="s">
        <v>83</v>
      </c>
      <c r="AY157" s="17" t="s">
        <v>120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7" t="s">
        <v>81</v>
      </c>
      <c r="BK157" s="158">
        <f>ROUND(I157*H157,2)</f>
        <v>0</v>
      </c>
      <c r="BL157" s="17" t="s">
        <v>127</v>
      </c>
      <c r="BM157" s="157" t="s">
        <v>170</v>
      </c>
    </row>
    <row r="158" spans="1:65" s="2" customFormat="1">
      <c r="A158" s="32"/>
      <c r="B158" s="33"/>
      <c r="C158" s="32"/>
      <c r="D158" s="159" t="s">
        <v>128</v>
      </c>
      <c r="E158" s="32"/>
      <c r="F158" s="160" t="s">
        <v>196</v>
      </c>
      <c r="G158" s="32"/>
      <c r="H158" s="32"/>
      <c r="I158" s="161"/>
      <c r="J158" s="32"/>
      <c r="K158" s="32"/>
      <c r="L158" s="33"/>
      <c r="M158" s="162"/>
      <c r="N158" s="163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128</v>
      </c>
      <c r="AU158" s="17" t="s">
        <v>83</v>
      </c>
    </row>
    <row r="159" spans="1:65" s="14" customFormat="1">
      <c r="B159" s="171"/>
      <c r="D159" s="159" t="s">
        <v>129</v>
      </c>
      <c r="E159" s="172" t="s">
        <v>1</v>
      </c>
      <c r="F159" s="173" t="s">
        <v>718</v>
      </c>
      <c r="H159" s="174">
        <v>36</v>
      </c>
      <c r="I159" s="175"/>
      <c r="L159" s="171"/>
      <c r="M159" s="176"/>
      <c r="N159" s="177"/>
      <c r="O159" s="177"/>
      <c r="P159" s="177"/>
      <c r="Q159" s="177"/>
      <c r="R159" s="177"/>
      <c r="S159" s="177"/>
      <c r="T159" s="178"/>
      <c r="AT159" s="172" t="s">
        <v>129</v>
      </c>
      <c r="AU159" s="172" t="s">
        <v>83</v>
      </c>
      <c r="AV159" s="14" t="s">
        <v>83</v>
      </c>
      <c r="AW159" s="14" t="s">
        <v>30</v>
      </c>
      <c r="AX159" s="14" t="s">
        <v>73</v>
      </c>
      <c r="AY159" s="172" t="s">
        <v>120</v>
      </c>
    </row>
    <row r="160" spans="1:65" s="15" customFormat="1">
      <c r="B160" s="179"/>
      <c r="D160" s="159" t="s">
        <v>129</v>
      </c>
      <c r="E160" s="180" t="s">
        <v>1</v>
      </c>
      <c r="F160" s="181" t="s">
        <v>132</v>
      </c>
      <c r="H160" s="182">
        <v>36</v>
      </c>
      <c r="I160" s="183"/>
      <c r="L160" s="179"/>
      <c r="M160" s="184"/>
      <c r="N160" s="185"/>
      <c r="O160" s="185"/>
      <c r="P160" s="185"/>
      <c r="Q160" s="185"/>
      <c r="R160" s="185"/>
      <c r="S160" s="185"/>
      <c r="T160" s="186"/>
      <c r="AT160" s="180" t="s">
        <v>129</v>
      </c>
      <c r="AU160" s="180" t="s">
        <v>83</v>
      </c>
      <c r="AV160" s="15" t="s">
        <v>127</v>
      </c>
      <c r="AW160" s="15" t="s">
        <v>30</v>
      </c>
      <c r="AX160" s="15" t="s">
        <v>81</v>
      </c>
      <c r="AY160" s="180" t="s">
        <v>120</v>
      </c>
    </row>
    <row r="161" spans="1:65" s="2" customFormat="1" ht="21.75" customHeight="1">
      <c r="A161" s="32"/>
      <c r="B161" s="144"/>
      <c r="C161" s="187" t="s">
        <v>147</v>
      </c>
      <c r="D161" s="187" t="s">
        <v>143</v>
      </c>
      <c r="E161" s="188" t="s">
        <v>190</v>
      </c>
      <c r="F161" s="189" t="s">
        <v>191</v>
      </c>
      <c r="G161" s="190" t="s">
        <v>153</v>
      </c>
      <c r="H161" s="191">
        <v>72</v>
      </c>
      <c r="I161" s="192"/>
      <c r="J161" s="193">
        <f>ROUND(I161*H161,2)</f>
        <v>0</v>
      </c>
      <c r="K161" s="194"/>
      <c r="L161" s="195"/>
      <c r="M161" s="196" t="s">
        <v>1</v>
      </c>
      <c r="N161" s="197" t="s">
        <v>38</v>
      </c>
      <c r="O161" s="58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7" t="s">
        <v>147</v>
      </c>
      <c r="AT161" s="157" t="s">
        <v>143</v>
      </c>
      <c r="AU161" s="157" t="s">
        <v>83</v>
      </c>
      <c r="AY161" s="17" t="s">
        <v>120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7" t="s">
        <v>81</v>
      </c>
      <c r="BK161" s="158">
        <f>ROUND(I161*H161,2)</f>
        <v>0</v>
      </c>
      <c r="BL161" s="17" t="s">
        <v>127</v>
      </c>
      <c r="BM161" s="157" t="s">
        <v>176</v>
      </c>
    </row>
    <row r="162" spans="1:65" s="2" customFormat="1" ht="19.5">
      <c r="A162" s="32"/>
      <c r="B162" s="33"/>
      <c r="C162" s="32"/>
      <c r="D162" s="159" t="s">
        <v>128</v>
      </c>
      <c r="E162" s="32"/>
      <c r="F162" s="160" t="s">
        <v>191</v>
      </c>
      <c r="G162" s="32"/>
      <c r="H162" s="32"/>
      <c r="I162" s="161"/>
      <c r="J162" s="32"/>
      <c r="K162" s="32"/>
      <c r="L162" s="33"/>
      <c r="M162" s="162"/>
      <c r="N162" s="163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128</v>
      </c>
      <c r="AU162" s="17" t="s">
        <v>83</v>
      </c>
    </row>
    <row r="163" spans="1:65" s="14" customFormat="1">
      <c r="B163" s="171"/>
      <c r="D163" s="159" t="s">
        <v>129</v>
      </c>
      <c r="E163" s="172" t="s">
        <v>1</v>
      </c>
      <c r="F163" s="173" t="s">
        <v>719</v>
      </c>
      <c r="H163" s="174">
        <v>72</v>
      </c>
      <c r="I163" s="175"/>
      <c r="L163" s="171"/>
      <c r="M163" s="176"/>
      <c r="N163" s="177"/>
      <c r="O163" s="177"/>
      <c r="P163" s="177"/>
      <c r="Q163" s="177"/>
      <c r="R163" s="177"/>
      <c r="S163" s="177"/>
      <c r="T163" s="178"/>
      <c r="AT163" s="172" t="s">
        <v>129</v>
      </c>
      <c r="AU163" s="172" t="s">
        <v>83</v>
      </c>
      <c r="AV163" s="14" t="s">
        <v>83</v>
      </c>
      <c r="AW163" s="14" t="s">
        <v>30</v>
      </c>
      <c r="AX163" s="14" t="s">
        <v>73</v>
      </c>
      <c r="AY163" s="172" t="s">
        <v>120</v>
      </c>
    </row>
    <row r="164" spans="1:65" s="15" customFormat="1">
      <c r="B164" s="179"/>
      <c r="D164" s="159" t="s">
        <v>129</v>
      </c>
      <c r="E164" s="180" t="s">
        <v>1</v>
      </c>
      <c r="F164" s="181" t="s">
        <v>132</v>
      </c>
      <c r="H164" s="182">
        <v>72</v>
      </c>
      <c r="I164" s="183"/>
      <c r="L164" s="179"/>
      <c r="M164" s="184"/>
      <c r="N164" s="185"/>
      <c r="O164" s="185"/>
      <c r="P164" s="185"/>
      <c r="Q164" s="185"/>
      <c r="R164" s="185"/>
      <c r="S164" s="185"/>
      <c r="T164" s="186"/>
      <c r="AT164" s="180" t="s">
        <v>129</v>
      </c>
      <c r="AU164" s="180" t="s">
        <v>83</v>
      </c>
      <c r="AV164" s="15" t="s">
        <v>127</v>
      </c>
      <c r="AW164" s="15" t="s">
        <v>30</v>
      </c>
      <c r="AX164" s="15" t="s">
        <v>81</v>
      </c>
      <c r="AY164" s="180" t="s">
        <v>120</v>
      </c>
    </row>
    <row r="165" spans="1:65" s="2" customFormat="1" ht="21.75" customHeight="1">
      <c r="A165" s="32"/>
      <c r="B165" s="144"/>
      <c r="C165" s="145" t="s">
        <v>173</v>
      </c>
      <c r="D165" s="145" t="s">
        <v>123</v>
      </c>
      <c r="E165" s="146" t="s">
        <v>720</v>
      </c>
      <c r="F165" s="147" t="s">
        <v>721</v>
      </c>
      <c r="G165" s="148" t="s">
        <v>201</v>
      </c>
      <c r="H165" s="149">
        <v>78</v>
      </c>
      <c r="I165" s="150"/>
      <c r="J165" s="151">
        <f>ROUND(I165*H165,2)</f>
        <v>0</v>
      </c>
      <c r="K165" s="152"/>
      <c r="L165" s="33"/>
      <c r="M165" s="153" t="s">
        <v>1</v>
      </c>
      <c r="N165" s="154" t="s">
        <v>38</v>
      </c>
      <c r="O165" s="58"/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7" t="s">
        <v>127</v>
      </c>
      <c r="AT165" s="157" t="s">
        <v>123</v>
      </c>
      <c r="AU165" s="157" t="s">
        <v>83</v>
      </c>
      <c r="AY165" s="17" t="s">
        <v>120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7" t="s">
        <v>81</v>
      </c>
      <c r="BK165" s="158">
        <f>ROUND(I165*H165,2)</f>
        <v>0</v>
      </c>
      <c r="BL165" s="17" t="s">
        <v>127</v>
      </c>
      <c r="BM165" s="157" t="s">
        <v>162</v>
      </c>
    </row>
    <row r="166" spans="1:65" s="2" customFormat="1">
      <c r="A166" s="32"/>
      <c r="B166" s="33"/>
      <c r="C166" s="32"/>
      <c r="D166" s="159" t="s">
        <v>128</v>
      </c>
      <c r="E166" s="32"/>
      <c r="F166" s="160" t="s">
        <v>721</v>
      </c>
      <c r="G166" s="32"/>
      <c r="H166" s="32"/>
      <c r="I166" s="161"/>
      <c r="J166" s="32"/>
      <c r="K166" s="32"/>
      <c r="L166" s="33"/>
      <c r="M166" s="162"/>
      <c r="N166" s="163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128</v>
      </c>
      <c r="AU166" s="17" t="s">
        <v>83</v>
      </c>
    </row>
    <row r="167" spans="1:65" s="13" customFormat="1">
      <c r="B167" s="164"/>
      <c r="D167" s="159" t="s">
        <v>129</v>
      </c>
      <c r="E167" s="165" t="s">
        <v>1</v>
      </c>
      <c r="F167" s="166" t="s">
        <v>722</v>
      </c>
      <c r="H167" s="165" t="s">
        <v>1</v>
      </c>
      <c r="I167" s="167"/>
      <c r="L167" s="164"/>
      <c r="M167" s="168"/>
      <c r="N167" s="169"/>
      <c r="O167" s="169"/>
      <c r="P167" s="169"/>
      <c r="Q167" s="169"/>
      <c r="R167" s="169"/>
      <c r="S167" s="169"/>
      <c r="T167" s="170"/>
      <c r="AT167" s="165" t="s">
        <v>129</v>
      </c>
      <c r="AU167" s="165" t="s">
        <v>83</v>
      </c>
      <c r="AV167" s="13" t="s">
        <v>81</v>
      </c>
      <c r="AW167" s="13" t="s">
        <v>30</v>
      </c>
      <c r="AX167" s="13" t="s">
        <v>73</v>
      </c>
      <c r="AY167" s="165" t="s">
        <v>120</v>
      </c>
    </row>
    <row r="168" spans="1:65" s="14" customFormat="1">
      <c r="B168" s="171"/>
      <c r="D168" s="159" t="s">
        <v>129</v>
      </c>
      <c r="E168" s="172" t="s">
        <v>1</v>
      </c>
      <c r="F168" s="173" t="s">
        <v>213</v>
      </c>
      <c r="H168" s="174">
        <v>50</v>
      </c>
      <c r="I168" s="175"/>
      <c r="L168" s="171"/>
      <c r="M168" s="176"/>
      <c r="N168" s="177"/>
      <c r="O168" s="177"/>
      <c r="P168" s="177"/>
      <c r="Q168" s="177"/>
      <c r="R168" s="177"/>
      <c r="S168" s="177"/>
      <c r="T168" s="178"/>
      <c r="AT168" s="172" t="s">
        <v>129</v>
      </c>
      <c r="AU168" s="172" t="s">
        <v>83</v>
      </c>
      <c r="AV168" s="14" t="s">
        <v>83</v>
      </c>
      <c r="AW168" s="14" t="s">
        <v>30</v>
      </c>
      <c r="AX168" s="14" t="s">
        <v>73</v>
      </c>
      <c r="AY168" s="172" t="s">
        <v>120</v>
      </c>
    </row>
    <row r="169" spans="1:65" s="13" customFormat="1">
      <c r="B169" s="164"/>
      <c r="D169" s="159" t="s">
        <v>129</v>
      </c>
      <c r="E169" s="165" t="s">
        <v>1</v>
      </c>
      <c r="F169" s="166" t="s">
        <v>723</v>
      </c>
      <c r="H169" s="165" t="s">
        <v>1</v>
      </c>
      <c r="I169" s="167"/>
      <c r="L169" s="164"/>
      <c r="M169" s="168"/>
      <c r="N169" s="169"/>
      <c r="O169" s="169"/>
      <c r="P169" s="169"/>
      <c r="Q169" s="169"/>
      <c r="R169" s="169"/>
      <c r="S169" s="169"/>
      <c r="T169" s="170"/>
      <c r="AT169" s="165" t="s">
        <v>129</v>
      </c>
      <c r="AU169" s="165" t="s">
        <v>83</v>
      </c>
      <c r="AV169" s="13" t="s">
        <v>81</v>
      </c>
      <c r="AW169" s="13" t="s">
        <v>30</v>
      </c>
      <c r="AX169" s="13" t="s">
        <v>73</v>
      </c>
      <c r="AY169" s="165" t="s">
        <v>120</v>
      </c>
    </row>
    <row r="170" spans="1:65" s="14" customFormat="1">
      <c r="B170" s="171"/>
      <c r="D170" s="159" t="s">
        <v>129</v>
      </c>
      <c r="E170" s="172" t="s">
        <v>1</v>
      </c>
      <c r="F170" s="173" t="s">
        <v>208</v>
      </c>
      <c r="H170" s="174">
        <v>28</v>
      </c>
      <c r="I170" s="175"/>
      <c r="L170" s="171"/>
      <c r="M170" s="176"/>
      <c r="N170" s="177"/>
      <c r="O170" s="177"/>
      <c r="P170" s="177"/>
      <c r="Q170" s="177"/>
      <c r="R170" s="177"/>
      <c r="S170" s="177"/>
      <c r="T170" s="178"/>
      <c r="AT170" s="172" t="s">
        <v>129</v>
      </c>
      <c r="AU170" s="172" t="s">
        <v>83</v>
      </c>
      <c r="AV170" s="14" t="s">
        <v>83</v>
      </c>
      <c r="AW170" s="14" t="s">
        <v>30</v>
      </c>
      <c r="AX170" s="14" t="s">
        <v>73</v>
      </c>
      <c r="AY170" s="172" t="s">
        <v>120</v>
      </c>
    </row>
    <row r="171" spans="1:65" s="15" customFormat="1">
      <c r="B171" s="179"/>
      <c r="D171" s="159" t="s">
        <v>129</v>
      </c>
      <c r="E171" s="180" t="s">
        <v>1</v>
      </c>
      <c r="F171" s="181" t="s">
        <v>132</v>
      </c>
      <c r="H171" s="182">
        <v>78</v>
      </c>
      <c r="I171" s="183"/>
      <c r="L171" s="179"/>
      <c r="M171" s="184"/>
      <c r="N171" s="185"/>
      <c r="O171" s="185"/>
      <c r="P171" s="185"/>
      <c r="Q171" s="185"/>
      <c r="R171" s="185"/>
      <c r="S171" s="185"/>
      <c r="T171" s="186"/>
      <c r="AT171" s="180" t="s">
        <v>129</v>
      </c>
      <c r="AU171" s="180" t="s">
        <v>83</v>
      </c>
      <c r="AV171" s="15" t="s">
        <v>127</v>
      </c>
      <c r="AW171" s="15" t="s">
        <v>30</v>
      </c>
      <c r="AX171" s="15" t="s">
        <v>81</v>
      </c>
      <c r="AY171" s="180" t="s">
        <v>120</v>
      </c>
    </row>
    <row r="172" spans="1:65" s="2" customFormat="1" ht="16.5" customHeight="1">
      <c r="A172" s="32"/>
      <c r="B172" s="144"/>
      <c r="C172" s="187" t="s">
        <v>179</v>
      </c>
      <c r="D172" s="187" t="s">
        <v>143</v>
      </c>
      <c r="E172" s="188" t="s">
        <v>214</v>
      </c>
      <c r="F172" s="189" t="s">
        <v>215</v>
      </c>
      <c r="G172" s="190" t="s">
        <v>201</v>
      </c>
      <c r="H172" s="191">
        <v>50</v>
      </c>
      <c r="I172" s="192"/>
      <c r="J172" s="193">
        <f>ROUND(I172*H172,2)</f>
        <v>0</v>
      </c>
      <c r="K172" s="194"/>
      <c r="L172" s="195"/>
      <c r="M172" s="196" t="s">
        <v>1</v>
      </c>
      <c r="N172" s="197" t="s">
        <v>38</v>
      </c>
      <c r="O172" s="58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7" t="s">
        <v>147</v>
      </c>
      <c r="AT172" s="157" t="s">
        <v>143</v>
      </c>
      <c r="AU172" s="157" t="s">
        <v>83</v>
      </c>
      <c r="AY172" s="17" t="s">
        <v>120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7" t="s">
        <v>81</v>
      </c>
      <c r="BK172" s="158">
        <f>ROUND(I172*H172,2)</f>
        <v>0</v>
      </c>
      <c r="BL172" s="17" t="s">
        <v>127</v>
      </c>
      <c r="BM172" s="157" t="s">
        <v>188</v>
      </c>
    </row>
    <row r="173" spans="1:65" s="2" customFormat="1">
      <c r="A173" s="32"/>
      <c r="B173" s="33"/>
      <c r="C173" s="32"/>
      <c r="D173" s="159" t="s">
        <v>128</v>
      </c>
      <c r="E173" s="32"/>
      <c r="F173" s="160" t="s">
        <v>215</v>
      </c>
      <c r="G173" s="32"/>
      <c r="H173" s="32"/>
      <c r="I173" s="161"/>
      <c r="J173" s="32"/>
      <c r="K173" s="32"/>
      <c r="L173" s="33"/>
      <c r="M173" s="162"/>
      <c r="N173" s="163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128</v>
      </c>
      <c r="AU173" s="17" t="s">
        <v>83</v>
      </c>
    </row>
    <row r="174" spans="1:65" s="13" customFormat="1">
      <c r="B174" s="164"/>
      <c r="D174" s="159" t="s">
        <v>129</v>
      </c>
      <c r="E174" s="165" t="s">
        <v>1</v>
      </c>
      <c r="F174" s="166" t="s">
        <v>217</v>
      </c>
      <c r="H174" s="165" t="s">
        <v>1</v>
      </c>
      <c r="I174" s="167"/>
      <c r="L174" s="164"/>
      <c r="M174" s="168"/>
      <c r="N174" s="169"/>
      <c r="O174" s="169"/>
      <c r="P174" s="169"/>
      <c r="Q174" s="169"/>
      <c r="R174" s="169"/>
      <c r="S174" s="169"/>
      <c r="T174" s="170"/>
      <c r="AT174" s="165" t="s">
        <v>129</v>
      </c>
      <c r="AU174" s="165" t="s">
        <v>83</v>
      </c>
      <c r="AV174" s="13" t="s">
        <v>81</v>
      </c>
      <c r="AW174" s="13" t="s">
        <v>30</v>
      </c>
      <c r="AX174" s="13" t="s">
        <v>73</v>
      </c>
      <c r="AY174" s="165" t="s">
        <v>120</v>
      </c>
    </row>
    <row r="175" spans="1:65" s="14" customFormat="1">
      <c r="B175" s="171"/>
      <c r="D175" s="159" t="s">
        <v>129</v>
      </c>
      <c r="E175" s="172" t="s">
        <v>1</v>
      </c>
      <c r="F175" s="173" t="s">
        <v>724</v>
      </c>
      <c r="H175" s="174">
        <v>50</v>
      </c>
      <c r="I175" s="175"/>
      <c r="L175" s="171"/>
      <c r="M175" s="176"/>
      <c r="N175" s="177"/>
      <c r="O175" s="177"/>
      <c r="P175" s="177"/>
      <c r="Q175" s="177"/>
      <c r="R175" s="177"/>
      <c r="S175" s="177"/>
      <c r="T175" s="178"/>
      <c r="AT175" s="172" t="s">
        <v>129</v>
      </c>
      <c r="AU175" s="172" t="s">
        <v>83</v>
      </c>
      <c r="AV175" s="14" t="s">
        <v>83</v>
      </c>
      <c r="AW175" s="14" t="s">
        <v>30</v>
      </c>
      <c r="AX175" s="14" t="s">
        <v>73</v>
      </c>
      <c r="AY175" s="172" t="s">
        <v>120</v>
      </c>
    </row>
    <row r="176" spans="1:65" s="15" customFormat="1">
      <c r="B176" s="179"/>
      <c r="D176" s="159" t="s">
        <v>129</v>
      </c>
      <c r="E176" s="180" t="s">
        <v>1</v>
      </c>
      <c r="F176" s="181" t="s">
        <v>132</v>
      </c>
      <c r="H176" s="182">
        <v>50</v>
      </c>
      <c r="I176" s="183"/>
      <c r="L176" s="179"/>
      <c r="M176" s="184"/>
      <c r="N176" s="185"/>
      <c r="O176" s="185"/>
      <c r="P176" s="185"/>
      <c r="Q176" s="185"/>
      <c r="R176" s="185"/>
      <c r="S176" s="185"/>
      <c r="T176" s="186"/>
      <c r="AT176" s="180" t="s">
        <v>129</v>
      </c>
      <c r="AU176" s="180" t="s">
        <v>83</v>
      </c>
      <c r="AV176" s="15" t="s">
        <v>127</v>
      </c>
      <c r="AW176" s="15" t="s">
        <v>30</v>
      </c>
      <c r="AX176" s="15" t="s">
        <v>81</v>
      </c>
      <c r="AY176" s="180" t="s">
        <v>120</v>
      </c>
    </row>
    <row r="177" spans="1:65" s="2" customFormat="1" ht="21.75" customHeight="1">
      <c r="A177" s="32"/>
      <c r="B177" s="144"/>
      <c r="C177" s="145" t="s">
        <v>184</v>
      </c>
      <c r="D177" s="145" t="s">
        <v>123</v>
      </c>
      <c r="E177" s="146" t="s">
        <v>220</v>
      </c>
      <c r="F177" s="147" t="s">
        <v>221</v>
      </c>
      <c r="G177" s="148" t="s">
        <v>153</v>
      </c>
      <c r="H177" s="149">
        <v>12</v>
      </c>
      <c r="I177" s="150"/>
      <c r="J177" s="151">
        <f>ROUND(I177*H177,2)</f>
        <v>0</v>
      </c>
      <c r="K177" s="152"/>
      <c r="L177" s="33"/>
      <c r="M177" s="153" t="s">
        <v>1</v>
      </c>
      <c r="N177" s="154" t="s">
        <v>38</v>
      </c>
      <c r="O177" s="58"/>
      <c r="P177" s="155">
        <f>O177*H177</f>
        <v>0</v>
      </c>
      <c r="Q177" s="155">
        <v>0</v>
      </c>
      <c r="R177" s="155">
        <f>Q177*H177</f>
        <v>0</v>
      </c>
      <c r="S177" s="155">
        <v>0</v>
      </c>
      <c r="T177" s="15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7" t="s">
        <v>127</v>
      </c>
      <c r="AT177" s="157" t="s">
        <v>123</v>
      </c>
      <c r="AU177" s="157" t="s">
        <v>83</v>
      </c>
      <c r="AY177" s="17" t="s">
        <v>120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7" t="s">
        <v>81</v>
      </c>
      <c r="BK177" s="158">
        <f>ROUND(I177*H177,2)</f>
        <v>0</v>
      </c>
      <c r="BL177" s="17" t="s">
        <v>127</v>
      </c>
      <c r="BM177" s="157" t="s">
        <v>197</v>
      </c>
    </row>
    <row r="178" spans="1:65" s="2" customFormat="1">
      <c r="A178" s="32"/>
      <c r="B178" s="33"/>
      <c r="C178" s="32"/>
      <c r="D178" s="159" t="s">
        <v>128</v>
      </c>
      <c r="E178" s="32"/>
      <c r="F178" s="160" t="s">
        <v>221</v>
      </c>
      <c r="G178" s="32"/>
      <c r="H178" s="32"/>
      <c r="I178" s="161"/>
      <c r="J178" s="32"/>
      <c r="K178" s="32"/>
      <c r="L178" s="33"/>
      <c r="M178" s="162"/>
      <c r="N178" s="163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128</v>
      </c>
      <c r="AU178" s="17" t="s">
        <v>83</v>
      </c>
    </row>
    <row r="179" spans="1:65" s="13" customFormat="1">
      <c r="B179" s="164"/>
      <c r="D179" s="159" t="s">
        <v>129</v>
      </c>
      <c r="E179" s="165" t="s">
        <v>1</v>
      </c>
      <c r="F179" s="166" t="s">
        <v>223</v>
      </c>
      <c r="H179" s="165" t="s">
        <v>1</v>
      </c>
      <c r="I179" s="167"/>
      <c r="L179" s="164"/>
      <c r="M179" s="168"/>
      <c r="N179" s="169"/>
      <c r="O179" s="169"/>
      <c r="P179" s="169"/>
      <c r="Q179" s="169"/>
      <c r="R179" s="169"/>
      <c r="S179" s="169"/>
      <c r="T179" s="170"/>
      <c r="AT179" s="165" t="s">
        <v>129</v>
      </c>
      <c r="AU179" s="165" t="s">
        <v>83</v>
      </c>
      <c r="AV179" s="13" t="s">
        <v>81</v>
      </c>
      <c r="AW179" s="13" t="s">
        <v>30</v>
      </c>
      <c r="AX179" s="13" t="s">
        <v>73</v>
      </c>
      <c r="AY179" s="165" t="s">
        <v>120</v>
      </c>
    </row>
    <row r="180" spans="1:65" s="14" customFormat="1">
      <c r="B180" s="171"/>
      <c r="D180" s="159" t="s">
        <v>129</v>
      </c>
      <c r="E180" s="172" t="s">
        <v>1</v>
      </c>
      <c r="F180" s="173" t="s">
        <v>224</v>
      </c>
      <c r="H180" s="174">
        <v>12</v>
      </c>
      <c r="I180" s="175"/>
      <c r="L180" s="171"/>
      <c r="M180" s="176"/>
      <c r="N180" s="177"/>
      <c r="O180" s="177"/>
      <c r="P180" s="177"/>
      <c r="Q180" s="177"/>
      <c r="R180" s="177"/>
      <c r="S180" s="177"/>
      <c r="T180" s="178"/>
      <c r="AT180" s="172" t="s">
        <v>129</v>
      </c>
      <c r="AU180" s="172" t="s">
        <v>83</v>
      </c>
      <c r="AV180" s="14" t="s">
        <v>83</v>
      </c>
      <c r="AW180" s="14" t="s">
        <v>30</v>
      </c>
      <c r="AX180" s="14" t="s">
        <v>73</v>
      </c>
      <c r="AY180" s="172" t="s">
        <v>120</v>
      </c>
    </row>
    <row r="181" spans="1:65" s="15" customFormat="1">
      <c r="B181" s="179"/>
      <c r="D181" s="159" t="s">
        <v>129</v>
      </c>
      <c r="E181" s="180" t="s">
        <v>1</v>
      </c>
      <c r="F181" s="181" t="s">
        <v>132</v>
      </c>
      <c r="H181" s="182">
        <v>12</v>
      </c>
      <c r="I181" s="183"/>
      <c r="L181" s="179"/>
      <c r="M181" s="184"/>
      <c r="N181" s="185"/>
      <c r="O181" s="185"/>
      <c r="P181" s="185"/>
      <c r="Q181" s="185"/>
      <c r="R181" s="185"/>
      <c r="S181" s="185"/>
      <c r="T181" s="186"/>
      <c r="AT181" s="180" t="s">
        <v>129</v>
      </c>
      <c r="AU181" s="180" t="s">
        <v>83</v>
      </c>
      <c r="AV181" s="15" t="s">
        <v>127</v>
      </c>
      <c r="AW181" s="15" t="s">
        <v>30</v>
      </c>
      <c r="AX181" s="15" t="s">
        <v>81</v>
      </c>
      <c r="AY181" s="180" t="s">
        <v>120</v>
      </c>
    </row>
    <row r="182" spans="1:65" s="2" customFormat="1" ht="21.75" customHeight="1">
      <c r="A182" s="32"/>
      <c r="B182" s="144"/>
      <c r="C182" s="145" t="s">
        <v>154</v>
      </c>
      <c r="D182" s="145" t="s">
        <v>123</v>
      </c>
      <c r="E182" s="146" t="s">
        <v>185</v>
      </c>
      <c r="F182" s="147" t="s">
        <v>186</v>
      </c>
      <c r="G182" s="148" t="s">
        <v>187</v>
      </c>
      <c r="H182" s="149">
        <v>2400</v>
      </c>
      <c r="I182" s="150"/>
      <c r="J182" s="151">
        <f>ROUND(I182*H182,2)</f>
        <v>0</v>
      </c>
      <c r="K182" s="152"/>
      <c r="L182" s="33"/>
      <c r="M182" s="153" t="s">
        <v>1</v>
      </c>
      <c r="N182" s="154" t="s">
        <v>38</v>
      </c>
      <c r="O182" s="58"/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7" t="s">
        <v>127</v>
      </c>
      <c r="AT182" s="157" t="s">
        <v>123</v>
      </c>
      <c r="AU182" s="157" t="s">
        <v>83</v>
      </c>
      <c r="AY182" s="17" t="s">
        <v>120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7" t="s">
        <v>81</v>
      </c>
      <c r="BK182" s="158">
        <f>ROUND(I182*H182,2)</f>
        <v>0</v>
      </c>
      <c r="BL182" s="17" t="s">
        <v>127</v>
      </c>
      <c r="BM182" s="157" t="s">
        <v>202</v>
      </c>
    </row>
    <row r="183" spans="1:65" s="2" customFormat="1">
      <c r="A183" s="32"/>
      <c r="B183" s="33"/>
      <c r="C183" s="32"/>
      <c r="D183" s="159" t="s">
        <v>128</v>
      </c>
      <c r="E183" s="32"/>
      <c r="F183" s="160" t="s">
        <v>186</v>
      </c>
      <c r="G183" s="32"/>
      <c r="H183" s="32"/>
      <c r="I183" s="161"/>
      <c r="J183" s="32"/>
      <c r="K183" s="32"/>
      <c r="L183" s="33"/>
      <c r="M183" s="162"/>
      <c r="N183" s="163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128</v>
      </c>
      <c r="AU183" s="17" t="s">
        <v>83</v>
      </c>
    </row>
    <row r="184" spans="1:65" s="14" customFormat="1">
      <c r="B184" s="171"/>
      <c r="D184" s="159" t="s">
        <v>129</v>
      </c>
      <c r="E184" s="172" t="s">
        <v>1</v>
      </c>
      <c r="F184" s="173" t="s">
        <v>725</v>
      </c>
      <c r="H184" s="174">
        <v>2400</v>
      </c>
      <c r="I184" s="175"/>
      <c r="L184" s="171"/>
      <c r="M184" s="176"/>
      <c r="N184" s="177"/>
      <c r="O184" s="177"/>
      <c r="P184" s="177"/>
      <c r="Q184" s="177"/>
      <c r="R184" s="177"/>
      <c r="S184" s="177"/>
      <c r="T184" s="178"/>
      <c r="AT184" s="172" t="s">
        <v>129</v>
      </c>
      <c r="AU184" s="172" t="s">
        <v>83</v>
      </c>
      <c r="AV184" s="14" t="s">
        <v>83</v>
      </c>
      <c r="AW184" s="14" t="s">
        <v>30</v>
      </c>
      <c r="AX184" s="14" t="s">
        <v>73</v>
      </c>
      <c r="AY184" s="172" t="s">
        <v>120</v>
      </c>
    </row>
    <row r="185" spans="1:65" s="15" customFormat="1">
      <c r="B185" s="179"/>
      <c r="D185" s="159" t="s">
        <v>129</v>
      </c>
      <c r="E185" s="180" t="s">
        <v>1</v>
      </c>
      <c r="F185" s="181" t="s">
        <v>132</v>
      </c>
      <c r="H185" s="182">
        <v>2400</v>
      </c>
      <c r="I185" s="183"/>
      <c r="L185" s="179"/>
      <c r="M185" s="184"/>
      <c r="N185" s="185"/>
      <c r="O185" s="185"/>
      <c r="P185" s="185"/>
      <c r="Q185" s="185"/>
      <c r="R185" s="185"/>
      <c r="S185" s="185"/>
      <c r="T185" s="186"/>
      <c r="AT185" s="180" t="s">
        <v>129</v>
      </c>
      <c r="AU185" s="180" t="s">
        <v>83</v>
      </c>
      <c r="AV185" s="15" t="s">
        <v>127</v>
      </c>
      <c r="AW185" s="15" t="s">
        <v>30</v>
      </c>
      <c r="AX185" s="15" t="s">
        <v>81</v>
      </c>
      <c r="AY185" s="180" t="s">
        <v>120</v>
      </c>
    </row>
    <row r="186" spans="1:65" s="2" customFormat="1" ht="21.75" customHeight="1">
      <c r="A186" s="32"/>
      <c r="B186" s="144"/>
      <c r="C186" s="187" t="s">
        <v>194</v>
      </c>
      <c r="D186" s="187" t="s">
        <v>143</v>
      </c>
      <c r="E186" s="188" t="s">
        <v>190</v>
      </c>
      <c r="F186" s="189" t="s">
        <v>191</v>
      </c>
      <c r="G186" s="190" t="s">
        <v>153</v>
      </c>
      <c r="H186" s="191">
        <v>4800</v>
      </c>
      <c r="I186" s="192"/>
      <c r="J186" s="193">
        <f>ROUND(I186*H186,2)</f>
        <v>0</v>
      </c>
      <c r="K186" s="194"/>
      <c r="L186" s="195"/>
      <c r="M186" s="196" t="s">
        <v>1</v>
      </c>
      <c r="N186" s="197" t="s">
        <v>38</v>
      </c>
      <c r="O186" s="58"/>
      <c r="P186" s="155">
        <f>O186*H186</f>
        <v>0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147</v>
      </c>
      <c r="AT186" s="157" t="s">
        <v>143</v>
      </c>
      <c r="AU186" s="157" t="s">
        <v>83</v>
      </c>
      <c r="AY186" s="17" t="s">
        <v>120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81</v>
      </c>
      <c r="BK186" s="158">
        <f>ROUND(I186*H186,2)</f>
        <v>0</v>
      </c>
      <c r="BL186" s="17" t="s">
        <v>127</v>
      </c>
      <c r="BM186" s="157" t="s">
        <v>211</v>
      </c>
    </row>
    <row r="187" spans="1:65" s="2" customFormat="1" ht="19.5">
      <c r="A187" s="32"/>
      <c r="B187" s="33"/>
      <c r="C187" s="32"/>
      <c r="D187" s="159" t="s">
        <v>128</v>
      </c>
      <c r="E187" s="32"/>
      <c r="F187" s="160" t="s">
        <v>191</v>
      </c>
      <c r="G187" s="32"/>
      <c r="H187" s="32"/>
      <c r="I187" s="161"/>
      <c r="J187" s="32"/>
      <c r="K187" s="32"/>
      <c r="L187" s="33"/>
      <c r="M187" s="162"/>
      <c r="N187" s="163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128</v>
      </c>
      <c r="AU187" s="17" t="s">
        <v>83</v>
      </c>
    </row>
    <row r="188" spans="1:65" s="14" customFormat="1">
      <c r="B188" s="171"/>
      <c r="D188" s="159" t="s">
        <v>129</v>
      </c>
      <c r="E188" s="172" t="s">
        <v>1</v>
      </c>
      <c r="F188" s="173" t="s">
        <v>726</v>
      </c>
      <c r="H188" s="174">
        <v>4800</v>
      </c>
      <c r="I188" s="175"/>
      <c r="L188" s="171"/>
      <c r="M188" s="176"/>
      <c r="N188" s="177"/>
      <c r="O188" s="177"/>
      <c r="P188" s="177"/>
      <c r="Q188" s="177"/>
      <c r="R188" s="177"/>
      <c r="S188" s="177"/>
      <c r="T188" s="178"/>
      <c r="AT188" s="172" t="s">
        <v>129</v>
      </c>
      <c r="AU188" s="172" t="s">
        <v>83</v>
      </c>
      <c r="AV188" s="14" t="s">
        <v>83</v>
      </c>
      <c r="AW188" s="14" t="s">
        <v>30</v>
      </c>
      <c r="AX188" s="14" t="s">
        <v>73</v>
      </c>
      <c r="AY188" s="172" t="s">
        <v>120</v>
      </c>
    </row>
    <row r="189" spans="1:65" s="15" customFormat="1">
      <c r="B189" s="179"/>
      <c r="D189" s="159" t="s">
        <v>129</v>
      </c>
      <c r="E189" s="180" t="s">
        <v>1</v>
      </c>
      <c r="F189" s="181" t="s">
        <v>132</v>
      </c>
      <c r="H189" s="182">
        <v>4800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129</v>
      </c>
      <c r="AU189" s="180" t="s">
        <v>83</v>
      </c>
      <c r="AV189" s="15" t="s">
        <v>127</v>
      </c>
      <c r="AW189" s="15" t="s">
        <v>30</v>
      </c>
      <c r="AX189" s="15" t="s">
        <v>81</v>
      </c>
      <c r="AY189" s="180" t="s">
        <v>120</v>
      </c>
    </row>
    <row r="190" spans="1:65" s="2" customFormat="1" ht="21.75" customHeight="1">
      <c r="A190" s="32"/>
      <c r="B190" s="144"/>
      <c r="C190" s="187" t="s">
        <v>159</v>
      </c>
      <c r="D190" s="187" t="s">
        <v>143</v>
      </c>
      <c r="E190" s="188" t="s">
        <v>195</v>
      </c>
      <c r="F190" s="189" t="s">
        <v>196</v>
      </c>
      <c r="G190" s="190" t="s">
        <v>153</v>
      </c>
      <c r="H190" s="191">
        <v>2400</v>
      </c>
      <c r="I190" s="192"/>
      <c r="J190" s="193">
        <f>ROUND(I190*H190,2)</f>
        <v>0</v>
      </c>
      <c r="K190" s="194"/>
      <c r="L190" s="195"/>
      <c r="M190" s="196" t="s">
        <v>1</v>
      </c>
      <c r="N190" s="197" t="s">
        <v>38</v>
      </c>
      <c r="O190" s="58"/>
      <c r="P190" s="155">
        <f>O190*H190</f>
        <v>0</v>
      </c>
      <c r="Q190" s="155">
        <v>0</v>
      </c>
      <c r="R190" s="155">
        <f>Q190*H190</f>
        <v>0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147</v>
      </c>
      <c r="AT190" s="157" t="s">
        <v>143</v>
      </c>
      <c r="AU190" s="157" t="s">
        <v>83</v>
      </c>
      <c r="AY190" s="17" t="s">
        <v>120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81</v>
      </c>
      <c r="BK190" s="158">
        <f>ROUND(I190*H190,2)</f>
        <v>0</v>
      </c>
      <c r="BL190" s="17" t="s">
        <v>127</v>
      </c>
      <c r="BM190" s="157" t="s">
        <v>216</v>
      </c>
    </row>
    <row r="191" spans="1:65" s="2" customFormat="1">
      <c r="A191" s="32"/>
      <c r="B191" s="33"/>
      <c r="C191" s="32"/>
      <c r="D191" s="159" t="s">
        <v>128</v>
      </c>
      <c r="E191" s="32"/>
      <c r="F191" s="160" t="s">
        <v>196</v>
      </c>
      <c r="G191" s="32"/>
      <c r="H191" s="32"/>
      <c r="I191" s="161"/>
      <c r="J191" s="32"/>
      <c r="K191" s="32"/>
      <c r="L191" s="33"/>
      <c r="M191" s="162"/>
      <c r="N191" s="163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128</v>
      </c>
      <c r="AU191" s="17" t="s">
        <v>83</v>
      </c>
    </row>
    <row r="192" spans="1:65" s="14" customFormat="1">
      <c r="B192" s="171"/>
      <c r="D192" s="159" t="s">
        <v>129</v>
      </c>
      <c r="E192" s="172" t="s">
        <v>1</v>
      </c>
      <c r="F192" s="173" t="s">
        <v>725</v>
      </c>
      <c r="H192" s="174">
        <v>2400</v>
      </c>
      <c r="I192" s="175"/>
      <c r="L192" s="171"/>
      <c r="M192" s="176"/>
      <c r="N192" s="177"/>
      <c r="O192" s="177"/>
      <c r="P192" s="177"/>
      <c r="Q192" s="177"/>
      <c r="R192" s="177"/>
      <c r="S192" s="177"/>
      <c r="T192" s="178"/>
      <c r="AT192" s="172" t="s">
        <v>129</v>
      </c>
      <c r="AU192" s="172" t="s">
        <v>83</v>
      </c>
      <c r="AV192" s="14" t="s">
        <v>83</v>
      </c>
      <c r="AW192" s="14" t="s">
        <v>30</v>
      </c>
      <c r="AX192" s="14" t="s">
        <v>73</v>
      </c>
      <c r="AY192" s="172" t="s">
        <v>120</v>
      </c>
    </row>
    <row r="193" spans="1:65" s="15" customFormat="1">
      <c r="B193" s="179"/>
      <c r="D193" s="159" t="s">
        <v>129</v>
      </c>
      <c r="E193" s="180" t="s">
        <v>1</v>
      </c>
      <c r="F193" s="181" t="s">
        <v>132</v>
      </c>
      <c r="H193" s="182">
        <v>2400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0" t="s">
        <v>129</v>
      </c>
      <c r="AU193" s="180" t="s">
        <v>83</v>
      </c>
      <c r="AV193" s="15" t="s">
        <v>127</v>
      </c>
      <c r="AW193" s="15" t="s">
        <v>30</v>
      </c>
      <c r="AX193" s="15" t="s">
        <v>81</v>
      </c>
      <c r="AY193" s="180" t="s">
        <v>120</v>
      </c>
    </row>
    <row r="194" spans="1:65" s="2" customFormat="1" ht="21.75" customHeight="1">
      <c r="A194" s="32"/>
      <c r="B194" s="144"/>
      <c r="C194" s="145" t="s">
        <v>8</v>
      </c>
      <c r="D194" s="145" t="s">
        <v>123</v>
      </c>
      <c r="E194" s="146" t="s">
        <v>225</v>
      </c>
      <c r="F194" s="147" t="s">
        <v>226</v>
      </c>
      <c r="G194" s="148" t="s">
        <v>227</v>
      </c>
      <c r="H194" s="149">
        <v>2.738</v>
      </c>
      <c r="I194" s="150"/>
      <c r="J194" s="151">
        <f>ROUND(I194*H194,2)</f>
        <v>0</v>
      </c>
      <c r="K194" s="152"/>
      <c r="L194" s="33"/>
      <c r="M194" s="153" t="s">
        <v>1</v>
      </c>
      <c r="N194" s="154" t="s">
        <v>38</v>
      </c>
      <c r="O194" s="58"/>
      <c r="P194" s="155">
        <f>O194*H194</f>
        <v>0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7" t="s">
        <v>127</v>
      </c>
      <c r="AT194" s="157" t="s">
        <v>123</v>
      </c>
      <c r="AU194" s="157" t="s">
        <v>83</v>
      </c>
      <c r="AY194" s="17" t="s">
        <v>120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7" t="s">
        <v>81</v>
      </c>
      <c r="BK194" s="158">
        <f>ROUND(I194*H194,2)</f>
        <v>0</v>
      </c>
      <c r="BL194" s="17" t="s">
        <v>127</v>
      </c>
      <c r="BM194" s="157" t="s">
        <v>316</v>
      </c>
    </row>
    <row r="195" spans="1:65" s="2" customFormat="1">
      <c r="A195" s="32"/>
      <c r="B195" s="33"/>
      <c r="C195" s="32"/>
      <c r="D195" s="159" t="s">
        <v>128</v>
      </c>
      <c r="E195" s="32"/>
      <c r="F195" s="160" t="s">
        <v>226</v>
      </c>
      <c r="G195" s="32"/>
      <c r="H195" s="32"/>
      <c r="I195" s="161"/>
      <c r="J195" s="32"/>
      <c r="K195" s="32"/>
      <c r="L195" s="33"/>
      <c r="M195" s="162"/>
      <c r="N195" s="163"/>
      <c r="O195" s="58"/>
      <c r="P195" s="58"/>
      <c r="Q195" s="58"/>
      <c r="R195" s="58"/>
      <c r="S195" s="58"/>
      <c r="T195" s="5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128</v>
      </c>
      <c r="AU195" s="17" t="s">
        <v>83</v>
      </c>
    </row>
    <row r="196" spans="1:65" s="13" customFormat="1">
      <c r="B196" s="164"/>
      <c r="D196" s="159" t="s">
        <v>129</v>
      </c>
      <c r="E196" s="165" t="s">
        <v>1</v>
      </c>
      <c r="F196" s="166" t="s">
        <v>229</v>
      </c>
      <c r="H196" s="165" t="s">
        <v>1</v>
      </c>
      <c r="I196" s="167"/>
      <c r="L196" s="164"/>
      <c r="M196" s="168"/>
      <c r="N196" s="169"/>
      <c r="O196" s="169"/>
      <c r="P196" s="169"/>
      <c r="Q196" s="169"/>
      <c r="R196" s="169"/>
      <c r="S196" s="169"/>
      <c r="T196" s="170"/>
      <c r="AT196" s="165" t="s">
        <v>129</v>
      </c>
      <c r="AU196" s="165" t="s">
        <v>83</v>
      </c>
      <c r="AV196" s="13" t="s">
        <v>81</v>
      </c>
      <c r="AW196" s="13" t="s">
        <v>30</v>
      </c>
      <c r="AX196" s="13" t="s">
        <v>73</v>
      </c>
      <c r="AY196" s="165" t="s">
        <v>120</v>
      </c>
    </row>
    <row r="197" spans="1:65" s="14" customFormat="1">
      <c r="B197" s="171"/>
      <c r="D197" s="159" t="s">
        <v>129</v>
      </c>
      <c r="E197" s="172" t="s">
        <v>1</v>
      </c>
      <c r="F197" s="173" t="s">
        <v>727</v>
      </c>
      <c r="H197" s="174">
        <v>0.7</v>
      </c>
      <c r="I197" s="175"/>
      <c r="L197" s="171"/>
      <c r="M197" s="176"/>
      <c r="N197" s="177"/>
      <c r="O197" s="177"/>
      <c r="P197" s="177"/>
      <c r="Q197" s="177"/>
      <c r="R197" s="177"/>
      <c r="S197" s="177"/>
      <c r="T197" s="178"/>
      <c r="AT197" s="172" t="s">
        <v>129</v>
      </c>
      <c r="AU197" s="172" t="s">
        <v>83</v>
      </c>
      <c r="AV197" s="14" t="s">
        <v>83</v>
      </c>
      <c r="AW197" s="14" t="s">
        <v>30</v>
      </c>
      <c r="AX197" s="14" t="s">
        <v>73</v>
      </c>
      <c r="AY197" s="172" t="s">
        <v>120</v>
      </c>
    </row>
    <row r="198" spans="1:65" s="13" customFormat="1">
      <c r="B198" s="164"/>
      <c r="D198" s="159" t="s">
        <v>129</v>
      </c>
      <c r="E198" s="165" t="s">
        <v>1</v>
      </c>
      <c r="F198" s="166" t="s">
        <v>728</v>
      </c>
      <c r="H198" s="165" t="s">
        <v>1</v>
      </c>
      <c r="I198" s="167"/>
      <c r="L198" s="164"/>
      <c r="M198" s="168"/>
      <c r="N198" s="169"/>
      <c r="O198" s="169"/>
      <c r="P198" s="169"/>
      <c r="Q198" s="169"/>
      <c r="R198" s="169"/>
      <c r="S198" s="169"/>
      <c r="T198" s="170"/>
      <c r="AT198" s="165" t="s">
        <v>129</v>
      </c>
      <c r="AU198" s="165" t="s">
        <v>83</v>
      </c>
      <c r="AV198" s="13" t="s">
        <v>81</v>
      </c>
      <c r="AW198" s="13" t="s">
        <v>30</v>
      </c>
      <c r="AX198" s="13" t="s">
        <v>73</v>
      </c>
      <c r="AY198" s="165" t="s">
        <v>120</v>
      </c>
    </row>
    <row r="199" spans="1:65" s="14" customFormat="1">
      <c r="B199" s="171"/>
      <c r="D199" s="159" t="s">
        <v>129</v>
      </c>
      <c r="E199" s="172" t="s">
        <v>1</v>
      </c>
      <c r="F199" s="173" t="s">
        <v>729</v>
      </c>
      <c r="H199" s="174">
        <v>0.438</v>
      </c>
      <c r="I199" s="175"/>
      <c r="L199" s="171"/>
      <c r="M199" s="176"/>
      <c r="N199" s="177"/>
      <c r="O199" s="177"/>
      <c r="P199" s="177"/>
      <c r="Q199" s="177"/>
      <c r="R199" s="177"/>
      <c r="S199" s="177"/>
      <c r="T199" s="178"/>
      <c r="AT199" s="172" t="s">
        <v>129</v>
      </c>
      <c r="AU199" s="172" t="s">
        <v>83</v>
      </c>
      <c r="AV199" s="14" t="s">
        <v>83</v>
      </c>
      <c r="AW199" s="14" t="s">
        <v>30</v>
      </c>
      <c r="AX199" s="14" t="s">
        <v>73</v>
      </c>
      <c r="AY199" s="172" t="s">
        <v>120</v>
      </c>
    </row>
    <row r="200" spans="1:65" s="14" customFormat="1">
      <c r="B200" s="171"/>
      <c r="D200" s="159" t="s">
        <v>129</v>
      </c>
      <c r="E200" s="172" t="s">
        <v>1</v>
      </c>
      <c r="F200" s="173" t="s">
        <v>730</v>
      </c>
      <c r="H200" s="174">
        <v>1.6</v>
      </c>
      <c r="I200" s="175"/>
      <c r="L200" s="171"/>
      <c r="M200" s="176"/>
      <c r="N200" s="177"/>
      <c r="O200" s="177"/>
      <c r="P200" s="177"/>
      <c r="Q200" s="177"/>
      <c r="R200" s="177"/>
      <c r="S200" s="177"/>
      <c r="T200" s="178"/>
      <c r="AT200" s="172" t="s">
        <v>129</v>
      </c>
      <c r="AU200" s="172" t="s">
        <v>83</v>
      </c>
      <c r="AV200" s="14" t="s">
        <v>83</v>
      </c>
      <c r="AW200" s="14" t="s">
        <v>30</v>
      </c>
      <c r="AX200" s="14" t="s">
        <v>73</v>
      </c>
      <c r="AY200" s="172" t="s">
        <v>120</v>
      </c>
    </row>
    <row r="201" spans="1:65" s="15" customFormat="1">
      <c r="B201" s="179"/>
      <c r="D201" s="159" t="s">
        <v>129</v>
      </c>
      <c r="E201" s="180" t="s">
        <v>1</v>
      </c>
      <c r="F201" s="181" t="s">
        <v>132</v>
      </c>
      <c r="H201" s="182">
        <v>2.738</v>
      </c>
      <c r="I201" s="183"/>
      <c r="L201" s="179"/>
      <c r="M201" s="184"/>
      <c r="N201" s="185"/>
      <c r="O201" s="185"/>
      <c r="P201" s="185"/>
      <c r="Q201" s="185"/>
      <c r="R201" s="185"/>
      <c r="S201" s="185"/>
      <c r="T201" s="186"/>
      <c r="AT201" s="180" t="s">
        <v>129</v>
      </c>
      <c r="AU201" s="180" t="s">
        <v>83</v>
      </c>
      <c r="AV201" s="15" t="s">
        <v>127</v>
      </c>
      <c r="AW201" s="15" t="s">
        <v>30</v>
      </c>
      <c r="AX201" s="15" t="s">
        <v>81</v>
      </c>
      <c r="AY201" s="180" t="s">
        <v>120</v>
      </c>
    </row>
    <row r="202" spans="1:65" s="2" customFormat="1" ht="21.75" customHeight="1">
      <c r="A202" s="32"/>
      <c r="B202" s="144"/>
      <c r="C202" s="145" t="s">
        <v>166</v>
      </c>
      <c r="D202" s="145" t="s">
        <v>123</v>
      </c>
      <c r="E202" s="146" t="s">
        <v>232</v>
      </c>
      <c r="F202" s="147" t="s">
        <v>233</v>
      </c>
      <c r="G202" s="148" t="s">
        <v>234</v>
      </c>
      <c r="H202" s="149">
        <v>10</v>
      </c>
      <c r="I202" s="150"/>
      <c r="J202" s="151">
        <f>ROUND(I202*H202,2)</f>
        <v>0</v>
      </c>
      <c r="K202" s="152"/>
      <c r="L202" s="33"/>
      <c r="M202" s="153" t="s">
        <v>1</v>
      </c>
      <c r="N202" s="154" t="s">
        <v>38</v>
      </c>
      <c r="O202" s="58"/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127</v>
      </c>
      <c r="AT202" s="157" t="s">
        <v>123</v>
      </c>
      <c r="AU202" s="157" t="s">
        <v>83</v>
      </c>
      <c r="AY202" s="17" t="s">
        <v>120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81</v>
      </c>
      <c r="BK202" s="158">
        <f>ROUND(I202*H202,2)</f>
        <v>0</v>
      </c>
      <c r="BL202" s="17" t="s">
        <v>127</v>
      </c>
      <c r="BM202" s="157" t="s">
        <v>222</v>
      </c>
    </row>
    <row r="203" spans="1:65" s="2" customFormat="1" ht="19.5">
      <c r="A203" s="32"/>
      <c r="B203" s="33"/>
      <c r="C203" s="32"/>
      <c r="D203" s="159" t="s">
        <v>128</v>
      </c>
      <c r="E203" s="32"/>
      <c r="F203" s="160" t="s">
        <v>233</v>
      </c>
      <c r="G203" s="32"/>
      <c r="H203" s="32"/>
      <c r="I203" s="161"/>
      <c r="J203" s="32"/>
      <c r="K203" s="32"/>
      <c r="L203" s="33"/>
      <c r="M203" s="162"/>
      <c r="N203" s="163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128</v>
      </c>
      <c r="AU203" s="17" t="s">
        <v>83</v>
      </c>
    </row>
    <row r="204" spans="1:65" s="13" customFormat="1">
      <c r="B204" s="164"/>
      <c r="D204" s="159" t="s">
        <v>129</v>
      </c>
      <c r="E204" s="165" t="s">
        <v>1</v>
      </c>
      <c r="F204" s="166" t="s">
        <v>235</v>
      </c>
      <c r="H204" s="165" t="s">
        <v>1</v>
      </c>
      <c r="I204" s="167"/>
      <c r="L204" s="164"/>
      <c r="M204" s="168"/>
      <c r="N204" s="169"/>
      <c r="O204" s="169"/>
      <c r="P204" s="169"/>
      <c r="Q204" s="169"/>
      <c r="R204" s="169"/>
      <c r="S204" s="169"/>
      <c r="T204" s="170"/>
      <c r="AT204" s="165" t="s">
        <v>129</v>
      </c>
      <c r="AU204" s="165" t="s">
        <v>83</v>
      </c>
      <c r="AV204" s="13" t="s">
        <v>81</v>
      </c>
      <c r="AW204" s="13" t="s">
        <v>30</v>
      </c>
      <c r="AX204" s="13" t="s">
        <v>73</v>
      </c>
      <c r="AY204" s="165" t="s">
        <v>120</v>
      </c>
    </row>
    <row r="205" spans="1:65" s="14" customFormat="1">
      <c r="B205" s="171"/>
      <c r="D205" s="159" t="s">
        <v>129</v>
      </c>
      <c r="E205" s="172" t="s">
        <v>1</v>
      </c>
      <c r="F205" s="173" t="s">
        <v>731</v>
      </c>
      <c r="H205" s="174">
        <v>10</v>
      </c>
      <c r="I205" s="175"/>
      <c r="L205" s="171"/>
      <c r="M205" s="176"/>
      <c r="N205" s="177"/>
      <c r="O205" s="177"/>
      <c r="P205" s="177"/>
      <c r="Q205" s="177"/>
      <c r="R205" s="177"/>
      <c r="S205" s="177"/>
      <c r="T205" s="178"/>
      <c r="AT205" s="172" t="s">
        <v>129</v>
      </c>
      <c r="AU205" s="172" t="s">
        <v>83</v>
      </c>
      <c r="AV205" s="14" t="s">
        <v>83</v>
      </c>
      <c r="AW205" s="14" t="s">
        <v>30</v>
      </c>
      <c r="AX205" s="14" t="s">
        <v>73</v>
      </c>
      <c r="AY205" s="172" t="s">
        <v>120</v>
      </c>
    </row>
    <row r="206" spans="1:65" s="15" customFormat="1">
      <c r="B206" s="179"/>
      <c r="D206" s="159" t="s">
        <v>129</v>
      </c>
      <c r="E206" s="180" t="s">
        <v>1</v>
      </c>
      <c r="F206" s="181" t="s">
        <v>132</v>
      </c>
      <c r="H206" s="182">
        <v>10</v>
      </c>
      <c r="I206" s="183"/>
      <c r="L206" s="179"/>
      <c r="M206" s="184"/>
      <c r="N206" s="185"/>
      <c r="O206" s="185"/>
      <c r="P206" s="185"/>
      <c r="Q206" s="185"/>
      <c r="R206" s="185"/>
      <c r="S206" s="185"/>
      <c r="T206" s="186"/>
      <c r="AT206" s="180" t="s">
        <v>129</v>
      </c>
      <c r="AU206" s="180" t="s">
        <v>83</v>
      </c>
      <c r="AV206" s="15" t="s">
        <v>127</v>
      </c>
      <c r="AW206" s="15" t="s">
        <v>30</v>
      </c>
      <c r="AX206" s="15" t="s">
        <v>81</v>
      </c>
      <c r="AY206" s="180" t="s">
        <v>120</v>
      </c>
    </row>
    <row r="207" spans="1:65" s="2" customFormat="1" ht="21.75" customHeight="1">
      <c r="A207" s="32"/>
      <c r="B207" s="144"/>
      <c r="C207" s="145" t="s">
        <v>219</v>
      </c>
      <c r="D207" s="145" t="s">
        <v>123</v>
      </c>
      <c r="E207" s="146" t="s">
        <v>237</v>
      </c>
      <c r="F207" s="147" t="s">
        <v>238</v>
      </c>
      <c r="G207" s="148" t="s">
        <v>234</v>
      </c>
      <c r="H207" s="149">
        <v>6</v>
      </c>
      <c r="I207" s="150"/>
      <c r="J207" s="151">
        <f>ROUND(I207*H207,2)</f>
        <v>0</v>
      </c>
      <c r="K207" s="152"/>
      <c r="L207" s="33"/>
      <c r="M207" s="153" t="s">
        <v>1</v>
      </c>
      <c r="N207" s="154" t="s">
        <v>38</v>
      </c>
      <c r="O207" s="58"/>
      <c r="P207" s="155">
        <f>O207*H207</f>
        <v>0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7" t="s">
        <v>127</v>
      </c>
      <c r="AT207" s="157" t="s">
        <v>123</v>
      </c>
      <c r="AU207" s="157" t="s">
        <v>83</v>
      </c>
      <c r="AY207" s="17" t="s">
        <v>120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7" t="s">
        <v>81</v>
      </c>
      <c r="BK207" s="158">
        <f>ROUND(I207*H207,2)</f>
        <v>0</v>
      </c>
      <c r="BL207" s="17" t="s">
        <v>127</v>
      </c>
      <c r="BM207" s="157" t="s">
        <v>228</v>
      </c>
    </row>
    <row r="208" spans="1:65" s="2" customFormat="1" ht="19.5">
      <c r="A208" s="32"/>
      <c r="B208" s="33"/>
      <c r="C208" s="32"/>
      <c r="D208" s="159" t="s">
        <v>128</v>
      </c>
      <c r="E208" s="32"/>
      <c r="F208" s="160" t="s">
        <v>238</v>
      </c>
      <c r="G208" s="32"/>
      <c r="H208" s="32"/>
      <c r="I208" s="161"/>
      <c r="J208" s="32"/>
      <c r="K208" s="32"/>
      <c r="L208" s="33"/>
      <c r="M208" s="162"/>
      <c r="N208" s="163"/>
      <c r="O208" s="58"/>
      <c r="P208" s="58"/>
      <c r="Q208" s="58"/>
      <c r="R208" s="58"/>
      <c r="S208" s="58"/>
      <c r="T208" s="59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128</v>
      </c>
      <c r="AU208" s="17" t="s">
        <v>83</v>
      </c>
    </row>
    <row r="209" spans="1:65" s="13" customFormat="1">
      <c r="B209" s="164"/>
      <c r="D209" s="159" t="s">
        <v>129</v>
      </c>
      <c r="E209" s="165" t="s">
        <v>1</v>
      </c>
      <c r="F209" s="166" t="s">
        <v>240</v>
      </c>
      <c r="H209" s="165" t="s">
        <v>1</v>
      </c>
      <c r="I209" s="167"/>
      <c r="L209" s="164"/>
      <c r="M209" s="168"/>
      <c r="N209" s="169"/>
      <c r="O209" s="169"/>
      <c r="P209" s="169"/>
      <c r="Q209" s="169"/>
      <c r="R209" s="169"/>
      <c r="S209" s="169"/>
      <c r="T209" s="170"/>
      <c r="AT209" s="165" t="s">
        <v>129</v>
      </c>
      <c r="AU209" s="165" t="s">
        <v>83</v>
      </c>
      <c r="AV209" s="13" t="s">
        <v>81</v>
      </c>
      <c r="AW209" s="13" t="s">
        <v>30</v>
      </c>
      <c r="AX209" s="13" t="s">
        <v>73</v>
      </c>
      <c r="AY209" s="165" t="s">
        <v>120</v>
      </c>
    </row>
    <row r="210" spans="1:65" s="14" customFormat="1">
      <c r="B210" s="171"/>
      <c r="D210" s="159" t="s">
        <v>129</v>
      </c>
      <c r="E210" s="172" t="s">
        <v>1</v>
      </c>
      <c r="F210" s="173" t="s">
        <v>241</v>
      </c>
      <c r="H210" s="174">
        <v>6</v>
      </c>
      <c r="I210" s="175"/>
      <c r="L210" s="171"/>
      <c r="M210" s="176"/>
      <c r="N210" s="177"/>
      <c r="O210" s="177"/>
      <c r="P210" s="177"/>
      <c r="Q210" s="177"/>
      <c r="R210" s="177"/>
      <c r="S210" s="177"/>
      <c r="T210" s="178"/>
      <c r="AT210" s="172" t="s">
        <v>129</v>
      </c>
      <c r="AU210" s="172" t="s">
        <v>83</v>
      </c>
      <c r="AV210" s="14" t="s">
        <v>83</v>
      </c>
      <c r="AW210" s="14" t="s">
        <v>30</v>
      </c>
      <c r="AX210" s="14" t="s">
        <v>73</v>
      </c>
      <c r="AY210" s="172" t="s">
        <v>120</v>
      </c>
    </row>
    <row r="211" spans="1:65" s="15" customFormat="1">
      <c r="B211" s="179"/>
      <c r="D211" s="159" t="s">
        <v>129</v>
      </c>
      <c r="E211" s="180" t="s">
        <v>1</v>
      </c>
      <c r="F211" s="181" t="s">
        <v>132</v>
      </c>
      <c r="H211" s="182">
        <v>6</v>
      </c>
      <c r="I211" s="183"/>
      <c r="L211" s="179"/>
      <c r="M211" s="184"/>
      <c r="N211" s="185"/>
      <c r="O211" s="185"/>
      <c r="P211" s="185"/>
      <c r="Q211" s="185"/>
      <c r="R211" s="185"/>
      <c r="S211" s="185"/>
      <c r="T211" s="186"/>
      <c r="AT211" s="180" t="s">
        <v>129</v>
      </c>
      <c r="AU211" s="180" t="s">
        <v>83</v>
      </c>
      <c r="AV211" s="15" t="s">
        <v>127</v>
      </c>
      <c r="AW211" s="15" t="s">
        <v>30</v>
      </c>
      <c r="AX211" s="15" t="s">
        <v>81</v>
      </c>
      <c r="AY211" s="180" t="s">
        <v>120</v>
      </c>
    </row>
    <row r="212" spans="1:65" s="2" customFormat="1" ht="33" customHeight="1">
      <c r="A212" s="32"/>
      <c r="B212" s="144"/>
      <c r="C212" s="145" t="s">
        <v>170</v>
      </c>
      <c r="D212" s="145" t="s">
        <v>123</v>
      </c>
      <c r="E212" s="146" t="s">
        <v>242</v>
      </c>
      <c r="F212" s="147" t="s">
        <v>243</v>
      </c>
      <c r="G212" s="148" t="s">
        <v>201</v>
      </c>
      <c r="H212" s="149">
        <v>4776</v>
      </c>
      <c r="I212" s="150"/>
      <c r="J212" s="151">
        <f>ROUND(I212*H212,2)</f>
        <v>0</v>
      </c>
      <c r="K212" s="152"/>
      <c r="L212" s="33"/>
      <c r="M212" s="153" t="s">
        <v>1</v>
      </c>
      <c r="N212" s="154" t="s">
        <v>38</v>
      </c>
      <c r="O212" s="58"/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127</v>
      </c>
      <c r="AT212" s="157" t="s">
        <v>123</v>
      </c>
      <c r="AU212" s="157" t="s">
        <v>83</v>
      </c>
      <c r="AY212" s="17" t="s">
        <v>120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7" t="s">
        <v>81</v>
      </c>
      <c r="BK212" s="158">
        <f>ROUND(I212*H212,2)</f>
        <v>0</v>
      </c>
      <c r="BL212" s="17" t="s">
        <v>127</v>
      </c>
      <c r="BM212" s="157" t="s">
        <v>156</v>
      </c>
    </row>
    <row r="213" spans="1:65" s="2" customFormat="1" ht="19.5">
      <c r="A213" s="32"/>
      <c r="B213" s="33"/>
      <c r="C213" s="32"/>
      <c r="D213" s="159" t="s">
        <v>128</v>
      </c>
      <c r="E213" s="32"/>
      <c r="F213" s="160" t="s">
        <v>243</v>
      </c>
      <c r="G213" s="32"/>
      <c r="H213" s="32"/>
      <c r="I213" s="161"/>
      <c r="J213" s="32"/>
      <c r="K213" s="32"/>
      <c r="L213" s="33"/>
      <c r="M213" s="162"/>
      <c r="N213" s="163"/>
      <c r="O213" s="58"/>
      <c r="P213" s="58"/>
      <c r="Q213" s="58"/>
      <c r="R213" s="58"/>
      <c r="S213" s="58"/>
      <c r="T213" s="59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7" t="s">
        <v>128</v>
      </c>
      <c r="AU213" s="17" t="s">
        <v>83</v>
      </c>
    </row>
    <row r="214" spans="1:65" s="13" customFormat="1">
      <c r="B214" s="164"/>
      <c r="D214" s="159" t="s">
        <v>129</v>
      </c>
      <c r="E214" s="165" t="s">
        <v>1</v>
      </c>
      <c r="F214" s="166" t="s">
        <v>245</v>
      </c>
      <c r="H214" s="165" t="s">
        <v>1</v>
      </c>
      <c r="I214" s="167"/>
      <c r="L214" s="164"/>
      <c r="M214" s="168"/>
      <c r="N214" s="169"/>
      <c r="O214" s="169"/>
      <c r="P214" s="169"/>
      <c r="Q214" s="169"/>
      <c r="R214" s="169"/>
      <c r="S214" s="169"/>
      <c r="T214" s="170"/>
      <c r="AT214" s="165" t="s">
        <v>129</v>
      </c>
      <c r="AU214" s="165" t="s">
        <v>83</v>
      </c>
      <c r="AV214" s="13" t="s">
        <v>81</v>
      </c>
      <c r="AW214" s="13" t="s">
        <v>30</v>
      </c>
      <c r="AX214" s="13" t="s">
        <v>73</v>
      </c>
      <c r="AY214" s="165" t="s">
        <v>120</v>
      </c>
    </row>
    <row r="215" spans="1:65" s="14" customFormat="1">
      <c r="B215" s="171"/>
      <c r="D215" s="159" t="s">
        <v>129</v>
      </c>
      <c r="E215" s="172" t="s">
        <v>1</v>
      </c>
      <c r="F215" s="173" t="s">
        <v>732</v>
      </c>
      <c r="H215" s="174">
        <v>700</v>
      </c>
      <c r="I215" s="175"/>
      <c r="L215" s="171"/>
      <c r="M215" s="176"/>
      <c r="N215" s="177"/>
      <c r="O215" s="177"/>
      <c r="P215" s="177"/>
      <c r="Q215" s="177"/>
      <c r="R215" s="177"/>
      <c r="S215" s="177"/>
      <c r="T215" s="178"/>
      <c r="AT215" s="172" t="s">
        <v>129</v>
      </c>
      <c r="AU215" s="172" t="s">
        <v>83</v>
      </c>
      <c r="AV215" s="14" t="s">
        <v>83</v>
      </c>
      <c r="AW215" s="14" t="s">
        <v>30</v>
      </c>
      <c r="AX215" s="14" t="s">
        <v>73</v>
      </c>
      <c r="AY215" s="172" t="s">
        <v>120</v>
      </c>
    </row>
    <row r="216" spans="1:65" s="14" customFormat="1">
      <c r="B216" s="171"/>
      <c r="D216" s="159" t="s">
        <v>129</v>
      </c>
      <c r="E216" s="172" t="s">
        <v>1</v>
      </c>
      <c r="F216" s="173" t="s">
        <v>733</v>
      </c>
      <c r="H216" s="174">
        <v>876</v>
      </c>
      <c r="I216" s="175"/>
      <c r="L216" s="171"/>
      <c r="M216" s="176"/>
      <c r="N216" s="177"/>
      <c r="O216" s="177"/>
      <c r="P216" s="177"/>
      <c r="Q216" s="177"/>
      <c r="R216" s="177"/>
      <c r="S216" s="177"/>
      <c r="T216" s="178"/>
      <c r="AT216" s="172" t="s">
        <v>129</v>
      </c>
      <c r="AU216" s="172" t="s">
        <v>83</v>
      </c>
      <c r="AV216" s="14" t="s">
        <v>83</v>
      </c>
      <c r="AW216" s="14" t="s">
        <v>30</v>
      </c>
      <c r="AX216" s="14" t="s">
        <v>73</v>
      </c>
      <c r="AY216" s="172" t="s">
        <v>120</v>
      </c>
    </row>
    <row r="217" spans="1:65" s="14" customFormat="1">
      <c r="B217" s="171"/>
      <c r="D217" s="159" t="s">
        <v>129</v>
      </c>
      <c r="E217" s="172" t="s">
        <v>1</v>
      </c>
      <c r="F217" s="173" t="s">
        <v>734</v>
      </c>
      <c r="H217" s="174">
        <v>3200</v>
      </c>
      <c r="I217" s="175"/>
      <c r="L217" s="171"/>
      <c r="M217" s="176"/>
      <c r="N217" s="177"/>
      <c r="O217" s="177"/>
      <c r="P217" s="177"/>
      <c r="Q217" s="177"/>
      <c r="R217" s="177"/>
      <c r="S217" s="177"/>
      <c r="T217" s="178"/>
      <c r="AT217" s="172" t="s">
        <v>129</v>
      </c>
      <c r="AU217" s="172" t="s">
        <v>83</v>
      </c>
      <c r="AV217" s="14" t="s">
        <v>83</v>
      </c>
      <c r="AW217" s="14" t="s">
        <v>30</v>
      </c>
      <c r="AX217" s="14" t="s">
        <v>73</v>
      </c>
      <c r="AY217" s="172" t="s">
        <v>120</v>
      </c>
    </row>
    <row r="218" spans="1:65" s="15" customFormat="1">
      <c r="B218" s="179"/>
      <c r="D218" s="159" t="s">
        <v>129</v>
      </c>
      <c r="E218" s="180" t="s">
        <v>1</v>
      </c>
      <c r="F218" s="181" t="s">
        <v>132</v>
      </c>
      <c r="H218" s="182">
        <v>4776</v>
      </c>
      <c r="I218" s="183"/>
      <c r="L218" s="179"/>
      <c r="M218" s="184"/>
      <c r="N218" s="185"/>
      <c r="O218" s="185"/>
      <c r="P218" s="185"/>
      <c r="Q218" s="185"/>
      <c r="R218" s="185"/>
      <c r="S218" s="185"/>
      <c r="T218" s="186"/>
      <c r="AT218" s="180" t="s">
        <v>129</v>
      </c>
      <c r="AU218" s="180" t="s">
        <v>83</v>
      </c>
      <c r="AV218" s="15" t="s">
        <v>127</v>
      </c>
      <c r="AW218" s="15" t="s">
        <v>30</v>
      </c>
      <c r="AX218" s="15" t="s">
        <v>81</v>
      </c>
      <c r="AY218" s="180" t="s">
        <v>120</v>
      </c>
    </row>
    <row r="219" spans="1:65" s="2" customFormat="1" ht="33" customHeight="1">
      <c r="A219" s="32"/>
      <c r="B219" s="144"/>
      <c r="C219" s="145" t="s">
        <v>231</v>
      </c>
      <c r="D219" s="145" t="s">
        <v>123</v>
      </c>
      <c r="E219" s="146" t="s">
        <v>248</v>
      </c>
      <c r="F219" s="147" t="s">
        <v>249</v>
      </c>
      <c r="G219" s="148" t="s">
        <v>201</v>
      </c>
      <c r="H219" s="149">
        <v>4776</v>
      </c>
      <c r="I219" s="150"/>
      <c r="J219" s="151">
        <f>ROUND(I219*H219,2)</f>
        <v>0</v>
      </c>
      <c r="K219" s="152"/>
      <c r="L219" s="33"/>
      <c r="M219" s="153" t="s">
        <v>1</v>
      </c>
      <c r="N219" s="154" t="s">
        <v>38</v>
      </c>
      <c r="O219" s="58"/>
      <c r="P219" s="155">
        <f>O219*H219</f>
        <v>0</v>
      </c>
      <c r="Q219" s="155">
        <v>0</v>
      </c>
      <c r="R219" s="155">
        <f>Q219*H219</f>
        <v>0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127</v>
      </c>
      <c r="AT219" s="157" t="s">
        <v>123</v>
      </c>
      <c r="AU219" s="157" t="s">
        <v>83</v>
      </c>
      <c r="AY219" s="17" t="s">
        <v>120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7" t="s">
        <v>81</v>
      </c>
      <c r="BK219" s="158">
        <f>ROUND(I219*H219,2)</f>
        <v>0</v>
      </c>
      <c r="BL219" s="17" t="s">
        <v>127</v>
      </c>
      <c r="BM219" s="157" t="s">
        <v>239</v>
      </c>
    </row>
    <row r="220" spans="1:65" s="2" customFormat="1" ht="19.5">
      <c r="A220" s="32"/>
      <c r="B220" s="33"/>
      <c r="C220" s="32"/>
      <c r="D220" s="159" t="s">
        <v>128</v>
      </c>
      <c r="E220" s="32"/>
      <c r="F220" s="160" t="s">
        <v>249</v>
      </c>
      <c r="G220" s="32"/>
      <c r="H220" s="32"/>
      <c r="I220" s="161"/>
      <c r="J220" s="32"/>
      <c r="K220" s="32"/>
      <c r="L220" s="33"/>
      <c r="M220" s="162"/>
      <c r="N220" s="163"/>
      <c r="O220" s="58"/>
      <c r="P220" s="58"/>
      <c r="Q220" s="58"/>
      <c r="R220" s="58"/>
      <c r="S220" s="58"/>
      <c r="T220" s="59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128</v>
      </c>
      <c r="AU220" s="17" t="s">
        <v>83</v>
      </c>
    </row>
    <row r="221" spans="1:65" s="13" customFormat="1">
      <c r="B221" s="164"/>
      <c r="D221" s="159" t="s">
        <v>129</v>
      </c>
      <c r="E221" s="165" t="s">
        <v>1</v>
      </c>
      <c r="F221" s="166" t="s">
        <v>245</v>
      </c>
      <c r="H221" s="165" t="s">
        <v>1</v>
      </c>
      <c r="I221" s="167"/>
      <c r="L221" s="164"/>
      <c r="M221" s="168"/>
      <c r="N221" s="169"/>
      <c r="O221" s="169"/>
      <c r="P221" s="169"/>
      <c r="Q221" s="169"/>
      <c r="R221" s="169"/>
      <c r="S221" s="169"/>
      <c r="T221" s="170"/>
      <c r="AT221" s="165" t="s">
        <v>129</v>
      </c>
      <c r="AU221" s="165" t="s">
        <v>83</v>
      </c>
      <c r="AV221" s="13" t="s">
        <v>81</v>
      </c>
      <c r="AW221" s="13" t="s">
        <v>30</v>
      </c>
      <c r="AX221" s="13" t="s">
        <v>73</v>
      </c>
      <c r="AY221" s="165" t="s">
        <v>120</v>
      </c>
    </row>
    <row r="222" spans="1:65" s="14" customFormat="1">
      <c r="B222" s="171"/>
      <c r="D222" s="159" t="s">
        <v>129</v>
      </c>
      <c r="E222" s="172" t="s">
        <v>1</v>
      </c>
      <c r="F222" s="173" t="s">
        <v>732</v>
      </c>
      <c r="H222" s="174">
        <v>700</v>
      </c>
      <c r="I222" s="175"/>
      <c r="L222" s="171"/>
      <c r="M222" s="176"/>
      <c r="N222" s="177"/>
      <c r="O222" s="177"/>
      <c r="P222" s="177"/>
      <c r="Q222" s="177"/>
      <c r="R222" s="177"/>
      <c r="S222" s="177"/>
      <c r="T222" s="178"/>
      <c r="AT222" s="172" t="s">
        <v>129</v>
      </c>
      <c r="AU222" s="172" t="s">
        <v>83</v>
      </c>
      <c r="AV222" s="14" t="s">
        <v>83</v>
      </c>
      <c r="AW222" s="14" t="s">
        <v>30</v>
      </c>
      <c r="AX222" s="14" t="s">
        <v>73</v>
      </c>
      <c r="AY222" s="172" t="s">
        <v>120</v>
      </c>
    </row>
    <row r="223" spans="1:65" s="14" customFormat="1">
      <c r="B223" s="171"/>
      <c r="D223" s="159" t="s">
        <v>129</v>
      </c>
      <c r="E223" s="172" t="s">
        <v>1</v>
      </c>
      <c r="F223" s="173" t="s">
        <v>733</v>
      </c>
      <c r="H223" s="174">
        <v>876</v>
      </c>
      <c r="I223" s="175"/>
      <c r="L223" s="171"/>
      <c r="M223" s="176"/>
      <c r="N223" s="177"/>
      <c r="O223" s="177"/>
      <c r="P223" s="177"/>
      <c r="Q223" s="177"/>
      <c r="R223" s="177"/>
      <c r="S223" s="177"/>
      <c r="T223" s="178"/>
      <c r="AT223" s="172" t="s">
        <v>129</v>
      </c>
      <c r="AU223" s="172" t="s">
        <v>83</v>
      </c>
      <c r="AV223" s="14" t="s">
        <v>83</v>
      </c>
      <c r="AW223" s="14" t="s">
        <v>30</v>
      </c>
      <c r="AX223" s="14" t="s">
        <v>73</v>
      </c>
      <c r="AY223" s="172" t="s">
        <v>120</v>
      </c>
    </row>
    <row r="224" spans="1:65" s="14" customFormat="1">
      <c r="B224" s="171"/>
      <c r="D224" s="159" t="s">
        <v>129</v>
      </c>
      <c r="E224" s="172" t="s">
        <v>1</v>
      </c>
      <c r="F224" s="173" t="s">
        <v>734</v>
      </c>
      <c r="H224" s="174">
        <v>3200</v>
      </c>
      <c r="I224" s="175"/>
      <c r="L224" s="171"/>
      <c r="M224" s="176"/>
      <c r="N224" s="177"/>
      <c r="O224" s="177"/>
      <c r="P224" s="177"/>
      <c r="Q224" s="177"/>
      <c r="R224" s="177"/>
      <c r="S224" s="177"/>
      <c r="T224" s="178"/>
      <c r="AT224" s="172" t="s">
        <v>129</v>
      </c>
      <c r="AU224" s="172" t="s">
        <v>83</v>
      </c>
      <c r="AV224" s="14" t="s">
        <v>83</v>
      </c>
      <c r="AW224" s="14" t="s">
        <v>30</v>
      </c>
      <c r="AX224" s="14" t="s">
        <v>73</v>
      </c>
      <c r="AY224" s="172" t="s">
        <v>120</v>
      </c>
    </row>
    <row r="225" spans="1:65" s="15" customFormat="1">
      <c r="B225" s="179"/>
      <c r="D225" s="159" t="s">
        <v>129</v>
      </c>
      <c r="E225" s="180" t="s">
        <v>1</v>
      </c>
      <c r="F225" s="181" t="s">
        <v>132</v>
      </c>
      <c r="H225" s="182">
        <v>4776</v>
      </c>
      <c r="I225" s="183"/>
      <c r="L225" s="179"/>
      <c r="M225" s="184"/>
      <c r="N225" s="185"/>
      <c r="O225" s="185"/>
      <c r="P225" s="185"/>
      <c r="Q225" s="185"/>
      <c r="R225" s="185"/>
      <c r="S225" s="185"/>
      <c r="T225" s="186"/>
      <c r="AT225" s="180" t="s">
        <v>129</v>
      </c>
      <c r="AU225" s="180" t="s">
        <v>83</v>
      </c>
      <c r="AV225" s="15" t="s">
        <v>127</v>
      </c>
      <c r="AW225" s="15" t="s">
        <v>30</v>
      </c>
      <c r="AX225" s="15" t="s">
        <v>81</v>
      </c>
      <c r="AY225" s="180" t="s">
        <v>120</v>
      </c>
    </row>
    <row r="226" spans="1:65" s="12" customFormat="1" ht="22.9" customHeight="1">
      <c r="B226" s="131"/>
      <c r="D226" s="132" t="s">
        <v>72</v>
      </c>
      <c r="E226" s="142" t="s">
        <v>267</v>
      </c>
      <c r="F226" s="142" t="s">
        <v>268</v>
      </c>
      <c r="I226" s="134"/>
      <c r="J226" s="143">
        <f>BK226</f>
        <v>0</v>
      </c>
      <c r="L226" s="131"/>
      <c r="M226" s="136"/>
      <c r="N226" s="137"/>
      <c r="O226" s="137"/>
      <c r="P226" s="138">
        <f>SUM(P227:P246)</f>
        <v>0</v>
      </c>
      <c r="Q226" s="137"/>
      <c r="R226" s="138">
        <f>SUM(R227:R246)</f>
        <v>0</v>
      </c>
      <c r="S226" s="137"/>
      <c r="T226" s="139">
        <f>SUM(T227:T246)</f>
        <v>0</v>
      </c>
      <c r="AR226" s="132" t="s">
        <v>81</v>
      </c>
      <c r="AT226" s="140" t="s">
        <v>72</v>
      </c>
      <c r="AU226" s="140" t="s">
        <v>81</v>
      </c>
      <c r="AY226" s="132" t="s">
        <v>120</v>
      </c>
      <c r="BK226" s="141">
        <f>SUM(BK227:BK246)</f>
        <v>0</v>
      </c>
    </row>
    <row r="227" spans="1:65" s="2" customFormat="1" ht="21.75" customHeight="1">
      <c r="A227" s="32"/>
      <c r="B227" s="144"/>
      <c r="C227" s="145" t="s">
        <v>176</v>
      </c>
      <c r="D227" s="145" t="s">
        <v>123</v>
      </c>
      <c r="E227" s="146" t="s">
        <v>270</v>
      </c>
      <c r="F227" s="147" t="s">
        <v>271</v>
      </c>
      <c r="G227" s="148" t="s">
        <v>272</v>
      </c>
      <c r="H227" s="149">
        <v>117.8</v>
      </c>
      <c r="I227" s="150"/>
      <c r="J227" s="151">
        <f>ROUND(I227*H227,2)</f>
        <v>0</v>
      </c>
      <c r="K227" s="152"/>
      <c r="L227" s="33"/>
      <c r="M227" s="153" t="s">
        <v>1</v>
      </c>
      <c r="N227" s="154" t="s">
        <v>38</v>
      </c>
      <c r="O227" s="58"/>
      <c r="P227" s="155">
        <f>O227*H227</f>
        <v>0</v>
      </c>
      <c r="Q227" s="155">
        <v>0</v>
      </c>
      <c r="R227" s="155">
        <f>Q227*H227</f>
        <v>0</v>
      </c>
      <c r="S227" s="155">
        <v>0</v>
      </c>
      <c r="T227" s="156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7" t="s">
        <v>127</v>
      </c>
      <c r="AT227" s="157" t="s">
        <v>123</v>
      </c>
      <c r="AU227" s="157" t="s">
        <v>83</v>
      </c>
      <c r="AY227" s="17" t="s">
        <v>120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7" t="s">
        <v>81</v>
      </c>
      <c r="BK227" s="158">
        <f>ROUND(I227*H227,2)</f>
        <v>0</v>
      </c>
      <c r="BL227" s="17" t="s">
        <v>127</v>
      </c>
      <c r="BM227" s="157" t="s">
        <v>244</v>
      </c>
    </row>
    <row r="228" spans="1:65" s="2" customFormat="1" ht="19.5">
      <c r="A228" s="32"/>
      <c r="B228" s="33"/>
      <c r="C228" s="32"/>
      <c r="D228" s="159" t="s">
        <v>128</v>
      </c>
      <c r="E228" s="32"/>
      <c r="F228" s="160" t="s">
        <v>271</v>
      </c>
      <c r="G228" s="32"/>
      <c r="H228" s="32"/>
      <c r="I228" s="161"/>
      <c r="J228" s="32"/>
      <c r="K228" s="32"/>
      <c r="L228" s="33"/>
      <c r="M228" s="162"/>
      <c r="N228" s="163"/>
      <c r="O228" s="58"/>
      <c r="P228" s="58"/>
      <c r="Q228" s="58"/>
      <c r="R228" s="58"/>
      <c r="S228" s="58"/>
      <c r="T228" s="59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128</v>
      </c>
      <c r="AU228" s="17" t="s">
        <v>83</v>
      </c>
    </row>
    <row r="229" spans="1:65" s="13" customFormat="1" ht="22.5">
      <c r="B229" s="164"/>
      <c r="D229" s="159" t="s">
        <v>129</v>
      </c>
      <c r="E229" s="165" t="s">
        <v>1</v>
      </c>
      <c r="F229" s="166" t="s">
        <v>274</v>
      </c>
      <c r="H229" s="165" t="s">
        <v>1</v>
      </c>
      <c r="I229" s="167"/>
      <c r="L229" s="164"/>
      <c r="M229" s="168"/>
      <c r="N229" s="169"/>
      <c r="O229" s="169"/>
      <c r="P229" s="169"/>
      <c r="Q229" s="169"/>
      <c r="R229" s="169"/>
      <c r="S229" s="169"/>
      <c r="T229" s="170"/>
      <c r="AT229" s="165" t="s">
        <v>129</v>
      </c>
      <c r="AU229" s="165" t="s">
        <v>83</v>
      </c>
      <c r="AV229" s="13" t="s">
        <v>81</v>
      </c>
      <c r="AW229" s="13" t="s">
        <v>30</v>
      </c>
      <c r="AX229" s="13" t="s">
        <v>73</v>
      </c>
      <c r="AY229" s="165" t="s">
        <v>120</v>
      </c>
    </row>
    <row r="230" spans="1:65" s="14" customFormat="1">
      <c r="B230" s="171"/>
      <c r="D230" s="159" t="s">
        <v>129</v>
      </c>
      <c r="E230" s="172" t="s">
        <v>1</v>
      </c>
      <c r="F230" s="173" t="s">
        <v>735</v>
      </c>
      <c r="H230" s="174">
        <v>117.8</v>
      </c>
      <c r="I230" s="175"/>
      <c r="L230" s="171"/>
      <c r="M230" s="176"/>
      <c r="N230" s="177"/>
      <c r="O230" s="177"/>
      <c r="P230" s="177"/>
      <c r="Q230" s="177"/>
      <c r="R230" s="177"/>
      <c r="S230" s="177"/>
      <c r="T230" s="178"/>
      <c r="AT230" s="172" t="s">
        <v>129</v>
      </c>
      <c r="AU230" s="172" t="s">
        <v>83</v>
      </c>
      <c r="AV230" s="14" t="s">
        <v>83</v>
      </c>
      <c r="AW230" s="14" t="s">
        <v>30</v>
      </c>
      <c r="AX230" s="14" t="s">
        <v>73</v>
      </c>
      <c r="AY230" s="172" t="s">
        <v>120</v>
      </c>
    </row>
    <row r="231" spans="1:65" s="15" customFormat="1">
      <c r="B231" s="179"/>
      <c r="D231" s="159" t="s">
        <v>129</v>
      </c>
      <c r="E231" s="180" t="s">
        <v>1</v>
      </c>
      <c r="F231" s="181" t="s">
        <v>132</v>
      </c>
      <c r="H231" s="182">
        <v>117.8</v>
      </c>
      <c r="I231" s="183"/>
      <c r="L231" s="179"/>
      <c r="M231" s="184"/>
      <c r="N231" s="185"/>
      <c r="O231" s="185"/>
      <c r="P231" s="185"/>
      <c r="Q231" s="185"/>
      <c r="R231" s="185"/>
      <c r="S231" s="185"/>
      <c r="T231" s="186"/>
      <c r="AT231" s="180" t="s">
        <v>129</v>
      </c>
      <c r="AU231" s="180" t="s">
        <v>83</v>
      </c>
      <c r="AV231" s="15" t="s">
        <v>127</v>
      </c>
      <c r="AW231" s="15" t="s">
        <v>30</v>
      </c>
      <c r="AX231" s="15" t="s">
        <v>81</v>
      </c>
      <c r="AY231" s="180" t="s">
        <v>120</v>
      </c>
    </row>
    <row r="232" spans="1:65" s="2" customFormat="1" ht="16.5" customHeight="1">
      <c r="A232" s="32"/>
      <c r="B232" s="144"/>
      <c r="C232" s="187" t="s">
        <v>7</v>
      </c>
      <c r="D232" s="187" t="s">
        <v>143</v>
      </c>
      <c r="E232" s="188" t="s">
        <v>281</v>
      </c>
      <c r="F232" s="189" t="s">
        <v>282</v>
      </c>
      <c r="G232" s="190" t="s">
        <v>146</v>
      </c>
      <c r="H232" s="191">
        <v>63.612000000000002</v>
      </c>
      <c r="I232" s="192"/>
      <c r="J232" s="193">
        <f>ROUND(I232*H232,2)</f>
        <v>0</v>
      </c>
      <c r="K232" s="194"/>
      <c r="L232" s="195"/>
      <c r="M232" s="196" t="s">
        <v>1</v>
      </c>
      <c r="N232" s="197" t="s">
        <v>38</v>
      </c>
      <c r="O232" s="58"/>
      <c r="P232" s="155">
        <f>O232*H232</f>
        <v>0</v>
      </c>
      <c r="Q232" s="155">
        <v>0</v>
      </c>
      <c r="R232" s="155">
        <f>Q232*H232</f>
        <v>0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147</v>
      </c>
      <c r="AT232" s="157" t="s">
        <v>143</v>
      </c>
      <c r="AU232" s="157" t="s">
        <v>83</v>
      </c>
      <c r="AY232" s="17" t="s">
        <v>120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127</v>
      </c>
      <c r="BM232" s="157" t="s">
        <v>250</v>
      </c>
    </row>
    <row r="233" spans="1:65" s="2" customFormat="1">
      <c r="A233" s="32"/>
      <c r="B233" s="33"/>
      <c r="C233" s="32"/>
      <c r="D233" s="159" t="s">
        <v>128</v>
      </c>
      <c r="E233" s="32"/>
      <c r="F233" s="160" t="s">
        <v>282</v>
      </c>
      <c r="G233" s="32"/>
      <c r="H233" s="32"/>
      <c r="I233" s="161"/>
      <c r="J233" s="32"/>
      <c r="K233" s="32"/>
      <c r="L233" s="33"/>
      <c r="M233" s="162"/>
      <c r="N233" s="163"/>
      <c r="O233" s="58"/>
      <c r="P233" s="58"/>
      <c r="Q233" s="58"/>
      <c r="R233" s="58"/>
      <c r="S233" s="58"/>
      <c r="T233" s="5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128</v>
      </c>
      <c r="AU233" s="17" t="s">
        <v>83</v>
      </c>
    </row>
    <row r="234" spans="1:65" s="13" customFormat="1" ht="22.5">
      <c r="B234" s="164"/>
      <c r="D234" s="159" t="s">
        <v>129</v>
      </c>
      <c r="E234" s="165" t="s">
        <v>1</v>
      </c>
      <c r="F234" s="166" t="s">
        <v>274</v>
      </c>
      <c r="H234" s="165" t="s">
        <v>1</v>
      </c>
      <c r="I234" s="167"/>
      <c r="L234" s="164"/>
      <c r="M234" s="168"/>
      <c r="N234" s="169"/>
      <c r="O234" s="169"/>
      <c r="P234" s="169"/>
      <c r="Q234" s="169"/>
      <c r="R234" s="169"/>
      <c r="S234" s="169"/>
      <c r="T234" s="170"/>
      <c r="AT234" s="165" t="s">
        <v>129</v>
      </c>
      <c r="AU234" s="165" t="s">
        <v>83</v>
      </c>
      <c r="AV234" s="13" t="s">
        <v>81</v>
      </c>
      <c r="AW234" s="13" t="s">
        <v>30</v>
      </c>
      <c r="AX234" s="13" t="s">
        <v>73</v>
      </c>
      <c r="AY234" s="165" t="s">
        <v>120</v>
      </c>
    </row>
    <row r="235" spans="1:65" s="14" customFormat="1">
      <c r="B235" s="171"/>
      <c r="D235" s="159" t="s">
        <v>129</v>
      </c>
      <c r="E235" s="172" t="s">
        <v>1</v>
      </c>
      <c r="F235" s="173" t="s">
        <v>736</v>
      </c>
      <c r="H235" s="174">
        <v>63.612000000000002</v>
      </c>
      <c r="I235" s="175"/>
      <c r="L235" s="171"/>
      <c r="M235" s="176"/>
      <c r="N235" s="177"/>
      <c r="O235" s="177"/>
      <c r="P235" s="177"/>
      <c r="Q235" s="177"/>
      <c r="R235" s="177"/>
      <c r="S235" s="177"/>
      <c r="T235" s="178"/>
      <c r="AT235" s="172" t="s">
        <v>129</v>
      </c>
      <c r="AU235" s="172" t="s">
        <v>83</v>
      </c>
      <c r="AV235" s="14" t="s">
        <v>83</v>
      </c>
      <c r="AW235" s="14" t="s">
        <v>30</v>
      </c>
      <c r="AX235" s="14" t="s">
        <v>73</v>
      </c>
      <c r="AY235" s="172" t="s">
        <v>120</v>
      </c>
    </row>
    <row r="236" spans="1:65" s="15" customFormat="1">
      <c r="B236" s="179"/>
      <c r="D236" s="159" t="s">
        <v>129</v>
      </c>
      <c r="E236" s="180" t="s">
        <v>1</v>
      </c>
      <c r="F236" s="181" t="s">
        <v>132</v>
      </c>
      <c r="H236" s="182">
        <v>63.612000000000002</v>
      </c>
      <c r="I236" s="183"/>
      <c r="L236" s="179"/>
      <c r="M236" s="184"/>
      <c r="N236" s="185"/>
      <c r="O236" s="185"/>
      <c r="P236" s="185"/>
      <c r="Q236" s="185"/>
      <c r="R236" s="185"/>
      <c r="S236" s="185"/>
      <c r="T236" s="186"/>
      <c r="AT236" s="180" t="s">
        <v>129</v>
      </c>
      <c r="AU236" s="180" t="s">
        <v>83</v>
      </c>
      <c r="AV236" s="15" t="s">
        <v>127</v>
      </c>
      <c r="AW236" s="15" t="s">
        <v>30</v>
      </c>
      <c r="AX236" s="15" t="s">
        <v>81</v>
      </c>
      <c r="AY236" s="180" t="s">
        <v>120</v>
      </c>
    </row>
    <row r="237" spans="1:65" s="2" customFormat="1" ht="21.75" customHeight="1">
      <c r="A237" s="32"/>
      <c r="B237" s="144"/>
      <c r="C237" s="145" t="s">
        <v>162</v>
      </c>
      <c r="D237" s="145" t="s">
        <v>123</v>
      </c>
      <c r="E237" s="146" t="s">
        <v>285</v>
      </c>
      <c r="F237" s="147" t="s">
        <v>286</v>
      </c>
      <c r="G237" s="148" t="s">
        <v>126</v>
      </c>
      <c r="H237" s="149">
        <v>39.9</v>
      </c>
      <c r="I237" s="150"/>
      <c r="J237" s="151">
        <f>ROUND(I237*H237,2)</f>
        <v>0</v>
      </c>
      <c r="K237" s="152"/>
      <c r="L237" s="33"/>
      <c r="M237" s="153" t="s">
        <v>1</v>
      </c>
      <c r="N237" s="154" t="s">
        <v>38</v>
      </c>
      <c r="O237" s="58"/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7" t="s">
        <v>127</v>
      </c>
      <c r="AT237" s="157" t="s">
        <v>123</v>
      </c>
      <c r="AU237" s="157" t="s">
        <v>83</v>
      </c>
      <c r="AY237" s="17" t="s">
        <v>120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7" t="s">
        <v>81</v>
      </c>
      <c r="BK237" s="158">
        <f>ROUND(I237*H237,2)</f>
        <v>0</v>
      </c>
      <c r="BL237" s="17" t="s">
        <v>127</v>
      </c>
      <c r="BM237" s="157" t="s">
        <v>254</v>
      </c>
    </row>
    <row r="238" spans="1:65" s="2" customFormat="1">
      <c r="A238" s="32"/>
      <c r="B238" s="33"/>
      <c r="C238" s="32"/>
      <c r="D238" s="159" t="s">
        <v>128</v>
      </c>
      <c r="E238" s="32"/>
      <c r="F238" s="160" t="s">
        <v>286</v>
      </c>
      <c r="G238" s="32"/>
      <c r="H238" s="32"/>
      <c r="I238" s="161"/>
      <c r="J238" s="32"/>
      <c r="K238" s="32"/>
      <c r="L238" s="33"/>
      <c r="M238" s="162"/>
      <c r="N238" s="163"/>
      <c r="O238" s="58"/>
      <c r="P238" s="58"/>
      <c r="Q238" s="58"/>
      <c r="R238" s="58"/>
      <c r="S238" s="58"/>
      <c r="T238" s="59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7" t="s">
        <v>128</v>
      </c>
      <c r="AU238" s="17" t="s">
        <v>83</v>
      </c>
    </row>
    <row r="239" spans="1:65" s="13" customFormat="1">
      <c r="B239" s="164"/>
      <c r="D239" s="159" t="s">
        <v>129</v>
      </c>
      <c r="E239" s="165" t="s">
        <v>1</v>
      </c>
      <c r="F239" s="166" t="s">
        <v>288</v>
      </c>
      <c r="H239" s="165" t="s">
        <v>1</v>
      </c>
      <c r="I239" s="167"/>
      <c r="L239" s="164"/>
      <c r="M239" s="168"/>
      <c r="N239" s="169"/>
      <c r="O239" s="169"/>
      <c r="P239" s="169"/>
      <c r="Q239" s="169"/>
      <c r="R239" s="169"/>
      <c r="S239" s="169"/>
      <c r="T239" s="170"/>
      <c r="AT239" s="165" t="s">
        <v>129</v>
      </c>
      <c r="AU239" s="165" t="s">
        <v>83</v>
      </c>
      <c r="AV239" s="13" t="s">
        <v>81</v>
      </c>
      <c r="AW239" s="13" t="s">
        <v>30</v>
      </c>
      <c r="AX239" s="13" t="s">
        <v>73</v>
      </c>
      <c r="AY239" s="165" t="s">
        <v>120</v>
      </c>
    </row>
    <row r="240" spans="1:65" s="14" customFormat="1">
      <c r="B240" s="171"/>
      <c r="D240" s="159" t="s">
        <v>129</v>
      </c>
      <c r="E240" s="172" t="s">
        <v>1</v>
      </c>
      <c r="F240" s="173" t="s">
        <v>737</v>
      </c>
      <c r="H240" s="174">
        <v>39.9</v>
      </c>
      <c r="I240" s="175"/>
      <c r="L240" s="171"/>
      <c r="M240" s="176"/>
      <c r="N240" s="177"/>
      <c r="O240" s="177"/>
      <c r="P240" s="177"/>
      <c r="Q240" s="177"/>
      <c r="R240" s="177"/>
      <c r="S240" s="177"/>
      <c r="T240" s="178"/>
      <c r="AT240" s="172" t="s">
        <v>129</v>
      </c>
      <c r="AU240" s="172" t="s">
        <v>83</v>
      </c>
      <c r="AV240" s="14" t="s">
        <v>83</v>
      </c>
      <c r="AW240" s="14" t="s">
        <v>30</v>
      </c>
      <c r="AX240" s="14" t="s">
        <v>73</v>
      </c>
      <c r="AY240" s="172" t="s">
        <v>120</v>
      </c>
    </row>
    <row r="241" spans="1:65" s="15" customFormat="1">
      <c r="B241" s="179"/>
      <c r="D241" s="159" t="s">
        <v>129</v>
      </c>
      <c r="E241" s="180" t="s">
        <v>1</v>
      </c>
      <c r="F241" s="181" t="s">
        <v>132</v>
      </c>
      <c r="H241" s="182">
        <v>39.9</v>
      </c>
      <c r="I241" s="183"/>
      <c r="L241" s="179"/>
      <c r="M241" s="184"/>
      <c r="N241" s="185"/>
      <c r="O241" s="185"/>
      <c r="P241" s="185"/>
      <c r="Q241" s="185"/>
      <c r="R241" s="185"/>
      <c r="S241" s="185"/>
      <c r="T241" s="186"/>
      <c r="AT241" s="180" t="s">
        <v>129</v>
      </c>
      <c r="AU241" s="180" t="s">
        <v>83</v>
      </c>
      <c r="AV241" s="15" t="s">
        <v>127</v>
      </c>
      <c r="AW241" s="15" t="s">
        <v>30</v>
      </c>
      <c r="AX241" s="15" t="s">
        <v>81</v>
      </c>
      <c r="AY241" s="180" t="s">
        <v>120</v>
      </c>
    </row>
    <row r="242" spans="1:65" s="2" customFormat="1" ht="16.5" customHeight="1">
      <c r="A242" s="32"/>
      <c r="B242" s="144"/>
      <c r="C242" s="145" t="s">
        <v>251</v>
      </c>
      <c r="D242" s="145" t="s">
        <v>123</v>
      </c>
      <c r="E242" s="146" t="s">
        <v>291</v>
      </c>
      <c r="F242" s="147" t="s">
        <v>292</v>
      </c>
      <c r="G242" s="148" t="s">
        <v>272</v>
      </c>
      <c r="H242" s="149">
        <v>114</v>
      </c>
      <c r="I242" s="150"/>
      <c r="J242" s="151">
        <f>ROUND(I242*H242,2)</f>
        <v>0</v>
      </c>
      <c r="K242" s="152"/>
      <c r="L242" s="33"/>
      <c r="M242" s="153" t="s">
        <v>1</v>
      </c>
      <c r="N242" s="154" t="s">
        <v>38</v>
      </c>
      <c r="O242" s="58"/>
      <c r="P242" s="155">
        <f>O242*H242</f>
        <v>0</v>
      </c>
      <c r="Q242" s="155">
        <v>0</v>
      </c>
      <c r="R242" s="155">
        <f>Q242*H242</f>
        <v>0</v>
      </c>
      <c r="S242" s="155">
        <v>0</v>
      </c>
      <c r="T242" s="156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7" t="s">
        <v>127</v>
      </c>
      <c r="AT242" s="157" t="s">
        <v>123</v>
      </c>
      <c r="AU242" s="157" t="s">
        <v>83</v>
      </c>
      <c r="AY242" s="17" t="s">
        <v>120</v>
      </c>
      <c r="BE242" s="158">
        <f>IF(N242="základní",J242,0)</f>
        <v>0</v>
      </c>
      <c r="BF242" s="158">
        <f>IF(N242="snížená",J242,0)</f>
        <v>0</v>
      </c>
      <c r="BG242" s="158">
        <f>IF(N242="zákl. přenesená",J242,0)</f>
        <v>0</v>
      </c>
      <c r="BH242" s="158">
        <f>IF(N242="sníž. přenesená",J242,0)</f>
        <v>0</v>
      </c>
      <c r="BI242" s="158">
        <f>IF(N242="nulová",J242,0)</f>
        <v>0</v>
      </c>
      <c r="BJ242" s="17" t="s">
        <v>81</v>
      </c>
      <c r="BK242" s="158">
        <f>ROUND(I242*H242,2)</f>
        <v>0</v>
      </c>
      <c r="BL242" s="17" t="s">
        <v>127</v>
      </c>
      <c r="BM242" s="157" t="s">
        <v>258</v>
      </c>
    </row>
    <row r="243" spans="1:65" s="2" customFormat="1">
      <c r="A243" s="32"/>
      <c r="B243" s="33"/>
      <c r="C243" s="32"/>
      <c r="D243" s="159" t="s">
        <v>128</v>
      </c>
      <c r="E243" s="32"/>
      <c r="F243" s="160" t="s">
        <v>292</v>
      </c>
      <c r="G243" s="32"/>
      <c r="H243" s="32"/>
      <c r="I243" s="161"/>
      <c r="J243" s="32"/>
      <c r="K243" s="32"/>
      <c r="L243" s="33"/>
      <c r="M243" s="162"/>
      <c r="N243" s="163"/>
      <c r="O243" s="58"/>
      <c r="P243" s="58"/>
      <c r="Q243" s="58"/>
      <c r="R243" s="58"/>
      <c r="S243" s="58"/>
      <c r="T243" s="5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128</v>
      </c>
      <c r="AU243" s="17" t="s">
        <v>83</v>
      </c>
    </row>
    <row r="244" spans="1:65" s="13" customFormat="1">
      <c r="B244" s="164"/>
      <c r="D244" s="159" t="s">
        <v>129</v>
      </c>
      <c r="E244" s="165" t="s">
        <v>1</v>
      </c>
      <c r="F244" s="166" t="s">
        <v>294</v>
      </c>
      <c r="H244" s="165" t="s">
        <v>1</v>
      </c>
      <c r="I244" s="167"/>
      <c r="L244" s="164"/>
      <c r="M244" s="168"/>
      <c r="N244" s="169"/>
      <c r="O244" s="169"/>
      <c r="P244" s="169"/>
      <c r="Q244" s="169"/>
      <c r="R244" s="169"/>
      <c r="S244" s="169"/>
      <c r="T244" s="170"/>
      <c r="AT244" s="165" t="s">
        <v>129</v>
      </c>
      <c r="AU244" s="165" t="s">
        <v>83</v>
      </c>
      <c r="AV244" s="13" t="s">
        <v>81</v>
      </c>
      <c r="AW244" s="13" t="s">
        <v>30</v>
      </c>
      <c r="AX244" s="13" t="s">
        <v>73</v>
      </c>
      <c r="AY244" s="165" t="s">
        <v>120</v>
      </c>
    </row>
    <row r="245" spans="1:65" s="14" customFormat="1">
      <c r="B245" s="171"/>
      <c r="D245" s="159" t="s">
        <v>129</v>
      </c>
      <c r="E245" s="172" t="s">
        <v>1</v>
      </c>
      <c r="F245" s="173" t="s">
        <v>738</v>
      </c>
      <c r="H245" s="174">
        <v>114</v>
      </c>
      <c r="I245" s="175"/>
      <c r="L245" s="171"/>
      <c r="M245" s="176"/>
      <c r="N245" s="177"/>
      <c r="O245" s="177"/>
      <c r="P245" s="177"/>
      <c r="Q245" s="177"/>
      <c r="R245" s="177"/>
      <c r="S245" s="177"/>
      <c r="T245" s="178"/>
      <c r="AT245" s="172" t="s">
        <v>129</v>
      </c>
      <c r="AU245" s="172" t="s">
        <v>83</v>
      </c>
      <c r="AV245" s="14" t="s">
        <v>83</v>
      </c>
      <c r="AW245" s="14" t="s">
        <v>30</v>
      </c>
      <c r="AX245" s="14" t="s">
        <v>73</v>
      </c>
      <c r="AY245" s="172" t="s">
        <v>120</v>
      </c>
    </row>
    <row r="246" spans="1:65" s="15" customFormat="1">
      <c r="B246" s="179"/>
      <c r="D246" s="159" t="s">
        <v>129</v>
      </c>
      <c r="E246" s="180" t="s">
        <v>1</v>
      </c>
      <c r="F246" s="181" t="s">
        <v>132</v>
      </c>
      <c r="H246" s="182">
        <v>114</v>
      </c>
      <c r="I246" s="183"/>
      <c r="L246" s="179"/>
      <c r="M246" s="184"/>
      <c r="N246" s="185"/>
      <c r="O246" s="185"/>
      <c r="P246" s="185"/>
      <c r="Q246" s="185"/>
      <c r="R246" s="185"/>
      <c r="S246" s="185"/>
      <c r="T246" s="186"/>
      <c r="AT246" s="180" t="s">
        <v>129</v>
      </c>
      <c r="AU246" s="180" t="s">
        <v>83</v>
      </c>
      <c r="AV246" s="15" t="s">
        <v>127</v>
      </c>
      <c r="AW246" s="15" t="s">
        <v>30</v>
      </c>
      <c r="AX246" s="15" t="s">
        <v>81</v>
      </c>
      <c r="AY246" s="180" t="s">
        <v>120</v>
      </c>
    </row>
    <row r="247" spans="1:65" s="12" customFormat="1" ht="22.9" customHeight="1">
      <c r="B247" s="131"/>
      <c r="D247" s="132" t="s">
        <v>72</v>
      </c>
      <c r="E247" s="142" t="s">
        <v>295</v>
      </c>
      <c r="F247" s="142" t="s">
        <v>296</v>
      </c>
      <c r="I247" s="134"/>
      <c r="J247" s="143">
        <f>BK247</f>
        <v>0</v>
      </c>
      <c r="L247" s="131"/>
      <c r="M247" s="136"/>
      <c r="N247" s="137"/>
      <c r="O247" s="137"/>
      <c r="P247" s="138">
        <f>SUM(P248:P261)</f>
        <v>0</v>
      </c>
      <c r="Q247" s="137"/>
      <c r="R247" s="138">
        <f>SUM(R248:R261)</f>
        <v>0</v>
      </c>
      <c r="S247" s="137"/>
      <c r="T247" s="139">
        <f>SUM(T248:T261)</f>
        <v>0</v>
      </c>
      <c r="AR247" s="132" t="s">
        <v>81</v>
      </c>
      <c r="AT247" s="140" t="s">
        <v>72</v>
      </c>
      <c r="AU247" s="140" t="s">
        <v>81</v>
      </c>
      <c r="AY247" s="132" t="s">
        <v>120</v>
      </c>
      <c r="BK247" s="141">
        <f>SUM(BK248:BK261)</f>
        <v>0</v>
      </c>
    </row>
    <row r="248" spans="1:65" s="2" customFormat="1" ht="21.75" customHeight="1">
      <c r="A248" s="32"/>
      <c r="B248" s="144"/>
      <c r="C248" s="145" t="s">
        <v>188</v>
      </c>
      <c r="D248" s="145" t="s">
        <v>123</v>
      </c>
      <c r="E248" s="146" t="s">
        <v>311</v>
      </c>
      <c r="F248" s="147" t="s">
        <v>312</v>
      </c>
      <c r="G248" s="148" t="s">
        <v>201</v>
      </c>
      <c r="H248" s="149">
        <v>16</v>
      </c>
      <c r="I248" s="150"/>
      <c r="J248" s="151">
        <f>ROUND(I248*H248,2)</f>
        <v>0</v>
      </c>
      <c r="K248" s="152"/>
      <c r="L248" s="33"/>
      <c r="M248" s="153" t="s">
        <v>1</v>
      </c>
      <c r="N248" s="154" t="s">
        <v>38</v>
      </c>
      <c r="O248" s="58"/>
      <c r="P248" s="155">
        <f>O248*H248</f>
        <v>0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127</v>
      </c>
      <c r="AT248" s="157" t="s">
        <v>123</v>
      </c>
      <c r="AU248" s="157" t="s">
        <v>83</v>
      </c>
      <c r="AY248" s="17" t="s">
        <v>120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7" t="s">
        <v>81</v>
      </c>
      <c r="BK248" s="158">
        <f>ROUND(I248*H248,2)</f>
        <v>0</v>
      </c>
      <c r="BL248" s="17" t="s">
        <v>127</v>
      </c>
      <c r="BM248" s="157" t="s">
        <v>263</v>
      </c>
    </row>
    <row r="249" spans="1:65" s="2" customFormat="1">
      <c r="A249" s="32"/>
      <c r="B249" s="33"/>
      <c r="C249" s="32"/>
      <c r="D249" s="159" t="s">
        <v>128</v>
      </c>
      <c r="E249" s="32"/>
      <c r="F249" s="160" t="s">
        <v>312</v>
      </c>
      <c r="G249" s="32"/>
      <c r="H249" s="32"/>
      <c r="I249" s="161"/>
      <c r="J249" s="32"/>
      <c r="K249" s="32"/>
      <c r="L249" s="33"/>
      <c r="M249" s="162"/>
      <c r="N249" s="163"/>
      <c r="O249" s="58"/>
      <c r="P249" s="58"/>
      <c r="Q249" s="58"/>
      <c r="R249" s="58"/>
      <c r="S249" s="58"/>
      <c r="T249" s="5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7" t="s">
        <v>128</v>
      </c>
      <c r="AU249" s="17" t="s">
        <v>83</v>
      </c>
    </row>
    <row r="250" spans="1:65" s="13" customFormat="1">
      <c r="B250" s="164"/>
      <c r="D250" s="159" t="s">
        <v>129</v>
      </c>
      <c r="E250" s="165" t="s">
        <v>1</v>
      </c>
      <c r="F250" s="166" t="s">
        <v>314</v>
      </c>
      <c r="H250" s="165" t="s">
        <v>1</v>
      </c>
      <c r="I250" s="167"/>
      <c r="L250" s="164"/>
      <c r="M250" s="168"/>
      <c r="N250" s="169"/>
      <c r="O250" s="169"/>
      <c r="P250" s="169"/>
      <c r="Q250" s="169"/>
      <c r="R250" s="169"/>
      <c r="S250" s="169"/>
      <c r="T250" s="170"/>
      <c r="AT250" s="165" t="s">
        <v>129</v>
      </c>
      <c r="AU250" s="165" t="s">
        <v>83</v>
      </c>
      <c r="AV250" s="13" t="s">
        <v>81</v>
      </c>
      <c r="AW250" s="13" t="s">
        <v>30</v>
      </c>
      <c r="AX250" s="13" t="s">
        <v>73</v>
      </c>
      <c r="AY250" s="165" t="s">
        <v>120</v>
      </c>
    </row>
    <row r="251" spans="1:65" s="14" customFormat="1">
      <c r="B251" s="171"/>
      <c r="D251" s="159" t="s">
        <v>129</v>
      </c>
      <c r="E251" s="172" t="s">
        <v>1</v>
      </c>
      <c r="F251" s="173" t="s">
        <v>739</v>
      </c>
      <c r="H251" s="174">
        <v>16</v>
      </c>
      <c r="I251" s="175"/>
      <c r="L251" s="171"/>
      <c r="M251" s="176"/>
      <c r="N251" s="177"/>
      <c r="O251" s="177"/>
      <c r="P251" s="177"/>
      <c r="Q251" s="177"/>
      <c r="R251" s="177"/>
      <c r="S251" s="177"/>
      <c r="T251" s="178"/>
      <c r="AT251" s="172" t="s">
        <v>129</v>
      </c>
      <c r="AU251" s="172" t="s">
        <v>83</v>
      </c>
      <c r="AV251" s="14" t="s">
        <v>83</v>
      </c>
      <c r="AW251" s="14" t="s">
        <v>30</v>
      </c>
      <c r="AX251" s="14" t="s">
        <v>73</v>
      </c>
      <c r="AY251" s="172" t="s">
        <v>120</v>
      </c>
    </row>
    <row r="252" spans="1:65" s="15" customFormat="1">
      <c r="B252" s="179"/>
      <c r="D252" s="159" t="s">
        <v>129</v>
      </c>
      <c r="E252" s="180" t="s">
        <v>1</v>
      </c>
      <c r="F252" s="181" t="s">
        <v>132</v>
      </c>
      <c r="H252" s="182">
        <v>16</v>
      </c>
      <c r="I252" s="183"/>
      <c r="L252" s="179"/>
      <c r="M252" s="184"/>
      <c r="N252" s="185"/>
      <c r="O252" s="185"/>
      <c r="P252" s="185"/>
      <c r="Q252" s="185"/>
      <c r="R252" s="185"/>
      <c r="S252" s="185"/>
      <c r="T252" s="186"/>
      <c r="AT252" s="180" t="s">
        <v>129</v>
      </c>
      <c r="AU252" s="180" t="s">
        <v>83</v>
      </c>
      <c r="AV252" s="15" t="s">
        <v>127</v>
      </c>
      <c r="AW252" s="15" t="s">
        <v>30</v>
      </c>
      <c r="AX252" s="15" t="s">
        <v>81</v>
      </c>
      <c r="AY252" s="180" t="s">
        <v>120</v>
      </c>
    </row>
    <row r="253" spans="1:65" s="2" customFormat="1" ht="21.75" customHeight="1">
      <c r="A253" s="32"/>
      <c r="B253" s="144"/>
      <c r="C253" s="145" t="s">
        <v>260</v>
      </c>
      <c r="D253" s="145" t="s">
        <v>123</v>
      </c>
      <c r="E253" s="146" t="s">
        <v>321</v>
      </c>
      <c r="F253" s="147" t="s">
        <v>322</v>
      </c>
      <c r="G253" s="148" t="s">
        <v>201</v>
      </c>
      <c r="H253" s="149">
        <v>16</v>
      </c>
      <c r="I253" s="150"/>
      <c r="J253" s="151">
        <f>ROUND(I253*H253,2)</f>
        <v>0</v>
      </c>
      <c r="K253" s="152"/>
      <c r="L253" s="33"/>
      <c r="M253" s="153" t="s">
        <v>1</v>
      </c>
      <c r="N253" s="154" t="s">
        <v>38</v>
      </c>
      <c r="O253" s="58"/>
      <c r="P253" s="155">
        <f>O253*H253</f>
        <v>0</v>
      </c>
      <c r="Q253" s="155">
        <v>0</v>
      </c>
      <c r="R253" s="155">
        <f>Q253*H253</f>
        <v>0</v>
      </c>
      <c r="S253" s="155">
        <v>0</v>
      </c>
      <c r="T253" s="15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127</v>
      </c>
      <c r="AT253" s="157" t="s">
        <v>123</v>
      </c>
      <c r="AU253" s="157" t="s">
        <v>83</v>
      </c>
      <c r="AY253" s="17" t="s">
        <v>120</v>
      </c>
      <c r="BE253" s="158">
        <f>IF(N253="základní",J253,0)</f>
        <v>0</v>
      </c>
      <c r="BF253" s="158">
        <f>IF(N253="snížená",J253,0)</f>
        <v>0</v>
      </c>
      <c r="BG253" s="158">
        <f>IF(N253="zákl. přenesená",J253,0)</f>
        <v>0</v>
      </c>
      <c r="BH253" s="158">
        <f>IF(N253="sníž. přenesená",J253,0)</f>
        <v>0</v>
      </c>
      <c r="BI253" s="158">
        <f>IF(N253="nulová",J253,0)</f>
        <v>0</v>
      </c>
      <c r="BJ253" s="17" t="s">
        <v>81</v>
      </c>
      <c r="BK253" s="158">
        <f>ROUND(I253*H253,2)</f>
        <v>0</v>
      </c>
      <c r="BL253" s="17" t="s">
        <v>127</v>
      </c>
      <c r="BM253" s="157" t="s">
        <v>266</v>
      </c>
    </row>
    <row r="254" spans="1:65" s="2" customFormat="1">
      <c r="A254" s="32"/>
      <c r="B254" s="33"/>
      <c r="C254" s="32"/>
      <c r="D254" s="159" t="s">
        <v>128</v>
      </c>
      <c r="E254" s="32"/>
      <c r="F254" s="160" t="s">
        <v>322</v>
      </c>
      <c r="G254" s="32"/>
      <c r="H254" s="32"/>
      <c r="I254" s="161"/>
      <c r="J254" s="32"/>
      <c r="K254" s="32"/>
      <c r="L254" s="33"/>
      <c r="M254" s="162"/>
      <c r="N254" s="163"/>
      <c r="O254" s="58"/>
      <c r="P254" s="58"/>
      <c r="Q254" s="58"/>
      <c r="R254" s="58"/>
      <c r="S254" s="58"/>
      <c r="T254" s="59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128</v>
      </c>
      <c r="AU254" s="17" t="s">
        <v>83</v>
      </c>
    </row>
    <row r="255" spans="1:65" s="14" customFormat="1">
      <c r="B255" s="171"/>
      <c r="D255" s="159" t="s">
        <v>129</v>
      </c>
      <c r="E255" s="172" t="s">
        <v>1</v>
      </c>
      <c r="F255" s="173" t="s">
        <v>739</v>
      </c>
      <c r="H255" s="174">
        <v>16</v>
      </c>
      <c r="I255" s="175"/>
      <c r="L255" s="171"/>
      <c r="M255" s="176"/>
      <c r="N255" s="177"/>
      <c r="O255" s="177"/>
      <c r="P255" s="177"/>
      <c r="Q255" s="177"/>
      <c r="R255" s="177"/>
      <c r="S255" s="177"/>
      <c r="T255" s="178"/>
      <c r="AT255" s="172" t="s">
        <v>129</v>
      </c>
      <c r="AU255" s="172" t="s">
        <v>83</v>
      </c>
      <c r="AV255" s="14" t="s">
        <v>83</v>
      </c>
      <c r="AW255" s="14" t="s">
        <v>30</v>
      </c>
      <c r="AX255" s="14" t="s">
        <v>73</v>
      </c>
      <c r="AY255" s="172" t="s">
        <v>120</v>
      </c>
    </row>
    <row r="256" spans="1:65" s="15" customFormat="1">
      <c r="B256" s="179"/>
      <c r="D256" s="159" t="s">
        <v>129</v>
      </c>
      <c r="E256" s="180" t="s">
        <v>1</v>
      </c>
      <c r="F256" s="181" t="s">
        <v>132</v>
      </c>
      <c r="H256" s="182">
        <v>16</v>
      </c>
      <c r="I256" s="183"/>
      <c r="L256" s="179"/>
      <c r="M256" s="184"/>
      <c r="N256" s="185"/>
      <c r="O256" s="185"/>
      <c r="P256" s="185"/>
      <c r="Q256" s="185"/>
      <c r="R256" s="185"/>
      <c r="S256" s="185"/>
      <c r="T256" s="186"/>
      <c r="AT256" s="180" t="s">
        <v>129</v>
      </c>
      <c r="AU256" s="180" t="s">
        <v>83</v>
      </c>
      <c r="AV256" s="15" t="s">
        <v>127</v>
      </c>
      <c r="AW256" s="15" t="s">
        <v>30</v>
      </c>
      <c r="AX256" s="15" t="s">
        <v>81</v>
      </c>
      <c r="AY256" s="180" t="s">
        <v>120</v>
      </c>
    </row>
    <row r="257" spans="1:65" s="2" customFormat="1" ht="16.5" customHeight="1">
      <c r="A257" s="32"/>
      <c r="B257" s="144"/>
      <c r="C257" s="187" t="s">
        <v>192</v>
      </c>
      <c r="D257" s="187" t="s">
        <v>143</v>
      </c>
      <c r="E257" s="188" t="s">
        <v>740</v>
      </c>
      <c r="F257" s="189" t="s">
        <v>741</v>
      </c>
      <c r="G257" s="190" t="s">
        <v>201</v>
      </c>
      <c r="H257" s="191">
        <v>16</v>
      </c>
      <c r="I257" s="192"/>
      <c r="J257" s="193">
        <f>ROUND(I257*H257,2)</f>
        <v>0</v>
      </c>
      <c r="K257" s="194"/>
      <c r="L257" s="195"/>
      <c r="M257" s="196" t="s">
        <v>1</v>
      </c>
      <c r="N257" s="197" t="s">
        <v>38</v>
      </c>
      <c r="O257" s="58"/>
      <c r="P257" s="155">
        <f>O257*H257</f>
        <v>0</v>
      </c>
      <c r="Q257" s="155">
        <v>0</v>
      </c>
      <c r="R257" s="155">
        <f>Q257*H257</f>
        <v>0</v>
      </c>
      <c r="S257" s="155">
        <v>0</v>
      </c>
      <c r="T257" s="156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7" t="s">
        <v>147</v>
      </c>
      <c r="AT257" s="157" t="s">
        <v>143</v>
      </c>
      <c r="AU257" s="157" t="s">
        <v>83</v>
      </c>
      <c r="AY257" s="17" t="s">
        <v>120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7" t="s">
        <v>81</v>
      </c>
      <c r="BK257" s="158">
        <f>ROUND(I257*H257,2)</f>
        <v>0</v>
      </c>
      <c r="BL257" s="17" t="s">
        <v>127</v>
      </c>
      <c r="BM257" s="157" t="s">
        <v>273</v>
      </c>
    </row>
    <row r="258" spans="1:65" s="2" customFormat="1">
      <c r="A258" s="32"/>
      <c r="B258" s="33"/>
      <c r="C258" s="32"/>
      <c r="D258" s="159" t="s">
        <v>128</v>
      </c>
      <c r="E258" s="32"/>
      <c r="F258" s="160" t="s">
        <v>741</v>
      </c>
      <c r="G258" s="32"/>
      <c r="H258" s="32"/>
      <c r="I258" s="161"/>
      <c r="J258" s="32"/>
      <c r="K258" s="32"/>
      <c r="L258" s="33"/>
      <c r="M258" s="162"/>
      <c r="N258" s="163"/>
      <c r="O258" s="58"/>
      <c r="P258" s="58"/>
      <c r="Q258" s="58"/>
      <c r="R258" s="58"/>
      <c r="S258" s="58"/>
      <c r="T258" s="59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128</v>
      </c>
      <c r="AU258" s="17" t="s">
        <v>83</v>
      </c>
    </row>
    <row r="259" spans="1:65" s="13" customFormat="1">
      <c r="B259" s="164"/>
      <c r="D259" s="159" t="s">
        <v>129</v>
      </c>
      <c r="E259" s="165" t="s">
        <v>1</v>
      </c>
      <c r="F259" s="166" t="s">
        <v>742</v>
      </c>
      <c r="H259" s="165" t="s">
        <v>1</v>
      </c>
      <c r="I259" s="167"/>
      <c r="L259" s="164"/>
      <c r="M259" s="168"/>
      <c r="N259" s="169"/>
      <c r="O259" s="169"/>
      <c r="P259" s="169"/>
      <c r="Q259" s="169"/>
      <c r="R259" s="169"/>
      <c r="S259" s="169"/>
      <c r="T259" s="170"/>
      <c r="AT259" s="165" t="s">
        <v>129</v>
      </c>
      <c r="AU259" s="165" t="s">
        <v>83</v>
      </c>
      <c r="AV259" s="13" t="s">
        <v>81</v>
      </c>
      <c r="AW259" s="13" t="s">
        <v>30</v>
      </c>
      <c r="AX259" s="13" t="s">
        <v>73</v>
      </c>
      <c r="AY259" s="165" t="s">
        <v>120</v>
      </c>
    </row>
    <row r="260" spans="1:65" s="14" customFormat="1">
      <c r="B260" s="171"/>
      <c r="D260" s="159" t="s">
        <v>129</v>
      </c>
      <c r="E260" s="172" t="s">
        <v>1</v>
      </c>
      <c r="F260" s="173" t="s">
        <v>739</v>
      </c>
      <c r="H260" s="174">
        <v>16</v>
      </c>
      <c r="I260" s="175"/>
      <c r="L260" s="171"/>
      <c r="M260" s="176"/>
      <c r="N260" s="177"/>
      <c r="O260" s="177"/>
      <c r="P260" s="177"/>
      <c r="Q260" s="177"/>
      <c r="R260" s="177"/>
      <c r="S260" s="177"/>
      <c r="T260" s="178"/>
      <c r="AT260" s="172" t="s">
        <v>129</v>
      </c>
      <c r="AU260" s="172" t="s">
        <v>83</v>
      </c>
      <c r="AV260" s="14" t="s">
        <v>83</v>
      </c>
      <c r="AW260" s="14" t="s">
        <v>30</v>
      </c>
      <c r="AX260" s="14" t="s">
        <v>73</v>
      </c>
      <c r="AY260" s="172" t="s">
        <v>120</v>
      </c>
    </row>
    <row r="261" spans="1:65" s="15" customFormat="1">
      <c r="B261" s="179"/>
      <c r="D261" s="159" t="s">
        <v>129</v>
      </c>
      <c r="E261" s="180" t="s">
        <v>1</v>
      </c>
      <c r="F261" s="181" t="s">
        <v>132</v>
      </c>
      <c r="H261" s="182">
        <v>16</v>
      </c>
      <c r="I261" s="183"/>
      <c r="L261" s="179"/>
      <c r="M261" s="184"/>
      <c r="N261" s="185"/>
      <c r="O261" s="185"/>
      <c r="P261" s="185"/>
      <c r="Q261" s="185"/>
      <c r="R261" s="185"/>
      <c r="S261" s="185"/>
      <c r="T261" s="186"/>
      <c r="AT261" s="180" t="s">
        <v>129</v>
      </c>
      <c r="AU261" s="180" t="s">
        <v>83</v>
      </c>
      <c r="AV261" s="15" t="s">
        <v>127</v>
      </c>
      <c r="AW261" s="15" t="s">
        <v>30</v>
      </c>
      <c r="AX261" s="15" t="s">
        <v>81</v>
      </c>
      <c r="AY261" s="180" t="s">
        <v>120</v>
      </c>
    </row>
    <row r="262" spans="1:65" s="12" customFormat="1" ht="22.9" customHeight="1">
      <c r="B262" s="131"/>
      <c r="D262" s="132" t="s">
        <v>72</v>
      </c>
      <c r="E262" s="142" t="s">
        <v>150</v>
      </c>
      <c r="F262" s="142" t="s">
        <v>348</v>
      </c>
      <c r="I262" s="134"/>
      <c r="J262" s="143">
        <f>BK262</f>
        <v>0</v>
      </c>
      <c r="L262" s="131"/>
      <c r="M262" s="136"/>
      <c r="N262" s="137"/>
      <c r="O262" s="137"/>
      <c r="P262" s="138">
        <f>SUM(P263:P366)</f>
        <v>0</v>
      </c>
      <c r="Q262" s="137"/>
      <c r="R262" s="138">
        <f>SUM(R263:R366)</f>
        <v>0</v>
      </c>
      <c r="S262" s="137"/>
      <c r="T262" s="139">
        <f>SUM(T263:T366)</f>
        <v>0</v>
      </c>
      <c r="AR262" s="132" t="s">
        <v>81</v>
      </c>
      <c r="AT262" s="140" t="s">
        <v>72</v>
      </c>
      <c r="AU262" s="140" t="s">
        <v>81</v>
      </c>
      <c r="AY262" s="132" t="s">
        <v>120</v>
      </c>
      <c r="BK262" s="141">
        <f>SUM(BK263:BK366)</f>
        <v>0</v>
      </c>
    </row>
    <row r="263" spans="1:65" s="2" customFormat="1" ht="16.5" customHeight="1">
      <c r="A263" s="32"/>
      <c r="B263" s="144"/>
      <c r="C263" s="145" t="s">
        <v>269</v>
      </c>
      <c r="D263" s="145" t="s">
        <v>123</v>
      </c>
      <c r="E263" s="146" t="s">
        <v>743</v>
      </c>
      <c r="F263" s="147" t="s">
        <v>744</v>
      </c>
      <c r="G263" s="148" t="s">
        <v>272</v>
      </c>
      <c r="H263" s="149">
        <v>71.5</v>
      </c>
      <c r="I263" s="150"/>
      <c r="J263" s="151">
        <f>ROUND(I263*H263,2)</f>
        <v>0</v>
      </c>
      <c r="K263" s="152"/>
      <c r="L263" s="33"/>
      <c r="M263" s="153" t="s">
        <v>1</v>
      </c>
      <c r="N263" s="154" t="s">
        <v>38</v>
      </c>
      <c r="O263" s="58"/>
      <c r="P263" s="155">
        <f>O263*H263</f>
        <v>0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7" t="s">
        <v>127</v>
      </c>
      <c r="AT263" s="157" t="s">
        <v>123</v>
      </c>
      <c r="AU263" s="157" t="s">
        <v>83</v>
      </c>
      <c r="AY263" s="17" t="s">
        <v>120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7" t="s">
        <v>81</v>
      </c>
      <c r="BK263" s="158">
        <f>ROUND(I263*H263,2)</f>
        <v>0</v>
      </c>
      <c r="BL263" s="17" t="s">
        <v>127</v>
      </c>
      <c r="BM263" s="157" t="s">
        <v>278</v>
      </c>
    </row>
    <row r="264" spans="1:65" s="2" customFormat="1">
      <c r="A264" s="32"/>
      <c r="B264" s="33"/>
      <c r="C264" s="32"/>
      <c r="D264" s="159" t="s">
        <v>128</v>
      </c>
      <c r="E264" s="32"/>
      <c r="F264" s="160" t="s">
        <v>744</v>
      </c>
      <c r="G264" s="32"/>
      <c r="H264" s="32"/>
      <c r="I264" s="161"/>
      <c r="J264" s="32"/>
      <c r="K264" s="32"/>
      <c r="L264" s="33"/>
      <c r="M264" s="162"/>
      <c r="N264" s="163"/>
      <c r="O264" s="58"/>
      <c r="P264" s="58"/>
      <c r="Q264" s="58"/>
      <c r="R264" s="58"/>
      <c r="S264" s="58"/>
      <c r="T264" s="59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T264" s="17" t="s">
        <v>128</v>
      </c>
      <c r="AU264" s="17" t="s">
        <v>83</v>
      </c>
    </row>
    <row r="265" spans="1:65" s="13" customFormat="1" ht="22.5">
      <c r="B265" s="164"/>
      <c r="D265" s="159" t="s">
        <v>129</v>
      </c>
      <c r="E265" s="165" t="s">
        <v>1</v>
      </c>
      <c r="F265" s="166" t="s">
        <v>274</v>
      </c>
      <c r="H265" s="165" t="s">
        <v>1</v>
      </c>
      <c r="I265" s="167"/>
      <c r="L265" s="164"/>
      <c r="M265" s="168"/>
      <c r="N265" s="169"/>
      <c r="O265" s="169"/>
      <c r="P265" s="169"/>
      <c r="Q265" s="169"/>
      <c r="R265" s="169"/>
      <c r="S265" s="169"/>
      <c r="T265" s="170"/>
      <c r="AT265" s="165" t="s">
        <v>129</v>
      </c>
      <c r="AU265" s="165" t="s">
        <v>83</v>
      </c>
      <c r="AV265" s="13" t="s">
        <v>81</v>
      </c>
      <c r="AW265" s="13" t="s">
        <v>30</v>
      </c>
      <c r="AX265" s="13" t="s">
        <v>73</v>
      </c>
      <c r="AY265" s="165" t="s">
        <v>120</v>
      </c>
    </row>
    <row r="266" spans="1:65" s="14" customFormat="1">
      <c r="B266" s="171"/>
      <c r="D266" s="159" t="s">
        <v>129</v>
      </c>
      <c r="E266" s="172" t="s">
        <v>1</v>
      </c>
      <c r="F266" s="173" t="s">
        <v>745</v>
      </c>
      <c r="H266" s="174">
        <v>71.5</v>
      </c>
      <c r="I266" s="175"/>
      <c r="L266" s="171"/>
      <c r="M266" s="176"/>
      <c r="N266" s="177"/>
      <c r="O266" s="177"/>
      <c r="P266" s="177"/>
      <c r="Q266" s="177"/>
      <c r="R266" s="177"/>
      <c r="S266" s="177"/>
      <c r="T266" s="178"/>
      <c r="AT266" s="172" t="s">
        <v>129</v>
      </c>
      <c r="AU266" s="172" t="s">
        <v>83</v>
      </c>
      <c r="AV266" s="14" t="s">
        <v>83</v>
      </c>
      <c r="AW266" s="14" t="s">
        <v>30</v>
      </c>
      <c r="AX266" s="14" t="s">
        <v>73</v>
      </c>
      <c r="AY266" s="172" t="s">
        <v>120</v>
      </c>
    </row>
    <row r="267" spans="1:65" s="15" customFormat="1">
      <c r="B267" s="179"/>
      <c r="D267" s="159" t="s">
        <v>129</v>
      </c>
      <c r="E267" s="180" t="s">
        <v>1</v>
      </c>
      <c r="F267" s="181" t="s">
        <v>132</v>
      </c>
      <c r="H267" s="182">
        <v>71.5</v>
      </c>
      <c r="I267" s="183"/>
      <c r="L267" s="179"/>
      <c r="M267" s="184"/>
      <c r="N267" s="185"/>
      <c r="O267" s="185"/>
      <c r="P267" s="185"/>
      <c r="Q267" s="185"/>
      <c r="R267" s="185"/>
      <c r="S267" s="185"/>
      <c r="T267" s="186"/>
      <c r="AT267" s="180" t="s">
        <v>129</v>
      </c>
      <c r="AU267" s="180" t="s">
        <v>83</v>
      </c>
      <c r="AV267" s="15" t="s">
        <v>127</v>
      </c>
      <c r="AW267" s="15" t="s">
        <v>30</v>
      </c>
      <c r="AX267" s="15" t="s">
        <v>81</v>
      </c>
      <c r="AY267" s="180" t="s">
        <v>120</v>
      </c>
    </row>
    <row r="268" spans="1:65" s="2" customFormat="1" ht="21.75" customHeight="1">
      <c r="A268" s="32"/>
      <c r="B268" s="144"/>
      <c r="C268" s="145" t="s">
        <v>197</v>
      </c>
      <c r="D268" s="145" t="s">
        <v>123</v>
      </c>
      <c r="E268" s="146" t="s">
        <v>359</v>
      </c>
      <c r="F268" s="147" t="s">
        <v>360</v>
      </c>
      <c r="G268" s="148" t="s">
        <v>272</v>
      </c>
      <c r="H268" s="149">
        <v>225</v>
      </c>
      <c r="I268" s="150"/>
      <c r="J268" s="151">
        <f>ROUND(I268*H268,2)</f>
        <v>0</v>
      </c>
      <c r="K268" s="152"/>
      <c r="L268" s="33"/>
      <c r="M268" s="153" t="s">
        <v>1</v>
      </c>
      <c r="N268" s="154" t="s">
        <v>38</v>
      </c>
      <c r="O268" s="58"/>
      <c r="P268" s="155">
        <f>O268*H268</f>
        <v>0</v>
      </c>
      <c r="Q268" s="155">
        <v>0</v>
      </c>
      <c r="R268" s="155">
        <f>Q268*H268</f>
        <v>0</v>
      </c>
      <c r="S268" s="155">
        <v>0</v>
      </c>
      <c r="T268" s="15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127</v>
      </c>
      <c r="AT268" s="157" t="s">
        <v>123</v>
      </c>
      <c r="AU268" s="157" t="s">
        <v>83</v>
      </c>
      <c r="AY268" s="17" t="s">
        <v>120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7" t="s">
        <v>81</v>
      </c>
      <c r="BK268" s="158">
        <f>ROUND(I268*H268,2)</f>
        <v>0</v>
      </c>
      <c r="BL268" s="17" t="s">
        <v>127</v>
      </c>
      <c r="BM268" s="157" t="s">
        <v>283</v>
      </c>
    </row>
    <row r="269" spans="1:65" s="2" customFormat="1">
      <c r="A269" s="32"/>
      <c r="B269" s="33"/>
      <c r="C269" s="32"/>
      <c r="D269" s="159" t="s">
        <v>128</v>
      </c>
      <c r="E269" s="32"/>
      <c r="F269" s="160" t="s">
        <v>360</v>
      </c>
      <c r="G269" s="32"/>
      <c r="H269" s="32"/>
      <c r="I269" s="161"/>
      <c r="J269" s="32"/>
      <c r="K269" s="32"/>
      <c r="L269" s="33"/>
      <c r="M269" s="162"/>
      <c r="N269" s="163"/>
      <c r="O269" s="58"/>
      <c r="P269" s="58"/>
      <c r="Q269" s="58"/>
      <c r="R269" s="58"/>
      <c r="S269" s="58"/>
      <c r="T269" s="5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7" t="s">
        <v>128</v>
      </c>
      <c r="AU269" s="17" t="s">
        <v>83</v>
      </c>
    </row>
    <row r="270" spans="1:65" s="13" customFormat="1">
      <c r="B270" s="164"/>
      <c r="D270" s="159" t="s">
        <v>129</v>
      </c>
      <c r="E270" s="165" t="s">
        <v>1</v>
      </c>
      <c r="F270" s="166" t="s">
        <v>362</v>
      </c>
      <c r="H270" s="165" t="s">
        <v>1</v>
      </c>
      <c r="I270" s="167"/>
      <c r="L270" s="164"/>
      <c r="M270" s="168"/>
      <c r="N270" s="169"/>
      <c r="O270" s="169"/>
      <c r="P270" s="169"/>
      <c r="Q270" s="169"/>
      <c r="R270" s="169"/>
      <c r="S270" s="169"/>
      <c r="T270" s="170"/>
      <c r="AT270" s="165" t="s">
        <v>129</v>
      </c>
      <c r="AU270" s="165" t="s">
        <v>83</v>
      </c>
      <c r="AV270" s="13" t="s">
        <v>81</v>
      </c>
      <c r="AW270" s="13" t="s">
        <v>30</v>
      </c>
      <c r="AX270" s="13" t="s">
        <v>73</v>
      </c>
      <c r="AY270" s="165" t="s">
        <v>120</v>
      </c>
    </row>
    <row r="271" spans="1:65" s="14" customFormat="1">
      <c r="B271" s="171"/>
      <c r="D271" s="159" t="s">
        <v>129</v>
      </c>
      <c r="E271" s="172" t="s">
        <v>1</v>
      </c>
      <c r="F271" s="173" t="s">
        <v>746</v>
      </c>
      <c r="H271" s="174">
        <v>225</v>
      </c>
      <c r="I271" s="175"/>
      <c r="L271" s="171"/>
      <c r="M271" s="176"/>
      <c r="N271" s="177"/>
      <c r="O271" s="177"/>
      <c r="P271" s="177"/>
      <c r="Q271" s="177"/>
      <c r="R271" s="177"/>
      <c r="S271" s="177"/>
      <c r="T271" s="178"/>
      <c r="AT271" s="172" t="s">
        <v>129</v>
      </c>
      <c r="AU271" s="172" t="s">
        <v>83</v>
      </c>
      <c r="AV271" s="14" t="s">
        <v>83</v>
      </c>
      <c r="AW271" s="14" t="s">
        <v>30</v>
      </c>
      <c r="AX271" s="14" t="s">
        <v>73</v>
      </c>
      <c r="AY271" s="172" t="s">
        <v>120</v>
      </c>
    </row>
    <row r="272" spans="1:65" s="15" customFormat="1">
      <c r="B272" s="179"/>
      <c r="D272" s="159" t="s">
        <v>129</v>
      </c>
      <c r="E272" s="180" t="s">
        <v>1</v>
      </c>
      <c r="F272" s="181" t="s">
        <v>132</v>
      </c>
      <c r="H272" s="182">
        <v>225</v>
      </c>
      <c r="I272" s="183"/>
      <c r="L272" s="179"/>
      <c r="M272" s="184"/>
      <c r="N272" s="185"/>
      <c r="O272" s="185"/>
      <c r="P272" s="185"/>
      <c r="Q272" s="185"/>
      <c r="R272" s="185"/>
      <c r="S272" s="185"/>
      <c r="T272" s="186"/>
      <c r="AT272" s="180" t="s">
        <v>129</v>
      </c>
      <c r="AU272" s="180" t="s">
        <v>83</v>
      </c>
      <c r="AV272" s="15" t="s">
        <v>127</v>
      </c>
      <c r="AW272" s="15" t="s">
        <v>30</v>
      </c>
      <c r="AX272" s="15" t="s">
        <v>81</v>
      </c>
      <c r="AY272" s="180" t="s">
        <v>120</v>
      </c>
    </row>
    <row r="273" spans="1:65" s="2" customFormat="1" ht="21.75" customHeight="1">
      <c r="A273" s="32"/>
      <c r="B273" s="144"/>
      <c r="C273" s="145" t="s">
        <v>280</v>
      </c>
      <c r="D273" s="145" t="s">
        <v>123</v>
      </c>
      <c r="E273" s="146" t="s">
        <v>364</v>
      </c>
      <c r="F273" s="147" t="s">
        <v>365</v>
      </c>
      <c r="G273" s="148" t="s">
        <v>272</v>
      </c>
      <c r="H273" s="149">
        <v>450</v>
      </c>
      <c r="I273" s="150"/>
      <c r="J273" s="151">
        <f>ROUND(I273*H273,2)</f>
        <v>0</v>
      </c>
      <c r="K273" s="152"/>
      <c r="L273" s="33"/>
      <c r="M273" s="153" t="s">
        <v>1</v>
      </c>
      <c r="N273" s="154" t="s">
        <v>38</v>
      </c>
      <c r="O273" s="58"/>
      <c r="P273" s="155">
        <f>O273*H273</f>
        <v>0</v>
      </c>
      <c r="Q273" s="155">
        <v>0</v>
      </c>
      <c r="R273" s="155">
        <f>Q273*H273</f>
        <v>0</v>
      </c>
      <c r="S273" s="155">
        <v>0</v>
      </c>
      <c r="T273" s="156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7" t="s">
        <v>127</v>
      </c>
      <c r="AT273" s="157" t="s">
        <v>123</v>
      </c>
      <c r="AU273" s="157" t="s">
        <v>83</v>
      </c>
      <c r="AY273" s="17" t="s">
        <v>120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7" t="s">
        <v>81</v>
      </c>
      <c r="BK273" s="158">
        <f>ROUND(I273*H273,2)</f>
        <v>0</v>
      </c>
      <c r="BL273" s="17" t="s">
        <v>127</v>
      </c>
      <c r="BM273" s="157" t="s">
        <v>287</v>
      </c>
    </row>
    <row r="274" spans="1:65" s="2" customFormat="1">
      <c r="A274" s="32"/>
      <c r="B274" s="33"/>
      <c r="C274" s="32"/>
      <c r="D274" s="159" t="s">
        <v>128</v>
      </c>
      <c r="E274" s="32"/>
      <c r="F274" s="160" t="s">
        <v>365</v>
      </c>
      <c r="G274" s="32"/>
      <c r="H274" s="32"/>
      <c r="I274" s="161"/>
      <c r="J274" s="32"/>
      <c r="K274" s="32"/>
      <c r="L274" s="33"/>
      <c r="M274" s="162"/>
      <c r="N274" s="163"/>
      <c r="O274" s="58"/>
      <c r="P274" s="58"/>
      <c r="Q274" s="58"/>
      <c r="R274" s="58"/>
      <c r="S274" s="58"/>
      <c r="T274" s="59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128</v>
      </c>
      <c r="AU274" s="17" t="s">
        <v>83</v>
      </c>
    </row>
    <row r="275" spans="1:65" s="13" customFormat="1">
      <c r="B275" s="164"/>
      <c r="D275" s="159" t="s">
        <v>129</v>
      </c>
      <c r="E275" s="165" t="s">
        <v>1</v>
      </c>
      <c r="F275" s="166" t="s">
        <v>367</v>
      </c>
      <c r="H275" s="165" t="s">
        <v>1</v>
      </c>
      <c r="I275" s="167"/>
      <c r="L275" s="164"/>
      <c r="M275" s="168"/>
      <c r="N275" s="169"/>
      <c r="O275" s="169"/>
      <c r="P275" s="169"/>
      <c r="Q275" s="169"/>
      <c r="R275" s="169"/>
      <c r="S275" s="169"/>
      <c r="T275" s="170"/>
      <c r="AT275" s="165" t="s">
        <v>129</v>
      </c>
      <c r="AU275" s="165" t="s">
        <v>83</v>
      </c>
      <c r="AV275" s="13" t="s">
        <v>81</v>
      </c>
      <c r="AW275" s="13" t="s">
        <v>30</v>
      </c>
      <c r="AX275" s="13" t="s">
        <v>73</v>
      </c>
      <c r="AY275" s="165" t="s">
        <v>120</v>
      </c>
    </row>
    <row r="276" spans="1:65" s="14" customFormat="1">
      <c r="B276" s="171"/>
      <c r="D276" s="159" t="s">
        <v>129</v>
      </c>
      <c r="E276" s="172" t="s">
        <v>1</v>
      </c>
      <c r="F276" s="173" t="s">
        <v>747</v>
      </c>
      <c r="H276" s="174">
        <v>450</v>
      </c>
      <c r="I276" s="175"/>
      <c r="L276" s="171"/>
      <c r="M276" s="176"/>
      <c r="N276" s="177"/>
      <c r="O276" s="177"/>
      <c r="P276" s="177"/>
      <c r="Q276" s="177"/>
      <c r="R276" s="177"/>
      <c r="S276" s="177"/>
      <c r="T276" s="178"/>
      <c r="AT276" s="172" t="s">
        <v>129</v>
      </c>
      <c r="AU276" s="172" t="s">
        <v>83</v>
      </c>
      <c r="AV276" s="14" t="s">
        <v>83</v>
      </c>
      <c r="AW276" s="14" t="s">
        <v>30</v>
      </c>
      <c r="AX276" s="14" t="s">
        <v>73</v>
      </c>
      <c r="AY276" s="172" t="s">
        <v>120</v>
      </c>
    </row>
    <row r="277" spans="1:65" s="15" customFormat="1">
      <c r="B277" s="179"/>
      <c r="D277" s="159" t="s">
        <v>129</v>
      </c>
      <c r="E277" s="180" t="s">
        <v>1</v>
      </c>
      <c r="F277" s="181" t="s">
        <v>132</v>
      </c>
      <c r="H277" s="182">
        <v>450</v>
      </c>
      <c r="I277" s="183"/>
      <c r="L277" s="179"/>
      <c r="M277" s="184"/>
      <c r="N277" s="185"/>
      <c r="O277" s="185"/>
      <c r="P277" s="185"/>
      <c r="Q277" s="185"/>
      <c r="R277" s="185"/>
      <c r="S277" s="185"/>
      <c r="T277" s="186"/>
      <c r="AT277" s="180" t="s">
        <v>129</v>
      </c>
      <c r="AU277" s="180" t="s">
        <v>83</v>
      </c>
      <c r="AV277" s="15" t="s">
        <v>127</v>
      </c>
      <c r="AW277" s="15" t="s">
        <v>30</v>
      </c>
      <c r="AX277" s="15" t="s">
        <v>81</v>
      </c>
      <c r="AY277" s="180" t="s">
        <v>120</v>
      </c>
    </row>
    <row r="278" spans="1:65" s="2" customFormat="1" ht="21.75" customHeight="1">
      <c r="A278" s="32"/>
      <c r="B278" s="144"/>
      <c r="C278" s="145" t="s">
        <v>202</v>
      </c>
      <c r="D278" s="145" t="s">
        <v>123</v>
      </c>
      <c r="E278" s="146" t="s">
        <v>321</v>
      </c>
      <c r="F278" s="147" t="s">
        <v>322</v>
      </c>
      <c r="G278" s="148" t="s">
        <v>201</v>
      </c>
      <c r="H278" s="149">
        <v>16</v>
      </c>
      <c r="I278" s="150"/>
      <c r="J278" s="151">
        <f>ROUND(I278*H278,2)</f>
        <v>0</v>
      </c>
      <c r="K278" s="152"/>
      <c r="L278" s="33"/>
      <c r="M278" s="153" t="s">
        <v>1</v>
      </c>
      <c r="N278" s="154" t="s">
        <v>38</v>
      </c>
      <c r="O278" s="58"/>
      <c r="P278" s="155">
        <f>O278*H278</f>
        <v>0</v>
      </c>
      <c r="Q278" s="155">
        <v>0</v>
      </c>
      <c r="R278" s="155">
        <f>Q278*H278</f>
        <v>0</v>
      </c>
      <c r="S278" s="155">
        <v>0</v>
      </c>
      <c r="T278" s="156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7" t="s">
        <v>127</v>
      </c>
      <c r="AT278" s="157" t="s">
        <v>123</v>
      </c>
      <c r="AU278" s="157" t="s">
        <v>83</v>
      </c>
      <c r="AY278" s="17" t="s">
        <v>120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7" t="s">
        <v>81</v>
      </c>
      <c r="BK278" s="158">
        <f>ROUND(I278*H278,2)</f>
        <v>0</v>
      </c>
      <c r="BL278" s="17" t="s">
        <v>127</v>
      </c>
      <c r="BM278" s="157" t="s">
        <v>293</v>
      </c>
    </row>
    <row r="279" spans="1:65" s="2" customFormat="1">
      <c r="A279" s="32"/>
      <c r="B279" s="33"/>
      <c r="C279" s="32"/>
      <c r="D279" s="159" t="s">
        <v>128</v>
      </c>
      <c r="E279" s="32"/>
      <c r="F279" s="160" t="s">
        <v>322</v>
      </c>
      <c r="G279" s="32"/>
      <c r="H279" s="32"/>
      <c r="I279" s="161"/>
      <c r="J279" s="32"/>
      <c r="K279" s="32"/>
      <c r="L279" s="33"/>
      <c r="M279" s="162"/>
      <c r="N279" s="163"/>
      <c r="O279" s="58"/>
      <c r="P279" s="58"/>
      <c r="Q279" s="58"/>
      <c r="R279" s="58"/>
      <c r="S279" s="58"/>
      <c r="T279" s="59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7" t="s">
        <v>128</v>
      </c>
      <c r="AU279" s="17" t="s">
        <v>83</v>
      </c>
    </row>
    <row r="280" spans="1:65" s="14" customFormat="1">
      <c r="B280" s="171"/>
      <c r="D280" s="159" t="s">
        <v>129</v>
      </c>
      <c r="E280" s="172" t="s">
        <v>1</v>
      </c>
      <c r="F280" s="173" t="s">
        <v>748</v>
      </c>
      <c r="H280" s="174">
        <v>16</v>
      </c>
      <c r="I280" s="175"/>
      <c r="L280" s="171"/>
      <c r="M280" s="176"/>
      <c r="N280" s="177"/>
      <c r="O280" s="177"/>
      <c r="P280" s="177"/>
      <c r="Q280" s="177"/>
      <c r="R280" s="177"/>
      <c r="S280" s="177"/>
      <c r="T280" s="178"/>
      <c r="AT280" s="172" t="s">
        <v>129</v>
      </c>
      <c r="AU280" s="172" t="s">
        <v>83</v>
      </c>
      <c r="AV280" s="14" t="s">
        <v>83</v>
      </c>
      <c r="AW280" s="14" t="s">
        <v>30</v>
      </c>
      <c r="AX280" s="14" t="s">
        <v>73</v>
      </c>
      <c r="AY280" s="172" t="s">
        <v>120</v>
      </c>
    </row>
    <row r="281" spans="1:65" s="15" customFormat="1">
      <c r="B281" s="179"/>
      <c r="D281" s="159" t="s">
        <v>129</v>
      </c>
      <c r="E281" s="180" t="s">
        <v>1</v>
      </c>
      <c r="F281" s="181" t="s">
        <v>132</v>
      </c>
      <c r="H281" s="182">
        <v>16</v>
      </c>
      <c r="I281" s="183"/>
      <c r="L281" s="179"/>
      <c r="M281" s="184"/>
      <c r="N281" s="185"/>
      <c r="O281" s="185"/>
      <c r="P281" s="185"/>
      <c r="Q281" s="185"/>
      <c r="R281" s="185"/>
      <c r="S281" s="185"/>
      <c r="T281" s="186"/>
      <c r="AT281" s="180" t="s">
        <v>129</v>
      </c>
      <c r="AU281" s="180" t="s">
        <v>83</v>
      </c>
      <c r="AV281" s="15" t="s">
        <v>127</v>
      </c>
      <c r="AW281" s="15" t="s">
        <v>30</v>
      </c>
      <c r="AX281" s="15" t="s">
        <v>81</v>
      </c>
      <c r="AY281" s="180" t="s">
        <v>120</v>
      </c>
    </row>
    <row r="282" spans="1:65" s="2" customFormat="1" ht="16.5" customHeight="1">
      <c r="A282" s="32"/>
      <c r="B282" s="144"/>
      <c r="C282" s="145" t="s">
        <v>290</v>
      </c>
      <c r="D282" s="145" t="s">
        <v>123</v>
      </c>
      <c r="E282" s="146" t="s">
        <v>749</v>
      </c>
      <c r="F282" s="147" t="s">
        <v>750</v>
      </c>
      <c r="G282" s="148" t="s">
        <v>153</v>
      </c>
      <c r="H282" s="149">
        <v>2</v>
      </c>
      <c r="I282" s="150"/>
      <c r="J282" s="151">
        <f>ROUND(I282*H282,2)</f>
        <v>0</v>
      </c>
      <c r="K282" s="152"/>
      <c r="L282" s="33"/>
      <c r="M282" s="153" t="s">
        <v>1</v>
      </c>
      <c r="N282" s="154" t="s">
        <v>38</v>
      </c>
      <c r="O282" s="58"/>
      <c r="P282" s="155">
        <f>O282*H282</f>
        <v>0</v>
      </c>
      <c r="Q282" s="155">
        <v>0</v>
      </c>
      <c r="R282" s="155">
        <f>Q282*H282</f>
        <v>0</v>
      </c>
      <c r="S282" s="155">
        <v>0</v>
      </c>
      <c r="T282" s="156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7" t="s">
        <v>127</v>
      </c>
      <c r="AT282" s="157" t="s">
        <v>123</v>
      </c>
      <c r="AU282" s="157" t="s">
        <v>83</v>
      </c>
      <c r="AY282" s="17" t="s">
        <v>120</v>
      </c>
      <c r="BE282" s="158">
        <f>IF(N282="základní",J282,0)</f>
        <v>0</v>
      </c>
      <c r="BF282" s="158">
        <f>IF(N282="snížená",J282,0)</f>
        <v>0</v>
      </c>
      <c r="BG282" s="158">
        <f>IF(N282="zákl. přenesená",J282,0)</f>
        <v>0</v>
      </c>
      <c r="BH282" s="158">
        <f>IF(N282="sníž. přenesená",J282,0)</f>
        <v>0</v>
      </c>
      <c r="BI282" s="158">
        <f>IF(N282="nulová",J282,0)</f>
        <v>0</v>
      </c>
      <c r="BJ282" s="17" t="s">
        <v>81</v>
      </c>
      <c r="BK282" s="158">
        <f>ROUND(I282*H282,2)</f>
        <v>0</v>
      </c>
      <c r="BL282" s="17" t="s">
        <v>127</v>
      </c>
      <c r="BM282" s="157" t="s">
        <v>299</v>
      </c>
    </row>
    <row r="283" spans="1:65" s="2" customFormat="1">
      <c r="A283" s="32"/>
      <c r="B283" s="33"/>
      <c r="C283" s="32"/>
      <c r="D283" s="159" t="s">
        <v>128</v>
      </c>
      <c r="E283" s="32"/>
      <c r="F283" s="160" t="s">
        <v>750</v>
      </c>
      <c r="G283" s="32"/>
      <c r="H283" s="32"/>
      <c r="I283" s="161"/>
      <c r="J283" s="32"/>
      <c r="K283" s="32"/>
      <c r="L283" s="33"/>
      <c r="M283" s="162"/>
      <c r="N283" s="163"/>
      <c r="O283" s="58"/>
      <c r="P283" s="58"/>
      <c r="Q283" s="58"/>
      <c r="R283" s="58"/>
      <c r="S283" s="58"/>
      <c r="T283" s="59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7" t="s">
        <v>128</v>
      </c>
      <c r="AU283" s="17" t="s">
        <v>83</v>
      </c>
    </row>
    <row r="284" spans="1:65" s="14" customFormat="1">
      <c r="B284" s="171"/>
      <c r="D284" s="159" t="s">
        <v>129</v>
      </c>
      <c r="E284" s="172" t="s">
        <v>1</v>
      </c>
      <c r="F284" s="173" t="s">
        <v>83</v>
      </c>
      <c r="H284" s="174">
        <v>2</v>
      </c>
      <c r="I284" s="175"/>
      <c r="L284" s="171"/>
      <c r="M284" s="176"/>
      <c r="N284" s="177"/>
      <c r="O284" s="177"/>
      <c r="P284" s="177"/>
      <c r="Q284" s="177"/>
      <c r="R284" s="177"/>
      <c r="S284" s="177"/>
      <c r="T284" s="178"/>
      <c r="AT284" s="172" t="s">
        <v>129</v>
      </c>
      <c r="AU284" s="172" t="s">
        <v>83</v>
      </c>
      <c r="AV284" s="14" t="s">
        <v>83</v>
      </c>
      <c r="AW284" s="14" t="s">
        <v>30</v>
      </c>
      <c r="AX284" s="14" t="s">
        <v>73</v>
      </c>
      <c r="AY284" s="172" t="s">
        <v>120</v>
      </c>
    </row>
    <row r="285" spans="1:65" s="15" customFormat="1">
      <c r="B285" s="179"/>
      <c r="D285" s="159" t="s">
        <v>129</v>
      </c>
      <c r="E285" s="180" t="s">
        <v>1</v>
      </c>
      <c r="F285" s="181" t="s">
        <v>132</v>
      </c>
      <c r="H285" s="182">
        <v>2</v>
      </c>
      <c r="I285" s="183"/>
      <c r="L285" s="179"/>
      <c r="M285" s="184"/>
      <c r="N285" s="185"/>
      <c r="O285" s="185"/>
      <c r="P285" s="185"/>
      <c r="Q285" s="185"/>
      <c r="R285" s="185"/>
      <c r="S285" s="185"/>
      <c r="T285" s="186"/>
      <c r="AT285" s="180" t="s">
        <v>129</v>
      </c>
      <c r="AU285" s="180" t="s">
        <v>83</v>
      </c>
      <c r="AV285" s="15" t="s">
        <v>127</v>
      </c>
      <c r="AW285" s="15" t="s">
        <v>30</v>
      </c>
      <c r="AX285" s="15" t="s">
        <v>81</v>
      </c>
      <c r="AY285" s="180" t="s">
        <v>120</v>
      </c>
    </row>
    <row r="286" spans="1:65" s="2" customFormat="1" ht="16.5" customHeight="1">
      <c r="A286" s="32"/>
      <c r="B286" s="144"/>
      <c r="C286" s="187" t="s">
        <v>211</v>
      </c>
      <c r="D286" s="187" t="s">
        <v>143</v>
      </c>
      <c r="E286" s="188" t="s">
        <v>751</v>
      </c>
      <c r="F286" s="189" t="s">
        <v>752</v>
      </c>
      <c r="G286" s="190" t="s">
        <v>153</v>
      </c>
      <c r="H286" s="191">
        <v>2</v>
      </c>
      <c r="I286" s="192"/>
      <c r="J286" s="193">
        <f>ROUND(I286*H286,2)</f>
        <v>0</v>
      </c>
      <c r="K286" s="194"/>
      <c r="L286" s="195"/>
      <c r="M286" s="196" t="s">
        <v>1</v>
      </c>
      <c r="N286" s="197" t="s">
        <v>38</v>
      </c>
      <c r="O286" s="58"/>
      <c r="P286" s="155">
        <f>O286*H286</f>
        <v>0</v>
      </c>
      <c r="Q286" s="155">
        <v>0</v>
      </c>
      <c r="R286" s="155">
        <f>Q286*H286</f>
        <v>0</v>
      </c>
      <c r="S286" s="155">
        <v>0</v>
      </c>
      <c r="T286" s="156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7" t="s">
        <v>147</v>
      </c>
      <c r="AT286" s="157" t="s">
        <v>143</v>
      </c>
      <c r="AU286" s="157" t="s">
        <v>83</v>
      </c>
      <c r="AY286" s="17" t="s">
        <v>120</v>
      </c>
      <c r="BE286" s="158">
        <f>IF(N286="základní",J286,0)</f>
        <v>0</v>
      </c>
      <c r="BF286" s="158">
        <f>IF(N286="snížená",J286,0)</f>
        <v>0</v>
      </c>
      <c r="BG286" s="158">
        <f>IF(N286="zákl. přenesená",J286,0)</f>
        <v>0</v>
      </c>
      <c r="BH286" s="158">
        <f>IF(N286="sníž. přenesená",J286,0)</f>
        <v>0</v>
      </c>
      <c r="BI286" s="158">
        <f>IF(N286="nulová",J286,0)</f>
        <v>0</v>
      </c>
      <c r="BJ286" s="17" t="s">
        <v>81</v>
      </c>
      <c r="BK286" s="158">
        <f>ROUND(I286*H286,2)</f>
        <v>0</v>
      </c>
      <c r="BL286" s="17" t="s">
        <v>127</v>
      </c>
      <c r="BM286" s="157" t="s">
        <v>304</v>
      </c>
    </row>
    <row r="287" spans="1:65" s="2" customFormat="1">
      <c r="A287" s="32"/>
      <c r="B287" s="33"/>
      <c r="C287" s="32"/>
      <c r="D287" s="159" t="s">
        <v>128</v>
      </c>
      <c r="E287" s="32"/>
      <c r="F287" s="160" t="s">
        <v>752</v>
      </c>
      <c r="G287" s="32"/>
      <c r="H287" s="32"/>
      <c r="I287" s="161"/>
      <c r="J287" s="32"/>
      <c r="K287" s="32"/>
      <c r="L287" s="33"/>
      <c r="M287" s="162"/>
      <c r="N287" s="163"/>
      <c r="O287" s="58"/>
      <c r="P287" s="58"/>
      <c r="Q287" s="58"/>
      <c r="R287" s="58"/>
      <c r="S287" s="58"/>
      <c r="T287" s="5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128</v>
      </c>
      <c r="AU287" s="17" t="s">
        <v>83</v>
      </c>
    </row>
    <row r="288" spans="1:65" s="14" customFormat="1">
      <c r="B288" s="171"/>
      <c r="D288" s="159" t="s">
        <v>129</v>
      </c>
      <c r="E288" s="172" t="s">
        <v>1</v>
      </c>
      <c r="F288" s="173" t="s">
        <v>83</v>
      </c>
      <c r="H288" s="174">
        <v>2</v>
      </c>
      <c r="I288" s="175"/>
      <c r="L288" s="171"/>
      <c r="M288" s="176"/>
      <c r="N288" s="177"/>
      <c r="O288" s="177"/>
      <c r="P288" s="177"/>
      <c r="Q288" s="177"/>
      <c r="R288" s="177"/>
      <c r="S288" s="177"/>
      <c r="T288" s="178"/>
      <c r="AT288" s="172" t="s">
        <v>129</v>
      </c>
      <c r="AU288" s="172" t="s">
        <v>83</v>
      </c>
      <c r="AV288" s="14" t="s">
        <v>83</v>
      </c>
      <c r="AW288" s="14" t="s">
        <v>30</v>
      </c>
      <c r="AX288" s="14" t="s">
        <v>73</v>
      </c>
      <c r="AY288" s="172" t="s">
        <v>120</v>
      </c>
    </row>
    <row r="289" spans="1:65" s="15" customFormat="1">
      <c r="B289" s="179"/>
      <c r="D289" s="159" t="s">
        <v>129</v>
      </c>
      <c r="E289" s="180" t="s">
        <v>1</v>
      </c>
      <c r="F289" s="181" t="s">
        <v>132</v>
      </c>
      <c r="H289" s="182">
        <v>2</v>
      </c>
      <c r="I289" s="183"/>
      <c r="L289" s="179"/>
      <c r="M289" s="184"/>
      <c r="N289" s="185"/>
      <c r="O289" s="185"/>
      <c r="P289" s="185"/>
      <c r="Q289" s="185"/>
      <c r="R289" s="185"/>
      <c r="S289" s="185"/>
      <c r="T289" s="186"/>
      <c r="AT289" s="180" t="s">
        <v>129</v>
      </c>
      <c r="AU289" s="180" t="s">
        <v>83</v>
      </c>
      <c r="AV289" s="15" t="s">
        <v>127</v>
      </c>
      <c r="AW289" s="15" t="s">
        <v>30</v>
      </c>
      <c r="AX289" s="15" t="s">
        <v>81</v>
      </c>
      <c r="AY289" s="180" t="s">
        <v>120</v>
      </c>
    </row>
    <row r="290" spans="1:65" s="2" customFormat="1" ht="21.75" customHeight="1">
      <c r="A290" s="32"/>
      <c r="B290" s="144"/>
      <c r="C290" s="145" t="s">
        <v>301</v>
      </c>
      <c r="D290" s="145" t="s">
        <v>123</v>
      </c>
      <c r="E290" s="146" t="s">
        <v>370</v>
      </c>
      <c r="F290" s="147" t="s">
        <v>371</v>
      </c>
      <c r="G290" s="148" t="s">
        <v>201</v>
      </c>
      <c r="H290" s="149">
        <v>14</v>
      </c>
      <c r="I290" s="150"/>
      <c r="J290" s="151">
        <f>ROUND(I290*H290,2)</f>
        <v>0</v>
      </c>
      <c r="K290" s="152"/>
      <c r="L290" s="33"/>
      <c r="M290" s="153" t="s">
        <v>1</v>
      </c>
      <c r="N290" s="154" t="s">
        <v>38</v>
      </c>
      <c r="O290" s="58"/>
      <c r="P290" s="155">
        <f>O290*H290</f>
        <v>0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7" t="s">
        <v>127</v>
      </c>
      <c r="AT290" s="157" t="s">
        <v>123</v>
      </c>
      <c r="AU290" s="157" t="s">
        <v>83</v>
      </c>
      <c r="AY290" s="17" t="s">
        <v>120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7" t="s">
        <v>81</v>
      </c>
      <c r="BK290" s="158">
        <f>ROUND(I290*H290,2)</f>
        <v>0</v>
      </c>
      <c r="BL290" s="17" t="s">
        <v>127</v>
      </c>
      <c r="BM290" s="157" t="s">
        <v>307</v>
      </c>
    </row>
    <row r="291" spans="1:65" s="2" customFormat="1">
      <c r="A291" s="32"/>
      <c r="B291" s="33"/>
      <c r="C291" s="32"/>
      <c r="D291" s="159" t="s">
        <v>128</v>
      </c>
      <c r="E291" s="32"/>
      <c r="F291" s="160" t="s">
        <v>371</v>
      </c>
      <c r="G291" s="32"/>
      <c r="H291" s="32"/>
      <c r="I291" s="161"/>
      <c r="J291" s="32"/>
      <c r="K291" s="32"/>
      <c r="L291" s="33"/>
      <c r="M291" s="162"/>
      <c r="N291" s="163"/>
      <c r="O291" s="58"/>
      <c r="P291" s="58"/>
      <c r="Q291" s="58"/>
      <c r="R291" s="58"/>
      <c r="S291" s="58"/>
      <c r="T291" s="59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7" t="s">
        <v>128</v>
      </c>
      <c r="AU291" s="17" t="s">
        <v>83</v>
      </c>
    </row>
    <row r="292" spans="1:65" s="13" customFormat="1">
      <c r="B292" s="164"/>
      <c r="D292" s="159" t="s">
        <v>129</v>
      </c>
      <c r="E292" s="165" t="s">
        <v>1</v>
      </c>
      <c r="F292" s="166" t="s">
        <v>373</v>
      </c>
      <c r="H292" s="165" t="s">
        <v>1</v>
      </c>
      <c r="I292" s="167"/>
      <c r="L292" s="164"/>
      <c r="M292" s="168"/>
      <c r="N292" s="169"/>
      <c r="O292" s="169"/>
      <c r="P292" s="169"/>
      <c r="Q292" s="169"/>
      <c r="R292" s="169"/>
      <c r="S292" s="169"/>
      <c r="T292" s="170"/>
      <c r="AT292" s="165" t="s">
        <v>129</v>
      </c>
      <c r="AU292" s="165" t="s">
        <v>83</v>
      </c>
      <c r="AV292" s="13" t="s">
        <v>81</v>
      </c>
      <c r="AW292" s="13" t="s">
        <v>30</v>
      </c>
      <c r="AX292" s="13" t="s">
        <v>73</v>
      </c>
      <c r="AY292" s="165" t="s">
        <v>120</v>
      </c>
    </row>
    <row r="293" spans="1:65" s="14" customFormat="1">
      <c r="B293" s="171"/>
      <c r="D293" s="159" t="s">
        <v>129</v>
      </c>
      <c r="E293" s="172" t="s">
        <v>1</v>
      </c>
      <c r="F293" s="173" t="s">
        <v>753</v>
      </c>
      <c r="H293" s="174">
        <v>14</v>
      </c>
      <c r="I293" s="175"/>
      <c r="L293" s="171"/>
      <c r="M293" s="176"/>
      <c r="N293" s="177"/>
      <c r="O293" s="177"/>
      <c r="P293" s="177"/>
      <c r="Q293" s="177"/>
      <c r="R293" s="177"/>
      <c r="S293" s="177"/>
      <c r="T293" s="178"/>
      <c r="AT293" s="172" t="s">
        <v>129</v>
      </c>
      <c r="AU293" s="172" t="s">
        <v>83</v>
      </c>
      <c r="AV293" s="14" t="s">
        <v>83</v>
      </c>
      <c r="AW293" s="14" t="s">
        <v>30</v>
      </c>
      <c r="AX293" s="14" t="s">
        <v>73</v>
      </c>
      <c r="AY293" s="172" t="s">
        <v>120</v>
      </c>
    </row>
    <row r="294" spans="1:65" s="15" customFormat="1">
      <c r="B294" s="179"/>
      <c r="D294" s="159" t="s">
        <v>129</v>
      </c>
      <c r="E294" s="180" t="s">
        <v>1</v>
      </c>
      <c r="F294" s="181" t="s">
        <v>132</v>
      </c>
      <c r="H294" s="182">
        <v>14</v>
      </c>
      <c r="I294" s="183"/>
      <c r="L294" s="179"/>
      <c r="M294" s="184"/>
      <c r="N294" s="185"/>
      <c r="O294" s="185"/>
      <c r="P294" s="185"/>
      <c r="Q294" s="185"/>
      <c r="R294" s="185"/>
      <c r="S294" s="185"/>
      <c r="T294" s="186"/>
      <c r="AT294" s="180" t="s">
        <v>129</v>
      </c>
      <c r="AU294" s="180" t="s">
        <v>83</v>
      </c>
      <c r="AV294" s="15" t="s">
        <v>127</v>
      </c>
      <c r="AW294" s="15" t="s">
        <v>30</v>
      </c>
      <c r="AX294" s="15" t="s">
        <v>81</v>
      </c>
      <c r="AY294" s="180" t="s">
        <v>120</v>
      </c>
    </row>
    <row r="295" spans="1:65" s="2" customFormat="1" ht="21.75" customHeight="1">
      <c r="A295" s="32"/>
      <c r="B295" s="144"/>
      <c r="C295" s="145" t="s">
        <v>216</v>
      </c>
      <c r="D295" s="145" t="s">
        <v>123</v>
      </c>
      <c r="E295" s="146" t="s">
        <v>375</v>
      </c>
      <c r="F295" s="147" t="s">
        <v>376</v>
      </c>
      <c r="G295" s="148" t="s">
        <v>272</v>
      </c>
      <c r="H295" s="149">
        <v>225</v>
      </c>
      <c r="I295" s="150"/>
      <c r="J295" s="151">
        <f>ROUND(I295*H295,2)</f>
        <v>0</v>
      </c>
      <c r="K295" s="152"/>
      <c r="L295" s="33"/>
      <c r="M295" s="153" t="s">
        <v>1</v>
      </c>
      <c r="N295" s="154" t="s">
        <v>38</v>
      </c>
      <c r="O295" s="58"/>
      <c r="P295" s="155">
        <f>O295*H295</f>
        <v>0</v>
      </c>
      <c r="Q295" s="155">
        <v>0</v>
      </c>
      <c r="R295" s="155">
        <f>Q295*H295</f>
        <v>0</v>
      </c>
      <c r="S295" s="155">
        <v>0</v>
      </c>
      <c r="T295" s="156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7" t="s">
        <v>127</v>
      </c>
      <c r="AT295" s="157" t="s">
        <v>123</v>
      </c>
      <c r="AU295" s="157" t="s">
        <v>83</v>
      </c>
      <c r="AY295" s="17" t="s">
        <v>120</v>
      </c>
      <c r="BE295" s="158">
        <f>IF(N295="základní",J295,0)</f>
        <v>0</v>
      </c>
      <c r="BF295" s="158">
        <f>IF(N295="snížená",J295,0)</f>
        <v>0</v>
      </c>
      <c r="BG295" s="158">
        <f>IF(N295="zákl. přenesená",J295,0)</f>
        <v>0</v>
      </c>
      <c r="BH295" s="158">
        <f>IF(N295="sníž. přenesená",J295,0)</f>
        <v>0</v>
      </c>
      <c r="BI295" s="158">
        <f>IF(N295="nulová",J295,0)</f>
        <v>0</v>
      </c>
      <c r="BJ295" s="17" t="s">
        <v>81</v>
      </c>
      <c r="BK295" s="158">
        <f>ROUND(I295*H295,2)</f>
        <v>0</v>
      </c>
      <c r="BL295" s="17" t="s">
        <v>127</v>
      </c>
      <c r="BM295" s="157" t="s">
        <v>313</v>
      </c>
    </row>
    <row r="296" spans="1:65" s="2" customFormat="1" ht="19.5">
      <c r="A296" s="32"/>
      <c r="B296" s="33"/>
      <c r="C296" s="32"/>
      <c r="D296" s="159" t="s">
        <v>128</v>
      </c>
      <c r="E296" s="32"/>
      <c r="F296" s="160" t="s">
        <v>376</v>
      </c>
      <c r="G296" s="32"/>
      <c r="H296" s="32"/>
      <c r="I296" s="161"/>
      <c r="J296" s="32"/>
      <c r="K296" s="32"/>
      <c r="L296" s="33"/>
      <c r="M296" s="162"/>
      <c r="N296" s="163"/>
      <c r="O296" s="58"/>
      <c r="P296" s="58"/>
      <c r="Q296" s="58"/>
      <c r="R296" s="58"/>
      <c r="S296" s="58"/>
      <c r="T296" s="59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128</v>
      </c>
      <c r="AU296" s="17" t="s">
        <v>83</v>
      </c>
    </row>
    <row r="297" spans="1:65" s="13" customFormat="1">
      <c r="B297" s="164"/>
      <c r="D297" s="159" t="s">
        <v>129</v>
      </c>
      <c r="E297" s="165" t="s">
        <v>1</v>
      </c>
      <c r="F297" s="166" t="s">
        <v>378</v>
      </c>
      <c r="H297" s="165" t="s">
        <v>1</v>
      </c>
      <c r="I297" s="167"/>
      <c r="L297" s="164"/>
      <c r="M297" s="168"/>
      <c r="N297" s="169"/>
      <c r="O297" s="169"/>
      <c r="P297" s="169"/>
      <c r="Q297" s="169"/>
      <c r="R297" s="169"/>
      <c r="S297" s="169"/>
      <c r="T297" s="170"/>
      <c r="AT297" s="165" t="s">
        <v>129</v>
      </c>
      <c r="AU297" s="165" t="s">
        <v>83</v>
      </c>
      <c r="AV297" s="13" t="s">
        <v>81</v>
      </c>
      <c r="AW297" s="13" t="s">
        <v>30</v>
      </c>
      <c r="AX297" s="13" t="s">
        <v>73</v>
      </c>
      <c r="AY297" s="165" t="s">
        <v>120</v>
      </c>
    </row>
    <row r="298" spans="1:65" s="14" customFormat="1">
      <c r="B298" s="171"/>
      <c r="D298" s="159" t="s">
        <v>129</v>
      </c>
      <c r="E298" s="172" t="s">
        <v>1</v>
      </c>
      <c r="F298" s="173" t="s">
        <v>746</v>
      </c>
      <c r="H298" s="174">
        <v>225</v>
      </c>
      <c r="I298" s="175"/>
      <c r="L298" s="171"/>
      <c r="M298" s="176"/>
      <c r="N298" s="177"/>
      <c r="O298" s="177"/>
      <c r="P298" s="177"/>
      <c r="Q298" s="177"/>
      <c r="R298" s="177"/>
      <c r="S298" s="177"/>
      <c r="T298" s="178"/>
      <c r="AT298" s="172" t="s">
        <v>129</v>
      </c>
      <c r="AU298" s="172" t="s">
        <v>83</v>
      </c>
      <c r="AV298" s="14" t="s">
        <v>83</v>
      </c>
      <c r="AW298" s="14" t="s">
        <v>30</v>
      </c>
      <c r="AX298" s="14" t="s">
        <v>73</v>
      </c>
      <c r="AY298" s="172" t="s">
        <v>120</v>
      </c>
    </row>
    <row r="299" spans="1:65" s="15" customFormat="1">
      <c r="B299" s="179"/>
      <c r="D299" s="159" t="s">
        <v>129</v>
      </c>
      <c r="E299" s="180" t="s">
        <v>1</v>
      </c>
      <c r="F299" s="181" t="s">
        <v>132</v>
      </c>
      <c r="H299" s="182">
        <v>225</v>
      </c>
      <c r="I299" s="183"/>
      <c r="L299" s="179"/>
      <c r="M299" s="184"/>
      <c r="N299" s="185"/>
      <c r="O299" s="185"/>
      <c r="P299" s="185"/>
      <c r="Q299" s="185"/>
      <c r="R299" s="185"/>
      <c r="S299" s="185"/>
      <c r="T299" s="186"/>
      <c r="AT299" s="180" t="s">
        <v>129</v>
      </c>
      <c r="AU299" s="180" t="s">
        <v>83</v>
      </c>
      <c r="AV299" s="15" t="s">
        <v>127</v>
      </c>
      <c r="AW299" s="15" t="s">
        <v>30</v>
      </c>
      <c r="AX299" s="15" t="s">
        <v>81</v>
      </c>
      <c r="AY299" s="180" t="s">
        <v>120</v>
      </c>
    </row>
    <row r="300" spans="1:65" s="2" customFormat="1" ht="21.75" customHeight="1">
      <c r="A300" s="32"/>
      <c r="B300" s="144"/>
      <c r="C300" s="145" t="s">
        <v>310</v>
      </c>
      <c r="D300" s="145" t="s">
        <v>123</v>
      </c>
      <c r="E300" s="146" t="s">
        <v>381</v>
      </c>
      <c r="F300" s="147" t="s">
        <v>382</v>
      </c>
      <c r="G300" s="148" t="s">
        <v>201</v>
      </c>
      <c r="H300" s="149">
        <v>42</v>
      </c>
      <c r="I300" s="150"/>
      <c r="J300" s="151">
        <f>ROUND(I300*H300,2)</f>
        <v>0</v>
      </c>
      <c r="K300" s="152"/>
      <c r="L300" s="33"/>
      <c r="M300" s="153" t="s">
        <v>1</v>
      </c>
      <c r="N300" s="154" t="s">
        <v>38</v>
      </c>
      <c r="O300" s="58"/>
      <c r="P300" s="155">
        <f>O300*H300</f>
        <v>0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7" t="s">
        <v>127</v>
      </c>
      <c r="AT300" s="157" t="s">
        <v>123</v>
      </c>
      <c r="AU300" s="157" t="s">
        <v>83</v>
      </c>
      <c r="AY300" s="17" t="s">
        <v>120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7" t="s">
        <v>81</v>
      </c>
      <c r="BK300" s="158">
        <f>ROUND(I300*H300,2)</f>
        <v>0</v>
      </c>
      <c r="BL300" s="17" t="s">
        <v>127</v>
      </c>
      <c r="BM300" s="157" t="s">
        <v>317</v>
      </c>
    </row>
    <row r="301" spans="1:65" s="2" customFormat="1">
      <c r="A301" s="32"/>
      <c r="B301" s="33"/>
      <c r="C301" s="32"/>
      <c r="D301" s="159" t="s">
        <v>128</v>
      </c>
      <c r="E301" s="32"/>
      <c r="F301" s="160" t="s">
        <v>382</v>
      </c>
      <c r="G301" s="32"/>
      <c r="H301" s="32"/>
      <c r="I301" s="161"/>
      <c r="J301" s="32"/>
      <c r="K301" s="32"/>
      <c r="L301" s="33"/>
      <c r="M301" s="162"/>
      <c r="N301" s="163"/>
      <c r="O301" s="58"/>
      <c r="P301" s="58"/>
      <c r="Q301" s="58"/>
      <c r="R301" s="58"/>
      <c r="S301" s="58"/>
      <c r="T301" s="59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128</v>
      </c>
      <c r="AU301" s="17" t="s">
        <v>83</v>
      </c>
    </row>
    <row r="302" spans="1:65" s="13" customFormat="1">
      <c r="B302" s="164"/>
      <c r="D302" s="159" t="s">
        <v>129</v>
      </c>
      <c r="E302" s="165" t="s">
        <v>1</v>
      </c>
      <c r="F302" s="166" t="s">
        <v>384</v>
      </c>
      <c r="H302" s="165" t="s">
        <v>1</v>
      </c>
      <c r="I302" s="167"/>
      <c r="L302" s="164"/>
      <c r="M302" s="168"/>
      <c r="N302" s="169"/>
      <c r="O302" s="169"/>
      <c r="P302" s="169"/>
      <c r="Q302" s="169"/>
      <c r="R302" s="169"/>
      <c r="S302" s="169"/>
      <c r="T302" s="170"/>
      <c r="AT302" s="165" t="s">
        <v>129</v>
      </c>
      <c r="AU302" s="165" t="s">
        <v>83</v>
      </c>
      <c r="AV302" s="13" t="s">
        <v>81</v>
      </c>
      <c r="AW302" s="13" t="s">
        <v>30</v>
      </c>
      <c r="AX302" s="13" t="s">
        <v>73</v>
      </c>
      <c r="AY302" s="165" t="s">
        <v>120</v>
      </c>
    </row>
    <row r="303" spans="1:65" s="14" customFormat="1">
      <c r="B303" s="171"/>
      <c r="D303" s="159" t="s">
        <v>129</v>
      </c>
      <c r="E303" s="172" t="s">
        <v>1</v>
      </c>
      <c r="F303" s="173" t="s">
        <v>754</v>
      </c>
      <c r="H303" s="174">
        <v>42</v>
      </c>
      <c r="I303" s="175"/>
      <c r="L303" s="171"/>
      <c r="M303" s="176"/>
      <c r="N303" s="177"/>
      <c r="O303" s="177"/>
      <c r="P303" s="177"/>
      <c r="Q303" s="177"/>
      <c r="R303" s="177"/>
      <c r="S303" s="177"/>
      <c r="T303" s="178"/>
      <c r="AT303" s="172" t="s">
        <v>129</v>
      </c>
      <c r="AU303" s="172" t="s">
        <v>83</v>
      </c>
      <c r="AV303" s="14" t="s">
        <v>83</v>
      </c>
      <c r="AW303" s="14" t="s">
        <v>30</v>
      </c>
      <c r="AX303" s="14" t="s">
        <v>73</v>
      </c>
      <c r="AY303" s="172" t="s">
        <v>120</v>
      </c>
    </row>
    <row r="304" spans="1:65" s="15" customFormat="1">
      <c r="B304" s="179"/>
      <c r="D304" s="159" t="s">
        <v>129</v>
      </c>
      <c r="E304" s="180" t="s">
        <v>1</v>
      </c>
      <c r="F304" s="181" t="s">
        <v>132</v>
      </c>
      <c r="H304" s="182">
        <v>42</v>
      </c>
      <c r="I304" s="183"/>
      <c r="L304" s="179"/>
      <c r="M304" s="184"/>
      <c r="N304" s="185"/>
      <c r="O304" s="185"/>
      <c r="P304" s="185"/>
      <c r="Q304" s="185"/>
      <c r="R304" s="185"/>
      <c r="S304" s="185"/>
      <c r="T304" s="186"/>
      <c r="AT304" s="180" t="s">
        <v>129</v>
      </c>
      <c r="AU304" s="180" t="s">
        <v>83</v>
      </c>
      <c r="AV304" s="15" t="s">
        <v>127</v>
      </c>
      <c r="AW304" s="15" t="s">
        <v>30</v>
      </c>
      <c r="AX304" s="15" t="s">
        <v>81</v>
      </c>
      <c r="AY304" s="180" t="s">
        <v>120</v>
      </c>
    </row>
    <row r="305" spans="1:65" s="2" customFormat="1" ht="16.5" customHeight="1">
      <c r="A305" s="32"/>
      <c r="B305" s="144"/>
      <c r="C305" s="187" t="s">
        <v>316</v>
      </c>
      <c r="D305" s="187" t="s">
        <v>143</v>
      </c>
      <c r="E305" s="188" t="s">
        <v>386</v>
      </c>
      <c r="F305" s="189" t="s">
        <v>387</v>
      </c>
      <c r="G305" s="190" t="s">
        <v>388</v>
      </c>
      <c r="H305" s="191">
        <v>4.2</v>
      </c>
      <c r="I305" s="192"/>
      <c r="J305" s="193">
        <f>ROUND(I305*H305,2)</f>
        <v>0</v>
      </c>
      <c r="K305" s="194"/>
      <c r="L305" s="195"/>
      <c r="M305" s="196" t="s">
        <v>1</v>
      </c>
      <c r="N305" s="197" t="s">
        <v>38</v>
      </c>
      <c r="O305" s="58"/>
      <c r="P305" s="155">
        <f>O305*H305</f>
        <v>0</v>
      </c>
      <c r="Q305" s="155">
        <v>0</v>
      </c>
      <c r="R305" s="155">
        <f>Q305*H305</f>
        <v>0</v>
      </c>
      <c r="S305" s="155">
        <v>0</v>
      </c>
      <c r="T305" s="156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7" t="s">
        <v>147</v>
      </c>
      <c r="AT305" s="157" t="s">
        <v>143</v>
      </c>
      <c r="AU305" s="157" t="s">
        <v>83</v>
      </c>
      <c r="AY305" s="17" t="s">
        <v>120</v>
      </c>
      <c r="BE305" s="158">
        <f>IF(N305="základní",J305,0)</f>
        <v>0</v>
      </c>
      <c r="BF305" s="158">
        <f>IF(N305="snížená",J305,0)</f>
        <v>0</v>
      </c>
      <c r="BG305" s="158">
        <f>IF(N305="zákl. přenesená",J305,0)</f>
        <v>0</v>
      </c>
      <c r="BH305" s="158">
        <f>IF(N305="sníž. přenesená",J305,0)</f>
        <v>0</v>
      </c>
      <c r="BI305" s="158">
        <f>IF(N305="nulová",J305,0)</f>
        <v>0</v>
      </c>
      <c r="BJ305" s="17" t="s">
        <v>81</v>
      </c>
      <c r="BK305" s="158">
        <f>ROUND(I305*H305,2)</f>
        <v>0</v>
      </c>
      <c r="BL305" s="17" t="s">
        <v>127</v>
      </c>
      <c r="BM305" s="157" t="s">
        <v>323</v>
      </c>
    </row>
    <row r="306" spans="1:65" s="2" customFormat="1">
      <c r="A306" s="32"/>
      <c r="B306" s="33"/>
      <c r="C306" s="32"/>
      <c r="D306" s="159" t="s">
        <v>128</v>
      </c>
      <c r="E306" s="32"/>
      <c r="F306" s="160" t="s">
        <v>387</v>
      </c>
      <c r="G306" s="32"/>
      <c r="H306" s="32"/>
      <c r="I306" s="161"/>
      <c r="J306" s="32"/>
      <c r="K306" s="32"/>
      <c r="L306" s="33"/>
      <c r="M306" s="162"/>
      <c r="N306" s="163"/>
      <c r="O306" s="58"/>
      <c r="P306" s="58"/>
      <c r="Q306" s="58"/>
      <c r="R306" s="58"/>
      <c r="S306" s="58"/>
      <c r="T306" s="59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7" t="s">
        <v>128</v>
      </c>
      <c r="AU306" s="17" t="s">
        <v>83</v>
      </c>
    </row>
    <row r="307" spans="1:65" s="13" customFormat="1">
      <c r="B307" s="164"/>
      <c r="D307" s="159" t="s">
        <v>129</v>
      </c>
      <c r="E307" s="165" t="s">
        <v>1</v>
      </c>
      <c r="F307" s="166" t="s">
        <v>384</v>
      </c>
      <c r="H307" s="165" t="s">
        <v>1</v>
      </c>
      <c r="I307" s="167"/>
      <c r="L307" s="164"/>
      <c r="M307" s="168"/>
      <c r="N307" s="169"/>
      <c r="O307" s="169"/>
      <c r="P307" s="169"/>
      <c r="Q307" s="169"/>
      <c r="R307" s="169"/>
      <c r="S307" s="169"/>
      <c r="T307" s="170"/>
      <c r="AT307" s="165" t="s">
        <v>129</v>
      </c>
      <c r="AU307" s="165" t="s">
        <v>83</v>
      </c>
      <c r="AV307" s="13" t="s">
        <v>81</v>
      </c>
      <c r="AW307" s="13" t="s">
        <v>30</v>
      </c>
      <c r="AX307" s="13" t="s">
        <v>73</v>
      </c>
      <c r="AY307" s="165" t="s">
        <v>120</v>
      </c>
    </row>
    <row r="308" spans="1:65" s="14" customFormat="1">
      <c r="B308" s="171"/>
      <c r="D308" s="159" t="s">
        <v>129</v>
      </c>
      <c r="E308" s="172" t="s">
        <v>1</v>
      </c>
      <c r="F308" s="173" t="s">
        <v>755</v>
      </c>
      <c r="H308" s="174">
        <v>4.2</v>
      </c>
      <c r="I308" s="175"/>
      <c r="L308" s="171"/>
      <c r="M308" s="176"/>
      <c r="N308" s="177"/>
      <c r="O308" s="177"/>
      <c r="P308" s="177"/>
      <c r="Q308" s="177"/>
      <c r="R308" s="177"/>
      <c r="S308" s="177"/>
      <c r="T308" s="178"/>
      <c r="AT308" s="172" t="s">
        <v>129</v>
      </c>
      <c r="AU308" s="172" t="s">
        <v>83</v>
      </c>
      <c r="AV308" s="14" t="s">
        <v>83</v>
      </c>
      <c r="AW308" s="14" t="s">
        <v>30</v>
      </c>
      <c r="AX308" s="14" t="s">
        <v>73</v>
      </c>
      <c r="AY308" s="172" t="s">
        <v>120</v>
      </c>
    </row>
    <row r="309" spans="1:65" s="15" customFormat="1">
      <c r="B309" s="179"/>
      <c r="D309" s="159" t="s">
        <v>129</v>
      </c>
      <c r="E309" s="180" t="s">
        <v>1</v>
      </c>
      <c r="F309" s="181" t="s">
        <v>132</v>
      </c>
      <c r="H309" s="182">
        <v>4.2</v>
      </c>
      <c r="I309" s="183"/>
      <c r="L309" s="179"/>
      <c r="M309" s="184"/>
      <c r="N309" s="185"/>
      <c r="O309" s="185"/>
      <c r="P309" s="185"/>
      <c r="Q309" s="185"/>
      <c r="R309" s="185"/>
      <c r="S309" s="185"/>
      <c r="T309" s="186"/>
      <c r="AT309" s="180" t="s">
        <v>129</v>
      </c>
      <c r="AU309" s="180" t="s">
        <v>83</v>
      </c>
      <c r="AV309" s="15" t="s">
        <v>127</v>
      </c>
      <c r="AW309" s="15" t="s">
        <v>30</v>
      </c>
      <c r="AX309" s="15" t="s">
        <v>81</v>
      </c>
      <c r="AY309" s="180" t="s">
        <v>120</v>
      </c>
    </row>
    <row r="310" spans="1:65" s="2" customFormat="1" ht="33" customHeight="1">
      <c r="A310" s="32"/>
      <c r="B310" s="144"/>
      <c r="C310" s="145" t="s">
        <v>320</v>
      </c>
      <c r="D310" s="145" t="s">
        <v>123</v>
      </c>
      <c r="E310" s="146" t="s">
        <v>396</v>
      </c>
      <c r="F310" s="147" t="s">
        <v>756</v>
      </c>
      <c r="G310" s="148" t="s">
        <v>272</v>
      </c>
      <c r="H310" s="149">
        <v>225</v>
      </c>
      <c r="I310" s="150"/>
      <c r="J310" s="151">
        <f>ROUND(I310*H310,2)</f>
        <v>0</v>
      </c>
      <c r="K310" s="152"/>
      <c r="L310" s="33"/>
      <c r="M310" s="153" t="s">
        <v>1</v>
      </c>
      <c r="N310" s="154" t="s">
        <v>38</v>
      </c>
      <c r="O310" s="58"/>
      <c r="P310" s="155">
        <f>O310*H310</f>
        <v>0</v>
      </c>
      <c r="Q310" s="155">
        <v>0</v>
      </c>
      <c r="R310" s="155">
        <f>Q310*H310</f>
        <v>0</v>
      </c>
      <c r="S310" s="155">
        <v>0</v>
      </c>
      <c r="T310" s="156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7" t="s">
        <v>127</v>
      </c>
      <c r="AT310" s="157" t="s">
        <v>123</v>
      </c>
      <c r="AU310" s="157" t="s">
        <v>83</v>
      </c>
      <c r="AY310" s="17" t="s">
        <v>120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7" t="s">
        <v>81</v>
      </c>
      <c r="BK310" s="158">
        <f>ROUND(I310*H310,2)</f>
        <v>0</v>
      </c>
      <c r="BL310" s="17" t="s">
        <v>127</v>
      </c>
      <c r="BM310" s="157" t="s">
        <v>326</v>
      </c>
    </row>
    <row r="311" spans="1:65" s="2" customFormat="1" ht="19.5">
      <c r="A311" s="32"/>
      <c r="B311" s="33"/>
      <c r="C311" s="32"/>
      <c r="D311" s="159" t="s">
        <v>128</v>
      </c>
      <c r="E311" s="32"/>
      <c r="F311" s="160" t="s">
        <v>756</v>
      </c>
      <c r="G311" s="32"/>
      <c r="H311" s="32"/>
      <c r="I311" s="161"/>
      <c r="J311" s="32"/>
      <c r="K311" s="32"/>
      <c r="L311" s="33"/>
      <c r="M311" s="162"/>
      <c r="N311" s="163"/>
      <c r="O311" s="58"/>
      <c r="P311" s="58"/>
      <c r="Q311" s="58"/>
      <c r="R311" s="58"/>
      <c r="S311" s="58"/>
      <c r="T311" s="59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7" t="s">
        <v>128</v>
      </c>
      <c r="AU311" s="17" t="s">
        <v>83</v>
      </c>
    </row>
    <row r="312" spans="1:65" s="13" customFormat="1">
      <c r="B312" s="164"/>
      <c r="D312" s="159" t="s">
        <v>129</v>
      </c>
      <c r="E312" s="165" t="s">
        <v>1</v>
      </c>
      <c r="F312" s="166" t="s">
        <v>399</v>
      </c>
      <c r="H312" s="165" t="s">
        <v>1</v>
      </c>
      <c r="I312" s="167"/>
      <c r="L312" s="164"/>
      <c r="M312" s="168"/>
      <c r="N312" s="169"/>
      <c r="O312" s="169"/>
      <c r="P312" s="169"/>
      <c r="Q312" s="169"/>
      <c r="R312" s="169"/>
      <c r="S312" s="169"/>
      <c r="T312" s="170"/>
      <c r="AT312" s="165" t="s">
        <v>129</v>
      </c>
      <c r="AU312" s="165" t="s">
        <v>83</v>
      </c>
      <c r="AV312" s="13" t="s">
        <v>81</v>
      </c>
      <c r="AW312" s="13" t="s">
        <v>30</v>
      </c>
      <c r="AX312" s="13" t="s">
        <v>73</v>
      </c>
      <c r="AY312" s="165" t="s">
        <v>120</v>
      </c>
    </row>
    <row r="313" spans="1:65" s="14" customFormat="1">
      <c r="B313" s="171"/>
      <c r="D313" s="159" t="s">
        <v>129</v>
      </c>
      <c r="E313" s="172" t="s">
        <v>1</v>
      </c>
      <c r="F313" s="173" t="s">
        <v>746</v>
      </c>
      <c r="H313" s="174">
        <v>225</v>
      </c>
      <c r="I313" s="175"/>
      <c r="L313" s="171"/>
      <c r="M313" s="176"/>
      <c r="N313" s="177"/>
      <c r="O313" s="177"/>
      <c r="P313" s="177"/>
      <c r="Q313" s="177"/>
      <c r="R313" s="177"/>
      <c r="S313" s="177"/>
      <c r="T313" s="178"/>
      <c r="AT313" s="172" t="s">
        <v>129</v>
      </c>
      <c r="AU313" s="172" t="s">
        <v>83</v>
      </c>
      <c r="AV313" s="14" t="s">
        <v>83</v>
      </c>
      <c r="AW313" s="14" t="s">
        <v>30</v>
      </c>
      <c r="AX313" s="14" t="s">
        <v>73</v>
      </c>
      <c r="AY313" s="172" t="s">
        <v>120</v>
      </c>
    </row>
    <row r="314" spans="1:65" s="15" customFormat="1">
      <c r="B314" s="179"/>
      <c r="D314" s="159" t="s">
        <v>129</v>
      </c>
      <c r="E314" s="180" t="s">
        <v>1</v>
      </c>
      <c r="F314" s="181" t="s">
        <v>132</v>
      </c>
      <c r="H314" s="182">
        <v>225</v>
      </c>
      <c r="I314" s="183"/>
      <c r="L314" s="179"/>
      <c r="M314" s="184"/>
      <c r="N314" s="185"/>
      <c r="O314" s="185"/>
      <c r="P314" s="185"/>
      <c r="Q314" s="185"/>
      <c r="R314" s="185"/>
      <c r="S314" s="185"/>
      <c r="T314" s="186"/>
      <c r="AT314" s="180" t="s">
        <v>129</v>
      </c>
      <c r="AU314" s="180" t="s">
        <v>83</v>
      </c>
      <c r="AV314" s="15" t="s">
        <v>127</v>
      </c>
      <c r="AW314" s="15" t="s">
        <v>30</v>
      </c>
      <c r="AX314" s="15" t="s">
        <v>81</v>
      </c>
      <c r="AY314" s="180" t="s">
        <v>120</v>
      </c>
    </row>
    <row r="315" spans="1:65" s="2" customFormat="1" ht="21.75" customHeight="1">
      <c r="A315" s="32"/>
      <c r="B315" s="144"/>
      <c r="C315" s="187" t="s">
        <v>222</v>
      </c>
      <c r="D315" s="187" t="s">
        <v>143</v>
      </c>
      <c r="E315" s="188" t="s">
        <v>410</v>
      </c>
      <c r="F315" s="189" t="s">
        <v>411</v>
      </c>
      <c r="G315" s="190" t="s">
        <v>146</v>
      </c>
      <c r="H315" s="191">
        <v>21.6</v>
      </c>
      <c r="I315" s="192"/>
      <c r="J315" s="193">
        <f>ROUND(I315*H315,2)</f>
        <v>0</v>
      </c>
      <c r="K315" s="194"/>
      <c r="L315" s="195"/>
      <c r="M315" s="196" t="s">
        <v>1</v>
      </c>
      <c r="N315" s="197" t="s">
        <v>38</v>
      </c>
      <c r="O315" s="58"/>
      <c r="P315" s="155">
        <f>O315*H315</f>
        <v>0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7" t="s">
        <v>147</v>
      </c>
      <c r="AT315" s="157" t="s">
        <v>143</v>
      </c>
      <c r="AU315" s="157" t="s">
        <v>83</v>
      </c>
      <c r="AY315" s="17" t="s">
        <v>120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7" t="s">
        <v>81</v>
      </c>
      <c r="BK315" s="158">
        <f>ROUND(I315*H315,2)</f>
        <v>0</v>
      </c>
      <c r="BL315" s="17" t="s">
        <v>127</v>
      </c>
      <c r="BM315" s="157" t="s">
        <v>330</v>
      </c>
    </row>
    <row r="316" spans="1:65" s="2" customFormat="1">
      <c r="A316" s="32"/>
      <c r="B316" s="33"/>
      <c r="C316" s="32"/>
      <c r="D316" s="159" t="s">
        <v>128</v>
      </c>
      <c r="E316" s="32"/>
      <c r="F316" s="160" t="s">
        <v>411</v>
      </c>
      <c r="G316" s="32"/>
      <c r="H316" s="32"/>
      <c r="I316" s="161"/>
      <c r="J316" s="32"/>
      <c r="K316" s="32"/>
      <c r="L316" s="33"/>
      <c r="M316" s="162"/>
      <c r="N316" s="163"/>
      <c r="O316" s="58"/>
      <c r="P316" s="58"/>
      <c r="Q316" s="58"/>
      <c r="R316" s="58"/>
      <c r="S316" s="58"/>
      <c r="T316" s="59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7" t="s">
        <v>128</v>
      </c>
      <c r="AU316" s="17" t="s">
        <v>83</v>
      </c>
    </row>
    <row r="317" spans="1:65" s="13" customFormat="1">
      <c r="B317" s="164"/>
      <c r="D317" s="159" t="s">
        <v>129</v>
      </c>
      <c r="E317" s="165" t="s">
        <v>1</v>
      </c>
      <c r="F317" s="166" t="s">
        <v>413</v>
      </c>
      <c r="H317" s="165" t="s">
        <v>1</v>
      </c>
      <c r="I317" s="167"/>
      <c r="L317" s="164"/>
      <c r="M317" s="168"/>
      <c r="N317" s="169"/>
      <c r="O317" s="169"/>
      <c r="P317" s="169"/>
      <c r="Q317" s="169"/>
      <c r="R317" s="169"/>
      <c r="S317" s="169"/>
      <c r="T317" s="170"/>
      <c r="AT317" s="165" t="s">
        <v>129</v>
      </c>
      <c r="AU317" s="165" t="s">
        <v>83</v>
      </c>
      <c r="AV317" s="13" t="s">
        <v>81</v>
      </c>
      <c r="AW317" s="13" t="s">
        <v>30</v>
      </c>
      <c r="AX317" s="13" t="s">
        <v>73</v>
      </c>
      <c r="AY317" s="165" t="s">
        <v>120</v>
      </c>
    </row>
    <row r="318" spans="1:65" s="14" customFormat="1">
      <c r="B318" s="171"/>
      <c r="D318" s="159" t="s">
        <v>129</v>
      </c>
      <c r="E318" s="172" t="s">
        <v>1</v>
      </c>
      <c r="F318" s="173" t="s">
        <v>757</v>
      </c>
      <c r="H318" s="174">
        <v>21.6</v>
      </c>
      <c r="I318" s="175"/>
      <c r="L318" s="171"/>
      <c r="M318" s="176"/>
      <c r="N318" s="177"/>
      <c r="O318" s="177"/>
      <c r="P318" s="177"/>
      <c r="Q318" s="177"/>
      <c r="R318" s="177"/>
      <c r="S318" s="177"/>
      <c r="T318" s="178"/>
      <c r="AT318" s="172" t="s">
        <v>129</v>
      </c>
      <c r="AU318" s="172" t="s">
        <v>83</v>
      </c>
      <c r="AV318" s="14" t="s">
        <v>83</v>
      </c>
      <c r="AW318" s="14" t="s">
        <v>30</v>
      </c>
      <c r="AX318" s="14" t="s">
        <v>73</v>
      </c>
      <c r="AY318" s="172" t="s">
        <v>120</v>
      </c>
    </row>
    <row r="319" spans="1:65" s="15" customFormat="1">
      <c r="B319" s="179"/>
      <c r="D319" s="159" t="s">
        <v>129</v>
      </c>
      <c r="E319" s="180" t="s">
        <v>1</v>
      </c>
      <c r="F319" s="181" t="s">
        <v>132</v>
      </c>
      <c r="H319" s="182">
        <v>21.6</v>
      </c>
      <c r="I319" s="183"/>
      <c r="L319" s="179"/>
      <c r="M319" s="184"/>
      <c r="N319" s="185"/>
      <c r="O319" s="185"/>
      <c r="P319" s="185"/>
      <c r="Q319" s="185"/>
      <c r="R319" s="185"/>
      <c r="S319" s="185"/>
      <c r="T319" s="186"/>
      <c r="AT319" s="180" t="s">
        <v>129</v>
      </c>
      <c r="AU319" s="180" t="s">
        <v>83</v>
      </c>
      <c r="AV319" s="15" t="s">
        <v>127</v>
      </c>
      <c r="AW319" s="15" t="s">
        <v>30</v>
      </c>
      <c r="AX319" s="15" t="s">
        <v>81</v>
      </c>
      <c r="AY319" s="180" t="s">
        <v>120</v>
      </c>
    </row>
    <row r="320" spans="1:65" s="2" customFormat="1" ht="21.75" customHeight="1">
      <c r="A320" s="32"/>
      <c r="B320" s="144"/>
      <c r="C320" s="187" t="s">
        <v>327</v>
      </c>
      <c r="D320" s="187" t="s">
        <v>143</v>
      </c>
      <c r="E320" s="188" t="s">
        <v>416</v>
      </c>
      <c r="F320" s="189" t="s">
        <v>417</v>
      </c>
      <c r="G320" s="190" t="s">
        <v>146</v>
      </c>
      <c r="H320" s="191">
        <v>32.4</v>
      </c>
      <c r="I320" s="192"/>
      <c r="J320" s="193">
        <f>ROUND(I320*H320,2)</f>
        <v>0</v>
      </c>
      <c r="K320" s="194"/>
      <c r="L320" s="195"/>
      <c r="M320" s="196" t="s">
        <v>1</v>
      </c>
      <c r="N320" s="197" t="s">
        <v>38</v>
      </c>
      <c r="O320" s="58"/>
      <c r="P320" s="155">
        <f>O320*H320</f>
        <v>0</v>
      </c>
      <c r="Q320" s="155">
        <v>0</v>
      </c>
      <c r="R320" s="155">
        <f>Q320*H320</f>
        <v>0</v>
      </c>
      <c r="S320" s="155">
        <v>0</v>
      </c>
      <c r="T320" s="156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57" t="s">
        <v>147</v>
      </c>
      <c r="AT320" s="157" t="s">
        <v>143</v>
      </c>
      <c r="AU320" s="157" t="s">
        <v>83</v>
      </c>
      <c r="AY320" s="17" t="s">
        <v>120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7" t="s">
        <v>81</v>
      </c>
      <c r="BK320" s="158">
        <f>ROUND(I320*H320,2)</f>
        <v>0</v>
      </c>
      <c r="BL320" s="17" t="s">
        <v>127</v>
      </c>
      <c r="BM320" s="157" t="s">
        <v>333</v>
      </c>
    </row>
    <row r="321" spans="1:65" s="2" customFormat="1">
      <c r="A321" s="32"/>
      <c r="B321" s="33"/>
      <c r="C321" s="32"/>
      <c r="D321" s="159" t="s">
        <v>128</v>
      </c>
      <c r="E321" s="32"/>
      <c r="F321" s="160" t="s">
        <v>417</v>
      </c>
      <c r="G321" s="32"/>
      <c r="H321" s="32"/>
      <c r="I321" s="161"/>
      <c r="J321" s="32"/>
      <c r="K321" s="32"/>
      <c r="L321" s="33"/>
      <c r="M321" s="162"/>
      <c r="N321" s="163"/>
      <c r="O321" s="58"/>
      <c r="P321" s="58"/>
      <c r="Q321" s="58"/>
      <c r="R321" s="58"/>
      <c r="S321" s="58"/>
      <c r="T321" s="59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7" t="s">
        <v>128</v>
      </c>
      <c r="AU321" s="17" t="s">
        <v>83</v>
      </c>
    </row>
    <row r="322" spans="1:65" s="13" customFormat="1">
      <c r="B322" s="164"/>
      <c r="D322" s="159" t="s">
        <v>129</v>
      </c>
      <c r="E322" s="165" t="s">
        <v>1</v>
      </c>
      <c r="F322" s="166" t="s">
        <v>413</v>
      </c>
      <c r="H322" s="165" t="s">
        <v>1</v>
      </c>
      <c r="I322" s="167"/>
      <c r="L322" s="164"/>
      <c r="M322" s="168"/>
      <c r="N322" s="169"/>
      <c r="O322" s="169"/>
      <c r="P322" s="169"/>
      <c r="Q322" s="169"/>
      <c r="R322" s="169"/>
      <c r="S322" s="169"/>
      <c r="T322" s="170"/>
      <c r="AT322" s="165" t="s">
        <v>129</v>
      </c>
      <c r="AU322" s="165" t="s">
        <v>83</v>
      </c>
      <c r="AV322" s="13" t="s">
        <v>81</v>
      </c>
      <c r="AW322" s="13" t="s">
        <v>30</v>
      </c>
      <c r="AX322" s="13" t="s">
        <v>73</v>
      </c>
      <c r="AY322" s="165" t="s">
        <v>120</v>
      </c>
    </row>
    <row r="323" spans="1:65" s="14" customFormat="1">
      <c r="B323" s="171"/>
      <c r="D323" s="159" t="s">
        <v>129</v>
      </c>
      <c r="E323" s="172" t="s">
        <v>1</v>
      </c>
      <c r="F323" s="173" t="s">
        <v>758</v>
      </c>
      <c r="H323" s="174">
        <v>32.4</v>
      </c>
      <c r="I323" s="175"/>
      <c r="L323" s="171"/>
      <c r="M323" s="176"/>
      <c r="N323" s="177"/>
      <c r="O323" s="177"/>
      <c r="P323" s="177"/>
      <c r="Q323" s="177"/>
      <c r="R323" s="177"/>
      <c r="S323" s="177"/>
      <c r="T323" s="178"/>
      <c r="AT323" s="172" t="s">
        <v>129</v>
      </c>
      <c r="AU323" s="172" t="s">
        <v>83</v>
      </c>
      <c r="AV323" s="14" t="s">
        <v>83</v>
      </c>
      <c r="AW323" s="14" t="s">
        <v>30</v>
      </c>
      <c r="AX323" s="14" t="s">
        <v>73</v>
      </c>
      <c r="AY323" s="172" t="s">
        <v>120</v>
      </c>
    </row>
    <row r="324" spans="1:65" s="15" customFormat="1">
      <c r="B324" s="179"/>
      <c r="D324" s="159" t="s">
        <v>129</v>
      </c>
      <c r="E324" s="180" t="s">
        <v>1</v>
      </c>
      <c r="F324" s="181" t="s">
        <v>132</v>
      </c>
      <c r="H324" s="182">
        <v>32.4</v>
      </c>
      <c r="I324" s="183"/>
      <c r="L324" s="179"/>
      <c r="M324" s="184"/>
      <c r="N324" s="185"/>
      <c r="O324" s="185"/>
      <c r="P324" s="185"/>
      <c r="Q324" s="185"/>
      <c r="R324" s="185"/>
      <c r="S324" s="185"/>
      <c r="T324" s="186"/>
      <c r="AT324" s="180" t="s">
        <v>129</v>
      </c>
      <c r="AU324" s="180" t="s">
        <v>83</v>
      </c>
      <c r="AV324" s="15" t="s">
        <v>127</v>
      </c>
      <c r="AW324" s="15" t="s">
        <v>30</v>
      </c>
      <c r="AX324" s="15" t="s">
        <v>81</v>
      </c>
      <c r="AY324" s="180" t="s">
        <v>120</v>
      </c>
    </row>
    <row r="325" spans="1:65" s="2" customFormat="1" ht="21.75" customHeight="1">
      <c r="A325" s="32"/>
      <c r="B325" s="144"/>
      <c r="C325" s="187" t="s">
        <v>228</v>
      </c>
      <c r="D325" s="187" t="s">
        <v>143</v>
      </c>
      <c r="E325" s="188" t="s">
        <v>420</v>
      </c>
      <c r="F325" s="189" t="s">
        <v>421</v>
      </c>
      <c r="G325" s="190" t="s">
        <v>146</v>
      </c>
      <c r="H325" s="191">
        <v>13.44</v>
      </c>
      <c r="I325" s="192"/>
      <c r="J325" s="193">
        <f>ROUND(I325*H325,2)</f>
        <v>0</v>
      </c>
      <c r="K325" s="194"/>
      <c r="L325" s="195"/>
      <c r="M325" s="196" t="s">
        <v>1</v>
      </c>
      <c r="N325" s="197" t="s">
        <v>38</v>
      </c>
      <c r="O325" s="58"/>
      <c r="P325" s="155">
        <f>O325*H325</f>
        <v>0</v>
      </c>
      <c r="Q325" s="155">
        <v>0</v>
      </c>
      <c r="R325" s="155">
        <f>Q325*H325</f>
        <v>0</v>
      </c>
      <c r="S325" s="155">
        <v>0</v>
      </c>
      <c r="T325" s="156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7" t="s">
        <v>147</v>
      </c>
      <c r="AT325" s="157" t="s">
        <v>143</v>
      </c>
      <c r="AU325" s="157" t="s">
        <v>83</v>
      </c>
      <c r="AY325" s="17" t="s">
        <v>120</v>
      </c>
      <c r="BE325" s="158">
        <f>IF(N325="základní",J325,0)</f>
        <v>0</v>
      </c>
      <c r="BF325" s="158">
        <f>IF(N325="snížená",J325,0)</f>
        <v>0</v>
      </c>
      <c r="BG325" s="158">
        <f>IF(N325="zákl. přenesená",J325,0)</f>
        <v>0</v>
      </c>
      <c r="BH325" s="158">
        <f>IF(N325="sníž. přenesená",J325,0)</f>
        <v>0</v>
      </c>
      <c r="BI325" s="158">
        <f>IF(N325="nulová",J325,0)</f>
        <v>0</v>
      </c>
      <c r="BJ325" s="17" t="s">
        <v>81</v>
      </c>
      <c r="BK325" s="158">
        <f>ROUND(I325*H325,2)</f>
        <v>0</v>
      </c>
      <c r="BL325" s="17" t="s">
        <v>127</v>
      </c>
      <c r="BM325" s="157" t="s">
        <v>338</v>
      </c>
    </row>
    <row r="326" spans="1:65" s="2" customFormat="1">
      <c r="A326" s="32"/>
      <c r="B326" s="33"/>
      <c r="C326" s="32"/>
      <c r="D326" s="159" t="s">
        <v>128</v>
      </c>
      <c r="E326" s="32"/>
      <c r="F326" s="160" t="s">
        <v>421</v>
      </c>
      <c r="G326" s="32"/>
      <c r="H326" s="32"/>
      <c r="I326" s="161"/>
      <c r="J326" s="32"/>
      <c r="K326" s="32"/>
      <c r="L326" s="33"/>
      <c r="M326" s="162"/>
      <c r="N326" s="163"/>
      <c r="O326" s="58"/>
      <c r="P326" s="58"/>
      <c r="Q326" s="58"/>
      <c r="R326" s="58"/>
      <c r="S326" s="58"/>
      <c r="T326" s="59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7" t="s">
        <v>128</v>
      </c>
      <c r="AU326" s="17" t="s">
        <v>83</v>
      </c>
    </row>
    <row r="327" spans="1:65" s="13" customFormat="1">
      <c r="B327" s="164"/>
      <c r="D327" s="159" t="s">
        <v>129</v>
      </c>
      <c r="E327" s="165" t="s">
        <v>1</v>
      </c>
      <c r="F327" s="166" t="s">
        <v>413</v>
      </c>
      <c r="H327" s="165" t="s">
        <v>1</v>
      </c>
      <c r="I327" s="167"/>
      <c r="L327" s="164"/>
      <c r="M327" s="168"/>
      <c r="N327" s="169"/>
      <c r="O327" s="169"/>
      <c r="P327" s="169"/>
      <c r="Q327" s="169"/>
      <c r="R327" s="169"/>
      <c r="S327" s="169"/>
      <c r="T327" s="170"/>
      <c r="AT327" s="165" t="s">
        <v>129</v>
      </c>
      <c r="AU327" s="165" t="s">
        <v>83</v>
      </c>
      <c r="AV327" s="13" t="s">
        <v>81</v>
      </c>
      <c r="AW327" s="13" t="s">
        <v>30</v>
      </c>
      <c r="AX327" s="13" t="s">
        <v>73</v>
      </c>
      <c r="AY327" s="165" t="s">
        <v>120</v>
      </c>
    </row>
    <row r="328" spans="1:65" s="14" customFormat="1">
      <c r="B328" s="171"/>
      <c r="D328" s="159" t="s">
        <v>129</v>
      </c>
      <c r="E328" s="172" t="s">
        <v>1</v>
      </c>
      <c r="F328" s="173" t="s">
        <v>759</v>
      </c>
      <c r="H328" s="174">
        <v>13.44</v>
      </c>
      <c r="I328" s="175"/>
      <c r="L328" s="171"/>
      <c r="M328" s="176"/>
      <c r="N328" s="177"/>
      <c r="O328" s="177"/>
      <c r="P328" s="177"/>
      <c r="Q328" s="177"/>
      <c r="R328" s="177"/>
      <c r="S328" s="177"/>
      <c r="T328" s="178"/>
      <c r="AT328" s="172" t="s">
        <v>129</v>
      </c>
      <c r="AU328" s="172" t="s">
        <v>83</v>
      </c>
      <c r="AV328" s="14" t="s">
        <v>83</v>
      </c>
      <c r="AW328" s="14" t="s">
        <v>30</v>
      </c>
      <c r="AX328" s="14" t="s">
        <v>73</v>
      </c>
      <c r="AY328" s="172" t="s">
        <v>120</v>
      </c>
    </row>
    <row r="329" spans="1:65" s="15" customFormat="1">
      <c r="B329" s="179"/>
      <c r="D329" s="159" t="s">
        <v>129</v>
      </c>
      <c r="E329" s="180" t="s">
        <v>1</v>
      </c>
      <c r="F329" s="181" t="s">
        <v>132</v>
      </c>
      <c r="H329" s="182">
        <v>13.44</v>
      </c>
      <c r="I329" s="183"/>
      <c r="L329" s="179"/>
      <c r="M329" s="184"/>
      <c r="N329" s="185"/>
      <c r="O329" s="185"/>
      <c r="P329" s="185"/>
      <c r="Q329" s="185"/>
      <c r="R329" s="185"/>
      <c r="S329" s="185"/>
      <c r="T329" s="186"/>
      <c r="AT329" s="180" t="s">
        <v>129</v>
      </c>
      <c r="AU329" s="180" t="s">
        <v>83</v>
      </c>
      <c r="AV329" s="15" t="s">
        <v>127</v>
      </c>
      <c r="AW329" s="15" t="s">
        <v>30</v>
      </c>
      <c r="AX329" s="15" t="s">
        <v>81</v>
      </c>
      <c r="AY329" s="180" t="s">
        <v>120</v>
      </c>
    </row>
    <row r="330" spans="1:65" s="2" customFormat="1" ht="21.75" customHeight="1">
      <c r="A330" s="32"/>
      <c r="B330" s="144"/>
      <c r="C330" s="187" t="s">
        <v>335</v>
      </c>
      <c r="D330" s="187" t="s">
        <v>143</v>
      </c>
      <c r="E330" s="188" t="s">
        <v>760</v>
      </c>
      <c r="F330" s="189" t="s">
        <v>761</v>
      </c>
      <c r="G330" s="190" t="s">
        <v>146</v>
      </c>
      <c r="H330" s="191">
        <v>27</v>
      </c>
      <c r="I330" s="192"/>
      <c r="J330" s="193">
        <f>ROUND(I330*H330,2)</f>
        <v>0</v>
      </c>
      <c r="K330" s="194"/>
      <c r="L330" s="195"/>
      <c r="M330" s="196" t="s">
        <v>1</v>
      </c>
      <c r="N330" s="197" t="s">
        <v>38</v>
      </c>
      <c r="O330" s="58"/>
      <c r="P330" s="155">
        <f>O330*H330</f>
        <v>0</v>
      </c>
      <c r="Q330" s="155">
        <v>0</v>
      </c>
      <c r="R330" s="155">
        <f>Q330*H330</f>
        <v>0</v>
      </c>
      <c r="S330" s="155">
        <v>0</v>
      </c>
      <c r="T330" s="156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7" t="s">
        <v>147</v>
      </c>
      <c r="AT330" s="157" t="s">
        <v>143</v>
      </c>
      <c r="AU330" s="157" t="s">
        <v>83</v>
      </c>
      <c r="AY330" s="17" t="s">
        <v>120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7" t="s">
        <v>81</v>
      </c>
      <c r="BK330" s="158">
        <f>ROUND(I330*H330,2)</f>
        <v>0</v>
      </c>
      <c r="BL330" s="17" t="s">
        <v>127</v>
      </c>
      <c r="BM330" s="157" t="s">
        <v>341</v>
      </c>
    </row>
    <row r="331" spans="1:65" s="2" customFormat="1">
      <c r="A331" s="32"/>
      <c r="B331" s="33"/>
      <c r="C331" s="32"/>
      <c r="D331" s="159" t="s">
        <v>128</v>
      </c>
      <c r="E331" s="32"/>
      <c r="F331" s="160" t="s">
        <v>761</v>
      </c>
      <c r="G331" s="32"/>
      <c r="H331" s="32"/>
      <c r="I331" s="161"/>
      <c r="J331" s="32"/>
      <c r="K331" s="32"/>
      <c r="L331" s="33"/>
      <c r="M331" s="162"/>
      <c r="N331" s="163"/>
      <c r="O331" s="58"/>
      <c r="P331" s="58"/>
      <c r="Q331" s="58"/>
      <c r="R331" s="58"/>
      <c r="S331" s="58"/>
      <c r="T331" s="59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7" t="s">
        <v>128</v>
      </c>
      <c r="AU331" s="17" t="s">
        <v>83</v>
      </c>
    </row>
    <row r="332" spans="1:65" s="13" customFormat="1">
      <c r="B332" s="164"/>
      <c r="D332" s="159" t="s">
        <v>129</v>
      </c>
      <c r="E332" s="165" t="s">
        <v>1</v>
      </c>
      <c r="F332" s="166" t="s">
        <v>413</v>
      </c>
      <c r="H332" s="165" t="s">
        <v>1</v>
      </c>
      <c r="I332" s="167"/>
      <c r="L332" s="164"/>
      <c r="M332" s="168"/>
      <c r="N332" s="169"/>
      <c r="O332" s="169"/>
      <c r="P332" s="169"/>
      <c r="Q332" s="169"/>
      <c r="R332" s="169"/>
      <c r="S332" s="169"/>
      <c r="T332" s="170"/>
      <c r="AT332" s="165" t="s">
        <v>129</v>
      </c>
      <c r="AU332" s="165" t="s">
        <v>83</v>
      </c>
      <c r="AV332" s="13" t="s">
        <v>81</v>
      </c>
      <c r="AW332" s="13" t="s">
        <v>30</v>
      </c>
      <c r="AX332" s="13" t="s">
        <v>73</v>
      </c>
      <c r="AY332" s="165" t="s">
        <v>120</v>
      </c>
    </row>
    <row r="333" spans="1:65" s="14" customFormat="1">
      <c r="B333" s="171"/>
      <c r="D333" s="159" t="s">
        <v>129</v>
      </c>
      <c r="E333" s="172" t="s">
        <v>1</v>
      </c>
      <c r="F333" s="173" t="s">
        <v>762</v>
      </c>
      <c r="H333" s="174">
        <v>27</v>
      </c>
      <c r="I333" s="175"/>
      <c r="L333" s="171"/>
      <c r="M333" s="176"/>
      <c r="N333" s="177"/>
      <c r="O333" s="177"/>
      <c r="P333" s="177"/>
      <c r="Q333" s="177"/>
      <c r="R333" s="177"/>
      <c r="S333" s="177"/>
      <c r="T333" s="178"/>
      <c r="AT333" s="172" t="s">
        <v>129</v>
      </c>
      <c r="AU333" s="172" t="s">
        <v>83</v>
      </c>
      <c r="AV333" s="14" t="s">
        <v>83</v>
      </c>
      <c r="AW333" s="14" t="s">
        <v>30</v>
      </c>
      <c r="AX333" s="14" t="s">
        <v>73</v>
      </c>
      <c r="AY333" s="172" t="s">
        <v>120</v>
      </c>
    </row>
    <row r="334" spans="1:65" s="15" customFormat="1">
      <c r="B334" s="179"/>
      <c r="D334" s="159" t="s">
        <v>129</v>
      </c>
      <c r="E334" s="180" t="s">
        <v>1</v>
      </c>
      <c r="F334" s="181" t="s">
        <v>132</v>
      </c>
      <c r="H334" s="182">
        <v>27</v>
      </c>
      <c r="I334" s="183"/>
      <c r="L334" s="179"/>
      <c r="M334" s="184"/>
      <c r="N334" s="185"/>
      <c r="O334" s="185"/>
      <c r="P334" s="185"/>
      <c r="Q334" s="185"/>
      <c r="R334" s="185"/>
      <c r="S334" s="185"/>
      <c r="T334" s="186"/>
      <c r="AT334" s="180" t="s">
        <v>129</v>
      </c>
      <c r="AU334" s="180" t="s">
        <v>83</v>
      </c>
      <c r="AV334" s="15" t="s">
        <v>127</v>
      </c>
      <c r="AW334" s="15" t="s">
        <v>30</v>
      </c>
      <c r="AX334" s="15" t="s">
        <v>81</v>
      </c>
      <c r="AY334" s="180" t="s">
        <v>120</v>
      </c>
    </row>
    <row r="335" spans="1:65" s="2" customFormat="1" ht="16.5" customHeight="1">
      <c r="A335" s="32"/>
      <c r="B335" s="144"/>
      <c r="C335" s="145" t="s">
        <v>156</v>
      </c>
      <c r="D335" s="145" t="s">
        <v>123</v>
      </c>
      <c r="E335" s="146" t="s">
        <v>425</v>
      </c>
      <c r="F335" s="147" t="s">
        <v>426</v>
      </c>
      <c r="G335" s="148" t="s">
        <v>272</v>
      </c>
      <c r="H335" s="149">
        <v>78</v>
      </c>
      <c r="I335" s="150"/>
      <c r="J335" s="151">
        <f>ROUND(I335*H335,2)</f>
        <v>0</v>
      </c>
      <c r="K335" s="152"/>
      <c r="L335" s="33"/>
      <c r="M335" s="153" t="s">
        <v>1</v>
      </c>
      <c r="N335" s="154" t="s">
        <v>38</v>
      </c>
      <c r="O335" s="58"/>
      <c r="P335" s="155">
        <f>O335*H335</f>
        <v>0</v>
      </c>
      <c r="Q335" s="155">
        <v>0</v>
      </c>
      <c r="R335" s="155">
        <f>Q335*H335</f>
        <v>0</v>
      </c>
      <c r="S335" s="155">
        <v>0</v>
      </c>
      <c r="T335" s="156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7" t="s">
        <v>127</v>
      </c>
      <c r="AT335" s="157" t="s">
        <v>123</v>
      </c>
      <c r="AU335" s="157" t="s">
        <v>83</v>
      </c>
      <c r="AY335" s="17" t="s">
        <v>120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7" t="s">
        <v>81</v>
      </c>
      <c r="BK335" s="158">
        <f>ROUND(I335*H335,2)</f>
        <v>0</v>
      </c>
      <c r="BL335" s="17" t="s">
        <v>127</v>
      </c>
      <c r="BM335" s="157" t="s">
        <v>346</v>
      </c>
    </row>
    <row r="336" spans="1:65" s="2" customFormat="1">
      <c r="A336" s="32"/>
      <c r="B336" s="33"/>
      <c r="C336" s="32"/>
      <c r="D336" s="159" t="s">
        <v>128</v>
      </c>
      <c r="E336" s="32"/>
      <c r="F336" s="160" t="s">
        <v>426</v>
      </c>
      <c r="G336" s="32"/>
      <c r="H336" s="32"/>
      <c r="I336" s="161"/>
      <c r="J336" s="32"/>
      <c r="K336" s="32"/>
      <c r="L336" s="33"/>
      <c r="M336" s="162"/>
      <c r="N336" s="163"/>
      <c r="O336" s="58"/>
      <c r="P336" s="58"/>
      <c r="Q336" s="58"/>
      <c r="R336" s="58"/>
      <c r="S336" s="58"/>
      <c r="T336" s="59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T336" s="17" t="s">
        <v>128</v>
      </c>
      <c r="AU336" s="17" t="s">
        <v>83</v>
      </c>
    </row>
    <row r="337" spans="1:65" s="14" customFormat="1">
      <c r="B337" s="171"/>
      <c r="D337" s="159" t="s">
        <v>129</v>
      </c>
      <c r="E337" s="172" t="s">
        <v>1</v>
      </c>
      <c r="F337" s="173" t="s">
        <v>763</v>
      </c>
      <c r="H337" s="174">
        <v>78</v>
      </c>
      <c r="I337" s="175"/>
      <c r="L337" s="171"/>
      <c r="M337" s="176"/>
      <c r="N337" s="177"/>
      <c r="O337" s="177"/>
      <c r="P337" s="177"/>
      <c r="Q337" s="177"/>
      <c r="R337" s="177"/>
      <c r="S337" s="177"/>
      <c r="T337" s="178"/>
      <c r="AT337" s="172" t="s">
        <v>129</v>
      </c>
      <c r="AU337" s="172" t="s">
        <v>83</v>
      </c>
      <c r="AV337" s="14" t="s">
        <v>83</v>
      </c>
      <c r="AW337" s="14" t="s">
        <v>30</v>
      </c>
      <c r="AX337" s="14" t="s">
        <v>73</v>
      </c>
      <c r="AY337" s="172" t="s">
        <v>120</v>
      </c>
    </row>
    <row r="338" spans="1:65" s="15" customFormat="1">
      <c r="B338" s="179"/>
      <c r="D338" s="159" t="s">
        <v>129</v>
      </c>
      <c r="E338" s="180" t="s">
        <v>1</v>
      </c>
      <c r="F338" s="181" t="s">
        <v>132</v>
      </c>
      <c r="H338" s="182">
        <v>78</v>
      </c>
      <c r="I338" s="183"/>
      <c r="L338" s="179"/>
      <c r="M338" s="184"/>
      <c r="N338" s="185"/>
      <c r="O338" s="185"/>
      <c r="P338" s="185"/>
      <c r="Q338" s="185"/>
      <c r="R338" s="185"/>
      <c r="S338" s="185"/>
      <c r="T338" s="186"/>
      <c r="AT338" s="180" t="s">
        <v>129</v>
      </c>
      <c r="AU338" s="180" t="s">
        <v>83</v>
      </c>
      <c r="AV338" s="15" t="s">
        <v>127</v>
      </c>
      <c r="AW338" s="15" t="s">
        <v>30</v>
      </c>
      <c r="AX338" s="15" t="s">
        <v>81</v>
      </c>
      <c r="AY338" s="180" t="s">
        <v>120</v>
      </c>
    </row>
    <row r="339" spans="1:65" s="2" customFormat="1" ht="16.5" customHeight="1">
      <c r="A339" s="32"/>
      <c r="B339" s="144"/>
      <c r="C339" s="187" t="s">
        <v>343</v>
      </c>
      <c r="D339" s="187" t="s">
        <v>143</v>
      </c>
      <c r="E339" s="188" t="s">
        <v>429</v>
      </c>
      <c r="F339" s="189" t="s">
        <v>430</v>
      </c>
      <c r="G339" s="190" t="s">
        <v>272</v>
      </c>
      <c r="H339" s="191">
        <v>78</v>
      </c>
      <c r="I339" s="192"/>
      <c r="J339" s="193">
        <f>ROUND(I339*H339,2)</f>
        <v>0</v>
      </c>
      <c r="K339" s="194"/>
      <c r="L339" s="195"/>
      <c r="M339" s="196" t="s">
        <v>1</v>
      </c>
      <c r="N339" s="197" t="s">
        <v>38</v>
      </c>
      <c r="O339" s="58"/>
      <c r="P339" s="155">
        <f>O339*H339</f>
        <v>0</v>
      </c>
      <c r="Q339" s="155">
        <v>0</v>
      </c>
      <c r="R339" s="155">
        <f>Q339*H339</f>
        <v>0</v>
      </c>
      <c r="S339" s="155">
        <v>0</v>
      </c>
      <c r="T339" s="156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7" t="s">
        <v>147</v>
      </c>
      <c r="AT339" s="157" t="s">
        <v>143</v>
      </c>
      <c r="AU339" s="157" t="s">
        <v>83</v>
      </c>
      <c r="AY339" s="17" t="s">
        <v>120</v>
      </c>
      <c r="BE339" s="158">
        <f>IF(N339="základní",J339,0)</f>
        <v>0</v>
      </c>
      <c r="BF339" s="158">
        <f>IF(N339="snížená",J339,0)</f>
        <v>0</v>
      </c>
      <c r="BG339" s="158">
        <f>IF(N339="zákl. přenesená",J339,0)</f>
        <v>0</v>
      </c>
      <c r="BH339" s="158">
        <f>IF(N339="sníž. přenesená",J339,0)</f>
        <v>0</v>
      </c>
      <c r="BI339" s="158">
        <f>IF(N339="nulová",J339,0)</f>
        <v>0</v>
      </c>
      <c r="BJ339" s="17" t="s">
        <v>81</v>
      </c>
      <c r="BK339" s="158">
        <f>ROUND(I339*H339,2)</f>
        <v>0</v>
      </c>
      <c r="BL339" s="17" t="s">
        <v>127</v>
      </c>
      <c r="BM339" s="157" t="s">
        <v>349</v>
      </c>
    </row>
    <row r="340" spans="1:65" s="2" customFormat="1">
      <c r="A340" s="32"/>
      <c r="B340" s="33"/>
      <c r="C340" s="32"/>
      <c r="D340" s="159" t="s">
        <v>128</v>
      </c>
      <c r="E340" s="32"/>
      <c r="F340" s="160" t="s">
        <v>430</v>
      </c>
      <c r="G340" s="32"/>
      <c r="H340" s="32"/>
      <c r="I340" s="161"/>
      <c r="J340" s="32"/>
      <c r="K340" s="32"/>
      <c r="L340" s="33"/>
      <c r="M340" s="162"/>
      <c r="N340" s="163"/>
      <c r="O340" s="58"/>
      <c r="P340" s="58"/>
      <c r="Q340" s="58"/>
      <c r="R340" s="58"/>
      <c r="S340" s="58"/>
      <c r="T340" s="59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7" t="s">
        <v>128</v>
      </c>
      <c r="AU340" s="17" t="s">
        <v>83</v>
      </c>
    </row>
    <row r="341" spans="1:65" s="14" customFormat="1">
      <c r="B341" s="171"/>
      <c r="D341" s="159" t="s">
        <v>129</v>
      </c>
      <c r="E341" s="172" t="s">
        <v>1</v>
      </c>
      <c r="F341" s="173" t="s">
        <v>323</v>
      </c>
      <c r="H341" s="174">
        <v>78</v>
      </c>
      <c r="I341" s="175"/>
      <c r="L341" s="171"/>
      <c r="M341" s="176"/>
      <c r="N341" s="177"/>
      <c r="O341" s="177"/>
      <c r="P341" s="177"/>
      <c r="Q341" s="177"/>
      <c r="R341" s="177"/>
      <c r="S341" s="177"/>
      <c r="T341" s="178"/>
      <c r="AT341" s="172" t="s">
        <v>129</v>
      </c>
      <c r="AU341" s="172" t="s">
        <v>83</v>
      </c>
      <c r="AV341" s="14" t="s">
        <v>83</v>
      </c>
      <c r="AW341" s="14" t="s">
        <v>30</v>
      </c>
      <c r="AX341" s="14" t="s">
        <v>73</v>
      </c>
      <c r="AY341" s="172" t="s">
        <v>120</v>
      </c>
    </row>
    <row r="342" spans="1:65" s="15" customFormat="1">
      <c r="B342" s="179"/>
      <c r="D342" s="159" t="s">
        <v>129</v>
      </c>
      <c r="E342" s="180" t="s">
        <v>1</v>
      </c>
      <c r="F342" s="181" t="s">
        <v>132</v>
      </c>
      <c r="H342" s="182">
        <v>78</v>
      </c>
      <c r="I342" s="183"/>
      <c r="L342" s="179"/>
      <c r="M342" s="184"/>
      <c r="N342" s="185"/>
      <c r="O342" s="185"/>
      <c r="P342" s="185"/>
      <c r="Q342" s="185"/>
      <c r="R342" s="185"/>
      <c r="S342" s="185"/>
      <c r="T342" s="186"/>
      <c r="AT342" s="180" t="s">
        <v>129</v>
      </c>
      <c r="AU342" s="180" t="s">
        <v>83</v>
      </c>
      <c r="AV342" s="15" t="s">
        <v>127</v>
      </c>
      <c r="AW342" s="15" t="s">
        <v>30</v>
      </c>
      <c r="AX342" s="15" t="s">
        <v>81</v>
      </c>
      <c r="AY342" s="180" t="s">
        <v>120</v>
      </c>
    </row>
    <row r="343" spans="1:65" s="2" customFormat="1" ht="21.75" customHeight="1">
      <c r="A343" s="32"/>
      <c r="B343" s="144"/>
      <c r="C343" s="145" t="s">
        <v>239</v>
      </c>
      <c r="D343" s="145" t="s">
        <v>123</v>
      </c>
      <c r="E343" s="146" t="s">
        <v>270</v>
      </c>
      <c r="F343" s="147" t="s">
        <v>271</v>
      </c>
      <c r="G343" s="148" t="s">
        <v>272</v>
      </c>
      <c r="H343" s="149">
        <v>3.9</v>
      </c>
      <c r="I343" s="150"/>
      <c r="J343" s="151">
        <f>ROUND(I343*H343,2)</f>
        <v>0</v>
      </c>
      <c r="K343" s="152"/>
      <c r="L343" s="33"/>
      <c r="M343" s="153" t="s">
        <v>1</v>
      </c>
      <c r="N343" s="154" t="s">
        <v>38</v>
      </c>
      <c r="O343" s="58"/>
      <c r="P343" s="155">
        <f>O343*H343</f>
        <v>0</v>
      </c>
      <c r="Q343" s="155">
        <v>0</v>
      </c>
      <c r="R343" s="155">
        <f>Q343*H343</f>
        <v>0</v>
      </c>
      <c r="S343" s="155">
        <v>0</v>
      </c>
      <c r="T343" s="156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57" t="s">
        <v>127</v>
      </c>
      <c r="AT343" s="157" t="s">
        <v>123</v>
      </c>
      <c r="AU343" s="157" t="s">
        <v>83</v>
      </c>
      <c r="AY343" s="17" t="s">
        <v>120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7" t="s">
        <v>81</v>
      </c>
      <c r="BK343" s="158">
        <f>ROUND(I343*H343,2)</f>
        <v>0</v>
      </c>
      <c r="BL343" s="17" t="s">
        <v>127</v>
      </c>
      <c r="BM343" s="157" t="s">
        <v>353</v>
      </c>
    </row>
    <row r="344" spans="1:65" s="2" customFormat="1" ht="19.5">
      <c r="A344" s="32"/>
      <c r="B344" s="33"/>
      <c r="C344" s="32"/>
      <c r="D344" s="159" t="s">
        <v>128</v>
      </c>
      <c r="E344" s="32"/>
      <c r="F344" s="160" t="s">
        <v>271</v>
      </c>
      <c r="G344" s="32"/>
      <c r="H344" s="32"/>
      <c r="I344" s="161"/>
      <c r="J344" s="32"/>
      <c r="K344" s="32"/>
      <c r="L344" s="33"/>
      <c r="M344" s="162"/>
      <c r="N344" s="163"/>
      <c r="O344" s="58"/>
      <c r="P344" s="58"/>
      <c r="Q344" s="58"/>
      <c r="R344" s="58"/>
      <c r="S344" s="58"/>
      <c r="T344" s="59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7" t="s">
        <v>128</v>
      </c>
      <c r="AU344" s="17" t="s">
        <v>83</v>
      </c>
    </row>
    <row r="345" spans="1:65" s="13" customFormat="1" ht="22.5">
      <c r="B345" s="164"/>
      <c r="D345" s="159" t="s">
        <v>129</v>
      </c>
      <c r="E345" s="165" t="s">
        <v>1</v>
      </c>
      <c r="F345" s="166" t="s">
        <v>274</v>
      </c>
      <c r="H345" s="165" t="s">
        <v>1</v>
      </c>
      <c r="I345" s="167"/>
      <c r="L345" s="164"/>
      <c r="M345" s="168"/>
      <c r="N345" s="169"/>
      <c r="O345" s="169"/>
      <c r="P345" s="169"/>
      <c r="Q345" s="169"/>
      <c r="R345" s="169"/>
      <c r="S345" s="169"/>
      <c r="T345" s="170"/>
      <c r="AT345" s="165" t="s">
        <v>129</v>
      </c>
      <c r="AU345" s="165" t="s">
        <v>83</v>
      </c>
      <c r="AV345" s="13" t="s">
        <v>81</v>
      </c>
      <c r="AW345" s="13" t="s">
        <v>30</v>
      </c>
      <c r="AX345" s="13" t="s">
        <v>73</v>
      </c>
      <c r="AY345" s="165" t="s">
        <v>120</v>
      </c>
    </row>
    <row r="346" spans="1:65" s="14" customFormat="1">
      <c r="B346" s="171"/>
      <c r="D346" s="159" t="s">
        <v>129</v>
      </c>
      <c r="E346" s="172" t="s">
        <v>1</v>
      </c>
      <c r="F346" s="173" t="s">
        <v>764</v>
      </c>
      <c r="H346" s="174">
        <v>3.9</v>
      </c>
      <c r="I346" s="175"/>
      <c r="L346" s="171"/>
      <c r="M346" s="176"/>
      <c r="N346" s="177"/>
      <c r="O346" s="177"/>
      <c r="P346" s="177"/>
      <c r="Q346" s="177"/>
      <c r="R346" s="177"/>
      <c r="S346" s="177"/>
      <c r="T346" s="178"/>
      <c r="AT346" s="172" t="s">
        <v>129</v>
      </c>
      <c r="AU346" s="172" t="s">
        <v>83</v>
      </c>
      <c r="AV346" s="14" t="s">
        <v>83</v>
      </c>
      <c r="AW346" s="14" t="s">
        <v>30</v>
      </c>
      <c r="AX346" s="14" t="s">
        <v>73</v>
      </c>
      <c r="AY346" s="172" t="s">
        <v>120</v>
      </c>
    </row>
    <row r="347" spans="1:65" s="15" customFormat="1">
      <c r="B347" s="179"/>
      <c r="D347" s="159" t="s">
        <v>129</v>
      </c>
      <c r="E347" s="180" t="s">
        <v>1</v>
      </c>
      <c r="F347" s="181" t="s">
        <v>132</v>
      </c>
      <c r="H347" s="182">
        <v>3.9</v>
      </c>
      <c r="I347" s="183"/>
      <c r="L347" s="179"/>
      <c r="M347" s="184"/>
      <c r="N347" s="185"/>
      <c r="O347" s="185"/>
      <c r="P347" s="185"/>
      <c r="Q347" s="185"/>
      <c r="R347" s="185"/>
      <c r="S347" s="185"/>
      <c r="T347" s="186"/>
      <c r="AT347" s="180" t="s">
        <v>129</v>
      </c>
      <c r="AU347" s="180" t="s">
        <v>83</v>
      </c>
      <c r="AV347" s="15" t="s">
        <v>127</v>
      </c>
      <c r="AW347" s="15" t="s">
        <v>30</v>
      </c>
      <c r="AX347" s="15" t="s">
        <v>81</v>
      </c>
      <c r="AY347" s="180" t="s">
        <v>120</v>
      </c>
    </row>
    <row r="348" spans="1:65" s="2" customFormat="1" ht="16.5" customHeight="1">
      <c r="A348" s="32"/>
      <c r="B348" s="144"/>
      <c r="C348" s="187" t="s">
        <v>352</v>
      </c>
      <c r="D348" s="187" t="s">
        <v>143</v>
      </c>
      <c r="E348" s="188" t="s">
        <v>281</v>
      </c>
      <c r="F348" s="189" t="s">
        <v>282</v>
      </c>
      <c r="G348" s="190" t="s">
        <v>146</v>
      </c>
      <c r="H348" s="191">
        <v>7.02</v>
      </c>
      <c r="I348" s="192"/>
      <c r="J348" s="193">
        <f>ROUND(I348*H348,2)</f>
        <v>0</v>
      </c>
      <c r="K348" s="194"/>
      <c r="L348" s="195"/>
      <c r="M348" s="196" t="s">
        <v>1</v>
      </c>
      <c r="N348" s="197" t="s">
        <v>38</v>
      </c>
      <c r="O348" s="58"/>
      <c r="P348" s="155">
        <f>O348*H348</f>
        <v>0</v>
      </c>
      <c r="Q348" s="155">
        <v>0</v>
      </c>
      <c r="R348" s="155">
        <f>Q348*H348</f>
        <v>0</v>
      </c>
      <c r="S348" s="155">
        <v>0</v>
      </c>
      <c r="T348" s="156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57" t="s">
        <v>147</v>
      </c>
      <c r="AT348" s="157" t="s">
        <v>143</v>
      </c>
      <c r="AU348" s="157" t="s">
        <v>83</v>
      </c>
      <c r="AY348" s="17" t="s">
        <v>120</v>
      </c>
      <c r="BE348" s="158">
        <f>IF(N348="základní",J348,0)</f>
        <v>0</v>
      </c>
      <c r="BF348" s="158">
        <f>IF(N348="snížená",J348,0)</f>
        <v>0</v>
      </c>
      <c r="BG348" s="158">
        <f>IF(N348="zákl. přenesená",J348,0)</f>
        <v>0</v>
      </c>
      <c r="BH348" s="158">
        <f>IF(N348="sníž. přenesená",J348,0)</f>
        <v>0</v>
      </c>
      <c r="BI348" s="158">
        <f>IF(N348="nulová",J348,0)</f>
        <v>0</v>
      </c>
      <c r="BJ348" s="17" t="s">
        <v>81</v>
      </c>
      <c r="BK348" s="158">
        <f>ROUND(I348*H348,2)</f>
        <v>0</v>
      </c>
      <c r="BL348" s="17" t="s">
        <v>127</v>
      </c>
      <c r="BM348" s="157" t="s">
        <v>357</v>
      </c>
    </row>
    <row r="349" spans="1:65" s="2" customFormat="1">
      <c r="A349" s="32"/>
      <c r="B349" s="33"/>
      <c r="C349" s="32"/>
      <c r="D349" s="159" t="s">
        <v>128</v>
      </c>
      <c r="E349" s="32"/>
      <c r="F349" s="160" t="s">
        <v>282</v>
      </c>
      <c r="G349" s="32"/>
      <c r="H349" s="32"/>
      <c r="I349" s="161"/>
      <c r="J349" s="32"/>
      <c r="K349" s="32"/>
      <c r="L349" s="33"/>
      <c r="M349" s="162"/>
      <c r="N349" s="163"/>
      <c r="O349" s="58"/>
      <c r="P349" s="58"/>
      <c r="Q349" s="58"/>
      <c r="R349" s="58"/>
      <c r="S349" s="58"/>
      <c r="T349" s="59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7" t="s">
        <v>128</v>
      </c>
      <c r="AU349" s="17" t="s">
        <v>83</v>
      </c>
    </row>
    <row r="350" spans="1:65" s="13" customFormat="1" ht="22.5">
      <c r="B350" s="164"/>
      <c r="D350" s="159" t="s">
        <v>129</v>
      </c>
      <c r="E350" s="165" t="s">
        <v>1</v>
      </c>
      <c r="F350" s="166" t="s">
        <v>274</v>
      </c>
      <c r="H350" s="165" t="s">
        <v>1</v>
      </c>
      <c r="I350" s="167"/>
      <c r="L350" s="164"/>
      <c r="M350" s="168"/>
      <c r="N350" s="169"/>
      <c r="O350" s="169"/>
      <c r="P350" s="169"/>
      <c r="Q350" s="169"/>
      <c r="R350" s="169"/>
      <c r="S350" s="169"/>
      <c r="T350" s="170"/>
      <c r="AT350" s="165" t="s">
        <v>129</v>
      </c>
      <c r="AU350" s="165" t="s">
        <v>83</v>
      </c>
      <c r="AV350" s="13" t="s">
        <v>81</v>
      </c>
      <c r="AW350" s="13" t="s">
        <v>30</v>
      </c>
      <c r="AX350" s="13" t="s">
        <v>73</v>
      </c>
      <c r="AY350" s="165" t="s">
        <v>120</v>
      </c>
    </row>
    <row r="351" spans="1:65" s="14" customFormat="1">
      <c r="B351" s="171"/>
      <c r="D351" s="159" t="s">
        <v>129</v>
      </c>
      <c r="E351" s="172" t="s">
        <v>1</v>
      </c>
      <c r="F351" s="173" t="s">
        <v>765</v>
      </c>
      <c r="H351" s="174">
        <v>7.02</v>
      </c>
      <c r="I351" s="175"/>
      <c r="L351" s="171"/>
      <c r="M351" s="176"/>
      <c r="N351" s="177"/>
      <c r="O351" s="177"/>
      <c r="P351" s="177"/>
      <c r="Q351" s="177"/>
      <c r="R351" s="177"/>
      <c r="S351" s="177"/>
      <c r="T351" s="178"/>
      <c r="AT351" s="172" t="s">
        <v>129</v>
      </c>
      <c r="AU351" s="172" t="s">
        <v>83</v>
      </c>
      <c r="AV351" s="14" t="s">
        <v>83</v>
      </c>
      <c r="AW351" s="14" t="s">
        <v>30</v>
      </c>
      <c r="AX351" s="14" t="s">
        <v>73</v>
      </c>
      <c r="AY351" s="172" t="s">
        <v>120</v>
      </c>
    </row>
    <row r="352" spans="1:65" s="15" customFormat="1">
      <c r="B352" s="179"/>
      <c r="D352" s="159" t="s">
        <v>129</v>
      </c>
      <c r="E352" s="180" t="s">
        <v>1</v>
      </c>
      <c r="F352" s="181" t="s">
        <v>132</v>
      </c>
      <c r="H352" s="182">
        <v>7.02</v>
      </c>
      <c r="I352" s="183"/>
      <c r="L352" s="179"/>
      <c r="M352" s="184"/>
      <c r="N352" s="185"/>
      <c r="O352" s="185"/>
      <c r="P352" s="185"/>
      <c r="Q352" s="185"/>
      <c r="R352" s="185"/>
      <c r="S352" s="185"/>
      <c r="T352" s="186"/>
      <c r="AT352" s="180" t="s">
        <v>129</v>
      </c>
      <c r="AU352" s="180" t="s">
        <v>83</v>
      </c>
      <c r="AV352" s="15" t="s">
        <v>127</v>
      </c>
      <c r="AW352" s="15" t="s">
        <v>30</v>
      </c>
      <c r="AX352" s="15" t="s">
        <v>81</v>
      </c>
      <c r="AY352" s="180" t="s">
        <v>120</v>
      </c>
    </row>
    <row r="353" spans="1:65" s="2" customFormat="1" ht="21.75" customHeight="1">
      <c r="A353" s="32"/>
      <c r="B353" s="144"/>
      <c r="C353" s="145" t="s">
        <v>244</v>
      </c>
      <c r="D353" s="145" t="s">
        <v>123</v>
      </c>
      <c r="E353" s="146" t="s">
        <v>285</v>
      </c>
      <c r="F353" s="147" t="s">
        <v>286</v>
      </c>
      <c r="G353" s="148" t="s">
        <v>126</v>
      </c>
      <c r="H353" s="149">
        <v>18.850000000000001</v>
      </c>
      <c r="I353" s="150"/>
      <c r="J353" s="151">
        <f>ROUND(I353*H353,2)</f>
        <v>0</v>
      </c>
      <c r="K353" s="152"/>
      <c r="L353" s="33"/>
      <c r="M353" s="153" t="s">
        <v>1</v>
      </c>
      <c r="N353" s="154" t="s">
        <v>38</v>
      </c>
      <c r="O353" s="58"/>
      <c r="P353" s="155">
        <f>O353*H353</f>
        <v>0</v>
      </c>
      <c r="Q353" s="155">
        <v>0</v>
      </c>
      <c r="R353" s="155">
        <f>Q353*H353</f>
        <v>0</v>
      </c>
      <c r="S353" s="155">
        <v>0</v>
      </c>
      <c r="T353" s="156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57" t="s">
        <v>127</v>
      </c>
      <c r="AT353" s="157" t="s">
        <v>123</v>
      </c>
      <c r="AU353" s="157" t="s">
        <v>83</v>
      </c>
      <c r="AY353" s="17" t="s">
        <v>120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7" t="s">
        <v>81</v>
      </c>
      <c r="BK353" s="158">
        <f>ROUND(I353*H353,2)</f>
        <v>0</v>
      </c>
      <c r="BL353" s="17" t="s">
        <v>127</v>
      </c>
      <c r="BM353" s="157" t="s">
        <v>361</v>
      </c>
    </row>
    <row r="354" spans="1:65" s="2" customFormat="1">
      <c r="A354" s="32"/>
      <c r="B354" s="33"/>
      <c r="C354" s="32"/>
      <c r="D354" s="159" t="s">
        <v>128</v>
      </c>
      <c r="E354" s="32"/>
      <c r="F354" s="160" t="s">
        <v>286</v>
      </c>
      <c r="G354" s="32"/>
      <c r="H354" s="32"/>
      <c r="I354" s="161"/>
      <c r="J354" s="32"/>
      <c r="K354" s="32"/>
      <c r="L354" s="33"/>
      <c r="M354" s="162"/>
      <c r="N354" s="163"/>
      <c r="O354" s="58"/>
      <c r="P354" s="58"/>
      <c r="Q354" s="58"/>
      <c r="R354" s="58"/>
      <c r="S354" s="58"/>
      <c r="T354" s="59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7" t="s">
        <v>128</v>
      </c>
      <c r="AU354" s="17" t="s">
        <v>83</v>
      </c>
    </row>
    <row r="355" spans="1:65" s="13" customFormat="1">
      <c r="B355" s="164"/>
      <c r="D355" s="159" t="s">
        <v>129</v>
      </c>
      <c r="E355" s="165" t="s">
        <v>1</v>
      </c>
      <c r="F355" s="166" t="s">
        <v>350</v>
      </c>
      <c r="H355" s="165" t="s">
        <v>1</v>
      </c>
      <c r="I355" s="167"/>
      <c r="L355" s="164"/>
      <c r="M355" s="168"/>
      <c r="N355" s="169"/>
      <c r="O355" s="169"/>
      <c r="P355" s="169"/>
      <c r="Q355" s="169"/>
      <c r="R355" s="169"/>
      <c r="S355" s="169"/>
      <c r="T355" s="170"/>
      <c r="AT355" s="165" t="s">
        <v>129</v>
      </c>
      <c r="AU355" s="165" t="s">
        <v>83</v>
      </c>
      <c r="AV355" s="13" t="s">
        <v>81</v>
      </c>
      <c r="AW355" s="13" t="s">
        <v>30</v>
      </c>
      <c r="AX355" s="13" t="s">
        <v>73</v>
      </c>
      <c r="AY355" s="165" t="s">
        <v>120</v>
      </c>
    </row>
    <row r="356" spans="1:65" s="14" customFormat="1">
      <c r="B356" s="171"/>
      <c r="D356" s="159" t="s">
        <v>129</v>
      </c>
      <c r="E356" s="172" t="s">
        <v>1</v>
      </c>
      <c r="F356" s="173" t="s">
        <v>766</v>
      </c>
      <c r="H356" s="174">
        <v>18.850000000000001</v>
      </c>
      <c r="I356" s="175"/>
      <c r="L356" s="171"/>
      <c r="M356" s="176"/>
      <c r="N356" s="177"/>
      <c r="O356" s="177"/>
      <c r="P356" s="177"/>
      <c r="Q356" s="177"/>
      <c r="R356" s="177"/>
      <c r="S356" s="177"/>
      <c r="T356" s="178"/>
      <c r="AT356" s="172" t="s">
        <v>129</v>
      </c>
      <c r="AU356" s="172" t="s">
        <v>83</v>
      </c>
      <c r="AV356" s="14" t="s">
        <v>83</v>
      </c>
      <c r="AW356" s="14" t="s">
        <v>30</v>
      </c>
      <c r="AX356" s="14" t="s">
        <v>73</v>
      </c>
      <c r="AY356" s="172" t="s">
        <v>120</v>
      </c>
    </row>
    <row r="357" spans="1:65" s="15" customFormat="1">
      <c r="B357" s="179"/>
      <c r="D357" s="159" t="s">
        <v>129</v>
      </c>
      <c r="E357" s="180" t="s">
        <v>1</v>
      </c>
      <c r="F357" s="181" t="s">
        <v>132</v>
      </c>
      <c r="H357" s="182">
        <v>18.850000000000001</v>
      </c>
      <c r="I357" s="183"/>
      <c r="L357" s="179"/>
      <c r="M357" s="184"/>
      <c r="N357" s="185"/>
      <c r="O357" s="185"/>
      <c r="P357" s="185"/>
      <c r="Q357" s="185"/>
      <c r="R357" s="185"/>
      <c r="S357" s="185"/>
      <c r="T357" s="186"/>
      <c r="AT357" s="180" t="s">
        <v>129</v>
      </c>
      <c r="AU357" s="180" t="s">
        <v>83</v>
      </c>
      <c r="AV357" s="15" t="s">
        <v>127</v>
      </c>
      <c r="AW357" s="15" t="s">
        <v>30</v>
      </c>
      <c r="AX357" s="15" t="s">
        <v>81</v>
      </c>
      <c r="AY357" s="180" t="s">
        <v>120</v>
      </c>
    </row>
    <row r="358" spans="1:65" s="2" customFormat="1" ht="16.5" customHeight="1">
      <c r="A358" s="32"/>
      <c r="B358" s="144"/>
      <c r="C358" s="145" t="s">
        <v>358</v>
      </c>
      <c r="D358" s="145" t="s">
        <v>123</v>
      </c>
      <c r="E358" s="146" t="s">
        <v>291</v>
      </c>
      <c r="F358" s="147" t="s">
        <v>292</v>
      </c>
      <c r="G358" s="148" t="s">
        <v>272</v>
      </c>
      <c r="H358" s="149">
        <v>39</v>
      </c>
      <c r="I358" s="150"/>
      <c r="J358" s="151">
        <f>ROUND(I358*H358,2)</f>
        <v>0</v>
      </c>
      <c r="K358" s="152"/>
      <c r="L358" s="33"/>
      <c r="M358" s="153" t="s">
        <v>1</v>
      </c>
      <c r="N358" s="154" t="s">
        <v>38</v>
      </c>
      <c r="O358" s="58"/>
      <c r="P358" s="155">
        <f>O358*H358</f>
        <v>0</v>
      </c>
      <c r="Q358" s="155">
        <v>0</v>
      </c>
      <c r="R358" s="155">
        <f>Q358*H358</f>
        <v>0</v>
      </c>
      <c r="S358" s="155">
        <v>0</v>
      </c>
      <c r="T358" s="156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7" t="s">
        <v>127</v>
      </c>
      <c r="AT358" s="157" t="s">
        <v>123</v>
      </c>
      <c r="AU358" s="157" t="s">
        <v>83</v>
      </c>
      <c r="AY358" s="17" t="s">
        <v>120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7" t="s">
        <v>81</v>
      </c>
      <c r="BK358" s="158">
        <f>ROUND(I358*H358,2)</f>
        <v>0</v>
      </c>
      <c r="BL358" s="17" t="s">
        <v>127</v>
      </c>
      <c r="BM358" s="157" t="s">
        <v>366</v>
      </c>
    </row>
    <row r="359" spans="1:65" s="2" customFormat="1">
      <c r="A359" s="32"/>
      <c r="B359" s="33"/>
      <c r="C359" s="32"/>
      <c r="D359" s="159" t="s">
        <v>128</v>
      </c>
      <c r="E359" s="32"/>
      <c r="F359" s="160" t="s">
        <v>292</v>
      </c>
      <c r="G359" s="32"/>
      <c r="H359" s="32"/>
      <c r="I359" s="161"/>
      <c r="J359" s="32"/>
      <c r="K359" s="32"/>
      <c r="L359" s="33"/>
      <c r="M359" s="162"/>
      <c r="N359" s="163"/>
      <c r="O359" s="58"/>
      <c r="P359" s="58"/>
      <c r="Q359" s="58"/>
      <c r="R359" s="58"/>
      <c r="S359" s="58"/>
      <c r="T359" s="59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T359" s="17" t="s">
        <v>128</v>
      </c>
      <c r="AU359" s="17" t="s">
        <v>83</v>
      </c>
    </row>
    <row r="360" spans="1:65" s="13" customFormat="1">
      <c r="B360" s="164"/>
      <c r="D360" s="159" t="s">
        <v>129</v>
      </c>
      <c r="E360" s="165" t="s">
        <v>1</v>
      </c>
      <c r="F360" s="166" t="s">
        <v>354</v>
      </c>
      <c r="H360" s="165" t="s">
        <v>1</v>
      </c>
      <c r="I360" s="167"/>
      <c r="L360" s="164"/>
      <c r="M360" s="168"/>
      <c r="N360" s="169"/>
      <c r="O360" s="169"/>
      <c r="P360" s="169"/>
      <c r="Q360" s="169"/>
      <c r="R360" s="169"/>
      <c r="S360" s="169"/>
      <c r="T360" s="170"/>
      <c r="AT360" s="165" t="s">
        <v>129</v>
      </c>
      <c r="AU360" s="165" t="s">
        <v>83</v>
      </c>
      <c r="AV360" s="13" t="s">
        <v>81</v>
      </c>
      <c r="AW360" s="13" t="s">
        <v>30</v>
      </c>
      <c r="AX360" s="13" t="s">
        <v>73</v>
      </c>
      <c r="AY360" s="165" t="s">
        <v>120</v>
      </c>
    </row>
    <row r="361" spans="1:65" s="14" customFormat="1">
      <c r="B361" s="171"/>
      <c r="D361" s="159" t="s">
        <v>129</v>
      </c>
      <c r="E361" s="172" t="s">
        <v>1</v>
      </c>
      <c r="F361" s="173" t="s">
        <v>767</v>
      </c>
      <c r="H361" s="174">
        <v>39</v>
      </c>
      <c r="I361" s="175"/>
      <c r="L361" s="171"/>
      <c r="M361" s="176"/>
      <c r="N361" s="177"/>
      <c r="O361" s="177"/>
      <c r="P361" s="177"/>
      <c r="Q361" s="177"/>
      <c r="R361" s="177"/>
      <c r="S361" s="177"/>
      <c r="T361" s="178"/>
      <c r="AT361" s="172" t="s">
        <v>129</v>
      </c>
      <c r="AU361" s="172" t="s">
        <v>83</v>
      </c>
      <c r="AV361" s="14" t="s">
        <v>83</v>
      </c>
      <c r="AW361" s="14" t="s">
        <v>30</v>
      </c>
      <c r="AX361" s="14" t="s">
        <v>73</v>
      </c>
      <c r="AY361" s="172" t="s">
        <v>120</v>
      </c>
    </row>
    <row r="362" spans="1:65" s="15" customFormat="1">
      <c r="B362" s="179"/>
      <c r="D362" s="159" t="s">
        <v>129</v>
      </c>
      <c r="E362" s="180" t="s">
        <v>1</v>
      </c>
      <c r="F362" s="181" t="s">
        <v>132</v>
      </c>
      <c r="H362" s="182">
        <v>39</v>
      </c>
      <c r="I362" s="183"/>
      <c r="L362" s="179"/>
      <c r="M362" s="184"/>
      <c r="N362" s="185"/>
      <c r="O362" s="185"/>
      <c r="P362" s="185"/>
      <c r="Q362" s="185"/>
      <c r="R362" s="185"/>
      <c r="S362" s="185"/>
      <c r="T362" s="186"/>
      <c r="AT362" s="180" t="s">
        <v>129</v>
      </c>
      <c r="AU362" s="180" t="s">
        <v>83</v>
      </c>
      <c r="AV362" s="15" t="s">
        <v>127</v>
      </c>
      <c r="AW362" s="15" t="s">
        <v>30</v>
      </c>
      <c r="AX362" s="15" t="s">
        <v>81</v>
      </c>
      <c r="AY362" s="180" t="s">
        <v>120</v>
      </c>
    </row>
    <row r="363" spans="1:65" s="2" customFormat="1" ht="21.75" customHeight="1">
      <c r="A363" s="32"/>
      <c r="B363" s="144"/>
      <c r="C363" s="145" t="s">
        <v>250</v>
      </c>
      <c r="D363" s="145" t="s">
        <v>123</v>
      </c>
      <c r="E363" s="146" t="s">
        <v>434</v>
      </c>
      <c r="F363" s="147" t="s">
        <v>435</v>
      </c>
      <c r="G363" s="148" t="s">
        <v>272</v>
      </c>
      <c r="H363" s="149">
        <v>11.25</v>
      </c>
      <c r="I363" s="150"/>
      <c r="J363" s="151">
        <f>ROUND(I363*H363,2)</f>
        <v>0</v>
      </c>
      <c r="K363" s="152"/>
      <c r="L363" s="33"/>
      <c r="M363" s="153" t="s">
        <v>1</v>
      </c>
      <c r="N363" s="154" t="s">
        <v>38</v>
      </c>
      <c r="O363" s="58"/>
      <c r="P363" s="155">
        <f>O363*H363</f>
        <v>0</v>
      </c>
      <c r="Q363" s="155">
        <v>0</v>
      </c>
      <c r="R363" s="155">
        <f>Q363*H363</f>
        <v>0</v>
      </c>
      <c r="S363" s="155">
        <v>0</v>
      </c>
      <c r="T363" s="156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7" t="s">
        <v>127</v>
      </c>
      <c r="AT363" s="157" t="s">
        <v>123</v>
      </c>
      <c r="AU363" s="157" t="s">
        <v>83</v>
      </c>
      <c r="AY363" s="17" t="s">
        <v>120</v>
      </c>
      <c r="BE363" s="158">
        <f>IF(N363="základní",J363,0)</f>
        <v>0</v>
      </c>
      <c r="BF363" s="158">
        <f>IF(N363="snížená",J363,0)</f>
        <v>0</v>
      </c>
      <c r="BG363" s="158">
        <f>IF(N363="zákl. přenesená",J363,0)</f>
        <v>0</v>
      </c>
      <c r="BH363" s="158">
        <f>IF(N363="sníž. přenesená",J363,0)</f>
        <v>0</v>
      </c>
      <c r="BI363" s="158">
        <f>IF(N363="nulová",J363,0)</f>
        <v>0</v>
      </c>
      <c r="BJ363" s="17" t="s">
        <v>81</v>
      </c>
      <c r="BK363" s="158">
        <f>ROUND(I363*H363,2)</f>
        <v>0</v>
      </c>
      <c r="BL363" s="17" t="s">
        <v>127</v>
      </c>
      <c r="BM363" s="157" t="s">
        <v>372</v>
      </c>
    </row>
    <row r="364" spans="1:65" s="2" customFormat="1">
      <c r="A364" s="32"/>
      <c r="B364" s="33"/>
      <c r="C364" s="32"/>
      <c r="D364" s="159" t="s">
        <v>128</v>
      </c>
      <c r="E364" s="32"/>
      <c r="F364" s="160" t="s">
        <v>435</v>
      </c>
      <c r="G364" s="32"/>
      <c r="H364" s="32"/>
      <c r="I364" s="161"/>
      <c r="J364" s="32"/>
      <c r="K364" s="32"/>
      <c r="L364" s="33"/>
      <c r="M364" s="162"/>
      <c r="N364" s="163"/>
      <c r="O364" s="58"/>
      <c r="P364" s="58"/>
      <c r="Q364" s="58"/>
      <c r="R364" s="58"/>
      <c r="S364" s="58"/>
      <c r="T364" s="59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7" t="s">
        <v>128</v>
      </c>
      <c r="AU364" s="17" t="s">
        <v>83</v>
      </c>
    </row>
    <row r="365" spans="1:65" s="14" customFormat="1">
      <c r="B365" s="171"/>
      <c r="D365" s="159" t="s">
        <v>129</v>
      </c>
      <c r="E365" s="172" t="s">
        <v>1</v>
      </c>
      <c r="F365" s="173" t="s">
        <v>768</v>
      </c>
      <c r="H365" s="174">
        <v>11.25</v>
      </c>
      <c r="I365" s="175"/>
      <c r="L365" s="171"/>
      <c r="M365" s="176"/>
      <c r="N365" s="177"/>
      <c r="O365" s="177"/>
      <c r="P365" s="177"/>
      <c r="Q365" s="177"/>
      <c r="R365" s="177"/>
      <c r="S365" s="177"/>
      <c r="T365" s="178"/>
      <c r="AT365" s="172" t="s">
        <v>129</v>
      </c>
      <c r="AU365" s="172" t="s">
        <v>83</v>
      </c>
      <c r="AV365" s="14" t="s">
        <v>83</v>
      </c>
      <c r="AW365" s="14" t="s">
        <v>30</v>
      </c>
      <c r="AX365" s="14" t="s">
        <v>73</v>
      </c>
      <c r="AY365" s="172" t="s">
        <v>120</v>
      </c>
    </row>
    <row r="366" spans="1:65" s="15" customFormat="1">
      <c r="B366" s="179"/>
      <c r="D366" s="159" t="s">
        <v>129</v>
      </c>
      <c r="E366" s="180" t="s">
        <v>1</v>
      </c>
      <c r="F366" s="181" t="s">
        <v>132</v>
      </c>
      <c r="H366" s="182">
        <v>11.25</v>
      </c>
      <c r="I366" s="183"/>
      <c r="L366" s="179"/>
      <c r="M366" s="184"/>
      <c r="N366" s="185"/>
      <c r="O366" s="185"/>
      <c r="P366" s="185"/>
      <c r="Q366" s="185"/>
      <c r="R366" s="185"/>
      <c r="S366" s="185"/>
      <c r="T366" s="186"/>
      <c r="AT366" s="180" t="s">
        <v>129</v>
      </c>
      <c r="AU366" s="180" t="s">
        <v>83</v>
      </c>
      <c r="AV366" s="15" t="s">
        <v>127</v>
      </c>
      <c r="AW366" s="15" t="s">
        <v>30</v>
      </c>
      <c r="AX366" s="15" t="s">
        <v>81</v>
      </c>
      <c r="AY366" s="180" t="s">
        <v>120</v>
      </c>
    </row>
    <row r="367" spans="1:65" s="12" customFormat="1" ht="22.9" customHeight="1">
      <c r="B367" s="131"/>
      <c r="D367" s="132" t="s">
        <v>72</v>
      </c>
      <c r="E367" s="142" t="s">
        <v>147</v>
      </c>
      <c r="F367" s="142" t="s">
        <v>441</v>
      </c>
      <c r="I367" s="134"/>
      <c r="J367" s="143">
        <f>BK367</f>
        <v>0</v>
      </c>
      <c r="L367" s="131"/>
      <c r="M367" s="136"/>
      <c r="N367" s="137"/>
      <c r="O367" s="137"/>
      <c r="P367" s="138">
        <f>SUM(P368:P488)</f>
        <v>0</v>
      </c>
      <c r="Q367" s="137"/>
      <c r="R367" s="138">
        <f>SUM(R368:R488)</f>
        <v>0</v>
      </c>
      <c r="S367" s="137"/>
      <c r="T367" s="139">
        <f>SUM(T368:T488)</f>
        <v>0</v>
      </c>
      <c r="AR367" s="132" t="s">
        <v>81</v>
      </c>
      <c r="AT367" s="140" t="s">
        <v>72</v>
      </c>
      <c r="AU367" s="140" t="s">
        <v>81</v>
      </c>
      <c r="AY367" s="132" t="s">
        <v>120</v>
      </c>
      <c r="BK367" s="141">
        <f>SUM(BK368:BK488)</f>
        <v>0</v>
      </c>
    </row>
    <row r="368" spans="1:65" s="2" customFormat="1" ht="21.75" customHeight="1">
      <c r="A368" s="32"/>
      <c r="B368" s="144"/>
      <c r="C368" s="145" t="s">
        <v>369</v>
      </c>
      <c r="D368" s="145" t="s">
        <v>123</v>
      </c>
      <c r="E368" s="146" t="s">
        <v>769</v>
      </c>
      <c r="F368" s="147" t="s">
        <v>770</v>
      </c>
      <c r="G368" s="148" t="s">
        <v>126</v>
      </c>
      <c r="H368" s="149">
        <v>12</v>
      </c>
      <c r="I368" s="150"/>
      <c r="J368" s="151">
        <f>ROUND(I368*H368,2)</f>
        <v>0</v>
      </c>
      <c r="K368" s="152"/>
      <c r="L368" s="33"/>
      <c r="M368" s="153" t="s">
        <v>1</v>
      </c>
      <c r="N368" s="154" t="s">
        <v>38</v>
      </c>
      <c r="O368" s="58"/>
      <c r="P368" s="155">
        <f>O368*H368</f>
        <v>0</v>
      </c>
      <c r="Q368" s="155">
        <v>0</v>
      </c>
      <c r="R368" s="155">
        <f>Q368*H368</f>
        <v>0</v>
      </c>
      <c r="S368" s="155">
        <v>0</v>
      </c>
      <c r="T368" s="156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7" t="s">
        <v>127</v>
      </c>
      <c r="AT368" s="157" t="s">
        <v>123</v>
      </c>
      <c r="AU368" s="157" t="s">
        <v>83</v>
      </c>
      <c r="AY368" s="17" t="s">
        <v>120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7" t="s">
        <v>81</v>
      </c>
      <c r="BK368" s="158">
        <f>ROUND(I368*H368,2)</f>
        <v>0</v>
      </c>
      <c r="BL368" s="17" t="s">
        <v>127</v>
      </c>
      <c r="BM368" s="157" t="s">
        <v>377</v>
      </c>
    </row>
    <row r="369" spans="1:65" s="2" customFormat="1">
      <c r="A369" s="32"/>
      <c r="B369" s="33"/>
      <c r="C369" s="32"/>
      <c r="D369" s="159" t="s">
        <v>128</v>
      </c>
      <c r="E369" s="32"/>
      <c r="F369" s="160" t="s">
        <v>770</v>
      </c>
      <c r="G369" s="32"/>
      <c r="H369" s="32"/>
      <c r="I369" s="161"/>
      <c r="J369" s="32"/>
      <c r="K369" s="32"/>
      <c r="L369" s="33"/>
      <c r="M369" s="162"/>
      <c r="N369" s="163"/>
      <c r="O369" s="58"/>
      <c r="P369" s="58"/>
      <c r="Q369" s="58"/>
      <c r="R369" s="58"/>
      <c r="S369" s="58"/>
      <c r="T369" s="59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7" t="s">
        <v>128</v>
      </c>
      <c r="AU369" s="17" t="s">
        <v>83</v>
      </c>
    </row>
    <row r="370" spans="1:65" s="14" customFormat="1">
      <c r="B370" s="171"/>
      <c r="D370" s="159" t="s">
        <v>129</v>
      </c>
      <c r="E370" s="172" t="s">
        <v>1</v>
      </c>
      <c r="F370" s="173" t="s">
        <v>771</v>
      </c>
      <c r="H370" s="174">
        <v>12</v>
      </c>
      <c r="I370" s="175"/>
      <c r="L370" s="171"/>
      <c r="M370" s="176"/>
      <c r="N370" s="177"/>
      <c r="O370" s="177"/>
      <c r="P370" s="177"/>
      <c r="Q370" s="177"/>
      <c r="R370" s="177"/>
      <c r="S370" s="177"/>
      <c r="T370" s="178"/>
      <c r="AT370" s="172" t="s">
        <v>129</v>
      </c>
      <c r="AU370" s="172" t="s">
        <v>83</v>
      </c>
      <c r="AV370" s="14" t="s">
        <v>83</v>
      </c>
      <c r="AW370" s="14" t="s">
        <v>30</v>
      </c>
      <c r="AX370" s="14" t="s">
        <v>73</v>
      </c>
      <c r="AY370" s="172" t="s">
        <v>120</v>
      </c>
    </row>
    <row r="371" spans="1:65" s="15" customFormat="1">
      <c r="B371" s="179"/>
      <c r="D371" s="159" t="s">
        <v>129</v>
      </c>
      <c r="E371" s="180" t="s">
        <v>1</v>
      </c>
      <c r="F371" s="181" t="s">
        <v>132</v>
      </c>
      <c r="H371" s="182">
        <v>12</v>
      </c>
      <c r="I371" s="183"/>
      <c r="L371" s="179"/>
      <c r="M371" s="184"/>
      <c r="N371" s="185"/>
      <c r="O371" s="185"/>
      <c r="P371" s="185"/>
      <c r="Q371" s="185"/>
      <c r="R371" s="185"/>
      <c r="S371" s="185"/>
      <c r="T371" s="186"/>
      <c r="AT371" s="180" t="s">
        <v>129</v>
      </c>
      <c r="AU371" s="180" t="s">
        <v>83</v>
      </c>
      <c r="AV371" s="15" t="s">
        <v>127</v>
      </c>
      <c r="AW371" s="15" t="s">
        <v>30</v>
      </c>
      <c r="AX371" s="15" t="s">
        <v>81</v>
      </c>
      <c r="AY371" s="180" t="s">
        <v>120</v>
      </c>
    </row>
    <row r="372" spans="1:65" s="2" customFormat="1" ht="21.75" customHeight="1">
      <c r="A372" s="32"/>
      <c r="B372" s="144"/>
      <c r="C372" s="145" t="s">
        <v>254</v>
      </c>
      <c r="D372" s="145" t="s">
        <v>123</v>
      </c>
      <c r="E372" s="146" t="s">
        <v>772</v>
      </c>
      <c r="F372" s="147" t="s">
        <v>773</v>
      </c>
      <c r="G372" s="148" t="s">
        <v>201</v>
      </c>
      <c r="H372" s="149">
        <v>4</v>
      </c>
      <c r="I372" s="150"/>
      <c r="J372" s="151">
        <f>ROUND(I372*H372,2)</f>
        <v>0</v>
      </c>
      <c r="K372" s="152"/>
      <c r="L372" s="33"/>
      <c r="M372" s="153" t="s">
        <v>1</v>
      </c>
      <c r="N372" s="154" t="s">
        <v>38</v>
      </c>
      <c r="O372" s="58"/>
      <c r="P372" s="155">
        <f>O372*H372</f>
        <v>0</v>
      </c>
      <c r="Q372" s="155">
        <v>0</v>
      </c>
      <c r="R372" s="155">
        <f>Q372*H372</f>
        <v>0</v>
      </c>
      <c r="S372" s="155">
        <v>0</v>
      </c>
      <c r="T372" s="156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57" t="s">
        <v>127</v>
      </c>
      <c r="AT372" s="157" t="s">
        <v>123</v>
      </c>
      <c r="AU372" s="157" t="s">
        <v>83</v>
      </c>
      <c r="AY372" s="17" t="s">
        <v>120</v>
      </c>
      <c r="BE372" s="158">
        <f>IF(N372="základní",J372,0)</f>
        <v>0</v>
      </c>
      <c r="BF372" s="158">
        <f>IF(N372="snížená",J372,0)</f>
        <v>0</v>
      </c>
      <c r="BG372" s="158">
        <f>IF(N372="zákl. přenesená",J372,0)</f>
        <v>0</v>
      </c>
      <c r="BH372" s="158">
        <f>IF(N372="sníž. přenesená",J372,0)</f>
        <v>0</v>
      </c>
      <c r="BI372" s="158">
        <f>IF(N372="nulová",J372,0)</f>
        <v>0</v>
      </c>
      <c r="BJ372" s="17" t="s">
        <v>81</v>
      </c>
      <c r="BK372" s="158">
        <f>ROUND(I372*H372,2)</f>
        <v>0</v>
      </c>
      <c r="BL372" s="17" t="s">
        <v>127</v>
      </c>
      <c r="BM372" s="157" t="s">
        <v>383</v>
      </c>
    </row>
    <row r="373" spans="1:65" s="2" customFormat="1">
      <c r="A373" s="32"/>
      <c r="B373" s="33"/>
      <c r="C373" s="32"/>
      <c r="D373" s="159" t="s">
        <v>128</v>
      </c>
      <c r="E373" s="32"/>
      <c r="F373" s="160" t="s">
        <v>773</v>
      </c>
      <c r="G373" s="32"/>
      <c r="H373" s="32"/>
      <c r="I373" s="161"/>
      <c r="J373" s="32"/>
      <c r="K373" s="32"/>
      <c r="L373" s="33"/>
      <c r="M373" s="162"/>
      <c r="N373" s="163"/>
      <c r="O373" s="58"/>
      <c r="P373" s="58"/>
      <c r="Q373" s="58"/>
      <c r="R373" s="58"/>
      <c r="S373" s="58"/>
      <c r="T373" s="59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7" t="s">
        <v>128</v>
      </c>
      <c r="AU373" s="17" t="s">
        <v>83</v>
      </c>
    </row>
    <row r="374" spans="1:65" s="14" customFormat="1">
      <c r="B374" s="171"/>
      <c r="D374" s="159" t="s">
        <v>129</v>
      </c>
      <c r="E374" s="172" t="s">
        <v>1</v>
      </c>
      <c r="F374" s="173" t="s">
        <v>127</v>
      </c>
      <c r="H374" s="174">
        <v>4</v>
      </c>
      <c r="I374" s="175"/>
      <c r="L374" s="171"/>
      <c r="M374" s="176"/>
      <c r="N374" s="177"/>
      <c r="O374" s="177"/>
      <c r="P374" s="177"/>
      <c r="Q374" s="177"/>
      <c r="R374" s="177"/>
      <c r="S374" s="177"/>
      <c r="T374" s="178"/>
      <c r="AT374" s="172" t="s">
        <v>129</v>
      </c>
      <c r="AU374" s="172" t="s">
        <v>83</v>
      </c>
      <c r="AV374" s="14" t="s">
        <v>83</v>
      </c>
      <c r="AW374" s="14" t="s">
        <v>30</v>
      </c>
      <c r="AX374" s="14" t="s">
        <v>73</v>
      </c>
      <c r="AY374" s="172" t="s">
        <v>120</v>
      </c>
    </row>
    <row r="375" spans="1:65" s="15" customFormat="1">
      <c r="B375" s="179"/>
      <c r="D375" s="159" t="s">
        <v>129</v>
      </c>
      <c r="E375" s="180" t="s">
        <v>1</v>
      </c>
      <c r="F375" s="181" t="s">
        <v>132</v>
      </c>
      <c r="H375" s="182">
        <v>4</v>
      </c>
      <c r="I375" s="183"/>
      <c r="L375" s="179"/>
      <c r="M375" s="184"/>
      <c r="N375" s="185"/>
      <c r="O375" s="185"/>
      <c r="P375" s="185"/>
      <c r="Q375" s="185"/>
      <c r="R375" s="185"/>
      <c r="S375" s="185"/>
      <c r="T375" s="186"/>
      <c r="AT375" s="180" t="s">
        <v>129</v>
      </c>
      <c r="AU375" s="180" t="s">
        <v>83</v>
      </c>
      <c r="AV375" s="15" t="s">
        <v>127</v>
      </c>
      <c r="AW375" s="15" t="s">
        <v>30</v>
      </c>
      <c r="AX375" s="15" t="s">
        <v>81</v>
      </c>
      <c r="AY375" s="180" t="s">
        <v>120</v>
      </c>
    </row>
    <row r="376" spans="1:65" s="2" customFormat="1" ht="21.75" customHeight="1">
      <c r="A376" s="32"/>
      <c r="B376" s="144"/>
      <c r="C376" s="145" t="s">
        <v>380</v>
      </c>
      <c r="D376" s="145" t="s">
        <v>123</v>
      </c>
      <c r="E376" s="146" t="s">
        <v>456</v>
      </c>
      <c r="F376" s="147" t="s">
        <v>457</v>
      </c>
      <c r="G376" s="148" t="s">
        <v>201</v>
      </c>
      <c r="H376" s="149">
        <v>1</v>
      </c>
      <c r="I376" s="150"/>
      <c r="J376" s="151">
        <f>ROUND(I376*H376,2)</f>
        <v>0</v>
      </c>
      <c r="K376" s="152"/>
      <c r="L376" s="33"/>
      <c r="M376" s="153" t="s">
        <v>1</v>
      </c>
      <c r="N376" s="154" t="s">
        <v>38</v>
      </c>
      <c r="O376" s="58"/>
      <c r="P376" s="155">
        <f>O376*H376</f>
        <v>0</v>
      </c>
      <c r="Q376" s="155">
        <v>0</v>
      </c>
      <c r="R376" s="155">
        <f>Q376*H376</f>
        <v>0</v>
      </c>
      <c r="S376" s="155">
        <v>0</v>
      </c>
      <c r="T376" s="156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57" t="s">
        <v>127</v>
      </c>
      <c r="AT376" s="157" t="s">
        <v>123</v>
      </c>
      <c r="AU376" s="157" t="s">
        <v>83</v>
      </c>
      <c r="AY376" s="17" t="s">
        <v>120</v>
      </c>
      <c r="BE376" s="158">
        <f>IF(N376="základní",J376,0)</f>
        <v>0</v>
      </c>
      <c r="BF376" s="158">
        <f>IF(N376="snížená",J376,0)</f>
        <v>0</v>
      </c>
      <c r="BG376" s="158">
        <f>IF(N376="zákl. přenesená",J376,0)</f>
        <v>0</v>
      </c>
      <c r="BH376" s="158">
        <f>IF(N376="sníž. přenesená",J376,0)</f>
        <v>0</v>
      </c>
      <c r="BI376" s="158">
        <f>IF(N376="nulová",J376,0)</f>
        <v>0</v>
      </c>
      <c r="BJ376" s="17" t="s">
        <v>81</v>
      </c>
      <c r="BK376" s="158">
        <f>ROUND(I376*H376,2)</f>
        <v>0</v>
      </c>
      <c r="BL376" s="17" t="s">
        <v>127</v>
      </c>
      <c r="BM376" s="157" t="s">
        <v>389</v>
      </c>
    </row>
    <row r="377" spans="1:65" s="2" customFormat="1" ht="19.5">
      <c r="A377" s="32"/>
      <c r="B377" s="33"/>
      <c r="C377" s="32"/>
      <c r="D377" s="159" t="s">
        <v>128</v>
      </c>
      <c r="E377" s="32"/>
      <c r="F377" s="160" t="s">
        <v>457</v>
      </c>
      <c r="G377" s="32"/>
      <c r="H377" s="32"/>
      <c r="I377" s="161"/>
      <c r="J377" s="32"/>
      <c r="K377" s="32"/>
      <c r="L377" s="33"/>
      <c r="M377" s="162"/>
      <c r="N377" s="163"/>
      <c r="O377" s="58"/>
      <c r="P377" s="58"/>
      <c r="Q377" s="58"/>
      <c r="R377" s="58"/>
      <c r="S377" s="58"/>
      <c r="T377" s="59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17" t="s">
        <v>128</v>
      </c>
      <c r="AU377" s="17" t="s">
        <v>83</v>
      </c>
    </row>
    <row r="378" spans="1:65" s="13" customFormat="1">
      <c r="B378" s="164"/>
      <c r="D378" s="159" t="s">
        <v>129</v>
      </c>
      <c r="E378" s="165" t="s">
        <v>1</v>
      </c>
      <c r="F378" s="166" t="s">
        <v>459</v>
      </c>
      <c r="H378" s="165" t="s">
        <v>1</v>
      </c>
      <c r="I378" s="167"/>
      <c r="L378" s="164"/>
      <c r="M378" s="168"/>
      <c r="N378" s="169"/>
      <c r="O378" s="169"/>
      <c r="P378" s="169"/>
      <c r="Q378" s="169"/>
      <c r="R378" s="169"/>
      <c r="S378" s="169"/>
      <c r="T378" s="170"/>
      <c r="AT378" s="165" t="s">
        <v>129</v>
      </c>
      <c r="AU378" s="165" t="s">
        <v>83</v>
      </c>
      <c r="AV378" s="13" t="s">
        <v>81</v>
      </c>
      <c r="AW378" s="13" t="s">
        <v>30</v>
      </c>
      <c r="AX378" s="13" t="s">
        <v>73</v>
      </c>
      <c r="AY378" s="165" t="s">
        <v>120</v>
      </c>
    </row>
    <row r="379" spans="1:65" s="14" customFormat="1">
      <c r="B379" s="171"/>
      <c r="D379" s="159" t="s">
        <v>129</v>
      </c>
      <c r="E379" s="172" t="s">
        <v>1</v>
      </c>
      <c r="F379" s="173" t="s">
        <v>81</v>
      </c>
      <c r="H379" s="174">
        <v>1</v>
      </c>
      <c r="I379" s="175"/>
      <c r="L379" s="171"/>
      <c r="M379" s="176"/>
      <c r="N379" s="177"/>
      <c r="O379" s="177"/>
      <c r="P379" s="177"/>
      <c r="Q379" s="177"/>
      <c r="R379" s="177"/>
      <c r="S379" s="177"/>
      <c r="T379" s="178"/>
      <c r="AT379" s="172" t="s">
        <v>129</v>
      </c>
      <c r="AU379" s="172" t="s">
        <v>83</v>
      </c>
      <c r="AV379" s="14" t="s">
        <v>83</v>
      </c>
      <c r="AW379" s="14" t="s">
        <v>30</v>
      </c>
      <c r="AX379" s="14" t="s">
        <v>73</v>
      </c>
      <c r="AY379" s="172" t="s">
        <v>120</v>
      </c>
    </row>
    <row r="380" spans="1:65" s="15" customFormat="1">
      <c r="B380" s="179"/>
      <c r="D380" s="159" t="s">
        <v>129</v>
      </c>
      <c r="E380" s="180" t="s">
        <v>1</v>
      </c>
      <c r="F380" s="181" t="s">
        <v>132</v>
      </c>
      <c r="H380" s="182">
        <v>1</v>
      </c>
      <c r="I380" s="183"/>
      <c r="L380" s="179"/>
      <c r="M380" s="184"/>
      <c r="N380" s="185"/>
      <c r="O380" s="185"/>
      <c r="P380" s="185"/>
      <c r="Q380" s="185"/>
      <c r="R380" s="185"/>
      <c r="S380" s="185"/>
      <c r="T380" s="186"/>
      <c r="AT380" s="180" t="s">
        <v>129</v>
      </c>
      <c r="AU380" s="180" t="s">
        <v>83</v>
      </c>
      <c r="AV380" s="15" t="s">
        <v>127</v>
      </c>
      <c r="AW380" s="15" t="s">
        <v>30</v>
      </c>
      <c r="AX380" s="15" t="s">
        <v>81</v>
      </c>
      <c r="AY380" s="180" t="s">
        <v>120</v>
      </c>
    </row>
    <row r="381" spans="1:65" s="2" customFormat="1" ht="21.75" customHeight="1">
      <c r="A381" s="32"/>
      <c r="B381" s="144"/>
      <c r="C381" s="145" t="s">
        <v>258</v>
      </c>
      <c r="D381" s="145" t="s">
        <v>123</v>
      </c>
      <c r="E381" s="146" t="s">
        <v>461</v>
      </c>
      <c r="F381" s="147" t="s">
        <v>462</v>
      </c>
      <c r="G381" s="148" t="s">
        <v>201</v>
      </c>
      <c r="H381" s="149">
        <v>14</v>
      </c>
      <c r="I381" s="150"/>
      <c r="J381" s="151">
        <f>ROUND(I381*H381,2)</f>
        <v>0</v>
      </c>
      <c r="K381" s="152"/>
      <c r="L381" s="33"/>
      <c r="M381" s="153" t="s">
        <v>1</v>
      </c>
      <c r="N381" s="154" t="s">
        <v>38</v>
      </c>
      <c r="O381" s="58"/>
      <c r="P381" s="155">
        <f>O381*H381</f>
        <v>0</v>
      </c>
      <c r="Q381" s="155">
        <v>0</v>
      </c>
      <c r="R381" s="155">
        <f>Q381*H381</f>
        <v>0</v>
      </c>
      <c r="S381" s="155">
        <v>0</v>
      </c>
      <c r="T381" s="156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57" t="s">
        <v>127</v>
      </c>
      <c r="AT381" s="157" t="s">
        <v>123</v>
      </c>
      <c r="AU381" s="157" t="s">
        <v>83</v>
      </c>
      <c r="AY381" s="17" t="s">
        <v>120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7" t="s">
        <v>81</v>
      </c>
      <c r="BK381" s="158">
        <f>ROUND(I381*H381,2)</f>
        <v>0</v>
      </c>
      <c r="BL381" s="17" t="s">
        <v>127</v>
      </c>
      <c r="BM381" s="157" t="s">
        <v>392</v>
      </c>
    </row>
    <row r="382" spans="1:65" s="2" customFormat="1">
      <c r="A382" s="32"/>
      <c r="B382" s="33"/>
      <c r="C382" s="32"/>
      <c r="D382" s="159" t="s">
        <v>128</v>
      </c>
      <c r="E382" s="32"/>
      <c r="F382" s="160" t="s">
        <v>462</v>
      </c>
      <c r="G382" s="32"/>
      <c r="H382" s="32"/>
      <c r="I382" s="161"/>
      <c r="J382" s="32"/>
      <c r="K382" s="32"/>
      <c r="L382" s="33"/>
      <c r="M382" s="162"/>
      <c r="N382" s="163"/>
      <c r="O382" s="58"/>
      <c r="P382" s="58"/>
      <c r="Q382" s="58"/>
      <c r="R382" s="58"/>
      <c r="S382" s="58"/>
      <c r="T382" s="59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7" t="s">
        <v>128</v>
      </c>
      <c r="AU382" s="17" t="s">
        <v>83</v>
      </c>
    </row>
    <row r="383" spans="1:65" s="13" customFormat="1">
      <c r="B383" s="164"/>
      <c r="D383" s="159" t="s">
        <v>129</v>
      </c>
      <c r="E383" s="165" t="s">
        <v>1</v>
      </c>
      <c r="F383" s="166" t="s">
        <v>464</v>
      </c>
      <c r="H383" s="165" t="s">
        <v>1</v>
      </c>
      <c r="I383" s="167"/>
      <c r="L383" s="164"/>
      <c r="M383" s="168"/>
      <c r="N383" s="169"/>
      <c r="O383" s="169"/>
      <c r="P383" s="169"/>
      <c r="Q383" s="169"/>
      <c r="R383" s="169"/>
      <c r="S383" s="169"/>
      <c r="T383" s="170"/>
      <c r="AT383" s="165" t="s">
        <v>129</v>
      </c>
      <c r="AU383" s="165" t="s">
        <v>83</v>
      </c>
      <c r="AV383" s="13" t="s">
        <v>81</v>
      </c>
      <c r="AW383" s="13" t="s">
        <v>30</v>
      </c>
      <c r="AX383" s="13" t="s">
        <v>73</v>
      </c>
      <c r="AY383" s="165" t="s">
        <v>120</v>
      </c>
    </row>
    <row r="384" spans="1:65" s="14" customFormat="1">
      <c r="B384" s="171"/>
      <c r="D384" s="159" t="s">
        <v>129</v>
      </c>
      <c r="E384" s="172" t="s">
        <v>1</v>
      </c>
      <c r="F384" s="173" t="s">
        <v>159</v>
      </c>
      <c r="H384" s="174">
        <v>14</v>
      </c>
      <c r="I384" s="175"/>
      <c r="L384" s="171"/>
      <c r="M384" s="176"/>
      <c r="N384" s="177"/>
      <c r="O384" s="177"/>
      <c r="P384" s="177"/>
      <c r="Q384" s="177"/>
      <c r="R384" s="177"/>
      <c r="S384" s="177"/>
      <c r="T384" s="178"/>
      <c r="AT384" s="172" t="s">
        <v>129</v>
      </c>
      <c r="AU384" s="172" t="s">
        <v>83</v>
      </c>
      <c r="AV384" s="14" t="s">
        <v>83</v>
      </c>
      <c r="AW384" s="14" t="s">
        <v>30</v>
      </c>
      <c r="AX384" s="14" t="s">
        <v>73</v>
      </c>
      <c r="AY384" s="172" t="s">
        <v>120</v>
      </c>
    </row>
    <row r="385" spans="1:65" s="15" customFormat="1">
      <c r="B385" s="179"/>
      <c r="D385" s="159" t="s">
        <v>129</v>
      </c>
      <c r="E385" s="180" t="s">
        <v>1</v>
      </c>
      <c r="F385" s="181" t="s">
        <v>132</v>
      </c>
      <c r="H385" s="182">
        <v>14</v>
      </c>
      <c r="I385" s="183"/>
      <c r="L385" s="179"/>
      <c r="M385" s="184"/>
      <c r="N385" s="185"/>
      <c r="O385" s="185"/>
      <c r="P385" s="185"/>
      <c r="Q385" s="185"/>
      <c r="R385" s="185"/>
      <c r="S385" s="185"/>
      <c r="T385" s="186"/>
      <c r="AT385" s="180" t="s">
        <v>129</v>
      </c>
      <c r="AU385" s="180" t="s">
        <v>83</v>
      </c>
      <c r="AV385" s="15" t="s">
        <v>127</v>
      </c>
      <c r="AW385" s="15" t="s">
        <v>30</v>
      </c>
      <c r="AX385" s="15" t="s">
        <v>81</v>
      </c>
      <c r="AY385" s="180" t="s">
        <v>120</v>
      </c>
    </row>
    <row r="386" spans="1:65" s="2" customFormat="1" ht="21.75" customHeight="1">
      <c r="A386" s="32"/>
      <c r="B386" s="144"/>
      <c r="C386" s="187" t="s">
        <v>391</v>
      </c>
      <c r="D386" s="187" t="s">
        <v>143</v>
      </c>
      <c r="E386" s="188" t="s">
        <v>465</v>
      </c>
      <c r="F386" s="189" t="s">
        <v>466</v>
      </c>
      <c r="G386" s="190" t="s">
        <v>201</v>
      </c>
      <c r="H386" s="191">
        <v>14</v>
      </c>
      <c r="I386" s="192"/>
      <c r="J386" s="193">
        <f>ROUND(I386*H386,2)</f>
        <v>0</v>
      </c>
      <c r="K386" s="194"/>
      <c r="L386" s="195"/>
      <c r="M386" s="196" t="s">
        <v>1</v>
      </c>
      <c r="N386" s="197" t="s">
        <v>38</v>
      </c>
      <c r="O386" s="58"/>
      <c r="P386" s="155">
        <f>O386*H386</f>
        <v>0</v>
      </c>
      <c r="Q386" s="155">
        <v>0</v>
      </c>
      <c r="R386" s="155">
        <f>Q386*H386</f>
        <v>0</v>
      </c>
      <c r="S386" s="155">
        <v>0</v>
      </c>
      <c r="T386" s="156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7" t="s">
        <v>147</v>
      </c>
      <c r="AT386" s="157" t="s">
        <v>143</v>
      </c>
      <c r="AU386" s="157" t="s">
        <v>83</v>
      </c>
      <c r="AY386" s="17" t="s">
        <v>120</v>
      </c>
      <c r="BE386" s="158">
        <f>IF(N386="základní",J386,0)</f>
        <v>0</v>
      </c>
      <c r="BF386" s="158">
        <f>IF(N386="snížená",J386,0)</f>
        <v>0</v>
      </c>
      <c r="BG386" s="158">
        <f>IF(N386="zákl. přenesená",J386,0)</f>
        <v>0</v>
      </c>
      <c r="BH386" s="158">
        <f>IF(N386="sníž. přenesená",J386,0)</f>
        <v>0</v>
      </c>
      <c r="BI386" s="158">
        <f>IF(N386="nulová",J386,0)</f>
        <v>0</v>
      </c>
      <c r="BJ386" s="17" t="s">
        <v>81</v>
      </c>
      <c r="BK386" s="158">
        <f>ROUND(I386*H386,2)</f>
        <v>0</v>
      </c>
      <c r="BL386" s="17" t="s">
        <v>127</v>
      </c>
      <c r="BM386" s="157" t="s">
        <v>393</v>
      </c>
    </row>
    <row r="387" spans="1:65" s="2" customFormat="1">
      <c r="A387" s="32"/>
      <c r="B387" s="33"/>
      <c r="C387" s="32"/>
      <c r="D387" s="159" t="s">
        <v>128</v>
      </c>
      <c r="E387" s="32"/>
      <c r="F387" s="160" t="s">
        <v>466</v>
      </c>
      <c r="G387" s="32"/>
      <c r="H387" s="32"/>
      <c r="I387" s="161"/>
      <c r="J387" s="32"/>
      <c r="K387" s="32"/>
      <c r="L387" s="33"/>
      <c r="M387" s="162"/>
      <c r="N387" s="163"/>
      <c r="O387" s="58"/>
      <c r="P387" s="58"/>
      <c r="Q387" s="58"/>
      <c r="R387" s="58"/>
      <c r="S387" s="58"/>
      <c r="T387" s="59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T387" s="17" t="s">
        <v>128</v>
      </c>
      <c r="AU387" s="17" t="s">
        <v>83</v>
      </c>
    </row>
    <row r="388" spans="1:65" s="13" customFormat="1">
      <c r="B388" s="164"/>
      <c r="D388" s="159" t="s">
        <v>129</v>
      </c>
      <c r="E388" s="165" t="s">
        <v>1</v>
      </c>
      <c r="F388" s="166" t="s">
        <v>468</v>
      </c>
      <c r="H388" s="165" t="s">
        <v>1</v>
      </c>
      <c r="I388" s="167"/>
      <c r="L388" s="164"/>
      <c r="M388" s="168"/>
      <c r="N388" s="169"/>
      <c r="O388" s="169"/>
      <c r="P388" s="169"/>
      <c r="Q388" s="169"/>
      <c r="R388" s="169"/>
      <c r="S388" s="169"/>
      <c r="T388" s="170"/>
      <c r="AT388" s="165" t="s">
        <v>129</v>
      </c>
      <c r="AU388" s="165" t="s">
        <v>83</v>
      </c>
      <c r="AV388" s="13" t="s">
        <v>81</v>
      </c>
      <c r="AW388" s="13" t="s">
        <v>30</v>
      </c>
      <c r="AX388" s="13" t="s">
        <v>73</v>
      </c>
      <c r="AY388" s="165" t="s">
        <v>120</v>
      </c>
    </row>
    <row r="389" spans="1:65" s="14" customFormat="1">
      <c r="B389" s="171"/>
      <c r="D389" s="159" t="s">
        <v>129</v>
      </c>
      <c r="E389" s="172" t="s">
        <v>1</v>
      </c>
      <c r="F389" s="173" t="s">
        <v>159</v>
      </c>
      <c r="H389" s="174">
        <v>14</v>
      </c>
      <c r="I389" s="175"/>
      <c r="L389" s="171"/>
      <c r="M389" s="176"/>
      <c r="N389" s="177"/>
      <c r="O389" s="177"/>
      <c r="P389" s="177"/>
      <c r="Q389" s="177"/>
      <c r="R389" s="177"/>
      <c r="S389" s="177"/>
      <c r="T389" s="178"/>
      <c r="AT389" s="172" t="s">
        <v>129</v>
      </c>
      <c r="AU389" s="172" t="s">
        <v>83</v>
      </c>
      <c r="AV389" s="14" t="s">
        <v>83</v>
      </c>
      <c r="AW389" s="14" t="s">
        <v>30</v>
      </c>
      <c r="AX389" s="14" t="s">
        <v>73</v>
      </c>
      <c r="AY389" s="172" t="s">
        <v>120</v>
      </c>
    </row>
    <row r="390" spans="1:65" s="15" customFormat="1">
      <c r="B390" s="179"/>
      <c r="D390" s="159" t="s">
        <v>129</v>
      </c>
      <c r="E390" s="180" t="s">
        <v>1</v>
      </c>
      <c r="F390" s="181" t="s">
        <v>132</v>
      </c>
      <c r="H390" s="182">
        <v>14</v>
      </c>
      <c r="I390" s="183"/>
      <c r="L390" s="179"/>
      <c r="M390" s="184"/>
      <c r="N390" s="185"/>
      <c r="O390" s="185"/>
      <c r="P390" s="185"/>
      <c r="Q390" s="185"/>
      <c r="R390" s="185"/>
      <c r="S390" s="185"/>
      <c r="T390" s="186"/>
      <c r="AT390" s="180" t="s">
        <v>129</v>
      </c>
      <c r="AU390" s="180" t="s">
        <v>83</v>
      </c>
      <c r="AV390" s="15" t="s">
        <v>127</v>
      </c>
      <c r="AW390" s="15" t="s">
        <v>30</v>
      </c>
      <c r="AX390" s="15" t="s">
        <v>81</v>
      </c>
      <c r="AY390" s="180" t="s">
        <v>120</v>
      </c>
    </row>
    <row r="391" spans="1:65" s="2" customFormat="1" ht="16.5" customHeight="1">
      <c r="A391" s="32"/>
      <c r="B391" s="144"/>
      <c r="C391" s="187" t="s">
        <v>263</v>
      </c>
      <c r="D391" s="187" t="s">
        <v>143</v>
      </c>
      <c r="E391" s="188" t="s">
        <v>470</v>
      </c>
      <c r="F391" s="189" t="s">
        <v>471</v>
      </c>
      <c r="G391" s="190" t="s">
        <v>146</v>
      </c>
      <c r="H391" s="191">
        <v>0.98</v>
      </c>
      <c r="I391" s="192"/>
      <c r="J391" s="193">
        <f>ROUND(I391*H391,2)</f>
        <v>0</v>
      </c>
      <c r="K391" s="194"/>
      <c r="L391" s="195"/>
      <c r="M391" s="196" t="s">
        <v>1</v>
      </c>
      <c r="N391" s="197" t="s">
        <v>38</v>
      </c>
      <c r="O391" s="58"/>
      <c r="P391" s="155">
        <f>O391*H391</f>
        <v>0</v>
      </c>
      <c r="Q391" s="155">
        <v>0</v>
      </c>
      <c r="R391" s="155">
        <f>Q391*H391</f>
        <v>0</v>
      </c>
      <c r="S391" s="155">
        <v>0</v>
      </c>
      <c r="T391" s="156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57" t="s">
        <v>147</v>
      </c>
      <c r="AT391" s="157" t="s">
        <v>143</v>
      </c>
      <c r="AU391" s="157" t="s">
        <v>83</v>
      </c>
      <c r="AY391" s="17" t="s">
        <v>120</v>
      </c>
      <c r="BE391" s="158">
        <f>IF(N391="základní",J391,0)</f>
        <v>0</v>
      </c>
      <c r="BF391" s="158">
        <f>IF(N391="snížená",J391,0)</f>
        <v>0</v>
      </c>
      <c r="BG391" s="158">
        <f>IF(N391="zákl. přenesená",J391,0)</f>
        <v>0</v>
      </c>
      <c r="BH391" s="158">
        <f>IF(N391="sníž. přenesená",J391,0)</f>
        <v>0</v>
      </c>
      <c r="BI391" s="158">
        <f>IF(N391="nulová",J391,0)</f>
        <v>0</v>
      </c>
      <c r="BJ391" s="17" t="s">
        <v>81</v>
      </c>
      <c r="BK391" s="158">
        <f>ROUND(I391*H391,2)</f>
        <v>0</v>
      </c>
      <c r="BL391" s="17" t="s">
        <v>127</v>
      </c>
      <c r="BM391" s="157" t="s">
        <v>398</v>
      </c>
    </row>
    <row r="392" spans="1:65" s="2" customFormat="1">
      <c r="A392" s="32"/>
      <c r="B392" s="33"/>
      <c r="C392" s="32"/>
      <c r="D392" s="159" t="s">
        <v>128</v>
      </c>
      <c r="E392" s="32"/>
      <c r="F392" s="160" t="s">
        <v>471</v>
      </c>
      <c r="G392" s="32"/>
      <c r="H392" s="32"/>
      <c r="I392" s="161"/>
      <c r="J392" s="32"/>
      <c r="K392" s="32"/>
      <c r="L392" s="33"/>
      <c r="M392" s="162"/>
      <c r="N392" s="163"/>
      <c r="O392" s="58"/>
      <c r="P392" s="58"/>
      <c r="Q392" s="58"/>
      <c r="R392" s="58"/>
      <c r="S392" s="58"/>
      <c r="T392" s="59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7" t="s">
        <v>128</v>
      </c>
      <c r="AU392" s="17" t="s">
        <v>83</v>
      </c>
    </row>
    <row r="393" spans="1:65" s="13" customFormat="1">
      <c r="B393" s="164"/>
      <c r="D393" s="159" t="s">
        <v>129</v>
      </c>
      <c r="E393" s="165" t="s">
        <v>1</v>
      </c>
      <c r="F393" s="166" t="s">
        <v>473</v>
      </c>
      <c r="H393" s="165" t="s">
        <v>1</v>
      </c>
      <c r="I393" s="167"/>
      <c r="L393" s="164"/>
      <c r="M393" s="168"/>
      <c r="N393" s="169"/>
      <c r="O393" s="169"/>
      <c r="P393" s="169"/>
      <c r="Q393" s="169"/>
      <c r="R393" s="169"/>
      <c r="S393" s="169"/>
      <c r="T393" s="170"/>
      <c r="AT393" s="165" t="s">
        <v>129</v>
      </c>
      <c r="AU393" s="165" t="s">
        <v>83</v>
      </c>
      <c r="AV393" s="13" t="s">
        <v>81</v>
      </c>
      <c r="AW393" s="13" t="s">
        <v>30</v>
      </c>
      <c r="AX393" s="13" t="s">
        <v>73</v>
      </c>
      <c r="AY393" s="165" t="s">
        <v>120</v>
      </c>
    </row>
    <row r="394" spans="1:65" s="14" customFormat="1">
      <c r="B394" s="171"/>
      <c r="D394" s="159" t="s">
        <v>129</v>
      </c>
      <c r="E394" s="172" t="s">
        <v>1</v>
      </c>
      <c r="F394" s="173" t="s">
        <v>774</v>
      </c>
      <c r="H394" s="174">
        <v>0.7</v>
      </c>
      <c r="I394" s="175"/>
      <c r="L394" s="171"/>
      <c r="M394" s="176"/>
      <c r="N394" s="177"/>
      <c r="O394" s="177"/>
      <c r="P394" s="177"/>
      <c r="Q394" s="177"/>
      <c r="R394" s="177"/>
      <c r="S394" s="177"/>
      <c r="T394" s="178"/>
      <c r="AT394" s="172" t="s">
        <v>129</v>
      </c>
      <c r="AU394" s="172" t="s">
        <v>83</v>
      </c>
      <c r="AV394" s="14" t="s">
        <v>83</v>
      </c>
      <c r="AW394" s="14" t="s">
        <v>30</v>
      </c>
      <c r="AX394" s="14" t="s">
        <v>73</v>
      </c>
      <c r="AY394" s="172" t="s">
        <v>120</v>
      </c>
    </row>
    <row r="395" spans="1:65" s="13" customFormat="1">
      <c r="B395" s="164"/>
      <c r="D395" s="159" t="s">
        <v>129</v>
      </c>
      <c r="E395" s="165" t="s">
        <v>1</v>
      </c>
      <c r="F395" s="166" t="s">
        <v>475</v>
      </c>
      <c r="H395" s="165" t="s">
        <v>1</v>
      </c>
      <c r="I395" s="167"/>
      <c r="L395" s="164"/>
      <c r="M395" s="168"/>
      <c r="N395" s="169"/>
      <c r="O395" s="169"/>
      <c r="P395" s="169"/>
      <c r="Q395" s="169"/>
      <c r="R395" s="169"/>
      <c r="S395" s="169"/>
      <c r="T395" s="170"/>
      <c r="AT395" s="165" t="s">
        <v>129</v>
      </c>
      <c r="AU395" s="165" t="s">
        <v>83</v>
      </c>
      <c r="AV395" s="13" t="s">
        <v>81</v>
      </c>
      <c r="AW395" s="13" t="s">
        <v>30</v>
      </c>
      <c r="AX395" s="13" t="s">
        <v>73</v>
      </c>
      <c r="AY395" s="165" t="s">
        <v>120</v>
      </c>
    </row>
    <row r="396" spans="1:65" s="14" customFormat="1">
      <c r="B396" s="171"/>
      <c r="D396" s="159" t="s">
        <v>129</v>
      </c>
      <c r="E396" s="172" t="s">
        <v>1</v>
      </c>
      <c r="F396" s="173" t="s">
        <v>476</v>
      </c>
      <c r="H396" s="174">
        <v>0.28000000000000003</v>
      </c>
      <c r="I396" s="175"/>
      <c r="L396" s="171"/>
      <c r="M396" s="176"/>
      <c r="N396" s="177"/>
      <c r="O396" s="177"/>
      <c r="P396" s="177"/>
      <c r="Q396" s="177"/>
      <c r="R396" s="177"/>
      <c r="S396" s="177"/>
      <c r="T396" s="178"/>
      <c r="AT396" s="172" t="s">
        <v>129</v>
      </c>
      <c r="AU396" s="172" t="s">
        <v>83</v>
      </c>
      <c r="AV396" s="14" t="s">
        <v>83</v>
      </c>
      <c r="AW396" s="14" t="s">
        <v>30</v>
      </c>
      <c r="AX396" s="14" t="s">
        <v>73</v>
      </c>
      <c r="AY396" s="172" t="s">
        <v>120</v>
      </c>
    </row>
    <row r="397" spans="1:65" s="15" customFormat="1">
      <c r="B397" s="179"/>
      <c r="D397" s="159" t="s">
        <v>129</v>
      </c>
      <c r="E397" s="180" t="s">
        <v>1</v>
      </c>
      <c r="F397" s="181" t="s">
        <v>132</v>
      </c>
      <c r="H397" s="182">
        <v>0.98</v>
      </c>
      <c r="I397" s="183"/>
      <c r="L397" s="179"/>
      <c r="M397" s="184"/>
      <c r="N397" s="185"/>
      <c r="O397" s="185"/>
      <c r="P397" s="185"/>
      <c r="Q397" s="185"/>
      <c r="R397" s="185"/>
      <c r="S397" s="185"/>
      <c r="T397" s="186"/>
      <c r="AT397" s="180" t="s">
        <v>129</v>
      </c>
      <c r="AU397" s="180" t="s">
        <v>83</v>
      </c>
      <c r="AV397" s="15" t="s">
        <v>127</v>
      </c>
      <c r="AW397" s="15" t="s">
        <v>30</v>
      </c>
      <c r="AX397" s="15" t="s">
        <v>81</v>
      </c>
      <c r="AY397" s="180" t="s">
        <v>120</v>
      </c>
    </row>
    <row r="398" spans="1:65" s="2" customFormat="1" ht="16.5" customHeight="1">
      <c r="A398" s="32"/>
      <c r="B398" s="144"/>
      <c r="C398" s="187" t="s">
        <v>395</v>
      </c>
      <c r="D398" s="187" t="s">
        <v>143</v>
      </c>
      <c r="E398" s="188" t="s">
        <v>477</v>
      </c>
      <c r="F398" s="189" t="s">
        <v>478</v>
      </c>
      <c r="G398" s="190" t="s">
        <v>146</v>
      </c>
      <c r="H398" s="191">
        <v>17.55</v>
      </c>
      <c r="I398" s="192"/>
      <c r="J398" s="193">
        <f>ROUND(I398*H398,2)</f>
        <v>0</v>
      </c>
      <c r="K398" s="194"/>
      <c r="L398" s="195"/>
      <c r="M398" s="196" t="s">
        <v>1</v>
      </c>
      <c r="N398" s="197" t="s">
        <v>38</v>
      </c>
      <c r="O398" s="58"/>
      <c r="P398" s="155">
        <f>O398*H398</f>
        <v>0</v>
      </c>
      <c r="Q398" s="155">
        <v>0</v>
      </c>
      <c r="R398" s="155">
        <f>Q398*H398</f>
        <v>0</v>
      </c>
      <c r="S398" s="155">
        <v>0</v>
      </c>
      <c r="T398" s="156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57" t="s">
        <v>147</v>
      </c>
      <c r="AT398" s="157" t="s">
        <v>143</v>
      </c>
      <c r="AU398" s="157" t="s">
        <v>83</v>
      </c>
      <c r="AY398" s="17" t="s">
        <v>120</v>
      </c>
      <c r="BE398" s="158">
        <f>IF(N398="základní",J398,0)</f>
        <v>0</v>
      </c>
      <c r="BF398" s="158">
        <f>IF(N398="snížená",J398,0)</f>
        <v>0</v>
      </c>
      <c r="BG398" s="158">
        <f>IF(N398="zákl. přenesená",J398,0)</f>
        <v>0</v>
      </c>
      <c r="BH398" s="158">
        <f>IF(N398="sníž. přenesená",J398,0)</f>
        <v>0</v>
      </c>
      <c r="BI398" s="158">
        <f>IF(N398="nulová",J398,0)</f>
        <v>0</v>
      </c>
      <c r="BJ398" s="17" t="s">
        <v>81</v>
      </c>
      <c r="BK398" s="158">
        <f>ROUND(I398*H398,2)</f>
        <v>0</v>
      </c>
      <c r="BL398" s="17" t="s">
        <v>127</v>
      </c>
      <c r="BM398" s="157" t="s">
        <v>403</v>
      </c>
    </row>
    <row r="399" spans="1:65" s="2" customFormat="1">
      <c r="A399" s="32"/>
      <c r="B399" s="33"/>
      <c r="C399" s="32"/>
      <c r="D399" s="159" t="s">
        <v>128</v>
      </c>
      <c r="E399" s="32"/>
      <c r="F399" s="160" t="s">
        <v>478</v>
      </c>
      <c r="G399" s="32"/>
      <c r="H399" s="32"/>
      <c r="I399" s="161"/>
      <c r="J399" s="32"/>
      <c r="K399" s="32"/>
      <c r="L399" s="33"/>
      <c r="M399" s="162"/>
      <c r="N399" s="163"/>
      <c r="O399" s="58"/>
      <c r="P399" s="58"/>
      <c r="Q399" s="58"/>
      <c r="R399" s="58"/>
      <c r="S399" s="58"/>
      <c r="T399" s="59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T399" s="17" t="s">
        <v>128</v>
      </c>
      <c r="AU399" s="17" t="s">
        <v>83</v>
      </c>
    </row>
    <row r="400" spans="1:65" s="13" customFormat="1">
      <c r="B400" s="164"/>
      <c r="D400" s="159" t="s">
        <v>129</v>
      </c>
      <c r="E400" s="165" t="s">
        <v>1</v>
      </c>
      <c r="F400" s="166" t="s">
        <v>480</v>
      </c>
      <c r="H400" s="165" t="s">
        <v>1</v>
      </c>
      <c r="I400" s="167"/>
      <c r="L400" s="164"/>
      <c r="M400" s="168"/>
      <c r="N400" s="169"/>
      <c r="O400" s="169"/>
      <c r="P400" s="169"/>
      <c r="Q400" s="169"/>
      <c r="R400" s="169"/>
      <c r="S400" s="169"/>
      <c r="T400" s="170"/>
      <c r="AT400" s="165" t="s">
        <v>129</v>
      </c>
      <c r="AU400" s="165" t="s">
        <v>83</v>
      </c>
      <c r="AV400" s="13" t="s">
        <v>81</v>
      </c>
      <c r="AW400" s="13" t="s">
        <v>30</v>
      </c>
      <c r="AX400" s="13" t="s">
        <v>73</v>
      </c>
      <c r="AY400" s="165" t="s">
        <v>120</v>
      </c>
    </row>
    <row r="401" spans="1:65" s="14" customFormat="1">
      <c r="B401" s="171"/>
      <c r="D401" s="159" t="s">
        <v>129</v>
      </c>
      <c r="E401" s="172" t="s">
        <v>1</v>
      </c>
      <c r="F401" s="173" t="s">
        <v>775</v>
      </c>
      <c r="H401" s="174">
        <v>15.75</v>
      </c>
      <c r="I401" s="175"/>
      <c r="L401" s="171"/>
      <c r="M401" s="176"/>
      <c r="N401" s="177"/>
      <c r="O401" s="177"/>
      <c r="P401" s="177"/>
      <c r="Q401" s="177"/>
      <c r="R401" s="177"/>
      <c r="S401" s="177"/>
      <c r="T401" s="178"/>
      <c r="AT401" s="172" t="s">
        <v>129</v>
      </c>
      <c r="AU401" s="172" t="s">
        <v>83</v>
      </c>
      <c r="AV401" s="14" t="s">
        <v>83</v>
      </c>
      <c r="AW401" s="14" t="s">
        <v>30</v>
      </c>
      <c r="AX401" s="14" t="s">
        <v>73</v>
      </c>
      <c r="AY401" s="172" t="s">
        <v>120</v>
      </c>
    </row>
    <row r="402" spans="1:65" s="13" customFormat="1">
      <c r="B402" s="164"/>
      <c r="D402" s="159" t="s">
        <v>129</v>
      </c>
      <c r="E402" s="165" t="s">
        <v>1</v>
      </c>
      <c r="F402" s="166" t="s">
        <v>482</v>
      </c>
      <c r="H402" s="165" t="s">
        <v>1</v>
      </c>
      <c r="I402" s="167"/>
      <c r="L402" s="164"/>
      <c r="M402" s="168"/>
      <c r="N402" s="169"/>
      <c r="O402" s="169"/>
      <c r="P402" s="169"/>
      <c r="Q402" s="169"/>
      <c r="R402" s="169"/>
      <c r="S402" s="169"/>
      <c r="T402" s="170"/>
      <c r="AT402" s="165" t="s">
        <v>129</v>
      </c>
      <c r="AU402" s="165" t="s">
        <v>83</v>
      </c>
      <c r="AV402" s="13" t="s">
        <v>81</v>
      </c>
      <c r="AW402" s="13" t="s">
        <v>30</v>
      </c>
      <c r="AX402" s="13" t="s">
        <v>73</v>
      </c>
      <c r="AY402" s="165" t="s">
        <v>120</v>
      </c>
    </row>
    <row r="403" spans="1:65" s="14" customFormat="1">
      <c r="B403" s="171"/>
      <c r="D403" s="159" t="s">
        <v>129</v>
      </c>
      <c r="E403" s="172" t="s">
        <v>1</v>
      </c>
      <c r="F403" s="173" t="s">
        <v>776</v>
      </c>
      <c r="H403" s="174">
        <v>1.8</v>
      </c>
      <c r="I403" s="175"/>
      <c r="L403" s="171"/>
      <c r="M403" s="176"/>
      <c r="N403" s="177"/>
      <c r="O403" s="177"/>
      <c r="P403" s="177"/>
      <c r="Q403" s="177"/>
      <c r="R403" s="177"/>
      <c r="S403" s="177"/>
      <c r="T403" s="178"/>
      <c r="AT403" s="172" t="s">
        <v>129</v>
      </c>
      <c r="AU403" s="172" t="s">
        <v>83</v>
      </c>
      <c r="AV403" s="14" t="s">
        <v>83</v>
      </c>
      <c r="AW403" s="14" t="s">
        <v>30</v>
      </c>
      <c r="AX403" s="14" t="s">
        <v>73</v>
      </c>
      <c r="AY403" s="172" t="s">
        <v>120</v>
      </c>
    </row>
    <row r="404" spans="1:65" s="15" customFormat="1">
      <c r="B404" s="179"/>
      <c r="D404" s="159" t="s">
        <v>129</v>
      </c>
      <c r="E404" s="180" t="s">
        <v>1</v>
      </c>
      <c r="F404" s="181" t="s">
        <v>132</v>
      </c>
      <c r="H404" s="182">
        <v>17.55</v>
      </c>
      <c r="I404" s="183"/>
      <c r="L404" s="179"/>
      <c r="M404" s="184"/>
      <c r="N404" s="185"/>
      <c r="O404" s="185"/>
      <c r="P404" s="185"/>
      <c r="Q404" s="185"/>
      <c r="R404" s="185"/>
      <c r="S404" s="185"/>
      <c r="T404" s="186"/>
      <c r="AT404" s="180" t="s">
        <v>129</v>
      </c>
      <c r="AU404" s="180" t="s">
        <v>83</v>
      </c>
      <c r="AV404" s="15" t="s">
        <v>127</v>
      </c>
      <c r="AW404" s="15" t="s">
        <v>30</v>
      </c>
      <c r="AX404" s="15" t="s">
        <v>81</v>
      </c>
      <c r="AY404" s="180" t="s">
        <v>120</v>
      </c>
    </row>
    <row r="405" spans="1:65" s="2" customFormat="1" ht="21.75" customHeight="1">
      <c r="A405" s="32"/>
      <c r="B405" s="144"/>
      <c r="C405" s="187" t="s">
        <v>266</v>
      </c>
      <c r="D405" s="187" t="s">
        <v>143</v>
      </c>
      <c r="E405" s="188" t="s">
        <v>485</v>
      </c>
      <c r="F405" s="189" t="s">
        <v>486</v>
      </c>
      <c r="G405" s="190" t="s">
        <v>126</v>
      </c>
      <c r="H405" s="191">
        <v>1.75</v>
      </c>
      <c r="I405" s="192"/>
      <c r="J405" s="193">
        <f>ROUND(I405*H405,2)</f>
        <v>0</v>
      </c>
      <c r="K405" s="194"/>
      <c r="L405" s="195"/>
      <c r="M405" s="196" t="s">
        <v>1</v>
      </c>
      <c r="N405" s="197" t="s">
        <v>38</v>
      </c>
      <c r="O405" s="58"/>
      <c r="P405" s="155">
        <f>O405*H405</f>
        <v>0</v>
      </c>
      <c r="Q405" s="155">
        <v>0</v>
      </c>
      <c r="R405" s="155">
        <f>Q405*H405</f>
        <v>0</v>
      </c>
      <c r="S405" s="155">
        <v>0</v>
      </c>
      <c r="T405" s="156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57" t="s">
        <v>147</v>
      </c>
      <c r="AT405" s="157" t="s">
        <v>143</v>
      </c>
      <c r="AU405" s="157" t="s">
        <v>83</v>
      </c>
      <c r="AY405" s="17" t="s">
        <v>120</v>
      </c>
      <c r="BE405" s="158">
        <f>IF(N405="základní",J405,0)</f>
        <v>0</v>
      </c>
      <c r="BF405" s="158">
        <f>IF(N405="snížená",J405,0)</f>
        <v>0</v>
      </c>
      <c r="BG405" s="158">
        <f>IF(N405="zákl. přenesená",J405,0)</f>
        <v>0</v>
      </c>
      <c r="BH405" s="158">
        <f>IF(N405="sníž. přenesená",J405,0)</f>
        <v>0</v>
      </c>
      <c r="BI405" s="158">
        <f>IF(N405="nulová",J405,0)</f>
        <v>0</v>
      </c>
      <c r="BJ405" s="17" t="s">
        <v>81</v>
      </c>
      <c r="BK405" s="158">
        <f>ROUND(I405*H405,2)</f>
        <v>0</v>
      </c>
      <c r="BL405" s="17" t="s">
        <v>127</v>
      </c>
      <c r="BM405" s="157" t="s">
        <v>409</v>
      </c>
    </row>
    <row r="406" spans="1:65" s="2" customFormat="1">
      <c r="A406" s="32"/>
      <c r="B406" s="33"/>
      <c r="C406" s="32"/>
      <c r="D406" s="159" t="s">
        <v>128</v>
      </c>
      <c r="E406" s="32"/>
      <c r="F406" s="160" t="s">
        <v>486</v>
      </c>
      <c r="G406" s="32"/>
      <c r="H406" s="32"/>
      <c r="I406" s="161"/>
      <c r="J406" s="32"/>
      <c r="K406" s="32"/>
      <c r="L406" s="33"/>
      <c r="M406" s="162"/>
      <c r="N406" s="163"/>
      <c r="O406" s="58"/>
      <c r="P406" s="58"/>
      <c r="Q406" s="58"/>
      <c r="R406" s="58"/>
      <c r="S406" s="58"/>
      <c r="T406" s="59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7" t="s">
        <v>128</v>
      </c>
      <c r="AU406" s="17" t="s">
        <v>83</v>
      </c>
    </row>
    <row r="407" spans="1:65" s="13" customFormat="1">
      <c r="B407" s="164"/>
      <c r="D407" s="159" t="s">
        <v>129</v>
      </c>
      <c r="E407" s="165" t="s">
        <v>1</v>
      </c>
      <c r="F407" s="166" t="s">
        <v>488</v>
      </c>
      <c r="H407" s="165" t="s">
        <v>1</v>
      </c>
      <c r="I407" s="167"/>
      <c r="L407" s="164"/>
      <c r="M407" s="168"/>
      <c r="N407" s="169"/>
      <c r="O407" s="169"/>
      <c r="P407" s="169"/>
      <c r="Q407" s="169"/>
      <c r="R407" s="169"/>
      <c r="S407" s="169"/>
      <c r="T407" s="170"/>
      <c r="AT407" s="165" t="s">
        <v>129</v>
      </c>
      <c r="AU407" s="165" t="s">
        <v>83</v>
      </c>
      <c r="AV407" s="13" t="s">
        <v>81</v>
      </c>
      <c r="AW407" s="13" t="s">
        <v>30</v>
      </c>
      <c r="AX407" s="13" t="s">
        <v>73</v>
      </c>
      <c r="AY407" s="165" t="s">
        <v>120</v>
      </c>
    </row>
    <row r="408" spans="1:65" s="14" customFormat="1">
      <c r="B408" s="171"/>
      <c r="D408" s="159" t="s">
        <v>129</v>
      </c>
      <c r="E408" s="172" t="s">
        <v>1</v>
      </c>
      <c r="F408" s="173" t="s">
        <v>777</v>
      </c>
      <c r="H408" s="174">
        <v>1.75</v>
      </c>
      <c r="I408" s="175"/>
      <c r="L408" s="171"/>
      <c r="M408" s="176"/>
      <c r="N408" s="177"/>
      <c r="O408" s="177"/>
      <c r="P408" s="177"/>
      <c r="Q408" s="177"/>
      <c r="R408" s="177"/>
      <c r="S408" s="177"/>
      <c r="T408" s="178"/>
      <c r="AT408" s="172" t="s">
        <v>129</v>
      </c>
      <c r="AU408" s="172" t="s">
        <v>83</v>
      </c>
      <c r="AV408" s="14" t="s">
        <v>83</v>
      </c>
      <c r="AW408" s="14" t="s">
        <v>30</v>
      </c>
      <c r="AX408" s="14" t="s">
        <v>73</v>
      </c>
      <c r="AY408" s="172" t="s">
        <v>120</v>
      </c>
    </row>
    <row r="409" spans="1:65" s="15" customFormat="1">
      <c r="B409" s="179"/>
      <c r="D409" s="159" t="s">
        <v>129</v>
      </c>
      <c r="E409" s="180" t="s">
        <v>1</v>
      </c>
      <c r="F409" s="181" t="s">
        <v>132</v>
      </c>
      <c r="H409" s="182">
        <v>1.75</v>
      </c>
      <c r="I409" s="183"/>
      <c r="L409" s="179"/>
      <c r="M409" s="184"/>
      <c r="N409" s="185"/>
      <c r="O409" s="185"/>
      <c r="P409" s="185"/>
      <c r="Q409" s="185"/>
      <c r="R409" s="185"/>
      <c r="S409" s="185"/>
      <c r="T409" s="186"/>
      <c r="AT409" s="180" t="s">
        <v>129</v>
      </c>
      <c r="AU409" s="180" t="s">
        <v>83</v>
      </c>
      <c r="AV409" s="15" t="s">
        <v>127</v>
      </c>
      <c r="AW409" s="15" t="s">
        <v>30</v>
      </c>
      <c r="AX409" s="15" t="s">
        <v>81</v>
      </c>
      <c r="AY409" s="180" t="s">
        <v>120</v>
      </c>
    </row>
    <row r="410" spans="1:65" s="2" customFormat="1" ht="16.5" customHeight="1">
      <c r="A410" s="32"/>
      <c r="B410" s="144"/>
      <c r="C410" s="187" t="s">
        <v>406</v>
      </c>
      <c r="D410" s="187" t="s">
        <v>143</v>
      </c>
      <c r="E410" s="188" t="s">
        <v>490</v>
      </c>
      <c r="F410" s="189" t="s">
        <v>491</v>
      </c>
      <c r="G410" s="190" t="s">
        <v>272</v>
      </c>
      <c r="H410" s="191">
        <v>26.6</v>
      </c>
      <c r="I410" s="192"/>
      <c r="J410" s="193">
        <f>ROUND(I410*H410,2)</f>
        <v>0</v>
      </c>
      <c r="K410" s="194"/>
      <c r="L410" s="195"/>
      <c r="M410" s="196" t="s">
        <v>1</v>
      </c>
      <c r="N410" s="197" t="s">
        <v>38</v>
      </c>
      <c r="O410" s="58"/>
      <c r="P410" s="155">
        <f>O410*H410</f>
        <v>0</v>
      </c>
      <c r="Q410" s="155">
        <v>0</v>
      </c>
      <c r="R410" s="155">
        <f>Q410*H410</f>
        <v>0</v>
      </c>
      <c r="S410" s="155">
        <v>0</v>
      </c>
      <c r="T410" s="156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57" t="s">
        <v>147</v>
      </c>
      <c r="AT410" s="157" t="s">
        <v>143</v>
      </c>
      <c r="AU410" s="157" t="s">
        <v>83</v>
      </c>
      <c r="AY410" s="17" t="s">
        <v>120</v>
      </c>
      <c r="BE410" s="158">
        <f>IF(N410="základní",J410,0)</f>
        <v>0</v>
      </c>
      <c r="BF410" s="158">
        <f>IF(N410="snížená",J410,0)</f>
        <v>0</v>
      </c>
      <c r="BG410" s="158">
        <f>IF(N410="zákl. přenesená",J410,0)</f>
        <v>0</v>
      </c>
      <c r="BH410" s="158">
        <f>IF(N410="sníž. přenesená",J410,0)</f>
        <v>0</v>
      </c>
      <c r="BI410" s="158">
        <f>IF(N410="nulová",J410,0)</f>
        <v>0</v>
      </c>
      <c r="BJ410" s="17" t="s">
        <v>81</v>
      </c>
      <c r="BK410" s="158">
        <f>ROUND(I410*H410,2)</f>
        <v>0</v>
      </c>
      <c r="BL410" s="17" t="s">
        <v>127</v>
      </c>
      <c r="BM410" s="157" t="s">
        <v>412</v>
      </c>
    </row>
    <row r="411" spans="1:65" s="2" customFormat="1">
      <c r="A411" s="32"/>
      <c r="B411" s="33"/>
      <c r="C411" s="32"/>
      <c r="D411" s="159" t="s">
        <v>128</v>
      </c>
      <c r="E411" s="32"/>
      <c r="F411" s="160" t="s">
        <v>491</v>
      </c>
      <c r="G411" s="32"/>
      <c r="H411" s="32"/>
      <c r="I411" s="161"/>
      <c r="J411" s="32"/>
      <c r="K411" s="32"/>
      <c r="L411" s="33"/>
      <c r="M411" s="162"/>
      <c r="N411" s="163"/>
      <c r="O411" s="58"/>
      <c r="P411" s="58"/>
      <c r="Q411" s="58"/>
      <c r="R411" s="58"/>
      <c r="S411" s="58"/>
      <c r="T411" s="59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7" t="s">
        <v>128</v>
      </c>
      <c r="AU411" s="17" t="s">
        <v>83</v>
      </c>
    </row>
    <row r="412" spans="1:65" s="13" customFormat="1">
      <c r="B412" s="164"/>
      <c r="D412" s="159" t="s">
        <v>129</v>
      </c>
      <c r="E412" s="165" t="s">
        <v>1</v>
      </c>
      <c r="F412" s="166" t="s">
        <v>493</v>
      </c>
      <c r="H412" s="165" t="s">
        <v>1</v>
      </c>
      <c r="I412" s="167"/>
      <c r="L412" s="164"/>
      <c r="M412" s="168"/>
      <c r="N412" s="169"/>
      <c r="O412" s="169"/>
      <c r="P412" s="169"/>
      <c r="Q412" s="169"/>
      <c r="R412" s="169"/>
      <c r="S412" s="169"/>
      <c r="T412" s="170"/>
      <c r="AT412" s="165" t="s">
        <v>129</v>
      </c>
      <c r="AU412" s="165" t="s">
        <v>83</v>
      </c>
      <c r="AV412" s="13" t="s">
        <v>81</v>
      </c>
      <c r="AW412" s="13" t="s">
        <v>30</v>
      </c>
      <c r="AX412" s="13" t="s">
        <v>73</v>
      </c>
      <c r="AY412" s="165" t="s">
        <v>120</v>
      </c>
    </row>
    <row r="413" spans="1:65" s="14" customFormat="1">
      <c r="B413" s="171"/>
      <c r="D413" s="159" t="s">
        <v>129</v>
      </c>
      <c r="E413" s="172" t="s">
        <v>1</v>
      </c>
      <c r="F413" s="173" t="s">
        <v>778</v>
      </c>
      <c r="H413" s="174">
        <v>26.6</v>
      </c>
      <c r="I413" s="175"/>
      <c r="L413" s="171"/>
      <c r="M413" s="176"/>
      <c r="N413" s="177"/>
      <c r="O413" s="177"/>
      <c r="P413" s="177"/>
      <c r="Q413" s="177"/>
      <c r="R413" s="177"/>
      <c r="S413" s="177"/>
      <c r="T413" s="178"/>
      <c r="AT413" s="172" t="s">
        <v>129</v>
      </c>
      <c r="AU413" s="172" t="s">
        <v>83</v>
      </c>
      <c r="AV413" s="14" t="s">
        <v>83</v>
      </c>
      <c r="AW413" s="14" t="s">
        <v>30</v>
      </c>
      <c r="AX413" s="14" t="s">
        <v>73</v>
      </c>
      <c r="AY413" s="172" t="s">
        <v>120</v>
      </c>
    </row>
    <row r="414" spans="1:65" s="15" customFormat="1">
      <c r="B414" s="179"/>
      <c r="D414" s="159" t="s">
        <v>129</v>
      </c>
      <c r="E414" s="180" t="s">
        <v>1</v>
      </c>
      <c r="F414" s="181" t="s">
        <v>132</v>
      </c>
      <c r="H414" s="182">
        <v>26.6</v>
      </c>
      <c r="I414" s="183"/>
      <c r="L414" s="179"/>
      <c r="M414" s="184"/>
      <c r="N414" s="185"/>
      <c r="O414" s="185"/>
      <c r="P414" s="185"/>
      <c r="Q414" s="185"/>
      <c r="R414" s="185"/>
      <c r="S414" s="185"/>
      <c r="T414" s="186"/>
      <c r="AT414" s="180" t="s">
        <v>129</v>
      </c>
      <c r="AU414" s="180" t="s">
        <v>83</v>
      </c>
      <c r="AV414" s="15" t="s">
        <v>127</v>
      </c>
      <c r="AW414" s="15" t="s">
        <v>30</v>
      </c>
      <c r="AX414" s="15" t="s">
        <v>81</v>
      </c>
      <c r="AY414" s="180" t="s">
        <v>120</v>
      </c>
    </row>
    <row r="415" spans="1:65" s="2" customFormat="1" ht="21.75" customHeight="1">
      <c r="A415" s="32"/>
      <c r="B415" s="144"/>
      <c r="C415" s="145" t="s">
        <v>273</v>
      </c>
      <c r="D415" s="145" t="s">
        <v>123</v>
      </c>
      <c r="E415" s="146" t="s">
        <v>496</v>
      </c>
      <c r="F415" s="147" t="s">
        <v>497</v>
      </c>
      <c r="G415" s="148" t="s">
        <v>201</v>
      </c>
      <c r="H415" s="149">
        <v>2</v>
      </c>
      <c r="I415" s="150"/>
      <c r="J415" s="151">
        <f>ROUND(I415*H415,2)</f>
        <v>0</v>
      </c>
      <c r="K415" s="152"/>
      <c r="L415" s="33"/>
      <c r="M415" s="153" t="s">
        <v>1</v>
      </c>
      <c r="N415" s="154" t="s">
        <v>38</v>
      </c>
      <c r="O415" s="58"/>
      <c r="P415" s="155">
        <f>O415*H415</f>
        <v>0</v>
      </c>
      <c r="Q415" s="155">
        <v>0</v>
      </c>
      <c r="R415" s="155">
        <f>Q415*H415</f>
        <v>0</v>
      </c>
      <c r="S415" s="155">
        <v>0</v>
      </c>
      <c r="T415" s="156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57" t="s">
        <v>127</v>
      </c>
      <c r="AT415" s="157" t="s">
        <v>123</v>
      </c>
      <c r="AU415" s="157" t="s">
        <v>83</v>
      </c>
      <c r="AY415" s="17" t="s">
        <v>120</v>
      </c>
      <c r="BE415" s="158">
        <f>IF(N415="základní",J415,0)</f>
        <v>0</v>
      </c>
      <c r="BF415" s="158">
        <f>IF(N415="snížená",J415,0)</f>
        <v>0</v>
      </c>
      <c r="BG415" s="158">
        <f>IF(N415="zákl. přenesená",J415,0)</f>
        <v>0</v>
      </c>
      <c r="BH415" s="158">
        <f>IF(N415="sníž. přenesená",J415,0)</f>
        <v>0</v>
      </c>
      <c r="BI415" s="158">
        <f>IF(N415="nulová",J415,0)</f>
        <v>0</v>
      </c>
      <c r="BJ415" s="17" t="s">
        <v>81</v>
      </c>
      <c r="BK415" s="158">
        <f>ROUND(I415*H415,2)</f>
        <v>0</v>
      </c>
      <c r="BL415" s="17" t="s">
        <v>127</v>
      </c>
      <c r="BM415" s="157" t="s">
        <v>418</v>
      </c>
    </row>
    <row r="416" spans="1:65" s="2" customFormat="1">
      <c r="A416" s="32"/>
      <c r="B416" s="33"/>
      <c r="C416" s="32"/>
      <c r="D416" s="159" t="s">
        <v>128</v>
      </c>
      <c r="E416" s="32"/>
      <c r="F416" s="160" t="s">
        <v>497</v>
      </c>
      <c r="G416" s="32"/>
      <c r="H416" s="32"/>
      <c r="I416" s="161"/>
      <c r="J416" s="32"/>
      <c r="K416" s="32"/>
      <c r="L416" s="33"/>
      <c r="M416" s="162"/>
      <c r="N416" s="163"/>
      <c r="O416" s="58"/>
      <c r="P416" s="58"/>
      <c r="Q416" s="58"/>
      <c r="R416" s="58"/>
      <c r="S416" s="58"/>
      <c r="T416" s="59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T416" s="17" t="s">
        <v>128</v>
      </c>
      <c r="AU416" s="17" t="s">
        <v>83</v>
      </c>
    </row>
    <row r="417" spans="1:65" s="13" customFormat="1">
      <c r="B417" s="164"/>
      <c r="D417" s="159" t="s">
        <v>129</v>
      </c>
      <c r="E417" s="165" t="s">
        <v>1</v>
      </c>
      <c r="F417" s="166" t="s">
        <v>499</v>
      </c>
      <c r="H417" s="165" t="s">
        <v>1</v>
      </c>
      <c r="I417" s="167"/>
      <c r="L417" s="164"/>
      <c r="M417" s="168"/>
      <c r="N417" s="169"/>
      <c r="O417" s="169"/>
      <c r="P417" s="169"/>
      <c r="Q417" s="169"/>
      <c r="R417" s="169"/>
      <c r="S417" s="169"/>
      <c r="T417" s="170"/>
      <c r="AT417" s="165" t="s">
        <v>129</v>
      </c>
      <c r="AU417" s="165" t="s">
        <v>83</v>
      </c>
      <c r="AV417" s="13" t="s">
        <v>81</v>
      </c>
      <c r="AW417" s="13" t="s">
        <v>30</v>
      </c>
      <c r="AX417" s="13" t="s">
        <v>73</v>
      </c>
      <c r="AY417" s="165" t="s">
        <v>120</v>
      </c>
    </row>
    <row r="418" spans="1:65" s="14" customFormat="1">
      <c r="B418" s="171"/>
      <c r="D418" s="159" t="s">
        <v>129</v>
      </c>
      <c r="E418" s="172" t="s">
        <v>1</v>
      </c>
      <c r="F418" s="173" t="s">
        <v>83</v>
      </c>
      <c r="H418" s="174">
        <v>2</v>
      </c>
      <c r="I418" s="175"/>
      <c r="L418" s="171"/>
      <c r="M418" s="176"/>
      <c r="N418" s="177"/>
      <c r="O418" s="177"/>
      <c r="P418" s="177"/>
      <c r="Q418" s="177"/>
      <c r="R418" s="177"/>
      <c r="S418" s="177"/>
      <c r="T418" s="178"/>
      <c r="AT418" s="172" t="s">
        <v>129</v>
      </c>
      <c r="AU418" s="172" t="s">
        <v>83</v>
      </c>
      <c r="AV418" s="14" t="s">
        <v>83</v>
      </c>
      <c r="AW418" s="14" t="s">
        <v>30</v>
      </c>
      <c r="AX418" s="14" t="s">
        <v>73</v>
      </c>
      <c r="AY418" s="172" t="s">
        <v>120</v>
      </c>
    </row>
    <row r="419" spans="1:65" s="15" customFormat="1">
      <c r="B419" s="179"/>
      <c r="D419" s="159" t="s">
        <v>129</v>
      </c>
      <c r="E419" s="180" t="s">
        <v>1</v>
      </c>
      <c r="F419" s="181" t="s">
        <v>132</v>
      </c>
      <c r="H419" s="182">
        <v>2</v>
      </c>
      <c r="I419" s="183"/>
      <c r="L419" s="179"/>
      <c r="M419" s="184"/>
      <c r="N419" s="185"/>
      <c r="O419" s="185"/>
      <c r="P419" s="185"/>
      <c r="Q419" s="185"/>
      <c r="R419" s="185"/>
      <c r="S419" s="185"/>
      <c r="T419" s="186"/>
      <c r="AT419" s="180" t="s">
        <v>129</v>
      </c>
      <c r="AU419" s="180" t="s">
        <v>83</v>
      </c>
      <c r="AV419" s="15" t="s">
        <v>127</v>
      </c>
      <c r="AW419" s="15" t="s">
        <v>30</v>
      </c>
      <c r="AX419" s="15" t="s">
        <v>81</v>
      </c>
      <c r="AY419" s="180" t="s">
        <v>120</v>
      </c>
    </row>
    <row r="420" spans="1:65" s="2" customFormat="1" ht="33" customHeight="1">
      <c r="A420" s="32"/>
      <c r="B420" s="144"/>
      <c r="C420" s="187" t="s">
        <v>415</v>
      </c>
      <c r="D420" s="187" t="s">
        <v>143</v>
      </c>
      <c r="E420" s="188" t="s">
        <v>500</v>
      </c>
      <c r="F420" s="189" t="s">
        <v>501</v>
      </c>
      <c r="G420" s="190" t="s">
        <v>153</v>
      </c>
      <c r="H420" s="191">
        <v>2</v>
      </c>
      <c r="I420" s="192"/>
      <c r="J420" s="193">
        <f>ROUND(I420*H420,2)</f>
        <v>0</v>
      </c>
      <c r="K420" s="194"/>
      <c r="L420" s="195"/>
      <c r="M420" s="196" t="s">
        <v>1</v>
      </c>
      <c r="N420" s="197" t="s">
        <v>38</v>
      </c>
      <c r="O420" s="58"/>
      <c r="P420" s="155">
        <f>O420*H420</f>
        <v>0</v>
      </c>
      <c r="Q420" s="155">
        <v>0</v>
      </c>
      <c r="R420" s="155">
        <f>Q420*H420</f>
        <v>0</v>
      </c>
      <c r="S420" s="155">
        <v>0</v>
      </c>
      <c r="T420" s="156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57" t="s">
        <v>147</v>
      </c>
      <c r="AT420" s="157" t="s">
        <v>143</v>
      </c>
      <c r="AU420" s="157" t="s">
        <v>83</v>
      </c>
      <c r="AY420" s="17" t="s">
        <v>120</v>
      </c>
      <c r="BE420" s="158">
        <f>IF(N420="základní",J420,0)</f>
        <v>0</v>
      </c>
      <c r="BF420" s="158">
        <f>IF(N420="snížená",J420,0)</f>
        <v>0</v>
      </c>
      <c r="BG420" s="158">
        <f>IF(N420="zákl. přenesená",J420,0)</f>
        <v>0</v>
      </c>
      <c r="BH420" s="158">
        <f>IF(N420="sníž. přenesená",J420,0)</f>
        <v>0</v>
      </c>
      <c r="BI420" s="158">
        <f>IF(N420="nulová",J420,0)</f>
        <v>0</v>
      </c>
      <c r="BJ420" s="17" t="s">
        <v>81</v>
      </c>
      <c r="BK420" s="158">
        <f>ROUND(I420*H420,2)</f>
        <v>0</v>
      </c>
      <c r="BL420" s="17" t="s">
        <v>127</v>
      </c>
      <c r="BM420" s="157" t="s">
        <v>422</v>
      </c>
    </row>
    <row r="421" spans="1:65" s="2" customFormat="1" ht="19.5">
      <c r="A421" s="32"/>
      <c r="B421" s="33"/>
      <c r="C421" s="32"/>
      <c r="D421" s="159" t="s">
        <v>128</v>
      </c>
      <c r="E421" s="32"/>
      <c r="F421" s="160" t="s">
        <v>501</v>
      </c>
      <c r="G421" s="32"/>
      <c r="H421" s="32"/>
      <c r="I421" s="161"/>
      <c r="J421" s="32"/>
      <c r="K421" s="32"/>
      <c r="L421" s="33"/>
      <c r="M421" s="162"/>
      <c r="N421" s="163"/>
      <c r="O421" s="58"/>
      <c r="P421" s="58"/>
      <c r="Q421" s="58"/>
      <c r="R421" s="58"/>
      <c r="S421" s="58"/>
      <c r="T421" s="59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T421" s="17" t="s">
        <v>128</v>
      </c>
      <c r="AU421" s="17" t="s">
        <v>83</v>
      </c>
    </row>
    <row r="422" spans="1:65" s="13" customFormat="1">
      <c r="B422" s="164"/>
      <c r="D422" s="159" t="s">
        <v>129</v>
      </c>
      <c r="E422" s="165" t="s">
        <v>1</v>
      </c>
      <c r="F422" s="166" t="s">
        <v>503</v>
      </c>
      <c r="H422" s="165" t="s">
        <v>1</v>
      </c>
      <c r="I422" s="167"/>
      <c r="L422" s="164"/>
      <c r="M422" s="168"/>
      <c r="N422" s="169"/>
      <c r="O422" s="169"/>
      <c r="P422" s="169"/>
      <c r="Q422" s="169"/>
      <c r="R422" s="169"/>
      <c r="S422" s="169"/>
      <c r="T422" s="170"/>
      <c r="AT422" s="165" t="s">
        <v>129</v>
      </c>
      <c r="AU422" s="165" t="s">
        <v>83</v>
      </c>
      <c r="AV422" s="13" t="s">
        <v>81</v>
      </c>
      <c r="AW422" s="13" t="s">
        <v>30</v>
      </c>
      <c r="AX422" s="13" t="s">
        <v>73</v>
      </c>
      <c r="AY422" s="165" t="s">
        <v>120</v>
      </c>
    </row>
    <row r="423" spans="1:65" s="14" customFormat="1">
      <c r="B423" s="171"/>
      <c r="D423" s="159" t="s">
        <v>129</v>
      </c>
      <c r="E423" s="172" t="s">
        <v>1</v>
      </c>
      <c r="F423" s="173" t="s">
        <v>83</v>
      </c>
      <c r="H423" s="174">
        <v>2</v>
      </c>
      <c r="I423" s="175"/>
      <c r="L423" s="171"/>
      <c r="M423" s="176"/>
      <c r="N423" s="177"/>
      <c r="O423" s="177"/>
      <c r="P423" s="177"/>
      <c r="Q423" s="177"/>
      <c r="R423" s="177"/>
      <c r="S423" s="177"/>
      <c r="T423" s="178"/>
      <c r="AT423" s="172" t="s">
        <v>129</v>
      </c>
      <c r="AU423" s="172" t="s">
        <v>83</v>
      </c>
      <c r="AV423" s="14" t="s">
        <v>83</v>
      </c>
      <c r="AW423" s="14" t="s">
        <v>30</v>
      </c>
      <c r="AX423" s="14" t="s">
        <v>73</v>
      </c>
      <c r="AY423" s="172" t="s">
        <v>120</v>
      </c>
    </row>
    <row r="424" spans="1:65" s="15" customFormat="1">
      <c r="B424" s="179"/>
      <c r="D424" s="159" t="s">
        <v>129</v>
      </c>
      <c r="E424" s="180" t="s">
        <v>1</v>
      </c>
      <c r="F424" s="181" t="s">
        <v>132</v>
      </c>
      <c r="H424" s="182">
        <v>2</v>
      </c>
      <c r="I424" s="183"/>
      <c r="L424" s="179"/>
      <c r="M424" s="184"/>
      <c r="N424" s="185"/>
      <c r="O424" s="185"/>
      <c r="P424" s="185"/>
      <c r="Q424" s="185"/>
      <c r="R424" s="185"/>
      <c r="S424" s="185"/>
      <c r="T424" s="186"/>
      <c r="AT424" s="180" t="s">
        <v>129</v>
      </c>
      <c r="AU424" s="180" t="s">
        <v>83</v>
      </c>
      <c r="AV424" s="15" t="s">
        <v>127</v>
      </c>
      <c r="AW424" s="15" t="s">
        <v>30</v>
      </c>
      <c r="AX424" s="15" t="s">
        <v>81</v>
      </c>
      <c r="AY424" s="180" t="s">
        <v>120</v>
      </c>
    </row>
    <row r="425" spans="1:65" s="2" customFormat="1" ht="21.75" customHeight="1">
      <c r="A425" s="32"/>
      <c r="B425" s="144"/>
      <c r="C425" s="187" t="s">
        <v>278</v>
      </c>
      <c r="D425" s="187" t="s">
        <v>143</v>
      </c>
      <c r="E425" s="188" t="s">
        <v>505</v>
      </c>
      <c r="F425" s="189" t="s">
        <v>506</v>
      </c>
      <c r="G425" s="190" t="s">
        <v>153</v>
      </c>
      <c r="H425" s="191">
        <v>2</v>
      </c>
      <c r="I425" s="192"/>
      <c r="J425" s="193">
        <f>ROUND(I425*H425,2)</f>
        <v>0</v>
      </c>
      <c r="K425" s="194"/>
      <c r="L425" s="195"/>
      <c r="M425" s="196" t="s">
        <v>1</v>
      </c>
      <c r="N425" s="197" t="s">
        <v>38</v>
      </c>
      <c r="O425" s="58"/>
      <c r="P425" s="155">
        <f>O425*H425</f>
        <v>0</v>
      </c>
      <c r="Q425" s="155">
        <v>0</v>
      </c>
      <c r="R425" s="155">
        <f>Q425*H425</f>
        <v>0</v>
      </c>
      <c r="S425" s="155">
        <v>0</v>
      </c>
      <c r="T425" s="156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57" t="s">
        <v>147</v>
      </c>
      <c r="AT425" s="157" t="s">
        <v>143</v>
      </c>
      <c r="AU425" s="157" t="s">
        <v>83</v>
      </c>
      <c r="AY425" s="17" t="s">
        <v>120</v>
      </c>
      <c r="BE425" s="158">
        <f>IF(N425="základní",J425,0)</f>
        <v>0</v>
      </c>
      <c r="BF425" s="158">
        <f>IF(N425="snížená",J425,0)</f>
        <v>0</v>
      </c>
      <c r="BG425" s="158">
        <f>IF(N425="zákl. přenesená",J425,0)</f>
        <v>0</v>
      </c>
      <c r="BH425" s="158">
        <f>IF(N425="sníž. přenesená",J425,0)</f>
        <v>0</v>
      </c>
      <c r="BI425" s="158">
        <f>IF(N425="nulová",J425,0)</f>
        <v>0</v>
      </c>
      <c r="BJ425" s="17" t="s">
        <v>81</v>
      </c>
      <c r="BK425" s="158">
        <f>ROUND(I425*H425,2)</f>
        <v>0</v>
      </c>
      <c r="BL425" s="17" t="s">
        <v>127</v>
      </c>
      <c r="BM425" s="157" t="s">
        <v>427</v>
      </c>
    </row>
    <row r="426" spans="1:65" s="2" customFormat="1">
      <c r="A426" s="32"/>
      <c r="B426" s="33"/>
      <c r="C426" s="32"/>
      <c r="D426" s="159" t="s">
        <v>128</v>
      </c>
      <c r="E426" s="32"/>
      <c r="F426" s="160" t="s">
        <v>506</v>
      </c>
      <c r="G426" s="32"/>
      <c r="H426" s="32"/>
      <c r="I426" s="161"/>
      <c r="J426" s="32"/>
      <c r="K426" s="32"/>
      <c r="L426" s="33"/>
      <c r="M426" s="162"/>
      <c r="N426" s="163"/>
      <c r="O426" s="58"/>
      <c r="P426" s="58"/>
      <c r="Q426" s="58"/>
      <c r="R426" s="58"/>
      <c r="S426" s="58"/>
      <c r="T426" s="59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T426" s="17" t="s">
        <v>128</v>
      </c>
      <c r="AU426" s="17" t="s">
        <v>83</v>
      </c>
    </row>
    <row r="427" spans="1:65" s="13" customFormat="1">
      <c r="B427" s="164"/>
      <c r="D427" s="159" t="s">
        <v>129</v>
      </c>
      <c r="E427" s="165" t="s">
        <v>1</v>
      </c>
      <c r="F427" s="166" t="s">
        <v>503</v>
      </c>
      <c r="H427" s="165" t="s">
        <v>1</v>
      </c>
      <c r="I427" s="167"/>
      <c r="L427" s="164"/>
      <c r="M427" s="168"/>
      <c r="N427" s="169"/>
      <c r="O427" s="169"/>
      <c r="P427" s="169"/>
      <c r="Q427" s="169"/>
      <c r="R427" s="169"/>
      <c r="S427" s="169"/>
      <c r="T427" s="170"/>
      <c r="AT427" s="165" t="s">
        <v>129</v>
      </c>
      <c r="AU427" s="165" t="s">
        <v>83</v>
      </c>
      <c r="AV427" s="13" t="s">
        <v>81</v>
      </c>
      <c r="AW427" s="13" t="s">
        <v>30</v>
      </c>
      <c r="AX427" s="13" t="s">
        <v>73</v>
      </c>
      <c r="AY427" s="165" t="s">
        <v>120</v>
      </c>
    </row>
    <row r="428" spans="1:65" s="14" customFormat="1">
      <c r="B428" s="171"/>
      <c r="D428" s="159" t="s">
        <v>129</v>
      </c>
      <c r="E428" s="172" t="s">
        <v>1</v>
      </c>
      <c r="F428" s="173" t="s">
        <v>83</v>
      </c>
      <c r="H428" s="174">
        <v>2</v>
      </c>
      <c r="I428" s="175"/>
      <c r="L428" s="171"/>
      <c r="M428" s="176"/>
      <c r="N428" s="177"/>
      <c r="O428" s="177"/>
      <c r="P428" s="177"/>
      <c r="Q428" s="177"/>
      <c r="R428" s="177"/>
      <c r="S428" s="177"/>
      <c r="T428" s="178"/>
      <c r="AT428" s="172" t="s">
        <v>129</v>
      </c>
      <c r="AU428" s="172" t="s">
        <v>83</v>
      </c>
      <c r="AV428" s="14" t="s">
        <v>83</v>
      </c>
      <c r="AW428" s="14" t="s">
        <v>30</v>
      </c>
      <c r="AX428" s="14" t="s">
        <v>73</v>
      </c>
      <c r="AY428" s="172" t="s">
        <v>120</v>
      </c>
    </row>
    <row r="429" spans="1:65" s="15" customFormat="1">
      <c r="B429" s="179"/>
      <c r="D429" s="159" t="s">
        <v>129</v>
      </c>
      <c r="E429" s="180" t="s">
        <v>1</v>
      </c>
      <c r="F429" s="181" t="s">
        <v>132</v>
      </c>
      <c r="H429" s="182">
        <v>2</v>
      </c>
      <c r="I429" s="183"/>
      <c r="L429" s="179"/>
      <c r="M429" s="184"/>
      <c r="N429" s="185"/>
      <c r="O429" s="185"/>
      <c r="P429" s="185"/>
      <c r="Q429" s="185"/>
      <c r="R429" s="185"/>
      <c r="S429" s="185"/>
      <c r="T429" s="186"/>
      <c r="AT429" s="180" t="s">
        <v>129</v>
      </c>
      <c r="AU429" s="180" t="s">
        <v>83</v>
      </c>
      <c r="AV429" s="15" t="s">
        <v>127</v>
      </c>
      <c r="AW429" s="15" t="s">
        <v>30</v>
      </c>
      <c r="AX429" s="15" t="s">
        <v>81</v>
      </c>
      <c r="AY429" s="180" t="s">
        <v>120</v>
      </c>
    </row>
    <row r="430" spans="1:65" s="2" customFormat="1" ht="21.75" customHeight="1">
      <c r="A430" s="32"/>
      <c r="B430" s="144"/>
      <c r="C430" s="187" t="s">
        <v>424</v>
      </c>
      <c r="D430" s="187" t="s">
        <v>143</v>
      </c>
      <c r="E430" s="188" t="s">
        <v>508</v>
      </c>
      <c r="F430" s="189" t="s">
        <v>509</v>
      </c>
      <c r="G430" s="190" t="s">
        <v>126</v>
      </c>
      <c r="H430" s="191">
        <v>7.4999999999999997E-2</v>
      </c>
      <c r="I430" s="192"/>
      <c r="J430" s="193">
        <f>ROUND(I430*H430,2)</f>
        <v>0</v>
      </c>
      <c r="K430" s="194"/>
      <c r="L430" s="195"/>
      <c r="M430" s="196" t="s">
        <v>1</v>
      </c>
      <c r="N430" s="197" t="s">
        <v>38</v>
      </c>
      <c r="O430" s="58"/>
      <c r="P430" s="155">
        <f>O430*H430</f>
        <v>0</v>
      </c>
      <c r="Q430" s="155">
        <v>0</v>
      </c>
      <c r="R430" s="155">
        <f>Q430*H430</f>
        <v>0</v>
      </c>
      <c r="S430" s="155">
        <v>0</v>
      </c>
      <c r="T430" s="156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57" t="s">
        <v>147</v>
      </c>
      <c r="AT430" s="157" t="s">
        <v>143</v>
      </c>
      <c r="AU430" s="157" t="s">
        <v>83</v>
      </c>
      <c r="AY430" s="17" t="s">
        <v>120</v>
      </c>
      <c r="BE430" s="158">
        <f>IF(N430="základní",J430,0)</f>
        <v>0</v>
      </c>
      <c r="BF430" s="158">
        <f>IF(N430="snížená",J430,0)</f>
        <v>0</v>
      </c>
      <c r="BG430" s="158">
        <f>IF(N430="zákl. přenesená",J430,0)</f>
        <v>0</v>
      </c>
      <c r="BH430" s="158">
        <f>IF(N430="sníž. přenesená",J430,0)</f>
        <v>0</v>
      </c>
      <c r="BI430" s="158">
        <f>IF(N430="nulová",J430,0)</f>
        <v>0</v>
      </c>
      <c r="BJ430" s="17" t="s">
        <v>81</v>
      </c>
      <c r="BK430" s="158">
        <f>ROUND(I430*H430,2)</f>
        <v>0</v>
      </c>
      <c r="BL430" s="17" t="s">
        <v>127</v>
      </c>
      <c r="BM430" s="157" t="s">
        <v>431</v>
      </c>
    </row>
    <row r="431" spans="1:65" s="2" customFormat="1">
      <c r="A431" s="32"/>
      <c r="B431" s="33"/>
      <c r="C431" s="32"/>
      <c r="D431" s="159" t="s">
        <v>128</v>
      </c>
      <c r="E431" s="32"/>
      <c r="F431" s="160" t="s">
        <v>509</v>
      </c>
      <c r="G431" s="32"/>
      <c r="H431" s="32"/>
      <c r="I431" s="161"/>
      <c r="J431" s="32"/>
      <c r="K431" s="32"/>
      <c r="L431" s="33"/>
      <c r="M431" s="162"/>
      <c r="N431" s="163"/>
      <c r="O431" s="58"/>
      <c r="P431" s="58"/>
      <c r="Q431" s="58"/>
      <c r="R431" s="58"/>
      <c r="S431" s="58"/>
      <c r="T431" s="59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T431" s="17" t="s">
        <v>128</v>
      </c>
      <c r="AU431" s="17" t="s">
        <v>83</v>
      </c>
    </row>
    <row r="432" spans="1:65" s="13" customFormat="1">
      <c r="B432" s="164"/>
      <c r="D432" s="159" t="s">
        <v>129</v>
      </c>
      <c r="E432" s="165" t="s">
        <v>1</v>
      </c>
      <c r="F432" s="166" t="s">
        <v>511</v>
      </c>
      <c r="H432" s="165" t="s">
        <v>1</v>
      </c>
      <c r="I432" s="167"/>
      <c r="L432" s="164"/>
      <c r="M432" s="168"/>
      <c r="N432" s="169"/>
      <c r="O432" s="169"/>
      <c r="P432" s="169"/>
      <c r="Q432" s="169"/>
      <c r="R432" s="169"/>
      <c r="S432" s="169"/>
      <c r="T432" s="170"/>
      <c r="AT432" s="165" t="s">
        <v>129</v>
      </c>
      <c r="AU432" s="165" t="s">
        <v>83</v>
      </c>
      <c r="AV432" s="13" t="s">
        <v>81</v>
      </c>
      <c r="AW432" s="13" t="s">
        <v>30</v>
      </c>
      <c r="AX432" s="13" t="s">
        <v>73</v>
      </c>
      <c r="AY432" s="165" t="s">
        <v>120</v>
      </c>
    </row>
    <row r="433" spans="1:65" s="14" customFormat="1">
      <c r="B433" s="171"/>
      <c r="D433" s="159" t="s">
        <v>129</v>
      </c>
      <c r="E433" s="172" t="s">
        <v>1</v>
      </c>
      <c r="F433" s="173" t="s">
        <v>512</v>
      </c>
      <c r="H433" s="174">
        <v>7.4999999999999997E-2</v>
      </c>
      <c r="I433" s="175"/>
      <c r="L433" s="171"/>
      <c r="M433" s="176"/>
      <c r="N433" s="177"/>
      <c r="O433" s="177"/>
      <c r="P433" s="177"/>
      <c r="Q433" s="177"/>
      <c r="R433" s="177"/>
      <c r="S433" s="177"/>
      <c r="T433" s="178"/>
      <c r="AT433" s="172" t="s">
        <v>129</v>
      </c>
      <c r="AU433" s="172" t="s">
        <v>83</v>
      </c>
      <c r="AV433" s="14" t="s">
        <v>83</v>
      </c>
      <c r="AW433" s="14" t="s">
        <v>30</v>
      </c>
      <c r="AX433" s="14" t="s">
        <v>73</v>
      </c>
      <c r="AY433" s="172" t="s">
        <v>120</v>
      </c>
    </row>
    <row r="434" spans="1:65" s="15" customFormat="1">
      <c r="B434" s="179"/>
      <c r="D434" s="159" t="s">
        <v>129</v>
      </c>
      <c r="E434" s="180" t="s">
        <v>1</v>
      </c>
      <c r="F434" s="181" t="s">
        <v>132</v>
      </c>
      <c r="H434" s="182">
        <v>7.4999999999999997E-2</v>
      </c>
      <c r="I434" s="183"/>
      <c r="L434" s="179"/>
      <c r="M434" s="184"/>
      <c r="N434" s="185"/>
      <c r="O434" s="185"/>
      <c r="P434" s="185"/>
      <c r="Q434" s="185"/>
      <c r="R434" s="185"/>
      <c r="S434" s="185"/>
      <c r="T434" s="186"/>
      <c r="AT434" s="180" t="s">
        <v>129</v>
      </c>
      <c r="AU434" s="180" t="s">
        <v>83</v>
      </c>
      <c r="AV434" s="15" t="s">
        <v>127</v>
      </c>
      <c r="AW434" s="15" t="s">
        <v>30</v>
      </c>
      <c r="AX434" s="15" t="s">
        <v>81</v>
      </c>
      <c r="AY434" s="180" t="s">
        <v>120</v>
      </c>
    </row>
    <row r="435" spans="1:65" s="2" customFormat="1" ht="21.75" customHeight="1">
      <c r="A435" s="32"/>
      <c r="B435" s="144"/>
      <c r="C435" s="145" t="s">
        <v>283</v>
      </c>
      <c r="D435" s="145" t="s">
        <v>123</v>
      </c>
      <c r="E435" s="146" t="s">
        <v>514</v>
      </c>
      <c r="F435" s="147" t="s">
        <v>515</v>
      </c>
      <c r="G435" s="148" t="s">
        <v>201</v>
      </c>
      <c r="H435" s="149">
        <v>2</v>
      </c>
      <c r="I435" s="150"/>
      <c r="J435" s="151">
        <f>ROUND(I435*H435,2)</f>
        <v>0</v>
      </c>
      <c r="K435" s="152"/>
      <c r="L435" s="33"/>
      <c r="M435" s="153" t="s">
        <v>1</v>
      </c>
      <c r="N435" s="154" t="s">
        <v>38</v>
      </c>
      <c r="O435" s="58"/>
      <c r="P435" s="155">
        <f>O435*H435</f>
        <v>0</v>
      </c>
      <c r="Q435" s="155">
        <v>0</v>
      </c>
      <c r="R435" s="155">
        <f>Q435*H435</f>
        <v>0</v>
      </c>
      <c r="S435" s="155">
        <v>0</v>
      </c>
      <c r="T435" s="156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57" t="s">
        <v>127</v>
      </c>
      <c r="AT435" s="157" t="s">
        <v>123</v>
      </c>
      <c r="AU435" s="157" t="s">
        <v>83</v>
      </c>
      <c r="AY435" s="17" t="s">
        <v>120</v>
      </c>
      <c r="BE435" s="158">
        <f>IF(N435="základní",J435,0)</f>
        <v>0</v>
      </c>
      <c r="BF435" s="158">
        <f>IF(N435="snížená",J435,0)</f>
        <v>0</v>
      </c>
      <c r="BG435" s="158">
        <f>IF(N435="zákl. přenesená",J435,0)</f>
        <v>0</v>
      </c>
      <c r="BH435" s="158">
        <f>IF(N435="sníž. přenesená",J435,0)</f>
        <v>0</v>
      </c>
      <c r="BI435" s="158">
        <f>IF(N435="nulová",J435,0)</f>
        <v>0</v>
      </c>
      <c r="BJ435" s="17" t="s">
        <v>81</v>
      </c>
      <c r="BK435" s="158">
        <f>ROUND(I435*H435,2)</f>
        <v>0</v>
      </c>
      <c r="BL435" s="17" t="s">
        <v>127</v>
      </c>
      <c r="BM435" s="157" t="s">
        <v>436</v>
      </c>
    </row>
    <row r="436" spans="1:65" s="2" customFormat="1">
      <c r="A436" s="32"/>
      <c r="B436" s="33"/>
      <c r="C436" s="32"/>
      <c r="D436" s="159" t="s">
        <v>128</v>
      </c>
      <c r="E436" s="32"/>
      <c r="F436" s="160" t="s">
        <v>515</v>
      </c>
      <c r="G436" s="32"/>
      <c r="H436" s="32"/>
      <c r="I436" s="161"/>
      <c r="J436" s="32"/>
      <c r="K436" s="32"/>
      <c r="L436" s="33"/>
      <c r="M436" s="162"/>
      <c r="N436" s="163"/>
      <c r="O436" s="58"/>
      <c r="P436" s="58"/>
      <c r="Q436" s="58"/>
      <c r="R436" s="58"/>
      <c r="S436" s="58"/>
      <c r="T436" s="59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T436" s="17" t="s">
        <v>128</v>
      </c>
      <c r="AU436" s="17" t="s">
        <v>83</v>
      </c>
    </row>
    <row r="437" spans="1:65" s="13" customFormat="1">
      <c r="B437" s="164"/>
      <c r="D437" s="159" t="s">
        <v>129</v>
      </c>
      <c r="E437" s="165" t="s">
        <v>1</v>
      </c>
      <c r="F437" s="166" t="s">
        <v>517</v>
      </c>
      <c r="H437" s="165" t="s">
        <v>1</v>
      </c>
      <c r="I437" s="167"/>
      <c r="L437" s="164"/>
      <c r="M437" s="168"/>
      <c r="N437" s="169"/>
      <c r="O437" s="169"/>
      <c r="P437" s="169"/>
      <c r="Q437" s="169"/>
      <c r="R437" s="169"/>
      <c r="S437" s="169"/>
      <c r="T437" s="170"/>
      <c r="AT437" s="165" t="s">
        <v>129</v>
      </c>
      <c r="AU437" s="165" t="s">
        <v>83</v>
      </c>
      <c r="AV437" s="13" t="s">
        <v>81</v>
      </c>
      <c r="AW437" s="13" t="s">
        <v>30</v>
      </c>
      <c r="AX437" s="13" t="s">
        <v>73</v>
      </c>
      <c r="AY437" s="165" t="s">
        <v>120</v>
      </c>
    </row>
    <row r="438" spans="1:65" s="14" customFormat="1">
      <c r="B438" s="171"/>
      <c r="D438" s="159" t="s">
        <v>129</v>
      </c>
      <c r="E438" s="172" t="s">
        <v>1</v>
      </c>
      <c r="F438" s="173" t="s">
        <v>83</v>
      </c>
      <c r="H438" s="174">
        <v>2</v>
      </c>
      <c r="I438" s="175"/>
      <c r="L438" s="171"/>
      <c r="M438" s="176"/>
      <c r="N438" s="177"/>
      <c r="O438" s="177"/>
      <c r="P438" s="177"/>
      <c r="Q438" s="177"/>
      <c r="R438" s="177"/>
      <c r="S438" s="177"/>
      <c r="T438" s="178"/>
      <c r="AT438" s="172" t="s">
        <v>129</v>
      </c>
      <c r="AU438" s="172" t="s">
        <v>83</v>
      </c>
      <c r="AV438" s="14" t="s">
        <v>83</v>
      </c>
      <c r="AW438" s="14" t="s">
        <v>30</v>
      </c>
      <c r="AX438" s="14" t="s">
        <v>73</v>
      </c>
      <c r="AY438" s="172" t="s">
        <v>120</v>
      </c>
    </row>
    <row r="439" spans="1:65" s="15" customFormat="1">
      <c r="B439" s="179"/>
      <c r="D439" s="159" t="s">
        <v>129</v>
      </c>
      <c r="E439" s="180" t="s">
        <v>1</v>
      </c>
      <c r="F439" s="181" t="s">
        <v>132</v>
      </c>
      <c r="H439" s="182">
        <v>2</v>
      </c>
      <c r="I439" s="183"/>
      <c r="L439" s="179"/>
      <c r="M439" s="184"/>
      <c r="N439" s="185"/>
      <c r="O439" s="185"/>
      <c r="P439" s="185"/>
      <c r="Q439" s="185"/>
      <c r="R439" s="185"/>
      <c r="S439" s="185"/>
      <c r="T439" s="186"/>
      <c r="AT439" s="180" t="s">
        <v>129</v>
      </c>
      <c r="AU439" s="180" t="s">
        <v>83</v>
      </c>
      <c r="AV439" s="15" t="s">
        <v>127</v>
      </c>
      <c r="AW439" s="15" t="s">
        <v>30</v>
      </c>
      <c r="AX439" s="15" t="s">
        <v>81</v>
      </c>
      <c r="AY439" s="180" t="s">
        <v>120</v>
      </c>
    </row>
    <row r="440" spans="1:65" s="2" customFormat="1" ht="16.5" customHeight="1">
      <c r="A440" s="32"/>
      <c r="B440" s="144"/>
      <c r="C440" s="187" t="s">
        <v>433</v>
      </c>
      <c r="D440" s="187" t="s">
        <v>143</v>
      </c>
      <c r="E440" s="188" t="s">
        <v>519</v>
      </c>
      <c r="F440" s="189" t="s">
        <v>520</v>
      </c>
      <c r="G440" s="190" t="s">
        <v>201</v>
      </c>
      <c r="H440" s="191">
        <v>2</v>
      </c>
      <c r="I440" s="192"/>
      <c r="J440" s="193">
        <f>ROUND(I440*H440,2)</f>
        <v>0</v>
      </c>
      <c r="K440" s="194"/>
      <c r="L440" s="195"/>
      <c r="M440" s="196" t="s">
        <v>1</v>
      </c>
      <c r="N440" s="197" t="s">
        <v>38</v>
      </c>
      <c r="O440" s="58"/>
      <c r="P440" s="155">
        <f>O440*H440</f>
        <v>0</v>
      </c>
      <c r="Q440" s="155">
        <v>0</v>
      </c>
      <c r="R440" s="155">
        <f>Q440*H440</f>
        <v>0</v>
      </c>
      <c r="S440" s="155">
        <v>0</v>
      </c>
      <c r="T440" s="156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57" t="s">
        <v>147</v>
      </c>
      <c r="AT440" s="157" t="s">
        <v>143</v>
      </c>
      <c r="AU440" s="157" t="s">
        <v>83</v>
      </c>
      <c r="AY440" s="17" t="s">
        <v>120</v>
      </c>
      <c r="BE440" s="158">
        <f>IF(N440="základní",J440,0)</f>
        <v>0</v>
      </c>
      <c r="BF440" s="158">
        <f>IF(N440="snížená",J440,0)</f>
        <v>0</v>
      </c>
      <c r="BG440" s="158">
        <f>IF(N440="zákl. přenesená",J440,0)</f>
        <v>0</v>
      </c>
      <c r="BH440" s="158">
        <f>IF(N440="sníž. přenesená",J440,0)</f>
        <v>0</v>
      </c>
      <c r="BI440" s="158">
        <f>IF(N440="nulová",J440,0)</f>
        <v>0</v>
      </c>
      <c r="BJ440" s="17" t="s">
        <v>81</v>
      </c>
      <c r="BK440" s="158">
        <f>ROUND(I440*H440,2)</f>
        <v>0</v>
      </c>
      <c r="BL440" s="17" t="s">
        <v>127</v>
      </c>
      <c r="BM440" s="157" t="s">
        <v>440</v>
      </c>
    </row>
    <row r="441" spans="1:65" s="2" customFormat="1">
      <c r="A441" s="32"/>
      <c r="B441" s="33"/>
      <c r="C441" s="32"/>
      <c r="D441" s="159" t="s">
        <v>128</v>
      </c>
      <c r="E441" s="32"/>
      <c r="F441" s="160" t="s">
        <v>520</v>
      </c>
      <c r="G441" s="32"/>
      <c r="H441" s="32"/>
      <c r="I441" s="161"/>
      <c r="J441" s="32"/>
      <c r="K441" s="32"/>
      <c r="L441" s="33"/>
      <c r="M441" s="162"/>
      <c r="N441" s="163"/>
      <c r="O441" s="58"/>
      <c r="P441" s="58"/>
      <c r="Q441" s="58"/>
      <c r="R441" s="58"/>
      <c r="S441" s="58"/>
      <c r="T441" s="59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T441" s="17" t="s">
        <v>128</v>
      </c>
      <c r="AU441" s="17" t="s">
        <v>83</v>
      </c>
    </row>
    <row r="442" spans="1:65" s="13" customFormat="1">
      <c r="B442" s="164"/>
      <c r="D442" s="159" t="s">
        <v>129</v>
      </c>
      <c r="E442" s="165" t="s">
        <v>1</v>
      </c>
      <c r="F442" s="166" t="s">
        <v>522</v>
      </c>
      <c r="H442" s="165" t="s">
        <v>1</v>
      </c>
      <c r="I442" s="167"/>
      <c r="L442" s="164"/>
      <c r="M442" s="168"/>
      <c r="N442" s="169"/>
      <c r="O442" s="169"/>
      <c r="P442" s="169"/>
      <c r="Q442" s="169"/>
      <c r="R442" s="169"/>
      <c r="S442" s="169"/>
      <c r="T442" s="170"/>
      <c r="AT442" s="165" t="s">
        <v>129</v>
      </c>
      <c r="AU442" s="165" t="s">
        <v>83</v>
      </c>
      <c r="AV442" s="13" t="s">
        <v>81</v>
      </c>
      <c r="AW442" s="13" t="s">
        <v>30</v>
      </c>
      <c r="AX442" s="13" t="s">
        <v>73</v>
      </c>
      <c r="AY442" s="165" t="s">
        <v>120</v>
      </c>
    </row>
    <row r="443" spans="1:65" s="14" customFormat="1">
      <c r="B443" s="171"/>
      <c r="D443" s="159" t="s">
        <v>129</v>
      </c>
      <c r="E443" s="172" t="s">
        <v>1</v>
      </c>
      <c r="F443" s="173" t="s">
        <v>83</v>
      </c>
      <c r="H443" s="174">
        <v>2</v>
      </c>
      <c r="I443" s="175"/>
      <c r="L443" s="171"/>
      <c r="M443" s="176"/>
      <c r="N443" s="177"/>
      <c r="O443" s="177"/>
      <c r="P443" s="177"/>
      <c r="Q443" s="177"/>
      <c r="R443" s="177"/>
      <c r="S443" s="177"/>
      <c r="T443" s="178"/>
      <c r="AT443" s="172" t="s">
        <v>129</v>
      </c>
      <c r="AU443" s="172" t="s">
        <v>83</v>
      </c>
      <c r="AV443" s="14" t="s">
        <v>83</v>
      </c>
      <c r="AW443" s="14" t="s">
        <v>30</v>
      </c>
      <c r="AX443" s="14" t="s">
        <v>73</v>
      </c>
      <c r="AY443" s="172" t="s">
        <v>120</v>
      </c>
    </row>
    <row r="444" spans="1:65" s="15" customFormat="1">
      <c r="B444" s="179"/>
      <c r="D444" s="159" t="s">
        <v>129</v>
      </c>
      <c r="E444" s="180" t="s">
        <v>1</v>
      </c>
      <c r="F444" s="181" t="s">
        <v>132</v>
      </c>
      <c r="H444" s="182">
        <v>2</v>
      </c>
      <c r="I444" s="183"/>
      <c r="L444" s="179"/>
      <c r="M444" s="184"/>
      <c r="N444" s="185"/>
      <c r="O444" s="185"/>
      <c r="P444" s="185"/>
      <c r="Q444" s="185"/>
      <c r="R444" s="185"/>
      <c r="S444" s="185"/>
      <c r="T444" s="186"/>
      <c r="AT444" s="180" t="s">
        <v>129</v>
      </c>
      <c r="AU444" s="180" t="s">
        <v>83</v>
      </c>
      <c r="AV444" s="15" t="s">
        <v>127</v>
      </c>
      <c r="AW444" s="15" t="s">
        <v>30</v>
      </c>
      <c r="AX444" s="15" t="s">
        <v>81</v>
      </c>
      <c r="AY444" s="180" t="s">
        <v>120</v>
      </c>
    </row>
    <row r="445" spans="1:65" s="2" customFormat="1" ht="16.5" customHeight="1">
      <c r="A445" s="32"/>
      <c r="B445" s="144"/>
      <c r="C445" s="187" t="s">
        <v>287</v>
      </c>
      <c r="D445" s="187" t="s">
        <v>143</v>
      </c>
      <c r="E445" s="188" t="s">
        <v>524</v>
      </c>
      <c r="F445" s="189" t="s">
        <v>525</v>
      </c>
      <c r="G445" s="190" t="s">
        <v>153</v>
      </c>
      <c r="H445" s="191">
        <v>1</v>
      </c>
      <c r="I445" s="192"/>
      <c r="J445" s="193">
        <f>ROUND(I445*H445,2)</f>
        <v>0</v>
      </c>
      <c r="K445" s="194"/>
      <c r="L445" s="195"/>
      <c r="M445" s="196" t="s">
        <v>1</v>
      </c>
      <c r="N445" s="197" t="s">
        <v>38</v>
      </c>
      <c r="O445" s="58"/>
      <c r="P445" s="155">
        <f>O445*H445</f>
        <v>0</v>
      </c>
      <c r="Q445" s="155">
        <v>0</v>
      </c>
      <c r="R445" s="155">
        <f>Q445*H445</f>
        <v>0</v>
      </c>
      <c r="S445" s="155">
        <v>0</v>
      </c>
      <c r="T445" s="156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57" t="s">
        <v>147</v>
      </c>
      <c r="AT445" s="157" t="s">
        <v>143</v>
      </c>
      <c r="AU445" s="157" t="s">
        <v>83</v>
      </c>
      <c r="AY445" s="17" t="s">
        <v>120</v>
      </c>
      <c r="BE445" s="158">
        <f>IF(N445="základní",J445,0)</f>
        <v>0</v>
      </c>
      <c r="BF445" s="158">
        <f>IF(N445="snížená",J445,0)</f>
        <v>0</v>
      </c>
      <c r="BG445" s="158">
        <f>IF(N445="zákl. přenesená",J445,0)</f>
        <v>0</v>
      </c>
      <c r="BH445" s="158">
        <f>IF(N445="sníž. přenesená",J445,0)</f>
        <v>0</v>
      </c>
      <c r="BI445" s="158">
        <f>IF(N445="nulová",J445,0)</f>
        <v>0</v>
      </c>
      <c r="BJ445" s="17" t="s">
        <v>81</v>
      </c>
      <c r="BK445" s="158">
        <f>ROUND(I445*H445,2)</f>
        <v>0</v>
      </c>
      <c r="BL445" s="17" t="s">
        <v>127</v>
      </c>
      <c r="BM445" s="157" t="s">
        <v>445</v>
      </c>
    </row>
    <row r="446" spans="1:65" s="2" customFormat="1">
      <c r="A446" s="32"/>
      <c r="B446" s="33"/>
      <c r="C446" s="32"/>
      <c r="D446" s="159" t="s">
        <v>128</v>
      </c>
      <c r="E446" s="32"/>
      <c r="F446" s="160" t="s">
        <v>525</v>
      </c>
      <c r="G446" s="32"/>
      <c r="H446" s="32"/>
      <c r="I446" s="161"/>
      <c r="J446" s="32"/>
      <c r="K446" s="32"/>
      <c r="L446" s="33"/>
      <c r="M446" s="162"/>
      <c r="N446" s="163"/>
      <c r="O446" s="58"/>
      <c r="P446" s="58"/>
      <c r="Q446" s="58"/>
      <c r="R446" s="58"/>
      <c r="S446" s="58"/>
      <c r="T446" s="59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T446" s="17" t="s">
        <v>128</v>
      </c>
      <c r="AU446" s="17" t="s">
        <v>83</v>
      </c>
    </row>
    <row r="447" spans="1:65" s="13" customFormat="1">
      <c r="B447" s="164"/>
      <c r="D447" s="159" t="s">
        <v>129</v>
      </c>
      <c r="E447" s="165" t="s">
        <v>1</v>
      </c>
      <c r="F447" s="166" t="s">
        <v>779</v>
      </c>
      <c r="H447" s="165" t="s">
        <v>1</v>
      </c>
      <c r="I447" s="167"/>
      <c r="L447" s="164"/>
      <c r="M447" s="168"/>
      <c r="N447" s="169"/>
      <c r="O447" s="169"/>
      <c r="P447" s="169"/>
      <c r="Q447" s="169"/>
      <c r="R447" s="169"/>
      <c r="S447" s="169"/>
      <c r="T447" s="170"/>
      <c r="AT447" s="165" t="s">
        <v>129</v>
      </c>
      <c r="AU447" s="165" t="s">
        <v>83</v>
      </c>
      <c r="AV447" s="13" t="s">
        <v>81</v>
      </c>
      <c r="AW447" s="13" t="s">
        <v>30</v>
      </c>
      <c r="AX447" s="13" t="s">
        <v>73</v>
      </c>
      <c r="AY447" s="165" t="s">
        <v>120</v>
      </c>
    </row>
    <row r="448" spans="1:65" s="14" customFormat="1">
      <c r="B448" s="171"/>
      <c r="D448" s="159" t="s">
        <v>129</v>
      </c>
      <c r="E448" s="172" t="s">
        <v>1</v>
      </c>
      <c r="F448" s="173" t="s">
        <v>81</v>
      </c>
      <c r="H448" s="174">
        <v>1</v>
      </c>
      <c r="I448" s="175"/>
      <c r="L448" s="171"/>
      <c r="M448" s="176"/>
      <c r="N448" s="177"/>
      <c r="O448" s="177"/>
      <c r="P448" s="177"/>
      <c r="Q448" s="177"/>
      <c r="R448" s="177"/>
      <c r="S448" s="177"/>
      <c r="T448" s="178"/>
      <c r="AT448" s="172" t="s">
        <v>129</v>
      </c>
      <c r="AU448" s="172" t="s">
        <v>83</v>
      </c>
      <c r="AV448" s="14" t="s">
        <v>83</v>
      </c>
      <c r="AW448" s="14" t="s">
        <v>30</v>
      </c>
      <c r="AX448" s="14" t="s">
        <v>73</v>
      </c>
      <c r="AY448" s="172" t="s">
        <v>120</v>
      </c>
    </row>
    <row r="449" spans="1:65" s="15" customFormat="1">
      <c r="B449" s="179"/>
      <c r="D449" s="159" t="s">
        <v>129</v>
      </c>
      <c r="E449" s="180" t="s">
        <v>1</v>
      </c>
      <c r="F449" s="181" t="s">
        <v>132</v>
      </c>
      <c r="H449" s="182">
        <v>1</v>
      </c>
      <c r="I449" s="183"/>
      <c r="L449" s="179"/>
      <c r="M449" s="184"/>
      <c r="N449" s="185"/>
      <c r="O449" s="185"/>
      <c r="P449" s="185"/>
      <c r="Q449" s="185"/>
      <c r="R449" s="185"/>
      <c r="S449" s="185"/>
      <c r="T449" s="186"/>
      <c r="AT449" s="180" t="s">
        <v>129</v>
      </c>
      <c r="AU449" s="180" t="s">
        <v>83</v>
      </c>
      <c r="AV449" s="15" t="s">
        <v>127</v>
      </c>
      <c r="AW449" s="15" t="s">
        <v>30</v>
      </c>
      <c r="AX449" s="15" t="s">
        <v>81</v>
      </c>
      <c r="AY449" s="180" t="s">
        <v>120</v>
      </c>
    </row>
    <row r="450" spans="1:65" s="2" customFormat="1" ht="16.5" customHeight="1">
      <c r="A450" s="32"/>
      <c r="B450" s="144"/>
      <c r="C450" s="145" t="s">
        <v>442</v>
      </c>
      <c r="D450" s="145" t="s">
        <v>123</v>
      </c>
      <c r="E450" s="146" t="s">
        <v>528</v>
      </c>
      <c r="F450" s="147" t="s">
        <v>529</v>
      </c>
      <c r="G450" s="148" t="s">
        <v>201</v>
      </c>
      <c r="H450" s="149">
        <v>40</v>
      </c>
      <c r="I450" s="150"/>
      <c r="J450" s="151">
        <f>ROUND(I450*H450,2)</f>
        <v>0</v>
      </c>
      <c r="K450" s="152"/>
      <c r="L450" s="33"/>
      <c r="M450" s="153" t="s">
        <v>1</v>
      </c>
      <c r="N450" s="154" t="s">
        <v>38</v>
      </c>
      <c r="O450" s="58"/>
      <c r="P450" s="155">
        <f>O450*H450</f>
        <v>0</v>
      </c>
      <c r="Q450" s="155">
        <v>0</v>
      </c>
      <c r="R450" s="155">
        <f>Q450*H450</f>
        <v>0</v>
      </c>
      <c r="S450" s="155">
        <v>0</v>
      </c>
      <c r="T450" s="156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57" t="s">
        <v>127</v>
      </c>
      <c r="AT450" s="157" t="s">
        <v>123</v>
      </c>
      <c r="AU450" s="157" t="s">
        <v>83</v>
      </c>
      <c r="AY450" s="17" t="s">
        <v>120</v>
      </c>
      <c r="BE450" s="158">
        <f>IF(N450="základní",J450,0)</f>
        <v>0</v>
      </c>
      <c r="BF450" s="158">
        <f>IF(N450="snížená",J450,0)</f>
        <v>0</v>
      </c>
      <c r="BG450" s="158">
        <f>IF(N450="zákl. přenesená",J450,0)</f>
        <v>0</v>
      </c>
      <c r="BH450" s="158">
        <f>IF(N450="sníž. přenesená",J450,0)</f>
        <v>0</v>
      </c>
      <c r="BI450" s="158">
        <f>IF(N450="nulová",J450,0)</f>
        <v>0</v>
      </c>
      <c r="BJ450" s="17" t="s">
        <v>81</v>
      </c>
      <c r="BK450" s="158">
        <f>ROUND(I450*H450,2)</f>
        <v>0</v>
      </c>
      <c r="BL450" s="17" t="s">
        <v>127</v>
      </c>
      <c r="BM450" s="157" t="s">
        <v>448</v>
      </c>
    </row>
    <row r="451" spans="1:65" s="2" customFormat="1">
      <c r="A451" s="32"/>
      <c r="B451" s="33"/>
      <c r="C451" s="32"/>
      <c r="D451" s="159" t="s">
        <v>128</v>
      </c>
      <c r="E451" s="32"/>
      <c r="F451" s="160" t="s">
        <v>529</v>
      </c>
      <c r="G451" s="32"/>
      <c r="H451" s="32"/>
      <c r="I451" s="161"/>
      <c r="J451" s="32"/>
      <c r="K451" s="32"/>
      <c r="L451" s="33"/>
      <c r="M451" s="162"/>
      <c r="N451" s="163"/>
      <c r="O451" s="58"/>
      <c r="P451" s="58"/>
      <c r="Q451" s="58"/>
      <c r="R451" s="58"/>
      <c r="S451" s="58"/>
      <c r="T451" s="59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T451" s="17" t="s">
        <v>128</v>
      </c>
      <c r="AU451" s="17" t="s">
        <v>83</v>
      </c>
    </row>
    <row r="452" spans="1:65" s="13" customFormat="1">
      <c r="B452" s="164"/>
      <c r="D452" s="159" t="s">
        <v>129</v>
      </c>
      <c r="E452" s="165" t="s">
        <v>1</v>
      </c>
      <c r="F452" s="166" t="s">
        <v>531</v>
      </c>
      <c r="H452" s="165" t="s">
        <v>1</v>
      </c>
      <c r="I452" s="167"/>
      <c r="L452" s="164"/>
      <c r="M452" s="168"/>
      <c r="N452" s="169"/>
      <c r="O452" s="169"/>
      <c r="P452" s="169"/>
      <c r="Q452" s="169"/>
      <c r="R452" s="169"/>
      <c r="S452" s="169"/>
      <c r="T452" s="170"/>
      <c r="AT452" s="165" t="s">
        <v>129</v>
      </c>
      <c r="AU452" s="165" t="s">
        <v>83</v>
      </c>
      <c r="AV452" s="13" t="s">
        <v>81</v>
      </c>
      <c r="AW452" s="13" t="s">
        <v>30</v>
      </c>
      <c r="AX452" s="13" t="s">
        <v>73</v>
      </c>
      <c r="AY452" s="165" t="s">
        <v>120</v>
      </c>
    </row>
    <row r="453" spans="1:65" s="14" customFormat="1">
      <c r="B453" s="171"/>
      <c r="D453" s="159" t="s">
        <v>129</v>
      </c>
      <c r="E453" s="172" t="s">
        <v>1</v>
      </c>
      <c r="F453" s="173" t="s">
        <v>228</v>
      </c>
      <c r="H453" s="174">
        <v>40</v>
      </c>
      <c r="I453" s="175"/>
      <c r="L453" s="171"/>
      <c r="M453" s="176"/>
      <c r="N453" s="177"/>
      <c r="O453" s="177"/>
      <c r="P453" s="177"/>
      <c r="Q453" s="177"/>
      <c r="R453" s="177"/>
      <c r="S453" s="177"/>
      <c r="T453" s="178"/>
      <c r="AT453" s="172" t="s">
        <v>129</v>
      </c>
      <c r="AU453" s="172" t="s">
        <v>83</v>
      </c>
      <c r="AV453" s="14" t="s">
        <v>83</v>
      </c>
      <c r="AW453" s="14" t="s">
        <v>30</v>
      </c>
      <c r="AX453" s="14" t="s">
        <v>73</v>
      </c>
      <c r="AY453" s="172" t="s">
        <v>120</v>
      </c>
    </row>
    <row r="454" spans="1:65" s="15" customFormat="1">
      <c r="B454" s="179"/>
      <c r="D454" s="159" t="s">
        <v>129</v>
      </c>
      <c r="E454" s="180" t="s">
        <v>1</v>
      </c>
      <c r="F454" s="181" t="s">
        <v>132</v>
      </c>
      <c r="H454" s="182">
        <v>40</v>
      </c>
      <c r="I454" s="183"/>
      <c r="L454" s="179"/>
      <c r="M454" s="184"/>
      <c r="N454" s="185"/>
      <c r="O454" s="185"/>
      <c r="P454" s="185"/>
      <c r="Q454" s="185"/>
      <c r="R454" s="185"/>
      <c r="S454" s="185"/>
      <c r="T454" s="186"/>
      <c r="AT454" s="180" t="s">
        <v>129</v>
      </c>
      <c r="AU454" s="180" t="s">
        <v>83</v>
      </c>
      <c r="AV454" s="15" t="s">
        <v>127</v>
      </c>
      <c r="AW454" s="15" t="s">
        <v>30</v>
      </c>
      <c r="AX454" s="15" t="s">
        <v>81</v>
      </c>
      <c r="AY454" s="180" t="s">
        <v>120</v>
      </c>
    </row>
    <row r="455" spans="1:65" s="2" customFormat="1" ht="21.75" customHeight="1">
      <c r="A455" s="32"/>
      <c r="B455" s="144"/>
      <c r="C455" s="187" t="s">
        <v>293</v>
      </c>
      <c r="D455" s="187" t="s">
        <v>143</v>
      </c>
      <c r="E455" s="188" t="s">
        <v>534</v>
      </c>
      <c r="F455" s="189" t="s">
        <v>535</v>
      </c>
      <c r="G455" s="190" t="s">
        <v>201</v>
      </c>
      <c r="H455" s="191">
        <v>40</v>
      </c>
      <c r="I455" s="192"/>
      <c r="J455" s="193">
        <f>ROUND(I455*H455,2)</f>
        <v>0</v>
      </c>
      <c r="K455" s="194"/>
      <c r="L455" s="195"/>
      <c r="M455" s="196" t="s">
        <v>1</v>
      </c>
      <c r="N455" s="197" t="s">
        <v>38</v>
      </c>
      <c r="O455" s="58"/>
      <c r="P455" s="155">
        <f>O455*H455</f>
        <v>0</v>
      </c>
      <c r="Q455" s="155">
        <v>0</v>
      </c>
      <c r="R455" s="155">
        <f>Q455*H455</f>
        <v>0</v>
      </c>
      <c r="S455" s="155">
        <v>0</v>
      </c>
      <c r="T455" s="156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57" t="s">
        <v>147</v>
      </c>
      <c r="AT455" s="157" t="s">
        <v>143</v>
      </c>
      <c r="AU455" s="157" t="s">
        <v>83</v>
      </c>
      <c r="AY455" s="17" t="s">
        <v>120</v>
      </c>
      <c r="BE455" s="158">
        <f>IF(N455="základní",J455,0)</f>
        <v>0</v>
      </c>
      <c r="BF455" s="158">
        <f>IF(N455="snížená",J455,0)</f>
        <v>0</v>
      </c>
      <c r="BG455" s="158">
        <f>IF(N455="zákl. přenesená",J455,0)</f>
        <v>0</v>
      </c>
      <c r="BH455" s="158">
        <f>IF(N455="sníž. přenesená",J455,0)</f>
        <v>0</v>
      </c>
      <c r="BI455" s="158">
        <f>IF(N455="nulová",J455,0)</f>
        <v>0</v>
      </c>
      <c r="BJ455" s="17" t="s">
        <v>81</v>
      </c>
      <c r="BK455" s="158">
        <f>ROUND(I455*H455,2)</f>
        <v>0</v>
      </c>
      <c r="BL455" s="17" t="s">
        <v>127</v>
      </c>
      <c r="BM455" s="157" t="s">
        <v>454</v>
      </c>
    </row>
    <row r="456" spans="1:65" s="2" customFormat="1" ht="19.5">
      <c r="A456" s="32"/>
      <c r="B456" s="33"/>
      <c r="C456" s="32"/>
      <c r="D456" s="159" t="s">
        <v>128</v>
      </c>
      <c r="E456" s="32"/>
      <c r="F456" s="160" t="s">
        <v>535</v>
      </c>
      <c r="G456" s="32"/>
      <c r="H456" s="32"/>
      <c r="I456" s="161"/>
      <c r="J456" s="32"/>
      <c r="K456" s="32"/>
      <c r="L456" s="33"/>
      <c r="M456" s="162"/>
      <c r="N456" s="163"/>
      <c r="O456" s="58"/>
      <c r="P456" s="58"/>
      <c r="Q456" s="58"/>
      <c r="R456" s="58"/>
      <c r="S456" s="58"/>
      <c r="T456" s="59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T456" s="17" t="s">
        <v>128</v>
      </c>
      <c r="AU456" s="17" t="s">
        <v>83</v>
      </c>
    </row>
    <row r="457" spans="1:65" s="13" customFormat="1">
      <c r="B457" s="164"/>
      <c r="D457" s="159" t="s">
        <v>129</v>
      </c>
      <c r="E457" s="165" t="s">
        <v>1</v>
      </c>
      <c r="F457" s="166" t="s">
        <v>537</v>
      </c>
      <c r="H457" s="165" t="s">
        <v>1</v>
      </c>
      <c r="I457" s="167"/>
      <c r="L457" s="164"/>
      <c r="M457" s="168"/>
      <c r="N457" s="169"/>
      <c r="O457" s="169"/>
      <c r="P457" s="169"/>
      <c r="Q457" s="169"/>
      <c r="R457" s="169"/>
      <c r="S457" s="169"/>
      <c r="T457" s="170"/>
      <c r="AT457" s="165" t="s">
        <v>129</v>
      </c>
      <c r="AU457" s="165" t="s">
        <v>83</v>
      </c>
      <c r="AV457" s="13" t="s">
        <v>81</v>
      </c>
      <c r="AW457" s="13" t="s">
        <v>30</v>
      </c>
      <c r="AX457" s="13" t="s">
        <v>73</v>
      </c>
      <c r="AY457" s="165" t="s">
        <v>120</v>
      </c>
    </row>
    <row r="458" spans="1:65" s="14" customFormat="1">
      <c r="B458" s="171"/>
      <c r="D458" s="159" t="s">
        <v>129</v>
      </c>
      <c r="E458" s="172" t="s">
        <v>1</v>
      </c>
      <c r="F458" s="173" t="s">
        <v>228</v>
      </c>
      <c r="H458" s="174">
        <v>40</v>
      </c>
      <c r="I458" s="175"/>
      <c r="L458" s="171"/>
      <c r="M458" s="176"/>
      <c r="N458" s="177"/>
      <c r="O458" s="177"/>
      <c r="P458" s="177"/>
      <c r="Q458" s="177"/>
      <c r="R458" s="177"/>
      <c r="S458" s="177"/>
      <c r="T458" s="178"/>
      <c r="AT458" s="172" t="s">
        <v>129</v>
      </c>
      <c r="AU458" s="172" t="s">
        <v>83</v>
      </c>
      <c r="AV458" s="14" t="s">
        <v>83</v>
      </c>
      <c r="AW458" s="14" t="s">
        <v>30</v>
      </c>
      <c r="AX458" s="14" t="s">
        <v>73</v>
      </c>
      <c r="AY458" s="172" t="s">
        <v>120</v>
      </c>
    </row>
    <row r="459" spans="1:65" s="15" customFormat="1">
      <c r="B459" s="179"/>
      <c r="D459" s="159" t="s">
        <v>129</v>
      </c>
      <c r="E459" s="180" t="s">
        <v>1</v>
      </c>
      <c r="F459" s="181" t="s">
        <v>132</v>
      </c>
      <c r="H459" s="182">
        <v>40</v>
      </c>
      <c r="I459" s="183"/>
      <c r="L459" s="179"/>
      <c r="M459" s="184"/>
      <c r="N459" s="185"/>
      <c r="O459" s="185"/>
      <c r="P459" s="185"/>
      <c r="Q459" s="185"/>
      <c r="R459" s="185"/>
      <c r="S459" s="185"/>
      <c r="T459" s="186"/>
      <c r="AT459" s="180" t="s">
        <v>129</v>
      </c>
      <c r="AU459" s="180" t="s">
        <v>83</v>
      </c>
      <c r="AV459" s="15" t="s">
        <v>127</v>
      </c>
      <c r="AW459" s="15" t="s">
        <v>30</v>
      </c>
      <c r="AX459" s="15" t="s">
        <v>81</v>
      </c>
      <c r="AY459" s="180" t="s">
        <v>120</v>
      </c>
    </row>
    <row r="460" spans="1:65" s="2" customFormat="1" ht="21.75" customHeight="1">
      <c r="A460" s="32"/>
      <c r="B460" s="144"/>
      <c r="C460" s="145" t="s">
        <v>451</v>
      </c>
      <c r="D460" s="145" t="s">
        <v>123</v>
      </c>
      <c r="E460" s="146" t="s">
        <v>538</v>
      </c>
      <c r="F460" s="147" t="s">
        <v>539</v>
      </c>
      <c r="G460" s="148" t="s">
        <v>272</v>
      </c>
      <c r="H460" s="149">
        <v>1.5</v>
      </c>
      <c r="I460" s="150"/>
      <c r="J460" s="151">
        <f>ROUND(I460*H460,2)</f>
        <v>0</v>
      </c>
      <c r="K460" s="152"/>
      <c r="L460" s="33"/>
      <c r="M460" s="153" t="s">
        <v>1</v>
      </c>
      <c r="N460" s="154" t="s">
        <v>38</v>
      </c>
      <c r="O460" s="58"/>
      <c r="P460" s="155">
        <f>O460*H460</f>
        <v>0</v>
      </c>
      <c r="Q460" s="155">
        <v>0</v>
      </c>
      <c r="R460" s="155">
        <f>Q460*H460</f>
        <v>0</v>
      </c>
      <c r="S460" s="155">
        <v>0</v>
      </c>
      <c r="T460" s="156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57" t="s">
        <v>127</v>
      </c>
      <c r="AT460" s="157" t="s">
        <v>123</v>
      </c>
      <c r="AU460" s="157" t="s">
        <v>83</v>
      </c>
      <c r="AY460" s="17" t="s">
        <v>120</v>
      </c>
      <c r="BE460" s="158">
        <f>IF(N460="základní",J460,0)</f>
        <v>0</v>
      </c>
      <c r="BF460" s="158">
        <f>IF(N460="snížená",J460,0)</f>
        <v>0</v>
      </c>
      <c r="BG460" s="158">
        <f>IF(N460="zákl. přenesená",J460,0)</f>
        <v>0</v>
      </c>
      <c r="BH460" s="158">
        <f>IF(N460="sníž. přenesená",J460,0)</f>
        <v>0</v>
      </c>
      <c r="BI460" s="158">
        <f>IF(N460="nulová",J460,0)</f>
        <v>0</v>
      </c>
      <c r="BJ460" s="17" t="s">
        <v>81</v>
      </c>
      <c r="BK460" s="158">
        <f>ROUND(I460*H460,2)</f>
        <v>0</v>
      </c>
      <c r="BL460" s="17" t="s">
        <v>127</v>
      </c>
      <c r="BM460" s="157" t="s">
        <v>458</v>
      </c>
    </row>
    <row r="461" spans="1:65" s="2" customFormat="1" ht="19.5">
      <c r="A461" s="32"/>
      <c r="B461" s="33"/>
      <c r="C461" s="32"/>
      <c r="D461" s="159" t="s">
        <v>128</v>
      </c>
      <c r="E461" s="32"/>
      <c r="F461" s="160" t="s">
        <v>539</v>
      </c>
      <c r="G461" s="32"/>
      <c r="H461" s="32"/>
      <c r="I461" s="161"/>
      <c r="J461" s="32"/>
      <c r="K461" s="32"/>
      <c r="L461" s="33"/>
      <c r="M461" s="162"/>
      <c r="N461" s="163"/>
      <c r="O461" s="58"/>
      <c r="P461" s="58"/>
      <c r="Q461" s="58"/>
      <c r="R461" s="58"/>
      <c r="S461" s="58"/>
      <c r="T461" s="59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T461" s="17" t="s">
        <v>128</v>
      </c>
      <c r="AU461" s="17" t="s">
        <v>83</v>
      </c>
    </row>
    <row r="462" spans="1:65" s="13" customFormat="1">
      <c r="B462" s="164"/>
      <c r="D462" s="159" t="s">
        <v>129</v>
      </c>
      <c r="E462" s="165" t="s">
        <v>1</v>
      </c>
      <c r="F462" s="166" t="s">
        <v>541</v>
      </c>
      <c r="H462" s="165" t="s">
        <v>1</v>
      </c>
      <c r="I462" s="167"/>
      <c r="L462" s="164"/>
      <c r="M462" s="168"/>
      <c r="N462" s="169"/>
      <c r="O462" s="169"/>
      <c r="P462" s="169"/>
      <c r="Q462" s="169"/>
      <c r="R462" s="169"/>
      <c r="S462" s="169"/>
      <c r="T462" s="170"/>
      <c r="AT462" s="165" t="s">
        <v>129</v>
      </c>
      <c r="AU462" s="165" t="s">
        <v>83</v>
      </c>
      <c r="AV462" s="13" t="s">
        <v>81</v>
      </c>
      <c r="AW462" s="13" t="s">
        <v>30</v>
      </c>
      <c r="AX462" s="13" t="s">
        <v>73</v>
      </c>
      <c r="AY462" s="165" t="s">
        <v>120</v>
      </c>
    </row>
    <row r="463" spans="1:65" s="14" customFormat="1">
      <c r="B463" s="171"/>
      <c r="D463" s="159" t="s">
        <v>129</v>
      </c>
      <c r="E463" s="172" t="s">
        <v>1</v>
      </c>
      <c r="F463" s="173" t="s">
        <v>780</v>
      </c>
      <c r="H463" s="174">
        <v>1.5</v>
      </c>
      <c r="I463" s="175"/>
      <c r="L463" s="171"/>
      <c r="M463" s="176"/>
      <c r="N463" s="177"/>
      <c r="O463" s="177"/>
      <c r="P463" s="177"/>
      <c r="Q463" s="177"/>
      <c r="R463" s="177"/>
      <c r="S463" s="177"/>
      <c r="T463" s="178"/>
      <c r="AT463" s="172" t="s">
        <v>129</v>
      </c>
      <c r="AU463" s="172" t="s">
        <v>83</v>
      </c>
      <c r="AV463" s="14" t="s">
        <v>83</v>
      </c>
      <c r="AW463" s="14" t="s">
        <v>30</v>
      </c>
      <c r="AX463" s="14" t="s">
        <v>73</v>
      </c>
      <c r="AY463" s="172" t="s">
        <v>120</v>
      </c>
    </row>
    <row r="464" spans="1:65" s="15" customFormat="1">
      <c r="B464" s="179"/>
      <c r="D464" s="159" t="s">
        <v>129</v>
      </c>
      <c r="E464" s="180" t="s">
        <v>1</v>
      </c>
      <c r="F464" s="181" t="s">
        <v>132</v>
      </c>
      <c r="H464" s="182">
        <v>1.5</v>
      </c>
      <c r="I464" s="183"/>
      <c r="L464" s="179"/>
      <c r="M464" s="184"/>
      <c r="N464" s="185"/>
      <c r="O464" s="185"/>
      <c r="P464" s="185"/>
      <c r="Q464" s="185"/>
      <c r="R464" s="185"/>
      <c r="S464" s="185"/>
      <c r="T464" s="186"/>
      <c r="AT464" s="180" t="s">
        <v>129</v>
      </c>
      <c r="AU464" s="180" t="s">
        <v>83</v>
      </c>
      <c r="AV464" s="15" t="s">
        <v>127</v>
      </c>
      <c r="AW464" s="15" t="s">
        <v>30</v>
      </c>
      <c r="AX464" s="15" t="s">
        <v>81</v>
      </c>
      <c r="AY464" s="180" t="s">
        <v>120</v>
      </c>
    </row>
    <row r="465" spans="1:65" s="2" customFormat="1" ht="16.5" customHeight="1">
      <c r="A465" s="32"/>
      <c r="B465" s="144"/>
      <c r="C465" s="187" t="s">
        <v>299</v>
      </c>
      <c r="D465" s="187" t="s">
        <v>143</v>
      </c>
      <c r="E465" s="188" t="s">
        <v>544</v>
      </c>
      <c r="F465" s="189" t="s">
        <v>545</v>
      </c>
      <c r="G465" s="190" t="s">
        <v>146</v>
      </c>
      <c r="H465" s="191">
        <v>0.81</v>
      </c>
      <c r="I465" s="192"/>
      <c r="J465" s="193">
        <f>ROUND(I465*H465,2)</f>
        <v>0</v>
      </c>
      <c r="K465" s="194"/>
      <c r="L465" s="195"/>
      <c r="M465" s="196" t="s">
        <v>1</v>
      </c>
      <c r="N465" s="197" t="s">
        <v>38</v>
      </c>
      <c r="O465" s="58"/>
      <c r="P465" s="155">
        <f>O465*H465</f>
        <v>0</v>
      </c>
      <c r="Q465" s="155">
        <v>0</v>
      </c>
      <c r="R465" s="155">
        <f>Q465*H465</f>
        <v>0</v>
      </c>
      <c r="S465" s="155">
        <v>0</v>
      </c>
      <c r="T465" s="156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57" t="s">
        <v>147</v>
      </c>
      <c r="AT465" s="157" t="s">
        <v>143</v>
      </c>
      <c r="AU465" s="157" t="s">
        <v>83</v>
      </c>
      <c r="AY465" s="17" t="s">
        <v>120</v>
      </c>
      <c r="BE465" s="158">
        <f>IF(N465="základní",J465,0)</f>
        <v>0</v>
      </c>
      <c r="BF465" s="158">
        <f>IF(N465="snížená",J465,0)</f>
        <v>0</v>
      </c>
      <c r="BG465" s="158">
        <f>IF(N465="zákl. přenesená",J465,0)</f>
        <v>0</v>
      </c>
      <c r="BH465" s="158">
        <f>IF(N465="sníž. přenesená",J465,0)</f>
        <v>0</v>
      </c>
      <c r="BI465" s="158">
        <f>IF(N465="nulová",J465,0)</f>
        <v>0</v>
      </c>
      <c r="BJ465" s="17" t="s">
        <v>81</v>
      </c>
      <c r="BK465" s="158">
        <f>ROUND(I465*H465,2)</f>
        <v>0</v>
      </c>
      <c r="BL465" s="17" t="s">
        <v>127</v>
      </c>
      <c r="BM465" s="157" t="s">
        <v>463</v>
      </c>
    </row>
    <row r="466" spans="1:65" s="2" customFormat="1">
      <c r="A466" s="32"/>
      <c r="B466" s="33"/>
      <c r="C466" s="32"/>
      <c r="D466" s="159" t="s">
        <v>128</v>
      </c>
      <c r="E466" s="32"/>
      <c r="F466" s="160" t="s">
        <v>545</v>
      </c>
      <c r="G466" s="32"/>
      <c r="H466" s="32"/>
      <c r="I466" s="161"/>
      <c r="J466" s="32"/>
      <c r="K466" s="32"/>
      <c r="L466" s="33"/>
      <c r="M466" s="162"/>
      <c r="N466" s="163"/>
      <c r="O466" s="58"/>
      <c r="P466" s="58"/>
      <c r="Q466" s="58"/>
      <c r="R466" s="58"/>
      <c r="S466" s="58"/>
      <c r="T466" s="59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T466" s="17" t="s">
        <v>128</v>
      </c>
      <c r="AU466" s="17" t="s">
        <v>83</v>
      </c>
    </row>
    <row r="467" spans="1:65" s="13" customFormat="1" ht="22.5">
      <c r="B467" s="164"/>
      <c r="D467" s="159" t="s">
        <v>129</v>
      </c>
      <c r="E467" s="165" t="s">
        <v>1</v>
      </c>
      <c r="F467" s="166" t="s">
        <v>547</v>
      </c>
      <c r="H467" s="165" t="s">
        <v>1</v>
      </c>
      <c r="I467" s="167"/>
      <c r="L467" s="164"/>
      <c r="M467" s="168"/>
      <c r="N467" s="169"/>
      <c r="O467" s="169"/>
      <c r="P467" s="169"/>
      <c r="Q467" s="169"/>
      <c r="R467" s="169"/>
      <c r="S467" s="169"/>
      <c r="T467" s="170"/>
      <c r="AT467" s="165" t="s">
        <v>129</v>
      </c>
      <c r="AU467" s="165" t="s">
        <v>83</v>
      </c>
      <c r="AV467" s="13" t="s">
        <v>81</v>
      </c>
      <c r="AW467" s="13" t="s">
        <v>30</v>
      </c>
      <c r="AX467" s="13" t="s">
        <v>73</v>
      </c>
      <c r="AY467" s="165" t="s">
        <v>120</v>
      </c>
    </row>
    <row r="468" spans="1:65" s="14" customFormat="1">
      <c r="B468" s="171"/>
      <c r="D468" s="159" t="s">
        <v>129</v>
      </c>
      <c r="E468" s="172" t="s">
        <v>1</v>
      </c>
      <c r="F468" s="173" t="s">
        <v>781</v>
      </c>
      <c r="H468" s="174">
        <v>0.81</v>
      </c>
      <c r="I468" s="175"/>
      <c r="L468" s="171"/>
      <c r="M468" s="176"/>
      <c r="N468" s="177"/>
      <c r="O468" s="177"/>
      <c r="P468" s="177"/>
      <c r="Q468" s="177"/>
      <c r="R468" s="177"/>
      <c r="S468" s="177"/>
      <c r="T468" s="178"/>
      <c r="AT468" s="172" t="s">
        <v>129</v>
      </c>
      <c r="AU468" s="172" t="s">
        <v>83</v>
      </c>
      <c r="AV468" s="14" t="s">
        <v>83</v>
      </c>
      <c r="AW468" s="14" t="s">
        <v>30</v>
      </c>
      <c r="AX468" s="14" t="s">
        <v>73</v>
      </c>
      <c r="AY468" s="172" t="s">
        <v>120</v>
      </c>
    </row>
    <row r="469" spans="1:65" s="15" customFormat="1">
      <c r="B469" s="179"/>
      <c r="D469" s="159" t="s">
        <v>129</v>
      </c>
      <c r="E469" s="180" t="s">
        <v>1</v>
      </c>
      <c r="F469" s="181" t="s">
        <v>132</v>
      </c>
      <c r="H469" s="182">
        <v>0.81</v>
      </c>
      <c r="I469" s="183"/>
      <c r="L469" s="179"/>
      <c r="M469" s="184"/>
      <c r="N469" s="185"/>
      <c r="O469" s="185"/>
      <c r="P469" s="185"/>
      <c r="Q469" s="185"/>
      <c r="R469" s="185"/>
      <c r="S469" s="185"/>
      <c r="T469" s="186"/>
      <c r="AT469" s="180" t="s">
        <v>129</v>
      </c>
      <c r="AU469" s="180" t="s">
        <v>83</v>
      </c>
      <c r="AV469" s="15" t="s">
        <v>127</v>
      </c>
      <c r="AW469" s="15" t="s">
        <v>30</v>
      </c>
      <c r="AX469" s="15" t="s">
        <v>81</v>
      </c>
      <c r="AY469" s="180" t="s">
        <v>120</v>
      </c>
    </row>
    <row r="470" spans="1:65" s="2" customFormat="1" ht="21.75" customHeight="1">
      <c r="A470" s="32"/>
      <c r="B470" s="144"/>
      <c r="C470" s="187" t="s">
        <v>460</v>
      </c>
      <c r="D470" s="187" t="s">
        <v>143</v>
      </c>
      <c r="E470" s="188" t="s">
        <v>549</v>
      </c>
      <c r="F470" s="189" t="s">
        <v>550</v>
      </c>
      <c r="G470" s="190" t="s">
        <v>126</v>
      </c>
      <c r="H470" s="191">
        <v>0.3</v>
      </c>
      <c r="I470" s="192"/>
      <c r="J470" s="193">
        <f>ROUND(I470*H470,2)</f>
        <v>0</v>
      </c>
      <c r="K470" s="194"/>
      <c r="L470" s="195"/>
      <c r="M470" s="196" t="s">
        <v>1</v>
      </c>
      <c r="N470" s="197" t="s">
        <v>38</v>
      </c>
      <c r="O470" s="58"/>
      <c r="P470" s="155">
        <f>O470*H470</f>
        <v>0</v>
      </c>
      <c r="Q470" s="155">
        <v>0</v>
      </c>
      <c r="R470" s="155">
        <f>Q470*H470</f>
        <v>0</v>
      </c>
      <c r="S470" s="155">
        <v>0</v>
      </c>
      <c r="T470" s="156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57" t="s">
        <v>147</v>
      </c>
      <c r="AT470" s="157" t="s">
        <v>143</v>
      </c>
      <c r="AU470" s="157" t="s">
        <v>83</v>
      </c>
      <c r="AY470" s="17" t="s">
        <v>120</v>
      </c>
      <c r="BE470" s="158">
        <f>IF(N470="základní",J470,0)</f>
        <v>0</v>
      </c>
      <c r="BF470" s="158">
        <f>IF(N470="snížená",J470,0)</f>
        <v>0</v>
      </c>
      <c r="BG470" s="158">
        <f>IF(N470="zákl. přenesená",J470,0)</f>
        <v>0</v>
      </c>
      <c r="BH470" s="158">
        <f>IF(N470="sníž. přenesená",J470,0)</f>
        <v>0</v>
      </c>
      <c r="BI470" s="158">
        <f>IF(N470="nulová",J470,0)</f>
        <v>0</v>
      </c>
      <c r="BJ470" s="17" t="s">
        <v>81</v>
      </c>
      <c r="BK470" s="158">
        <f>ROUND(I470*H470,2)</f>
        <v>0</v>
      </c>
      <c r="BL470" s="17" t="s">
        <v>127</v>
      </c>
      <c r="BM470" s="157" t="s">
        <v>467</v>
      </c>
    </row>
    <row r="471" spans="1:65" s="2" customFormat="1">
      <c r="A471" s="32"/>
      <c r="B471" s="33"/>
      <c r="C471" s="32"/>
      <c r="D471" s="159" t="s">
        <v>128</v>
      </c>
      <c r="E471" s="32"/>
      <c r="F471" s="160" t="s">
        <v>550</v>
      </c>
      <c r="G471" s="32"/>
      <c r="H471" s="32"/>
      <c r="I471" s="161"/>
      <c r="J471" s="32"/>
      <c r="K471" s="32"/>
      <c r="L471" s="33"/>
      <c r="M471" s="162"/>
      <c r="N471" s="163"/>
      <c r="O471" s="58"/>
      <c r="P471" s="58"/>
      <c r="Q471" s="58"/>
      <c r="R471" s="58"/>
      <c r="S471" s="58"/>
      <c r="T471" s="59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T471" s="17" t="s">
        <v>128</v>
      </c>
      <c r="AU471" s="17" t="s">
        <v>83</v>
      </c>
    </row>
    <row r="472" spans="1:65" s="13" customFormat="1">
      <c r="B472" s="164"/>
      <c r="D472" s="159" t="s">
        <v>129</v>
      </c>
      <c r="E472" s="165" t="s">
        <v>1</v>
      </c>
      <c r="F472" s="166" t="s">
        <v>782</v>
      </c>
      <c r="H472" s="165" t="s">
        <v>1</v>
      </c>
      <c r="I472" s="167"/>
      <c r="L472" s="164"/>
      <c r="M472" s="168"/>
      <c r="N472" s="169"/>
      <c r="O472" s="169"/>
      <c r="P472" s="169"/>
      <c r="Q472" s="169"/>
      <c r="R472" s="169"/>
      <c r="S472" s="169"/>
      <c r="T472" s="170"/>
      <c r="AT472" s="165" t="s">
        <v>129</v>
      </c>
      <c r="AU472" s="165" t="s">
        <v>83</v>
      </c>
      <c r="AV472" s="13" t="s">
        <v>81</v>
      </c>
      <c r="AW472" s="13" t="s">
        <v>30</v>
      </c>
      <c r="AX472" s="13" t="s">
        <v>73</v>
      </c>
      <c r="AY472" s="165" t="s">
        <v>120</v>
      </c>
    </row>
    <row r="473" spans="1:65" s="14" customFormat="1">
      <c r="B473" s="171"/>
      <c r="D473" s="159" t="s">
        <v>129</v>
      </c>
      <c r="E473" s="172" t="s">
        <v>1</v>
      </c>
      <c r="F473" s="173" t="s">
        <v>783</v>
      </c>
      <c r="H473" s="174">
        <v>0.3</v>
      </c>
      <c r="I473" s="175"/>
      <c r="L473" s="171"/>
      <c r="M473" s="176"/>
      <c r="N473" s="177"/>
      <c r="O473" s="177"/>
      <c r="P473" s="177"/>
      <c r="Q473" s="177"/>
      <c r="R473" s="177"/>
      <c r="S473" s="177"/>
      <c r="T473" s="178"/>
      <c r="AT473" s="172" t="s">
        <v>129</v>
      </c>
      <c r="AU473" s="172" t="s">
        <v>83</v>
      </c>
      <c r="AV473" s="14" t="s">
        <v>83</v>
      </c>
      <c r="AW473" s="14" t="s">
        <v>30</v>
      </c>
      <c r="AX473" s="14" t="s">
        <v>73</v>
      </c>
      <c r="AY473" s="172" t="s">
        <v>120</v>
      </c>
    </row>
    <row r="474" spans="1:65" s="15" customFormat="1">
      <c r="B474" s="179"/>
      <c r="D474" s="159" t="s">
        <v>129</v>
      </c>
      <c r="E474" s="180" t="s">
        <v>1</v>
      </c>
      <c r="F474" s="181" t="s">
        <v>132</v>
      </c>
      <c r="H474" s="182">
        <v>0.3</v>
      </c>
      <c r="I474" s="183"/>
      <c r="L474" s="179"/>
      <c r="M474" s="184"/>
      <c r="N474" s="185"/>
      <c r="O474" s="185"/>
      <c r="P474" s="185"/>
      <c r="Q474" s="185"/>
      <c r="R474" s="185"/>
      <c r="S474" s="185"/>
      <c r="T474" s="186"/>
      <c r="AT474" s="180" t="s">
        <v>129</v>
      </c>
      <c r="AU474" s="180" t="s">
        <v>83</v>
      </c>
      <c r="AV474" s="15" t="s">
        <v>127</v>
      </c>
      <c r="AW474" s="15" t="s">
        <v>30</v>
      </c>
      <c r="AX474" s="15" t="s">
        <v>81</v>
      </c>
      <c r="AY474" s="180" t="s">
        <v>120</v>
      </c>
    </row>
    <row r="475" spans="1:65" s="2" customFormat="1" ht="21.75" customHeight="1">
      <c r="A475" s="32"/>
      <c r="B475" s="144"/>
      <c r="C475" s="145" t="s">
        <v>304</v>
      </c>
      <c r="D475" s="145" t="s">
        <v>123</v>
      </c>
      <c r="E475" s="146" t="s">
        <v>557</v>
      </c>
      <c r="F475" s="147" t="s">
        <v>558</v>
      </c>
      <c r="G475" s="148" t="s">
        <v>126</v>
      </c>
      <c r="H475" s="149">
        <v>3</v>
      </c>
      <c r="I475" s="150"/>
      <c r="J475" s="151">
        <f>ROUND(I475*H475,2)</f>
        <v>0</v>
      </c>
      <c r="K475" s="152"/>
      <c r="L475" s="33"/>
      <c r="M475" s="153" t="s">
        <v>1</v>
      </c>
      <c r="N475" s="154" t="s">
        <v>38</v>
      </c>
      <c r="O475" s="58"/>
      <c r="P475" s="155">
        <f>O475*H475</f>
        <v>0</v>
      </c>
      <c r="Q475" s="155">
        <v>0</v>
      </c>
      <c r="R475" s="155">
        <f>Q475*H475</f>
        <v>0</v>
      </c>
      <c r="S475" s="155">
        <v>0</v>
      </c>
      <c r="T475" s="156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57" t="s">
        <v>127</v>
      </c>
      <c r="AT475" s="157" t="s">
        <v>123</v>
      </c>
      <c r="AU475" s="157" t="s">
        <v>83</v>
      </c>
      <c r="AY475" s="17" t="s">
        <v>120</v>
      </c>
      <c r="BE475" s="158">
        <f>IF(N475="základní",J475,0)</f>
        <v>0</v>
      </c>
      <c r="BF475" s="158">
        <f>IF(N475="snížená",J475,0)</f>
        <v>0</v>
      </c>
      <c r="BG475" s="158">
        <f>IF(N475="zákl. přenesená",J475,0)</f>
        <v>0</v>
      </c>
      <c r="BH475" s="158">
        <f>IF(N475="sníž. přenesená",J475,0)</f>
        <v>0</v>
      </c>
      <c r="BI475" s="158">
        <f>IF(N475="nulová",J475,0)</f>
        <v>0</v>
      </c>
      <c r="BJ475" s="17" t="s">
        <v>81</v>
      </c>
      <c r="BK475" s="158">
        <f>ROUND(I475*H475,2)</f>
        <v>0</v>
      </c>
      <c r="BL475" s="17" t="s">
        <v>127</v>
      </c>
      <c r="BM475" s="157" t="s">
        <v>472</v>
      </c>
    </row>
    <row r="476" spans="1:65" s="2" customFormat="1">
      <c r="A476" s="32"/>
      <c r="B476" s="33"/>
      <c r="C476" s="32"/>
      <c r="D476" s="159" t="s">
        <v>128</v>
      </c>
      <c r="E476" s="32"/>
      <c r="F476" s="160" t="s">
        <v>558</v>
      </c>
      <c r="G476" s="32"/>
      <c r="H476" s="32"/>
      <c r="I476" s="161"/>
      <c r="J476" s="32"/>
      <c r="K476" s="32"/>
      <c r="L476" s="33"/>
      <c r="M476" s="162"/>
      <c r="N476" s="163"/>
      <c r="O476" s="58"/>
      <c r="P476" s="58"/>
      <c r="Q476" s="58"/>
      <c r="R476" s="58"/>
      <c r="S476" s="58"/>
      <c r="T476" s="59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T476" s="17" t="s">
        <v>128</v>
      </c>
      <c r="AU476" s="17" t="s">
        <v>83</v>
      </c>
    </row>
    <row r="477" spans="1:65" s="13" customFormat="1">
      <c r="B477" s="164"/>
      <c r="D477" s="159" t="s">
        <v>129</v>
      </c>
      <c r="E477" s="165" t="s">
        <v>1</v>
      </c>
      <c r="F477" s="166" t="s">
        <v>784</v>
      </c>
      <c r="H477" s="165" t="s">
        <v>1</v>
      </c>
      <c r="I477" s="167"/>
      <c r="L477" s="164"/>
      <c r="M477" s="168"/>
      <c r="N477" s="169"/>
      <c r="O477" s="169"/>
      <c r="P477" s="169"/>
      <c r="Q477" s="169"/>
      <c r="R477" s="169"/>
      <c r="S477" s="169"/>
      <c r="T477" s="170"/>
      <c r="AT477" s="165" t="s">
        <v>129</v>
      </c>
      <c r="AU477" s="165" t="s">
        <v>83</v>
      </c>
      <c r="AV477" s="13" t="s">
        <v>81</v>
      </c>
      <c r="AW477" s="13" t="s">
        <v>30</v>
      </c>
      <c r="AX477" s="13" t="s">
        <v>73</v>
      </c>
      <c r="AY477" s="165" t="s">
        <v>120</v>
      </c>
    </row>
    <row r="478" spans="1:65" s="14" customFormat="1">
      <c r="B478" s="171"/>
      <c r="D478" s="159" t="s">
        <v>129</v>
      </c>
      <c r="E478" s="172" t="s">
        <v>1</v>
      </c>
      <c r="F478" s="173" t="s">
        <v>137</v>
      </c>
      <c r="H478" s="174">
        <v>3</v>
      </c>
      <c r="I478" s="175"/>
      <c r="L478" s="171"/>
      <c r="M478" s="176"/>
      <c r="N478" s="177"/>
      <c r="O478" s="177"/>
      <c r="P478" s="177"/>
      <c r="Q478" s="177"/>
      <c r="R478" s="177"/>
      <c r="S478" s="177"/>
      <c r="T478" s="178"/>
      <c r="AT478" s="172" t="s">
        <v>129</v>
      </c>
      <c r="AU478" s="172" t="s">
        <v>83</v>
      </c>
      <c r="AV478" s="14" t="s">
        <v>83</v>
      </c>
      <c r="AW478" s="14" t="s">
        <v>30</v>
      </c>
      <c r="AX478" s="14" t="s">
        <v>73</v>
      </c>
      <c r="AY478" s="172" t="s">
        <v>120</v>
      </c>
    </row>
    <row r="479" spans="1:65" s="15" customFormat="1">
      <c r="B479" s="179"/>
      <c r="D479" s="159" t="s">
        <v>129</v>
      </c>
      <c r="E479" s="180" t="s">
        <v>1</v>
      </c>
      <c r="F479" s="181" t="s">
        <v>132</v>
      </c>
      <c r="H479" s="182">
        <v>3</v>
      </c>
      <c r="I479" s="183"/>
      <c r="L479" s="179"/>
      <c r="M479" s="184"/>
      <c r="N479" s="185"/>
      <c r="O479" s="185"/>
      <c r="P479" s="185"/>
      <c r="Q479" s="185"/>
      <c r="R479" s="185"/>
      <c r="S479" s="185"/>
      <c r="T479" s="186"/>
      <c r="AT479" s="180" t="s">
        <v>129</v>
      </c>
      <c r="AU479" s="180" t="s">
        <v>83</v>
      </c>
      <c r="AV479" s="15" t="s">
        <v>127</v>
      </c>
      <c r="AW479" s="15" t="s">
        <v>30</v>
      </c>
      <c r="AX479" s="15" t="s">
        <v>81</v>
      </c>
      <c r="AY479" s="180" t="s">
        <v>120</v>
      </c>
    </row>
    <row r="480" spans="1:65" s="2" customFormat="1" ht="21.75" customHeight="1">
      <c r="A480" s="32"/>
      <c r="B480" s="144"/>
      <c r="C480" s="145" t="s">
        <v>469</v>
      </c>
      <c r="D480" s="145" t="s">
        <v>123</v>
      </c>
      <c r="E480" s="146" t="s">
        <v>562</v>
      </c>
      <c r="F480" s="147" t="s">
        <v>563</v>
      </c>
      <c r="G480" s="148" t="s">
        <v>126</v>
      </c>
      <c r="H480" s="149">
        <v>33.6</v>
      </c>
      <c r="I480" s="150"/>
      <c r="J480" s="151">
        <f>ROUND(I480*H480,2)</f>
        <v>0</v>
      </c>
      <c r="K480" s="152"/>
      <c r="L480" s="33"/>
      <c r="M480" s="153" t="s">
        <v>1</v>
      </c>
      <c r="N480" s="154" t="s">
        <v>38</v>
      </c>
      <c r="O480" s="58"/>
      <c r="P480" s="155">
        <f>O480*H480</f>
        <v>0</v>
      </c>
      <c r="Q480" s="155">
        <v>0</v>
      </c>
      <c r="R480" s="155">
        <f>Q480*H480</f>
        <v>0</v>
      </c>
      <c r="S480" s="155">
        <v>0</v>
      </c>
      <c r="T480" s="156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57" t="s">
        <v>127</v>
      </c>
      <c r="AT480" s="157" t="s">
        <v>123</v>
      </c>
      <c r="AU480" s="157" t="s">
        <v>83</v>
      </c>
      <c r="AY480" s="17" t="s">
        <v>120</v>
      </c>
      <c r="BE480" s="158">
        <f>IF(N480="základní",J480,0)</f>
        <v>0</v>
      </c>
      <c r="BF480" s="158">
        <f>IF(N480="snížená",J480,0)</f>
        <v>0</v>
      </c>
      <c r="BG480" s="158">
        <f>IF(N480="zákl. přenesená",J480,0)</f>
        <v>0</v>
      </c>
      <c r="BH480" s="158">
        <f>IF(N480="sníž. přenesená",J480,0)</f>
        <v>0</v>
      </c>
      <c r="BI480" s="158">
        <f>IF(N480="nulová",J480,0)</f>
        <v>0</v>
      </c>
      <c r="BJ480" s="17" t="s">
        <v>81</v>
      </c>
      <c r="BK480" s="158">
        <f>ROUND(I480*H480,2)</f>
        <v>0</v>
      </c>
      <c r="BL480" s="17" t="s">
        <v>127</v>
      </c>
      <c r="BM480" s="157" t="s">
        <v>479</v>
      </c>
    </row>
    <row r="481" spans="1:65" s="2" customFormat="1">
      <c r="A481" s="32"/>
      <c r="B481" s="33"/>
      <c r="C481" s="32"/>
      <c r="D481" s="159" t="s">
        <v>128</v>
      </c>
      <c r="E481" s="32"/>
      <c r="F481" s="160" t="s">
        <v>563</v>
      </c>
      <c r="G481" s="32"/>
      <c r="H481" s="32"/>
      <c r="I481" s="161"/>
      <c r="J481" s="32"/>
      <c r="K481" s="32"/>
      <c r="L481" s="33"/>
      <c r="M481" s="162"/>
      <c r="N481" s="163"/>
      <c r="O481" s="58"/>
      <c r="P481" s="58"/>
      <c r="Q481" s="58"/>
      <c r="R481" s="58"/>
      <c r="S481" s="58"/>
      <c r="T481" s="59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T481" s="17" t="s">
        <v>128</v>
      </c>
      <c r="AU481" s="17" t="s">
        <v>83</v>
      </c>
    </row>
    <row r="482" spans="1:65" s="13" customFormat="1">
      <c r="B482" s="164"/>
      <c r="D482" s="159" t="s">
        <v>129</v>
      </c>
      <c r="E482" s="165" t="s">
        <v>1</v>
      </c>
      <c r="F482" s="166" t="s">
        <v>565</v>
      </c>
      <c r="H482" s="165" t="s">
        <v>1</v>
      </c>
      <c r="I482" s="167"/>
      <c r="L482" s="164"/>
      <c r="M482" s="168"/>
      <c r="N482" s="169"/>
      <c r="O482" s="169"/>
      <c r="P482" s="169"/>
      <c r="Q482" s="169"/>
      <c r="R482" s="169"/>
      <c r="S482" s="169"/>
      <c r="T482" s="170"/>
      <c r="AT482" s="165" t="s">
        <v>129</v>
      </c>
      <c r="AU482" s="165" t="s">
        <v>83</v>
      </c>
      <c r="AV482" s="13" t="s">
        <v>81</v>
      </c>
      <c r="AW482" s="13" t="s">
        <v>30</v>
      </c>
      <c r="AX482" s="13" t="s">
        <v>73</v>
      </c>
      <c r="AY482" s="165" t="s">
        <v>120</v>
      </c>
    </row>
    <row r="483" spans="1:65" s="14" customFormat="1">
      <c r="B483" s="171"/>
      <c r="D483" s="159" t="s">
        <v>129</v>
      </c>
      <c r="E483" s="172" t="s">
        <v>1</v>
      </c>
      <c r="F483" s="173" t="s">
        <v>785</v>
      </c>
      <c r="H483" s="174">
        <v>8.4</v>
      </c>
      <c r="I483" s="175"/>
      <c r="L483" s="171"/>
      <c r="M483" s="176"/>
      <c r="N483" s="177"/>
      <c r="O483" s="177"/>
      <c r="P483" s="177"/>
      <c r="Q483" s="177"/>
      <c r="R483" s="177"/>
      <c r="S483" s="177"/>
      <c r="T483" s="178"/>
      <c r="AT483" s="172" t="s">
        <v>129</v>
      </c>
      <c r="AU483" s="172" t="s">
        <v>83</v>
      </c>
      <c r="AV483" s="14" t="s">
        <v>83</v>
      </c>
      <c r="AW483" s="14" t="s">
        <v>30</v>
      </c>
      <c r="AX483" s="14" t="s">
        <v>73</v>
      </c>
      <c r="AY483" s="172" t="s">
        <v>120</v>
      </c>
    </row>
    <row r="484" spans="1:65" s="13" customFormat="1">
      <c r="B484" s="164"/>
      <c r="D484" s="159" t="s">
        <v>129</v>
      </c>
      <c r="E484" s="165" t="s">
        <v>1</v>
      </c>
      <c r="F484" s="166" t="s">
        <v>567</v>
      </c>
      <c r="H484" s="165" t="s">
        <v>1</v>
      </c>
      <c r="I484" s="167"/>
      <c r="L484" s="164"/>
      <c r="M484" s="168"/>
      <c r="N484" s="169"/>
      <c r="O484" s="169"/>
      <c r="P484" s="169"/>
      <c r="Q484" s="169"/>
      <c r="R484" s="169"/>
      <c r="S484" s="169"/>
      <c r="T484" s="170"/>
      <c r="AT484" s="165" t="s">
        <v>129</v>
      </c>
      <c r="AU484" s="165" t="s">
        <v>83</v>
      </c>
      <c r="AV484" s="13" t="s">
        <v>81</v>
      </c>
      <c r="AW484" s="13" t="s">
        <v>30</v>
      </c>
      <c r="AX484" s="13" t="s">
        <v>73</v>
      </c>
      <c r="AY484" s="165" t="s">
        <v>120</v>
      </c>
    </row>
    <row r="485" spans="1:65" s="14" customFormat="1">
      <c r="B485" s="171"/>
      <c r="D485" s="159" t="s">
        <v>129</v>
      </c>
      <c r="E485" s="172" t="s">
        <v>1</v>
      </c>
      <c r="F485" s="173" t="s">
        <v>786</v>
      </c>
      <c r="H485" s="174">
        <v>24</v>
      </c>
      <c r="I485" s="175"/>
      <c r="L485" s="171"/>
      <c r="M485" s="176"/>
      <c r="N485" s="177"/>
      <c r="O485" s="177"/>
      <c r="P485" s="177"/>
      <c r="Q485" s="177"/>
      <c r="R485" s="177"/>
      <c r="S485" s="177"/>
      <c r="T485" s="178"/>
      <c r="AT485" s="172" t="s">
        <v>129</v>
      </c>
      <c r="AU485" s="172" t="s">
        <v>83</v>
      </c>
      <c r="AV485" s="14" t="s">
        <v>83</v>
      </c>
      <c r="AW485" s="14" t="s">
        <v>30</v>
      </c>
      <c r="AX485" s="14" t="s">
        <v>73</v>
      </c>
      <c r="AY485" s="172" t="s">
        <v>120</v>
      </c>
    </row>
    <row r="486" spans="1:65" s="13" customFormat="1">
      <c r="B486" s="164"/>
      <c r="D486" s="159" t="s">
        <v>129</v>
      </c>
      <c r="E486" s="165" t="s">
        <v>1</v>
      </c>
      <c r="F486" s="166" t="s">
        <v>569</v>
      </c>
      <c r="H486" s="165" t="s">
        <v>1</v>
      </c>
      <c r="I486" s="167"/>
      <c r="L486" s="164"/>
      <c r="M486" s="168"/>
      <c r="N486" s="169"/>
      <c r="O486" s="169"/>
      <c r="P486" s="169"/>
      <c r="Q486" s="169"/>
      <c r="R486" s="169"/>
      <c r="S486" s="169"/>
      <c r="T486" s="170"/>
      <c r="AT486" s="165" t="s">
        <v>129</v>
      </c>
      <c r="AU486" s="165" t="s">
        <v>83</v>
      </c>
      <c r="AV486" s="13" t="s">
        <v>81</v>
      </c>
      <c r="AW486" s="13" t="s">
        <v>30</v>
      </c>
      <c r="AX486" s="13" t="s">
        <v>73</v>
      </c>
      <c r="AY486" s="165" t="s">
        <v>120</v>
      </c>
    </row>
    <row r="487" spans="1:65" s="14" customFormat="1">
      <c r="B487" s="171"/>
      <c r="D487" s="159" t="s">
        <v>129</v>
      </c>
      <c r="E487" s="172" t="s">
        <v>1</v>
      </c>
      <c r="F487" s="173" t="s">
        <v>787</v>
      </c>
      <c r="H487" s="174">
        <v>1.2</v>
      </c>
      <c r="I487" s="175"/>
      <c r="L487" s="171"/>
      <c r="M487" s="176"/>
      <c r="N487" s="177"/>
      <c r="O487" s="177"/>
      <c r="P487" s="177"/>
      <c r="Q487" s="177"/>
      <c r="R487" s="177"/>
      <c r="S487" s="177"/>
      <c r="T487" s="178"/>
      <c r="AT487" s="172" t="s">
        <v>129</v>
      </c>
      <c r="AU487" s="172" t="s">
        <v>83</v>
      </c>
      <c r="AV487" s="14" t="s">
        <v>83</v>
      </c>
      <c r="AW487" s="14" t="s">
        <v>30</v>
      </c>
      <c r="AX487" s="14" t="s">
        <v>73</v>
      </c>
      <c r="AY487" s="172" t="s">
        <v>120</v>
      </c>
    </row>
    <row r="488" spans="1:65" s="15" customFormat="1">
      <c r="B488" s="179"/>
      <c r="D488" s="159" t="s">
        <v>129</v>
      </c>
      <c r="E488" s="180" t="s">
        <v>1</v>
      </c>
      <c r="F488" s="181" t="s">
        <v>132</v>
      </c>
      <c r="H488" s="182">
        <v>33.6</v>
      </c>
      <c r="I488" s="183"/>
      <c r="L488" s="179"/>
      <c r="M488" s="184"/>
      <c r="N488" s="185"/>
      <c r="O488" s="185"/>
      <c r="P488" s="185"/>
      <c r="Q488" s="185"/>
      <c r="R488" s="185"/>
      <c r="S488" s="185"/>
      <c r="T488" s="186"/>
      <c r="AT488" s="180" t="s">
        <v>129</v>
      </c>
      <c r="AU488" s="180" t="s">
        <v>83</v>
      </c>
      <c r="AV488" s="15" t="s">
        <v>127</v>
      </c>
      <c r="AW488" s="15" t="s">
        <v>30</v>
      </c>
      <c r="AX488" s="15" t="s">
        <v>81</v>
      </c>
      <c r="AY488" s="180" t="s">
        <v>120</v>
      </c>
    </row>
    <row r="489" spans="1:65" s="12" customFormat="1" ht="22.9" customHeight="1">
      <c r="B489" s="131"/>
      <c r="D489" s="132" t="s">
        <v>72</v>
      </c>
      <c r="E489" s="142" t="s">
        <v>173</v>
      </c>
      <c r="F489" s="142" t="s">
        <v>573</v>
      </c>
      <c r="I489" s="134"/>
      <c r="J489" s="143">
        <f>BK489</f>
        <v>0</v>
      </c>
      <c r="L489" s="131"/>
      <c r="M489" s="136"/>
      <c r="N489" s="137"/>
      <c r="O489" s="137"/>
      <c r="P489" s="138">
        <f>SUM(P490:P611)</f>
        <v>0</v>
      </c>
      <c r="Q489" s="137"/>
      <c r="R489" s="138">
        <f>SUM(R490:R611)</f>
        <v>0</v>
      </c>
      <c r="S489" s="137"/>
      <c r="T489" s="139">
        <f>SUM(T490:T611)</f>
        <v>0</v>
      </c>
      <c r="AR489" s="132" t="s">
        <v>81</v>
      </c>
      <c r="AT489" s="140" t="s">
        <v>72</v>
      </c>
      <c r="AU489" s="140" t="s">
        <v>81</v>
      </c>
      <c r="AY489" s="132" t="s">
        <v>120</v>
      </c>
      <c r="BK489" s="141">
        <f>SUM(BK490:BK611)</f>
        <v>0</v>
      </c>
    </row>
    <row r="490" spans="1:65" s="2" customFormat="1" ht="16.5" customHeight="1">
      <c r="A490" s="32"/>
      <c r="B490" s="144"/>
      <c r="C490" s="145" t="s">
        <v>307</v>
      </c>
      <c r="D490" s="145" t="s">
        <v>123</v>
      </c>
      <c r="E490" s="146" t="s">
        <v>575</v>
      </c>
      <c r="F490" s="147" t="s">
        <v>576</v>
      </c>
      <c r="G490" s="148" t="s">
        <v>126</v>
      </c>
      <c r="H490" s="149">
        <v>153.05000000000001</v>
      </c>
      <c r="I490" s="150"/>
      <c r="J490" s="151">
        <f>ROUND(I490*H490,2)</f>
        <v>0</v>
      </c>
      <c r="K490" s="152"/>
      <c r="L490" s="33"/>
      <c r="M490" s="153" t="s">
        <v>1</v>
      </c>
      <c r="N490" s="154" t="s">
        <v>38</v>
      </c>
      <c r="O490" s="58"/>
      <c r="P490" s="155">
        <f>O490*H490</f>
        <v>0</v>
      </c>
      <c r="Q490" s="155">
        <v>0</v>
      </c>
      <c r="R490" s="155">
        <f>Q490*H490</f>
        <v>0</v>
      </c>
      <c r="S490" s="155">
        <v>0</v>
      </c>
      <c r="T490" s="156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57" t="s">
        <v>127</v>
      </c>
      <c r="AT490" s="157" t="s">
        <v>123</v>
      </c>
      <c r="AU490" s="157" t="s">
        <v>83</v>
      </c>
      <c r="AY490" s="17" t="s">
        <v>120</v>
      </c>
      <c r="BE490" s="158">
        <f>IF(N490="základní",J490,0)</f>
        <v>0</v>
      </c>
      <c r="BF490" s="158">
        <f>IF(N490="snížená",J490,0)</f>
        <v>0</v>
      </c>
      <c r="BG490" s="158">
        <f>IF(N490="zákl. přenesená",J490,0)</f>
        <v>0</v>
      </c>
      <c r="BH490" s="158">
        <f>IF(N490="sníž. přenesená",J490,0)</f>
        <v>0</v>
      </c>
      <c r="BI490" s="158">
        <f>IF(N490="nulová",J490,0)</f>
        <v>0</v>
      </c>
      <c r="BJ490" s="17" t="s">
        <v>81</v>
      </c>
      <c r="BK490" s="158">
        <f>ROUND(I490*H490,2)</f>
        <v>0</v>
      </c>
      <c r="BL490" s="17" t="s">
        <v>127</v>
      </c>
      <c r="BM490" s="157" t="s">
        <v>487</v>
      </c>
    </row>
    <row r="491" spans="1:65" s="2" customFormat="1">
      <c r="A491" s="32"/>
      <c r="B491" s="33"/>
      <c r="C491" s="32"/>
      <c r="D491" s="159" t="s">
        <v>128</v>
      </c>
      <c r="E491" s="32"/>
      <c r="F491" s="160" t="s">
        <v>576</v>
      </c>
      <c r="G491" s="32"/>
      <c r="H491" s="32"/>
      <c r="I491" s="161"/>
      <c r="J491" s="32"/>
      <c r="K491" s="32"/>
      <c r="L491" s="33"/>
      <c r="M491" s="162"/>
      <c r="N491" s="163"/>
      <c r="O491" s="58"/>
      <c r="P491" s="58"/>
      <c r="Q491" s="58"/>
      <c r="R491" s="58"/>
      <c r="S491" s="58"/>
      <c r="T491" s="59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T491" s="17" t="s">
        <v>128</v>
      </c>
      <c r="AU491" s="17" t="s">
        <v>83</v>
      </c>
    </row>
    <row r="492" spans="1:65" s="13" customFormat="1" ht="22.5">
      <c r="B492" s="164"/>
      <c r="D492" s="159" t="s">
        <v>129</v>
      </c>
      <c r="E492" s="165" t="s">
        <v>1</v>
      </c>
      <c r="F492" s="166" t="s">
        <v>578</v>
      </c>
      <c r="H492" s="165" t="s">
        <v>1</v>
      </c>
      <c r="I492" s="167"/>
      <c r="L492" s="164"/>
      <c r="M492" s="168"/>
      <c r="N492" s="169"/>
      <c r="O492" s="169"/>
      <c r="P492" s="169"/>
      <c r="Q492" s="169"/>
      <c r="R492" s="169"/>
      <c r="S492" s="169"/>
      <c r="T492" s="170"/>
      <c r="AT492" s="165" t="s">
        <v>129</v>
      </c>
      <c r="AU492" s="165" t="s">
        <v>83</v>
      </c>
      <c r="AV492" s="13" t="s">
        <v>81</v>
      </c>
      <c r="AW492" s="13" t="s">
        <v>30</v>
      </c>
      <c r="AX492" s="13" t="s">
        <v>73</v>
      </c>
      <c r="AY492" s="165" t="s">
        <v>120</v>
      </c>
    </row>
    <row r="493" spans="1:65" s="14" customFormat="1">
      <c r="B493" s="171"/>
      <c r="D493" s="159" t="s">
        <v>129</v>
      </c>
      <c r="E493" s="172" t="s">
        <v>1</v>
      </c>
      <c r="F493" s="173" t="s">
        <v>788</v>
      </c>
      <c r="H493" s="174">
        <v>18.850000000000001</v>
      </c>
      <c r="I493" s="175"/>
      <c r="L493" s="171"/>
      <c r="M493" s="176"/>
      <c r="N493" s="177"/>
      <c r="O493" s="177"/>
      <c r="P493" s="177"/>
      <c r="Q493" s="177"/>
      <c r="R493" s="177"/>
      <c r="S493" s="177"/>
      <c r="T493" s="178"/>
      <c r="AT493" s="172" t="s">
        <v>129</v>
      </c>
      <c r="AU493" s="172" t="s">
        <v>83</v>
      </c>
      <c r="AV493" s="14" t="s">
        <v>83</v>
      </c>
      <c r="AW493" s="14" t="s">
        <v>30</v>
      </c>
      <c r="AX493" s="14" t="s">
        <v>73</v>
      </c>
      <c r="AY493" s="172" t="s">
        <v>120</v>
      </c>
    </row>
    <row r="494" spans="1:65" s="13" customFormat="1">
      <c r="B494" s="164"/>
      <c r="D494" s="159" t="s">
        <v>129</v>
      </c>
      <c r="E494" s="165" t="s">
        <v>1</v>
      </c>
      <c r="F494" s="166" t="s">
        <v>580</v>
      </c>
      <c r="H494" s="165" t="s">
        <v>1</v>
      </c>
      <c r="I494" s="167"/>
      <c r="L494" s="164"/>
      <c r="M494" s="168"/>
      <c r="N494" s="169"/>
      <c r="O494" s="169"/>
      <c r="P494" s="169"/>
      <c r="Q494" s="169"/>
      <c r="R494" s="169"/>
      <c r="S494" s="169"/>
      <c r="T494" s="170"/>
      <c r="AT494" s="165" t="s">
        <v>129</v>
      </c>
      <c r="AU494" s="165" t="s">
        <v>83</v>
      </c>
      <c r="AV494" s="13" t="s">
        <v>81</v>
      </c>
      <c r="AW494" s="13" t="s">
        <v>30</v>
      </c>
      <c r="AX494" s="13" t="s">
        <v>73</v>
      </c>
      <c r="AY494" s="165" t="s">
        <v>120</v>
      </c>
    </row>
    <row r="495" spans="1:65" s="14" customFormat="1">
      <c r="B495" s="171"/>
      <c r="D495" s="159" t="s">
        <v>129</v>
      </c>
      <c r="E495" s="172" t="s">
        <v>1</v>
      </c>
      <c r="F495" s="173" t="s">
        <v>789</v>
      </c>
      <c r="H495" s="174">
        <v>43.7</v>
      </c>
      <c r="I495" s="175"/>
      <c r="L495" s="171"/>
      <c r="M495" s="176"/>
      <c r="N495" s="177"/>
      <c r="O495" s="177"/>
      <c r="P495" s="177"/>
      <c r="Q495" s="177"/>
      <c r="R495" s="177"/>
      <c r="S495" s="177"/>
      <c r="T495" s="178"/>
      <c r="AT495" s="172" t="s">
        <v>129</v>
      </c>
      <c r="AU495" s="172" t="s">
        <v>83</v>
      </c>
      <c r="AV495" s="14" t="s">
        <v>83</v>
      </c>
      <c r="AW495" s="14" t="s">
        <v>30</v>
      </c>
      <c r="AX495" s="14" t="s">
        <v>73</v>
      </c>
      <c r="AY495" s="172" t="s">
        <v>120</v>
      </c>
    </row>
    <row r="496" spans="1:65" s="13" customFormat="1" ht="22.5">
      <c r="B496" s="164"/>
      <c r="D496" s="159" t="s">
        <v>129</v>
      </c>
      <c r="E496" s="165" t="s">
        <v>1</v>
      </c>
      <c r="F496" s="166" t="s">
        <v>582</v>
      </c>
      <c r="H496" s="165" t="s">
        <v>1</v>
      </c>
      <c r="I496" s="167"/>
      <c r="L496" s="164"/>
      <c r="M496" s="168"/>
      <c r="N496" s="169"/>
      <c r="O496" s="169"/>
      <c r="P496" s="169"/>
      <c r="Q496" s="169"/>
      <c r="R496" s="169"/>
      <c r="S496" s="169"/>
      <c r="T496" s="170"/>
      <c r="AT496" s="165" t="s">
        <v>129</v>
      </c>
      <c r="AU496" s="165" t="s">
        <v>83</v>
      </c>
      <c r="AV496" s="13" t="s">
        <v>81</v>
      </c>
      <c r="AW496" s="13" t="s">
        <v>30</v>
      </c>
      <c r="AX496" s="13" t="s">
        <v>73</v>
      </c>
      <c r="AY496" s="165" t="s">
        <v>120</v>
      </c>
    </row>
    <row r="497" spans="1:65" s="14" customFormat="1">
      <c r="B497" s="171"/>
      <c r="D497" s="159" t="s">
        <v>129</v>
      </c>
      <c r="E497" s="172" t="s">
        <v>1</v>
      </c>
      <c r="F497" s="173" t="s">
        <v>790</v>
      </c>
      <c r="H497" s="174">
        <v>39.9</v>
      </c>
      <c r="I497" s="175"/>
      <c r="L497" s="171"/>
      <c r="M497" s="176"/>
      <c r="N497" s="177"/>
      <c r="O497" s="177"/>
      <c r="P497" s="177"/>
      <c r="Q497" s="177"/>
      <c r="R497" s="177"/>
      <c r="S497" s="177"/>
      <c r="T497" s="178"/>
      <c r="AT497" s="172" t="s">
        <v>129</v>
      </c>
      <c r="AU497" s="172" t="s">
        <v>83</v>
      </c>
      <c r="AV497" s="14" t="s">
        <v>83</v>
      </c>
      <c r="AW497" s="14" t="s">
        <v>30</v>
      </c>
      <c r="AX497" s="14" t="s">
        <v>73</v>
      </c>
      <c r="AY497" s="172" t="s">
        <v>120</v>
      </c>
    </row>
    <row r="498" spans="1:65" s="13" customFormat="1" ht="22.5">
      <c r="B498" s="164"/>
      <c r="D498" s="159" t="s">
        <v>129</v>
      </c>
      <c r="E498" s="165" t="s">
        <v>1</v>
      </c>
      <c r="F498" s="166" t="s">
        <v>583</v>
      </c>
      <c r="H498" s="165" t="s">
        <v>1</v>
      </c>
      <c r="I498" s="167"/>
      <c r="L498" s="164"/>
      <c r="M498" s="168"/>
      <c r="N498" s="169"/>
      <c r="O498" s="169"/>
      <c r="P498" s="169"/>
      <c r="Q498" s="169"/>
      <c r="R498" s="169"/>
      <c r="S498" s="169"/>
      <c r="T498" s="170"/>
      <c r="AT498" s="165" t="s">
        <v>129</v>
      </c>
      <c r="AU498" s="165" t="s">
        <v>83</v>
      </c>
      <c r="AV498" s="13" t="s">
        <v>81</v>
      </c>
      <c r="AW498" s="13" t="s">
        <v>30</v>
      </c>
      <c r="AX498" s="13" t="s">
        <v>73</v>
      </c>
      <c r="AY498" s="165" t="s">
        <v>120</v>
      </c>
    </row>
    <row r="499" spans="1:65" s="14" customFormat="1">
      <c r="B499" s="171"/>
      <c r="D499" s="159" t="s">
        <v>129</v>
      </c>
      <c r="E499" s="172" t="s">
        <v>1</v>
      </c>
      <c r="F499" s="173" t="s">
        <v>791</v>
      </c>
      <c r="H499" s="174">
        <v>50.6</v>
      </c>
      <c r="I499" s="175"/>
      <c r="L499" s="171"/>
      <c r="M499" s="176"/>
      <c r="N499" s="177"/>
      <c r="O499" s="177"/>
      <c r="P499" s="177"/>
      <c r="Q499" s="177"/>
      <c r="R499" s="177"/>
      <c r="S499" s="177"/>
      <c r="T499" s="178"/>
      <c r="AT499" s="172" t="s">
        <v>129</v>
      </c>
      <c r="AU499" s="172" t="s">
        <v>83</v>
      </c>
      <c r="AV499" s="14" t="s">
        <v>83</v>
      </c>
      <c r="AW499" s="14" t="s">
        <v>30</v>
      </c>
      <c r="AX499" s="14" t="s">
        <v>73</v>
      </c>
      <c r="AY499" s="172" t="s">
        <v>120</v>
      </c>
    </row>
    <row r="500" spans="1:65" s="15" customFormat="1">
      <c r="B500" s="179"/>
      <c r="D500" s="159" t="s">
        <v>129</v>
      </c>
      <c r="E500" s="180" t="s">
        <v>1</v>
      </c>
      <c r="F500" s="181" t="s">
        <v>132</v>
      </c>
      <c r="H500" s="182">
        <v>153.05000000000001</v>
      </c>
      <c r="I500" s="183"/>
      <c r="L500" s="179"/>
      <c r="M500" s="184"/>
      <c r="N500" s="185"/>
      <c r="O500" s="185"/>
      <c r="P500" s="185"/>
      <c r="Q500" s="185"/>
      <c r="R500" s="185"/>
      <c r="S500" s="185"/>
      <c r="T500" s="186"/>
      <c r="AT500" s="180" t="s">
        <v>129</v>
      </c>
      <c r="AU500" s="180" t="s">
        <v>83</v>
      </c>
      <c r="AV500" s="15" t="s">
        <v>127</v>
      </c>
      <c r="AW500" s="15" t="s">
        <v>30</v>
      </c>
      <c r="AX500" s="15" t="s">
        <v>81</v>
      </c>
      <c r="AY500" s="180" t="s">
        <v>120</v>
      </c>
    </row>
    <row r="501" spans="1:65" s="2" customFormat="1" ht="16.5" customHeight="1">
      <c r="A501" s="32"/>
      <c r="B501" s="144"/>
      <c r="C501" s="145" t="s">
        <v>484</v>
      </c>
      <c r="D501" s="145" t="s">
        <v>123</v>
      </c>
      <c r="E501" s="146" t="s">
        <v>585</v>
      </c>
      <c r="F501" s="147" t="s">
        <v>586</v>
      </c>
      <c r="G501" s="148" t="s">
        <v>153</v>
      </c>
      <c r="H501" s="149">
        <v>33</v>
      </c>
      <c r="I501" s="150"/>
      <c r="J501" s="151">
        <f>ROUND(I501*H501,2)</f>
        <v>0</v>
      </c>
      <c r="K501" s="152"/>
      <c r="L501" s="33"/>
      <c r="M501" s="153" t="s">
        <v>1</v>
      </c>
      <c r="N501" s="154" t="s">
        <v>38</v>
      </c>
      <c r="O501" s="58"/>
      <c r="P501" s="155">
        <f>O501*H501</f>
        <v>0</v>
      </c>
      <c r="Q501" s="155">
        <v>0</v>
      </c>
      <c r="R501" s="155">
        <f>Q501*H501</f>
        <v>0</v>
      </c>
      <c r="S501" s="155">
        <v>0</v>
      </c>
      <c r="T501" s="156">
        <f>S501*H501</f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57" t="s">
        <v>127</v>
      </c>
      <c r="AT501" s="157" t="s">
        <v>123</v>
      </c>
      <c r="AU501" s="157" t="s">
        <v>83</v>
      </c>
      <c r="AY501" s="17" t="s">
        <v>120</v>
      </c>
      <c r="BE501" s="158">
        <f>IF(N501="základní",J501,0)</f>
        <v>0</v>
      </c>
      <c r="BF501" s="158">
        <f>IF(N501="snížená",J501,0)</f>
        <v>0</v>
      </c>
      <c r="BG501" s="158">
        <f>IF(N501="zákl. přenesená",J501,0)</f>
        <v>0</v>
      </c>
      <c r="BH501" s="158">
        <f>IF(N501="sníž. přenesená",J501,0)</f>
        <v>0</v>
      </c>
      <c r="BI501" s="158">
        <f>IF(N501="nulová",J501,0)</f>
        <v>0</v>
      </c>
      <c r="BJ501" s="17" t="s">
        <v>81</v>
      </c>
      <c r="BK501" s="158">
        <f>ROUND(I501*H501,2)</f>
        <v>0</v>
      </c>
      <c r="BL501" s="17" t="s">
        <v>127</v>
      </c>
      <c r="BM501" s="157" t="s">
        <v>492</v>
      </c>
    </row>
    <row r="502" spans="1:65" s="2" customFormat="1">
      <c r="A502" s="32"/>
      <c r="B502" s="33"/>
      <c r="C502" s="32"/>
      <c r="D502" s="159" t="s">
        <v>128</v>
      </c>
      <c r="E502" s="32"/>
      <c r="F502" s="160" t="s">
        <v>586</v>
      </c>
      <c r="G502" s="32"/>
      <c r="H502" s="32"/>
      <c r="I502" s="161"/>
      <c r="J502" s="32"/>
      <c r="K502" s="32"/>
      <c r="L502" s="33"/>
      <c r="M502" s="162"/>
      <c r="N502" s="163"/>
      <c r="O502" s="58"/>
      <c r="P502" s="58"/>
      <c r="Q502" s="58"/>
      <c r="R502" s="58"/>
      <c r="S502" s="58"/>
      <c r="T502" s="59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T502" s="17" t="s">
        <v>128</v>
      </c>
      <c r="AU502" s="17" t="s">
        <v>83</v>
      </c>
    </row>
    <row r="503" spans="1:65" s="13" customFormat="1">
      <c r="B503" s="164"/>
      <c r="D503" s="159" t="s">
        <v>129</v>
      </c>
      <c r="E503" s="165" t="s">
        <v>1</v>
      </c>
      <c r="F503" s="166" t="s">
        <v>588</v>
      </c>
      <c r="H503" s="165" t="s">
        <v>1</v>
      </c>
      <c r="I503" s="167"/>
      <c r="L503" s="164"/>
      <c r="M503" s="168"/>
      <c r="N503" s="169"/>
      <c r="O503" s="169"/>
      <c r="P503" s="169"/>
      <c r="Q503" s="169"/>
      <c r="R503" s="169"/>
      <c r="S503" s="169"/>
      <c r="T503" s="170"/>
      <c r="AT503" s="165" t="s">
        <v>129</v>
      </c>
      <c r="AU503" s="165" t="s">
        <v>83</v>
      </c>
      <c r="AV503" s="13" t="s">
        <v>81</v>
      </c>
      <c r="AW503" s="13" t="s">
        <v>30</v>
      </c>
      <c r="AX503" s="13" t="s">
        <v>73</v>
      </c>
      <c r="AY503" s="165" t="s">
        <v>120</v>
      </c>
    </row>
    <row r="504" spans="1:65" s="14" customFormat="1">
      <c r="B504" s="171"/>
      <c r="D504" s="159" t="s">
        <v>129</v>
      </c>
      <c r="E504" s="172" t="s">
        <v>1</v>
      </c>
      <c r="F504" s="173" t="s">
        <v>792</v>
      </c>
      <c r="H504" s="174">
        <v>33</v>
      </c>
      <c r="I504" s="175"/>
      <c r="L504" s="171"/>
      <c r="M504" s="176"/>
      <c r="N504" s="177"/>
      <c r="O504" s="177"/>
      <c r="P504" s="177"/>
      <c r="Q504" s="177"/>
      <c r="R504" s="177"/>
      <c r="S504" s="177"/>
      <c r="T504" s="178"/>
      <c r="AT504" s="172" t="s">
        <v>129</v>
      </c>
      <c r="AU504" s="172" t="s">
        <v>83</v>
      </c>
      <c r="AV504" s="14" t="s">
        <v>83</v>
      </c>
      <c r="AW504" s="14" t="s">
        <v>30</v>
      </c>
      <c r="AX504" s="14" t="s">
        <v>73</v>
      </c>
      <c r="AY504" s="172" t="s">
        <v>120</v>
      </c>
    </row>
    <row r="505" spans="1:65" s="15" customFormat="1">
      <c r="B505" s="179"/>
      <c r="D505" s="159" t="s">
        <v>129</v>
      </c>
      <c r="E505" s="180" t="s">
        <v>1</v>
      </c>
      <c r="F505" s="181" t="s">
        <v>132</v>
      </c>
      <c r="H505" s="182">
        <v>33</v>
      </c>
      <c r="I505" s="183"/>
      <c r="L505" s="179"/>
      <c r="M505" s="184"/>
      <c r="N505" s="185"/>
      <c r="O505" s="185"/>
      <c r="P505" s="185"/>
      <c r="Q505" s="185"/>
      <c r="R505" s="185"/>
      <c r="S505" s="185"/>
      <c r="T505" s="186"/>
      <c r="AT505" s="180" t="s">
        <v>129</v>
      </c>
      <c r="AU505" s="180" t="s">
        <v>83</v>
      </c>
      <c r="AV505" s="15" t="s">
        <v>127</v>
      </c>
      <c r="AW505" s="15" t="s">
        <v>30</v>
      </c>
      <c r="AX505" s="15" t="s">
        <v>81</v>
      </c>
      <c r="AY505" s="180" t="s">
        <v>120</v>
      </c>
    </row>
    <row r="506" spans="1:65" s="2" customFormat="1" ht="16.5" customHeight="1">
      <c r="A506" s="32"/>
      <c r="B506" s="144"/>
      <c r="C506" s="145" t="s">
        <v>313</v>
      </c>
      <c r="D506" s="145" t="s">
        <v>123</v>
      </c>
      <c r="E506" s="146" t="s">
        <v>591</v>
      </c>
      <c r="F506" s="147" t="s">
        <v>592</v>
      </c>
      <c r="G506" s="148" t="s">
        <v>146</v>
      </c>
      <c r="H506" s="149">
        <v>0.36399999999999999</v>
      </c>
      <c r="I506" s="150"/>
      <c r="J506" s="151">
        <f>ROUND(I506*H506,2)</f>
        <v>0</v>
      </c>
      <c r="K506" s="152"/>
      <c r="L506" s="33"/>
      <c r="M506" s="153" t="s">
        <v>1</v>
      </c>
      <c r="N506" s="154" t="s">
        <v>38</v>
      </c>
      <c r="O506" s="58"/>
      <c r="P506" s="155">
        <f>O506*H506</f>
        <v>0</v>
      </c>
      <c r="Q506" s="155">
        <v>0</v>
      </c>
      <c r="R506" s="155">
        <f>Q506*H506</f>
        <v>0</v>
      </c>
      <c r="S506" s="155">
        <v>0</v>
      </c>
      <c r="T506" s="156">
        <f>S506*H506</f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57" t="s">
        <v>127</v>
      </c>
      <c r="AT506" s="157" t="s">
        <v>123</v>
      </c>
      <c r="AU506" s="157" t="s">
        <v>83</v>
      </c>
      <c r="AY506" s="17" t="s">
        <v>120</v>
      </c>
      <c r="BE506" s="158">
        <f>IF(N506="základní",J506,0)</f>
        <v>0</v>
      </c>
      <c r="BF506" s="158">
        <f>IF(N506="snížená",J506,0)</f>
        <v>0</v>
      </c>
      <c r="BG506" s="158">
        <f>IF(N506="zákl. přenesená",J506,0)</f>
        <v>0</v>
      </c>
      <c r="BH506" s="158">
        <f>IF(N506="sníž. přenesená",J506,0)</f>
        <v>0</v>
      </c>
      <c r="BI506" s="158">
        <f>IF(N506="nulová",J506,0)</f>
        <v>0</v>
      </c>
      <c r="BJ506" s="17" t="s">
        <v>81</v>
      </c>
      <c r="BK506" s="158">
        <f>ROUND(I506*H506,2)</f>
        <v>0</v>
      </c>
      <c r="BL506" s="17" t="s">
        <v>127</v>
      </c>
      <c r="BM506" s="157" t="s">
        <v>498</v>
      </c>
    </row>
    <row r="507" spans="1:65" s="2" customFormat="1">
      <c r="A507" s="32"/>
      <c r="B507" s="33"/>
      <c r="C507" s="32"/>
      <c r="D507" s="159" t="s">
        <v>128</v>
      </c>
      <c r="E507" s="32"/>
      <c r="F507" s="160" t="s">
        <v>592</v>
      </c>
      <c r="G507" s="32"/>
      <c r="H507" s="32"/>
      <c r="I507" s="161"/>
      <c r="J507" s="32"/>
      <c r="K507" s="32"/>
      <c r="L507" s="33"/>
      <c r="M507" s="162"/>
      <c r="N507" s="163"/>
      <c r="O507" s="58"/>
      <c r="P507" s="58"/>
      <c r="Q507" s="58"/>
      <c r="R507" s="58"/>
      <c r="S507" s="58"/>
      <c r="T507" s="59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T507" s="17" t="s">
        <v>128</v>
      </c>
      <c r="AU507" s="17" t="s">
        <v>83</v>
      </c>
    </row>
    <row r="508" spans="1:65" s="13" customFormat="1" ht="22.5">
      <c r="B508" s="164"/>
      <c r="D508" s="159" t="s">
        <v>129</v>
      </c>
      <c r="E508" s="165" t="s">
        <v>1</v>
      </c>
      <c r="F508" s="166" t="s">
        <v>594</v>
      </c>
      <c r="H508" s="165" t="s">
        <v>1</v>
      </c>
      <c r="I508" s="167"/>
      <c r="L508" s="164"/>
      <c r="M508" s="168"/>
      <c r="N508" s="169"/>
      <c r="O508" s="169"/>
      <c r="P508" s="169"/>
      <c r="Q508" s="169"/>
      <c r="R508" s="169"/>
      <c r="S508" s="169"/>
      <c r="T508" s="170"/>
      <c r="AT508" s="165" t="s">
        <v>129</v>
      </c>
      <c r="AU508" s="165" t="s">
        <v>83</v>
      </c>
      <c r="AV508" s="13" t="s">
        <v>81</v>
      </c>
      <c r="AW508" s="13" t="s">
        <v>30</v>
      </c>
      <c r="AX508" s="13" t="s">
        <v>73</v>
      </c>
      <c r="AY508" s="165" t="s">
        <v>120</v>
      </c>
    </row>
    <row r="509" spans="1:65" s="14" customFormat="1">
      <c r="B509" s="171"/>
      <c r="D509" s="159" t="s">
        <v>129</v>
      </c>
      <c r="E509" s="172" t="s">
        <v>1</v>
      </c>
      <c r="F509" s="173" t="s">
        <v>793</v>
      </c>
      <c r="H509" s="174">
        <v>0.36399999999999999</v>
      </c>
      <c r="I509" s="175"/>
      <c r="L509" s="171"/>
      <c r="M509" s="176"/>
      <c r="N509" s="177"/>
      <c r="O509" s="177"/>
      <c r="P509" s="177"/>
      <c r="Q509" s="177"/>
      <c r="R509" s="177"/>
      <c r="S509" s="177"/>
      <c r="T509" s="178"/>
      <c r="AT509" s="172" t="s">
        <v>129</v>
      </c>
      <c r="AU509" s="172" t="s">
        <v>83</v>
      </c>
      <c r="AV509" s="14" t="s">
        <v>83</v>
      </c>
      <c r="AW509" s="14" t="s">
        <v>30</v>
      </c>
      <c r="AX509" s="14" t="s">
        <v>73</v>
      </c>
      <c r="AY509" s="172" t="s">
        <v>120</v>
      </c>
    </row>
    <row r="510" spans="1:65" s="15" customFormat="1">
      <c r="B510" s="179"/>
      <c r="D510" s="159" t="s">
        <v>129</v>
      </c>
      <c r="E510" s="180" t="s">
        <v>1</v>
      </c>
      <c r="F510" s="181" t="s">
        <v>132</v>
      </c>
      <c r="H510" s="182">
        <v>0.36399999999999999</v>
      </c>
      <c r="I510" s="183"/>
      <c r="L510" s="179"/>
      <c r="M510" s="184"/>
      <c r="N510" s="185"/>
      <c r="O510" s="185"/>
      <c r="P510" s="185"/>
      <c r="Q510" s="185"/>
      <c r="R510" s="185"/>
      <c r="S510" s="185"/>
      <c r="T510" s="186"/>
      <c r="AT510" s="180" t="s">
        <v>129</v>
      </c>
      <c r="AU510" s="180" t="s">
        <v>83</v>
      </c>
      <c r="AV510" s="15" t="s">
        <v>127</v>
      </c>
      <c r="AW510" s="15" t="s">
        <v>30</v>
      </c>
      <c r="AX510" s="15" t="s">
        <v>81</v>
      </c>
      <c r="AY510" s="180" t="s">
        <v>120</v>
      </c>
    </row>
    <row r="511" spans="1:65" s="2" customFormat="1" ht="16.5" customHeight="1">
      <c r="A511" s="32"/>
      <c r="B511" s="144"/>
      <c r="C511" s="145" t="s">
        <v>495</v>
      </c>
      <c r="D511" s="145" t="s">
        <v>123</v>
      </c>
      <c r="E511" s="146" t="s">
        <v>602</v>
      </c>
      <c r="F511" s="147" t="s">
        <v>603</v>
      </c>
      <c r="G511" s="148" t="s">
        <v>146</v>
      </c>
      <c r="H511" s="149">
        <v>3.8530000000000002</v>
      </c>
      <c r="I511" s="150"/>
      <c r="J511" s="151">
        <f>ROUND(I511*H511,2)</f>
        <v>0</v>
      </c>
      <c r="K511" s="152"/>
      <c r="L511" s="33"/>
      <c r="M511" s="153" t="s">
        <v>1</v>
      </c>
      <c r="N511" s="154" t="s">
        <v>38</v>
      </c>
      <c r="O511" s="58"/>
      <c r="P511" s="155">
        <f>O511*H511</f>
        <v>0</v>
      </c>
      <c r="Q511" s="155">
        <v>0</v>
      </c>
      <c r="R511" s="155">
        <f>Q511*H511</f>
        <v>0</v>
      </c>
      <c r="S511" s="155">
        <v>0</v>
      </c>
      <c r="T511" s="156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57" t="s">
        <v>127</v>
      </c>
      <c r="AT511" s="157" t="s">
        <v>123</v>
      </c>
      <c r="AU511" s="157" t="s">
        <v>83</v>
      </c>
      <c r="AY511" s="17" t="s">
        <v>120</v>
      </c>
      <c r="BE511" s="158">
        <f>IF(N511="základní",J511,0)</f>
        <v>0</v>
      </c>
      <c r="BF511" s="158">
        <f>IF(N511="snížená",J511,0)</f>
        <v>0</v>
      </c>
      <c r="BG511" s="158">
        <f>IF(N511="zákl. přenesená",J511,0)</f>
        <v>0</v>
      </c>
      <c r="BH511" s="158">
        <f>IF(N511="sníž. přenesená",J511,0)</f>
        <v>0</v>
      </c>
      <c r="BI511" s="158">
        <f>IF(N511="nulová",J511,0)</f>
        <v>0</v>
      </c>
      <c r="BJ511" s="17" t="s">
        <v>81</v>
      </c>
      <c r="BK511" s="158">
        <f>ROUND(I511*H511,2)</f>
        <v>0</v>
      </c>
      <c r="BL511" s="17" t="s">
        <v>127</v>
      </c>
      <c r="BM511" s="157" t="s">
        <v>507</v>
      </c>
    </row>
    <row r="512" spans="1:65" s="2" customFormat="1">
      <c r="A512" s="32"/>
      <c r="B512" s="33"/>
      <c r="C512" s="32"/>
      <c r="D512" s="159" t="s">
        <v>128</v>
      </c>
      <c r="E512" s="32"/>
      <c r="F512" s="160" t="s">
        <v>603</v>
      </c>
      <c r="G512" s="32"/>
      <c r="H512" s="32"/>
      <c r="I512" s="161"/>
      <c r="J512" s="32"/>
      <c r="K512" s="32"/>
      <c r="L512" s="33"/>
      <c r="M512" s="162"/>
      <c r="N512" s="163"/>
      <c r="O512" s="58"/>
      <c r="P512" s="58"/>
      <c r="Q512" s="58"/>
      <c r="R512" s="58"/>
      <c r="S512" s="58"/>
      <c r="T512" s="59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T512" s="17" t="s">
        <v>128</v>
      </c>
      <c r="AU512" s="17" t="s">
        <v>83</v>
      </c>
    </row>
    <row r="513" spans="1:65" s="13" customFormat="1">
      <c r="B513" s="164"/>
      <c r="D513" s="159" t="s">
        <v>129</v>
      </c>
      <c r="E513" s="165" t="s">
        <v>1</v>
      </c>
      <c r="F513" s="166" t="s">
        <v>605</v>
      </c>
      <c r="H513" s="165" t="s">
        <v>1</v>
      </c>
      <c r="I513" s="167"/>
      <c r="L513" s="164"/>
      <c r="M513" s="168"/>
      <c r="N513" s="169"/>
      <c r="O513" s="169"/>
      <c r="P513" s="169"/>
      <c r="Q513" s="169"/>
      <c r="R513" s="169"/>
      <c r="S513" s="169"/>
      <c r="T513" s="170"/>
      <c r="AT513" s="165" t="s">
        <v>129</v>
      </c>
      <c r="AU513" s="165" t="s">
        <v>83</v>
      </c>
      <c r="AV513" s="13" t="s">
        <v>81</v>
      </c>
      <c r="AW513" s="13" t="s">
        <v>30</v>
      </c>
      <c r="AX513" s="13" t="s">
        <v>73</v>
      </c>
      <c r="AY513" s="165" t="s">
        <v>120</v>
      </c>
    </row>
    <row r="514" spans="1:65" s="14" customFormat="1">
      <c r="B514" s="171"/>
      <c r="D514" s="159" t="s">
        <v>129</v>
      </c>
      <c r="E514" s="172" t="s">
        <v>1</v>
      </c>
      <c r="F514" s="173" t="s">
        <v>794</v>
      </c>
      <c r="H514" s="174">
        <v>3.8530000000000002</v>
      </c>
      <c r="I514" s="175"/>
      <c r="L514" s="171"/>
      <c r="M514" s="176"/>
      <c r="N514" s="177"/>
      <c r="O514" s="177"/>
      <c r="P514" s="177"/>
      <c r="Q514" s="177"/>
      <c r="R514" s="177"/>
      <c r="S514" s="177"/>
      <c r="T514" s="178"/>
      <c r="AT514" s="172" t="s">
        <v>129</v>
      </c>
      <c r="AU514" s="172" t="s">
        <v>83</v>
      </c>
      <c r="AV514" s="14" t="s">
        <v>83</v>
      </c>
      <c r="AW514" s="14" t="s">
        <v>30</v>
      </c>
      <c r="AX514" s="14" t="s">
        <v>73</v>
      </c>
      <c r="AY514" s="172" t="s">
        <v>120</v>
      </c>
    </row>
    <row r="515" spans="1:65" s="15" customFormat="1">
      <c r="B515" s="179"/>
      <c r="D515" s="159" t="s">
        <v>129</v>
      </c>
      <c r="E515" s="180" t="s">
        <v>1</v>
      </c>
      <c r="F515" s="181" t="s">
        <v>132</v>
      </c>
      <c r="H515" s="182">
        <v>3.8530000000000002</v>
      </c>
      <c r="I515" s="183"/>
      <c r="L515" s="179"/>
      <c r="M515" s="184"/>
      <c r="N515" s="185"/>
      <c r="O515" s="185"/>
      <c r="P515" s="185"/>
      <c r="Q515" s="185"/>
      <c r="R515" s="185"/>
      <c r="S515" s="185"/>
      <c r="T515" s="186"/>
      <c r="AT515" s="180" t="s">
        <v>129</v>
      </c>
      <c r="AU515" s="180" t="s">
        <v>83</v>
      </c>
      <c r="AV515" s="15" t="s">
        <v>127</v>
      </c>
      <c r="AW515" s="15" t="s">
        <v>30</v>
      </c>
      <c r="AX515" s="15" t="s">
        <v>81</v>
      </c>
      <c r="AY515" s="180" t="s">
        <v>120</v>
      </c>
    </row>
    <row r="516" spans="1:65" s="2" customFormat="1" ht="55.5" customHeight="1">
      <c r="A516" s="32"/>
      <c r="B516" s="144"/>
      <c r="C516" s="145" t="s">
        <v>317</v>
      </c>
      <c r="D516" s="145" t="s">
        <v>123</v>
      </c>
      <c r="E516" s="146" t="s">
        <v>607</v>
      </c>
      <c r="F516" s="147" t="s">
        <v>608</v>
      </c>
      <c r="G516" s="148" t="s">
        <v>146</v>
      </c>
      <c r="H516" s="149">
        <v>5.9779999999999998</v>
      </c>
      <c r="I516" s="150"/>
      <c r="J516" s="151">
        <f>ROUND(I516*H516,2)</f>
        <v>0</v>
      </c>
      <c r="K516" s="152"/>
      <c r="L516" s="33"/>
      <c r="M516" s="153" t="s">
        <v>1</v>
      </c>
      <c r="N516" s="154" t="s">
        <v>38</v>
      </c>
      <c r="O516" s="58"/>
      <c r="P516" s="155">
        <f>O516*H516</f>
        <v>0</v>
      </c>
      <c r="Q516" s="155">
        <v>0</v>
      </c>
      <c r="R516" s="155">
        <f>Q516*H516</f>
        <v>0</v>
      </c>
      <c r="S516" s="155">
        <v>0</v>
      </c>
      <c r="T516" s="156">
        <f>S516*H516</f>
        <v>0</v>
      </c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R516" s="157" t="s">
        <v>127</v>
      </c>
      <c r="AT516" s="157" t="s">
        <v>123</v>
      </c>
      <c r="AU516" s="157" t="s">
        <v>83</v>
      </c>
      <c r="AY516" s="17" t="s">
        <v>120</v>
      </c>
      <c r="BE516" s="158">
        <f>IF(N516="základní",J516,0)</f>
        <v>0</v>
      </c>
      <c r="BF516" s="158">
        <f>IF(N516="snížená",J516,0)</f>
        <v>0</v>
      </c>
      <c r="BG516" s="158">
        <f>IF(N516="zákl. přenesená",J516,0)</f>
        <v>0</v>
      </c>
      <c r="BH516" s="158">
        <f>IF(N516="sníž. přenesená",J516,0)</f>
        <v>0</v>
      </c>
      <c r="BI516" s="158">
        <f>IF(N516="nulová",J516,0)</f>
        <v>0</v>
      </c>
      <c r="BJ516" s="17" t="s">
        <v>81</v>
      </c>
      <c r="BK516" s="158">
        <f>ROUND(I516*H516,2)</f>
        <v>0</v>
      </c>
      <c r="BL516" s="17" t="s">
        <v>127</v>
      </c>
      <c r="BM516" s="157" t="s">
        <v>510</v>
      </c>
    </row>
    <row r="517" spans="1:65" s="2" customFormat="1" ht="29.25">
      <c r="A517" s="32"/>
      <c r="B517" s="33"/>
      <c r="C517" s="32"/>
      <c r="D517" s="159" t="s">
        <v>128</v>
      </c>
      <c r="E517" s="32"/>
      <c r="F517" s="160" t="s">
        <v>608</v>
      </c>
      <c r="G517" s="32"/>
      <c r="H517" s="32"/>
      <c r="I517" s="161"/>
      <c r="J517" s="32"/>
      <c r="K517" s="32"/>
      <c r="L517" s="33"/>
      <c r="M517" s="162"/>
      <c r="N517" s="163"/>
      <c r="O517" s="58"/>
      <c r="P517" s="58"/>
      <c r="Q517" s="58"/>
      <c r="R517" s="58"/>
      <c r="S517" s="58"/>
      <c r="T517" s="59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T517" s="17" t="s">
        <v>128</v>
      </c>
      <c r="AU517" s="17" t="s">
        <v>83</v>
      </c>
    </row>
    <row r="518" spans="1:65" s="13" customFormat="1">
      <c r="B518" s="164"/>
      <c r="D518" s="159" t="s">
        <v>129</v>
      </c>
      <c r="E518" s="165" t="s">
        <v>1</v>
      </c>
      <c r="F518" s="166" t="s">
        <v>610</v>
      </c>
      <c r="H518" s="165" t="s">
        <v>1</v>
      </c>
      <c r="I518" s="167"/>
      <c r="L518" s="164"/>
      <c r="M518" s="168"/>
      <c r="N518" s="169"/>
      <c r="O518" s="169"/>
      <c r="P518" s="169"/>
      <c r="Q518" s="169"/>
      <c r="R518" s="169"/>
      <c r="S518" s="169"/>
      <c r="T518" s="170"/>
      <c r="AT518" s="165" t="s">
        <v>129</v>
      </c>
      <c r="AU518" s="165" t="s">
        <v>83</v>
      </c>
      <c r="AV518" s="13" t="s">
        <v>81</v>
      </c>
      <c r="AW518" s="13" t="s">
        <v>30</v>
      </c>
      <c r="AX518" s="13" t="s">
        <v>73</v>
      </c>
      <c r="AY518" s="165" t="s">
        <v>120</v>
      </c>
    </row>
    <row r="519" spans="1:65" s="14" customFormat="1">
      <c r="B519" s="171"/>
      <c r="D519" s="159" t="s">
        <v>129</v>
      </c>
      <c r="E519" s="172" t="s">
        <v>1</v>
      </c>
      <c r="F519" s="173" t="s">
        <v>795</v>
      </c>
      <c r="H519" s="174">
        <v>5.9779999999999998</v>
      </c>
      <c r="I519" s="175"/>
      <c r="L519" s="171"/>
      <c r="M519" s="176"/>
      <c r="N519" s="177"/>
      <c r="O519" s="177"/>
      <c r="P519" s="177"/>
      <c r="Q519" s="177"/>
      <c r="R519" s="177"/>
      <c r="S519" s="177"/>
      <c r="T519" s="178"/>
      <c r="AT519" s="172" t="s">
        <v>129</v>
      </c>
      <c r="AU519" s="172" t="s">
        <v>83</v>
      </c>
      <c r="AV519" s="14" t="s">
        <v>83</v>
      </c>
      <c r="AW519" s="14" t="s">
        <v>30</v>
      </c>
      <c r="AX519" s="14" t="s">
        <v>73</v>
      </c>
      <c r="AY519" s="172" t="s">
        <v>120</v>
      </c>
    </row>
    <row r="520" spans="1:65" s="15" customFormat="1">
      <c r="B520" s="179"/>
      <c r="D520" s="159" t="s">
        <v>129</v>
      </c>
      <c r="E520" s="180" t="s">
        <v>1</v>
      </c>
      <c r="F520" s="181" t="s">
        <v>132</v>
      </c>
      <c r="H520" s="182">
        <v>5.9779999999999998</v>
      </c>
      <c r="I520" s="183"/>
      <c r="L520" s="179"/>
      <c r="M520" s="184"/>
      <c r="N520" s="185"/>
      <c r="O520" s="185"/>
      <c r="P520" s="185"/>
      <c r="Q520" s="185"/>
      <c r="R520" s="185"/>
      <c r="S520" s="185"/>
      <c r="T520" s="186"/>
      <c r="AT520" s="180" t="s">
        <v>129</v>
      </c>
      <c r="AU520" s="180" t="s">
        <v>83</v>
      </c>
      <c r="AV520" s="15" t="s">
        <v>127</v>
      </c>
      <c r="AW520" s="15" t="s">
        <v>30</v>
      </c>
      <c r="AX520" s="15" t="s">
        <v>81</v>
      </c>
      <c r="AY520" s="180" t="s">
        <v>120</v>
      </c>
    </row>
    <row r="521" spans="1:65" s="2" customFormat="1" ht="33" customHeight="1">
      <c r="A521" s="32"/>
      <c r="B521" s="144"/>
      <c r="C521" s="145" t="s">
        <v>504</v>
      </c>
      <c r="D521" s="145" t="s">
        <v>123</v>
      </c>
      <c r="E521" s="146" t="s">
        <v>613</v>
      </c>
      <c r="F521" s="147" t="s">
        <v>796</v>
      </c>
      <c r="G521" s="148" t="s">
        <v>146</v>
      </c>
      <c r="H521" s="149">
        <v>4.7619999999999996</v>
      </c>
      <c r="I521" s="150"/>
      <c r="J521" s="151">
        <f>ROUND(I521*H521,2)</f>
        <v>0</v>
      </c>
      <c r="K521" s="152"/>
      <c r="L521" s="33"/>
      <c r="M521" s="153" t="s">
        <v>1</v>
      </c>
      <c r="N521" s="154" t="s">
        <v>38</v>
      </c>
      <c r="O521" s="58"/>
      <c r="P521" s="155">
        <f>O521*H521</f>
        <v>0</v>
      </c>
      <c r="Q521" s="155">
        <v>0</v>
      </c>
      <c r="R521" s="155">
        <f>Q521*H521</f>
        <v>0</v>
      </c>
      <c r="S521" s="155">
        <v>0</v>
      </c>
      <c r="T521" s="156">
        <f>S521*H521</f>
        <v>0</v>
      </c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R521" s="157" t="s">
        <v>127</v>
      </c>
      <c r="AT521" s="157" t="s">
        <v>123</v>
      </c>
      <c r="AU521" s="157" t="s">
        <v>83</v>
      </c>
      <c r="AY521" s="17" t="s">
        <v>120</v>
      </c>
      <c r="BE521" s="158">
        <f>IF(N521="základní",J521,0)</f>
        <v>0</v>
      </c>
      <c r="BF521" s="158">
        <f>IF(N521="snížená",J521,0)</f>
        <v>0</v>
      </c>
      <c r="BG521" s="158">
        <f>IF(N521="zákl. přenesená",J521,0)</f>
        <v>0</v>
      </c>
      <c r="BH521" s="158">
        <f>IF(N521="sníž. přenesená",J521,0)</f>
        <v>0</v>
      </c>
      <c r="BI521" s="158">
        <f>IF(N521="nulová",J521,0)</f>
        <v>0</v>
      </c>
      <c r="BJ521" s="17" t="s">
        <v>81</v>
      </c>
      <c r="BK521" s="158">
        <f>ROUND(I521*H521,2)</f>
        <v>0</v>
      </c>
      <c r="BL521" s="17" t="s">
        <v>127</v>
      </c>
      <c r="BM521" s="157" t="s">
        <v>516</v>
      </c>
    </row>
    <row r="522" spans="1:65" s="2" customFormat="1" ht="19.5">
      <c r="A522" s="32"/>
      <c r="B522" s="33"/>
      <c r="C522" s="32"/>
      <c r="D522" s="159" t="s">
        <v>128</v>
      </c>
      <c r="E522" s="32"/>
      <c r="F522" s="160" t="s">
        <v>796</v>
      </c>
      <c r="G522" s="32"/>
      <c r="H522" s="32"/>
      <c r="I522" s="161"/>
      <c r="J522" s="32"/>
      <c r="K522" s="32"/>
      <c r="L522" s="33"/>
      <c r="M522" s="162"/>
      <c r="N522" s="163"/>
      <c r="O522" s="58"/>
      <c r="P522" s="58"/>
      <c r="Q522" s="58"/>
      <c r="R522" s="58"/>
      <c r="S522" s="58"/>
      <c r="T522" s="59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T522" s="17" t="s">
        <v>128</v>
      </c>
      <c r="AU522" s="17" t="s">
        <v>83</v>
      </c>
    </row>
    <row r="523" spans="1:65" s="13" customFormat="1">
      <c r="B523" s="164"/>
      <c r="D523" s="159" t="s">
        <v>129</v>
      </c>
      <c r="E523" s="165" t="s">
        <v>1</v>
      </c>
      <c r="F523" s="166" t="s">
        <v>616</v>
      </c>
      <c r="H523" s="165" t="s">
        <v>1</v>
      </c>
      <c r="I523" s="167"/>
      <c r="L523" s="164"/>
      <c r="M523" s="168"/>
      <c r="N523" s="169"/>
      <c r="O523" s="169"/>
      <c r="P523" s="169"/>
      <c r="Q523" s="169"/>
      <c r="R523" s="169"/>
      <c r="S523" s="169"/>
      <c r="T523" s="170"/>
      <c r="AT523" s="165" t="s">
        <v>129</v>
      </c>
      <c r="AU523" s="165" t="s">
        <v>83</v>
      </c>
      <c r="AV523" s="13" t="s">
        <v>81</v>
      </c>
      <c r="AW523" s="13" t="s">
        <v>30</v>
      </c>
      <c r="AX523" s="13" t="s">
        <v>73</v>
      </c>
      <c r="AY523" s="165" t="s">
        <v>120</v>
      </c>
    </row>
    <row r="524" spans="1:65" s="14" customFormat="1">
      <c r="B524" s="171"/>
      <c r="D524" s="159" t="s">
        <v>129</v>
      </c>
      <c r="E524" s="172" t="s">
        <v>1</v>
      </c>
      <c r="F524" s="173" t="s">
        <v>797</v>
      </c>
      <c r="H524" s="174">
        <v>4.7619999999999996</v>
      </c>
      <c r="I524" s="175"/>
      <c r="L524" s="171"/>
      <c r="M524" s="176"/>
      <c r="N524" s="177"/>
      <c r="O524" s="177"/>
      <c r="P524" s="177"/>
      <c r="Q524" s="177"/>
      <c r="R524" s="177"/>
      <c r="S524" s="177"/>
      <c r="T524" s="178"/>
      <c r="AT524" s="172" t="s">
        <v>129</v>
      </c>
      <c r="AU524" s="172" t="s">
        <v>83</v>
      </c>
      <c r="AV524" s="14" t="s">
        <v>83</v>
      </c>
      <c r="AW524" s="14" t="s">
        <v>30</v>
      </c>
      <c r="AX524" s="14" t="s">
        <v>73</v>
      </c>
      <c r="AY524" s="172" t="s">
        <v>120</v>
      </c>
    </row>
    <row r="525" spans="1:65" s="15" customFormat="1">
      <c r="B525" s="179"/>
      <c r="D525" s="159" t="s">
        <v>129</v>
      </c>
      <c r="E525" s="180" t="s">
        <v>1</v>
      </c>
      <c r="F525" s="181" t="s">
        <v>132</v>
      </c>
      <c r="H525" s="182">
        <v>4.7619999999999996</v>
      </c>
      <c r="I525" s="183"/>
      <c r="L525" s="179"/>
      <c r="M525" s="184"/>
      <c r="N525" s="185"/>
      <c r="O525" s="185"/>
      <c r="P525" s="185"/>
      <c r="Q525" s="185"/>
      <c r="R525" s="185"/>
      <c r="S525" s="185"/>
      <c r="T525" s="186"/>
      <c r="AT525" s="180" t="s">
        <v>129</v>
      </c>
      <c r="AU525" s="180" t="s">
        <v>83</v>
      </c>
      <c r="AV525" s="15" t="s">
        <v>127</v>
      </c>
      <c r="AW525" s="15" t="s">
        <v>30</v>
      </c>
      <c r="AX525" s="15" t="s">
        <v>81</v>
      </c>
      <c r="AY525" s="180" t="s">
        <v>120</v>
      </c>
    </row>
    <row r="526" spans="1:65" s="2" customFormat="1" ht="33" customHeight="1">
      <c r="A526" s="32"/>
      <c r="B526" s="144"/>
      <c r="C526" s="145" t="s">
        <v>323</v>
      </c>
      <c r="D526" s="145" t="s">
        <v>123</v>
      </c>
      <c r="E526" s="146" t="s">
        <v>618</v>
      </c>
      <c r="F526" s="147" t="s">
        <v>798</v>
      </c>
      <c r="G526" s="148" t="s">
        <v>146</v>
      </c>
      <c r="H526" s="149">
        <v>861.67700000000002</v>
      </c>
      <c r="I526" s="150"/>
      <c r="J526" s="151">
        <f>ROUND(I526*H526,2)</f>
        <v>0</v>
      </c>
      <c r="K526" s="152"/>
      <c r="L526" s="33"/>
      <c r="M526" s="153" t="s">
        <v>1</v>
      </c>
      <c r="N526" s="154" t="s">
        <v>38</v>
      </c>
      <c r="O526" s="58"/>
      <c r="P526" s="155">
        <f>O526*H526</f>
        <v>0</v>
      </c>
      <c r="Q526" s="155">
        <v>0</v>
      </c>
      <c r="R526" s="155">
        <f>Q526*H526</f>
        <v>0</v>
      </c>
      <c r="S526" s="155">
        <v>0</v>
      </c>
      <c r="T526" s="156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57" t="s">
        <v>127</v>
      </c>
      <c r="AT526" s="157" t="s">
        <v>123</v>
      </c>
      <c r="AU526" s="157" t="s">
        <v>83</v>
      </c>
      <c r="AY526" s="17" t="s">
        <v>120</v>
      </c>
      <c r="BE526" s="158">
        <f>IF(N526="základní",J526,0)</f>
        <v>0</v>
      </c>
      <c r="BF526" s="158">
        <f>IF(N526="snížená",J526,0)</f>
        <v>0</v>
      </c>
      <c r="BG526" s="158">
        <f>IF(N526="zákl. přenesená",J526,0)</f>
        <v>0</v>
      </c>
      <c r="BH526" s="158">
        <f>IF(N526="sníž. přenesená",J526,0)</f>
        <v>0</v>
      </c>
      <c r="BI526" s="158">
        <f>IF(N526="nulová",J526,0)</f>
        <v>0</v>
      </c>
      <c r="BJ526" s="17" t="s">
        <v>81</v>
      </c>
      <c r="BK526" s="158">
        <f>ROUND(I526*H526,2)</f>
        <v>0</v>
      </c>
      <c r="BL526" s="17" t="s">
        <v>127</v>
      </c>
      <c r="BM526" s="157" t="s">
        <v>521</v>
      </c>
    </row>
    <row r="527" spans="1:65" s="2" customFormat="1" ht="19.5">
      <c r="A527" s="32"/>
      <c r="B527" s="33"/>
      <c r="C527" s="32"/>
      <c r="D527" s="159" t="s">
        <v>128</v>
      </c>
      <c r="E527" s="32"/>
      <c r="F527" s="160" t="s">
        <v>798</v>
      </c>
      <c r="G527" s="32"/>
      <c r="H527" s="32"/>
      <c r="I527" s="161"/>
      <c r="J527" s="32"/>
      <c r="K527" s="32"/>
      <c r="L527" s="33"/>
      <c r="M527" s="162"/>
      <c r="N527" s="163"/>
      <c r="O527" s="58"/>
      <c r="P527" s="58"/>
      <c r="Q527" s="58"/>
      <c r="R527" s="58"/>
      <c r="S527" s="58"/>
      <c r="T527" s="59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T527" s="17" t="s">
        <v>128</v>
      </c>
      <c r="AU527" s="17" t="s">
        <v>83</v>
      </c>
    </row>
    <row r="528" spans="1:65" s="13" customFormat="1" ht="22.5">
      <c r="B528" s="164"/>
      <c r="D528" s="159" t="s">
        <v>129</v>
      </c>
      <c r="E528" s="165" t="s">
        <v>1</v>
      </c>
      <c r="F528" s="166" t="s">
        <v>621</v>
      </c>
      <c r="H528" s="165" t="s">
        <v>1</v>
      </c>
      <c r="I528" s="167"/>
      <c r="L528" s="164"/>
      <c r="M528" s="168"/>
      <c r="N528" s="169"/>
      <c r="O528" s="169"/>
      <c r="P528" s="169"/>
      <c r="Q528" s="169"/>
      <c r="R528" s="169"/>
      <c r="S528" s="169"/>
      <c r="T528" s="170"/>
      <c r="AT528" s="165" t="s">
        <v>129</v>
      </c>
      <c r="AU528" s="165" t="s">
        <v>83</v>
      </c>
      <c r="AV528" s="13" t="s">
        <v>81</v>
      </c>
      <c r="AW528" s="13" t="s">
        <v>30</v>
      </c>
      <c r="AX528" s="13" t="s">
        <v>73</v>
      </c>
      <c r="AY528" s="165" t="s">
        <v>120</v>
      </c>
    </row>
    <row r="529" spans="1:65" s="14" customFormat="1">
      <c r="B529" s="171"/>
      <c r="D529" s="159" t="s">
        <v>129</v>
      </c>
      <c r="E529" s="172" t="s">
        <v>1</v>
      </c>
      <c r="F529" s="173" t="s">
        <v>799</v>
      </c>
      <c r="H529" s="174">
        <v>81</v>
      </c>
      <c r="I529" s="175"/>
      <c r="L529" s="171"/>
      <c r="M529" s="176"/>
      <c r="N529" s="177"/>
      <c r="O529" s="177"/>
      <c r="P529" s="177"/>
      <c r="Q529" s="177"/>
      <c r="R529" s="177"/>
      <c r="S529" s="177"/>
      <c r="T529" s="178"/>
      <c r="AT529" s="172" t="s">
        <v>129</v>
      </c>
      <c r="AU529" s="172" t="s">
        <v>83</v>
      </c>
      <c r="AV529" s="14" t="s">
        <v>83</v>
      </c>
      <c r="AW529" s="14" t="s">
        <v>30</v>
      </c>
      <c r="AX529" s="14" t="s">
        <v>73</v>
      </c>
      <c r="AY529" s="172" t="s">
        <v>120</v>
      </c>
    </row>
    <row r="530" spans="1:65" s="13" customFormat="1" ht="22.5">
      <c r="B530" s="164"/>
      <c r="D530" s="159" t="s">
        <v>129</v>
      </c>
      <c r="E530" s="165" t="s">
        <v>1</v>
      </c>
      <c r="F530" s="166" t="s">
        <v>623</v>
      </c>
      <c r="H530" s="165" t="s">
        <v>1</v>
      </c>
      <c r="I530" s="167"/>
      <c r="L530" s="164"/>
      <c r="M530" s="168"/>
      <c r="N530" s="169"/>
      <c r="O530" s="169"/>
      <c r="P530" s="169"/>
      <c r="Q530" s="169"/>
      <c r="R530" s="169"/>
      <c r="S530" s="169"/>
      <c r="T530" s="170"/>
      <c r="AT530" s="165" t="s">
        <v>129</v>
      </c>
      <c r="AU530" s="165" t="s">
        <v>83</v>
      </c>
      <c r="AV530" s="13" t="s">
        <v>81</v>
      </c>
      <c r="AW530" s="13" t="s">
        <v>30</v>
      </c>
      <c r="AX530" s="13" t="s">
        <v>73</v>
      </c>
      <c r="AY530" s="165" t="s">
        <v>120</v>
      </c>
    </row>
    <row r="531" spans="1:65" s="14" customFormat="1">
      <c r="B531" s="171"/>
      <c r="D531" s="159" t="s">
        <v>129</v>
      </c>
      <c r="E531" s="172" t="s">
        <v>1</v>
      </c>
      <c r="F531" s="173" t="s">
        <v>800</v>
      </c>
      <c r="H531" s="174">
        <v>94.44</v>
      </c>
      <c r="I531" s="175"/>
      <c r="L531" s="171"/>
      <c r="M531" s="176"/>
      <c r="N531" s="177"/>
      <c r="O531" s="177"/>
      <c r="P531" s="177"/>
      <c r="Q531" s="177"/>
      <c r="R531" s="177"/>
      <c r="S531" s="177"/>
      <c r="T531" s="178"/>
      <c r="AT531" s="172" t="s">
        <v>129</v>
      </c>
      <c r="AU531" s="172" t="s">
        <v>83</v>
      </c>
      <c r="AV531" s="14" t="s">
        <v>83</v>
      </c>
      <c r="AW531" s="14" t="s">
        <v>30</v>
      </c>
      <c r="AX531" s="14" t="s">
        <v>73</v>
      </c>
      <c r="AY531" s="172" t="s">
        <v>120</v>
      </c>
    </row>
    <row r="532" spans="1:65" s="13" customFormat="1" ht="22.5">
      <c r="B532" s="164"/>
      <c r="D532" s="159" t="s">
        <v>129</v>
      </c>
      <c r="E532" s="165" t="s">
        <v>1</v>
      </c>
      <c r="F532" s="166" t="s">
        <v>625</v>
      </c>
      <c r="H532" s="165" t="s">
        <v>1</v>
      </c>
      <c r="I532" s="167"/>
      <c r="L532" s="164"/>
      <c r="M532" s="168"/>
      <c r="N532" s="169"/>
      <c r="O532" s="169"/>
      <c r="P532" s="169"/>
      <c r="Q532" s="169"/>
      <c r="R532" s="169"/>
      <c r="S532" s="169"/>
      <c r="T532" s="170"/>
      <c r="AT532" s="165" t="s">
        <v>129</v>
      </c>
      <c r="AU532" s="165" t="s">
        <v>83</v>
      </c>
      <c r="AV532" s="13" t="s">
        <v>81</v>
      </c>
      <c r="AW532" s="13" t="s">
        <v>30</v>
      </c>
      <c r="AX532" s="13" t="s">
        <v>73</v>
      </c>
      <c r="AY532" s="165" t="s">
        <v>120</v>
      </c>
    </row>
    <row r="533" spans="1:65" s="14" customFormat="1">
      <c r="B533" s="171"/>
      <c r="D533" s="159" t="s">
        <v>129</v>
      </c>
      <c r="E533" s="172" t="s">
        <v>1</v>
      </c>
      <c r="F533" s="173" t="s">
        <v>801</v>
      </c>
      <c r="H533" s="174">
        <v>0.315</v>
      </c>
      <c r="I533" s="175"/>
      <c r="L533" s="171"/>
      <c r="M533" s="176"/>
      <c r="N533" s="177"/>
      <c r="O533" s="177"/>
      <c r="P533" s="177"/>
      <c r="Q533" s="177"/>
      <c r="R533" s="177"/>
      <c r="S533" s="177"/>
      <c r="T533" s="178"/>
      <c r="AT533" s="172" t="s">
        <v>129</v>
      </c>
      <c r="AU533" s="172" t="s">
        <v>83</v>
      </c>
      <c r="AV533" s="14" t="s">
        <v>83</v>
      </c>
      <c r="AW533" s="14" t="s">
        <v>30</v>
      </c>
      <c r="AX533" s="14" t="s">
        <v>73</v>
      </c>
      <c r="AY533" s="172" t="s">
        <v>120</v>
      </c>
    </row>
    <row r="534" spans="1:65" s="14" customFormat="1">
      <c r="B534" s="171"/>
      <c r="D534" s="159" t="s">
        <v>129</v>
      </c>
      <c r="E534" s="172" t="s">
        <v>1</v>
      </c>
      <c r="F534" s="173" t="s">
        <v>802</v>
      </c>
      <c r="H534" s="174">
        <v>0.42</v>
      </c>
      <c r="I534" s="175"/>
      <c r="L534" s="171"/>
      <c r="M534" s="176"/>
      <c r="N534" s="177"/>
      <c r="O534" s="177"/>
      <c r="P534" s="177"/>
      <c r="Q534" s="177"/>
      <c r="R534" s="177"/>
      <c r="S534" s="177"/>
      <c r="T534" s="178"/>
      <c r="AT534" s="172" t="s">
        <v>129</v>
      </c>
      <c r="AU534" s="172" t="s">
        <v>83</v>
      </c>
      <c r="AV534" s="14" t="s">
        <v>83</v>
      </c>
      <c r="AW534" s="14" t="s">
        <v>30</v>
      </c>
      <c r="AX534" s="14" t="s">
        <v>73</v>
      </c>
      <c r="AY534" s="172" t="s">
        <v>120</v>
      </c>
    </row>
    <row r="535" spans="1:65" s="13" customFormat="1">
      <c r="B535" s="164"/>
      <c r="D535" s="159" t="s">
        <v>129</v>
      </c>
      <c r="E535" s="165" t="s">
        <v>1</v>
      </c>
      <c r="F535" s="166" t="s">
        <v>628</v>
      </c>
      <c r="H535" s="165" t="s">
        <v>1</v>
      </c>
      <c r="I535" s="167"/>
      <c r="L535" s="164"/>
      <c r="M535" s="168"/>
      <c r="N535" s="169"/>
      <c r="O535" s="169"/>
      <c r="P535" s="169"/>
      <c r="Q535" s="169"/>
      <c r="R535" s="169"/>
      <c r="S535" s="169"/>
      <c r="T535" s="170"/>
      <c r="AT535" s="165" t="s">
        <v>129</v>
      </c>
      <c r="AU535" s="165" t="s">
        <v>83</v>
      </c>
      <c r="AV535" s="13" t="s">
        <v>81</v>
      </c>
      <c r="AW535" s="13" t="s">
        <v>30</v>
      </c>
      <c r="AX535" s="13" t="s">
        <v>73</v>
      </c>
      <c r="AY535" s="165" t="s">
        <v>120</v>
      </c>
    </row>
    <row r="536" spans="1:65" s="14" customFormat="1">
      <c r="B536" s="171"/>
      <c r="D536" s="159" t="s">
        <v>129</v>
      </c>
      <c r="E536" s="172" t="s">
        <v>1</v>
      </c>
      <c r="F536" s="173" t="s">
        <v>803</v>
      </c>
      <c r="H536" s="174">
        <v>5.0000000000000001E-3</v>
      </c>
      <c r="I536" s="175"/>
      <c r="L536" s="171"/>
      <c r="M536" s="176"/>
      <c r="N536" s="177"/>
      <c r="O536" s="177"/>
      <c r="P536" s="177"/>
      <c r="Q536" s="177"/>
      <c r="R536" s="177"/>
      <c r="S536" s="177"/>
      <c r="T536" s="178"/>
      <c r="AT536" s="172" t="s">
        <v>129</v>
      </c>
      <c r="AU536" s="172" t="s">
        <v>83</v>
      </c>
      <c r="AV536" s="14" t="s">
        <v>83</v>
      </c>
      <c r="AW536" s="14" t="s">
        <v>30</v>
      </c>
      <c r="AX536" s="14" t="s">
        <v>73</v>
      </c>
      <c r="AY536" s="172" t="s">
        <v>120</v>
      </c>
    </row>
    <row r="537" spans="1:65" s="13" customFormat="1">
      <c r="B537" s="164"/>
      <c r="D537" s="159" t="s">
        <v>129</v>
      </c>
      <c r="E537" s="165" t="s">
        <v>1</v>
      </c>
      <c r="F537" s="166" t="s">
        <v>630</v>
      </c>
      <c r="H537" s="165" t="s">
        <v>1</v>
      </c>
      <c r="I537" s="167"/>
      <c r="L537" s="164"/>
      <c r="M537" s="168"/>
      <c r="N537" s="169"/>
      <c r="O537" s="169"/>
      <c r="P537" s="169"/>
      <c r="Q537" s="169"/>
      <c r="R537" s="169"/>
      <c r="S537" s="169"/>
      <c r="T537" s="170"/>
      <c r="AT537" s="165" t="s">
        <v>129</v>
      </c>
      <c r="AU537" s="165" t="s">
        <v>83</v>
      </c>
      <c r="AV537" s="13" t="s">
        <v>81</v>
      </c>
      <c r="AW537" s="13" t="s">
        <v>30</v>
      </c>
      <c r="AX537" s="13" t="s">
        <v>73</v>
      </c>
      <c r="AY537" s="165" t="s">
        <v>120</v>
      </c>
    </row>
    <row r="538" spans="1:65" s="14" customFormat="1">
      <c r="B538" s="171"/>
      <c r="D538" s="159" t="s">
        <v>129</v>
      </c>
      <c r="E538" s="172" t="s">
        <v>1</v>
      </c>
      <c r="F538" s="173" t="s">
        <v>804</v>
      </c>
      <c r="H538" s="174">
        <v>684.49699999999996</v>
      </c>
      <c r="I538" s="175"/>
      <c r="L538" s="171"/>
      <c r="M538" s="176"/>
      <c r="N538" s="177"/>
      <c r="O538" s="177"/>
      <c r="P538" s="177"/>
      <c r="Q538" s="177"/>
      <c r="R538" s="177"/>
      <c r="S538" s="177"/>
      <c r="T538" s="178"/>
      <c r="AT538" s="172" t="s">
        <v>129</v>
      </c>
      <c r="AU538" s="172" t="s">
        <v>83</v>
      </c>
      <c r="AV538" s="14" t="s">
        <v>83</v>
      </c>
      <c r="AW538" s="14" t="s">
        <v>30</v>
      </c>
      <c r="AX538" s="14" t="s">
        <v>73</v>
      </c>
      <c r="AY538" s="172" t="s">
        <v>120</v>
      </c>
    </row>
    <row r="539" spans="1:65" s="13" customFormat="1">
      <c r="B539" s="164"/>
      <c r="D539" s="159" t="s">
        <v>129</v>
      </c>
      <c r="E539" s="165" t="s">
        <v>1</v>
      </c>
      <c r="F539" s="166" t="s">
        <v>632</v>
      </c>
      <c r="H539" s="165" t="s">
        <v>1</v>
      </c>
      <c r="I539" s="167"/>
      <c r="L539" s="164"/>
      <c r="M539" s="168"/>
      <c r="N539" s="169"/>
      <c r="O539" s="169"/>
      <c r="P539" s="169"/>
      <c r="Q539" s="169"/>
      <c r="R539" s="169"/>
      <c r="S539" s="169"/>
      <c r="T539" s="170"/>
      <c r="AT539" s="165" t="s">
        <v>129</v>
      </c>
      <c r="AU539" s="165" t="s">
        <v>83</v>
      </c>
      <c r="AV539" s="13" t="s">
        <v>81</v>
      </c>
      <c r="AW539" s="13" t="s">
        <v>30</v>
      </c>
      <c r="AX539" s="13" t="s">
        <v>73</v>
      </c>
      <c r="AY539" s="165" t="s">
        <v>120</v>
      </c>
    </row>
    <row r="540" spans="1:65" s="14" customFormat="1">
      <c r="B540" s="171"/>
      <c r="D540" s="159" t="s">
        <v>129</v>
      </c>
      <c r="E540" s="172" t="s">
        <v>1</v>
      </c>
      <c r="F540" s="173" t="s">
        <v>81</v>
      </c>
      <c r="H540" s="174">
        <v>1</v>
      </c>
      <c r="I540" s="175"/>
      <c r="L540" s="171"/>
      <c r="M540" s="176"/>
      <c r="N540" s="177"/>
      <c r="O540" s="177"/>
      <c r="P540" s="177"/>
      <c r="Q540" s="177"/>
      <c r="R540" s="177"/>
      <c r="S540" s="177"/>
      <c r="T540" s="178"/>
      <c r="AT540" s="172" t="s">
        <v>129</v>
      </c>
      <c r="AU540" s="172" t="s">
        <v>83</v>
      </c>
      <c r="AV540" s="14" t="s">
        <v>83</v>
      </c>
      <c r="AW540" s="14" t="s">
        <v>30</v>
      </c>
      <c r="AX540" s="14" t="s">
        <v>73</v>
      </c>
      <c r="AY540" s="172" t="s">
        <v>120</v>
      </c>
    </row>
    <row r="541" spans="1:65" s="15" customFormat="1">
      <c r="B541" s="179"/>
      <c r="D541" s="159" t="s">
        <v>129</v>
      </c>
      <c r="E541" s="180" t="s">
        <v>1</v>
      </c>
      <c r="F541" s="181" t="s">
        <v>132</v>
      </c>
      <c r="H541" s="182">
        <v>861.67700000000002</v>
      </c>
      <c r="I541" s="183"/>
      <c r="L541" s="179"/>
      <c r="M541" s="184"/>
      <c r="N541" s="185"/>
      <c r="O541" s="185"/>
      <c r="P541" s="185"/>
      <c r="Q541" s="185"/>
      <c r="R541" s="185"/>
      <c r="S541" s="185"/>
      <c r="T541" s="186"/>
      <c r="AT541" s="180" t="s">
        <v>129</v>
      </c>
      <c r="AU541" s="180" t="s">
        <v>83</v>
      </c>
      <c r="AV541" s="15" t="s">
        <v>127</v>
      </c>
      <c r="AW541" s="15" t="s">
        <v>30</v>
      </c>
      <c r="AX541" s="15" t="s">
        <v>81</v>
      </c>
      <c r="AY541" s="180" t="s">
        <v>120</v>
      </c>
    </row>
    <row r="542" spans="1:65" s="2" customFormat="1" ht="33" customHeight="1">
      <c r="A542" s="32"/>
      <c r="B542" s="144"/>
      <c r="C542" s="145" t="s">
        <v>513</v>
      </c>
      <c r="D542" s="145" t="s">
        <v>123</v>
      </c>
      <c r="E542" s="146" t="s">
        <v>634</v>
      </c>
      <c r="F542" s="147" t="s">
        <v>805</v>
      </c>
      <c r="G542" s="148" t="s">
        <v>146</v>
      </c>
      <c r="H542" s="149">
        <v>282.64</v>
      </c>
      <c r="I542" s="150"/>
      <c r="J542" s="151">
        <f>ROUND(I542*H542,2)</f>
        <v>0</v>
      </c>
      <c r="K542" s="152"/>
      <c r="L542" s="33"/>
      <c r="M542" s="153" t="s">
        <v>1</v>
      </c>
      <c r="N542" s="154" t="s">
        <v>38</v>
      </c>
      <c r="O542" s="58"/>
      <c r="P542" s="155">
        <f>O542*H542</f>
        <v>0</v>
      </c>
      <c r="Q542" s="155">
        <v>0</v>
      </c>
      <c r="R542" s="155">
        <f>Q542*H542</f>
        <v>0</v>
      </c>
      <c r="S542" s="155">
        <v>0</v>
      </c>
      <c r="T542" s="156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57" t="s">
        <v>127</v>
      </c>
      <c r="AT542" s="157" t="s">
        <v>123</v>
      </c>
      <c r="AU542" s="157" t="s">
        <v>83</v>
      </c>
      <c r="AY542" s="17" t="s">
        <v>120</v>
      </c>
      <c r="BE542" s="158">
        <f>IF(N542="základní",J542,0)</f>
        <v>0</v>
      </c>
      <c r="BF542" s="158">
        <f>IF(N542="snížená",J542,0)</f>
        <v>0</v>
      </c>
      <c r="BG542" s="158">
        <f>IF(N542="zákl. přenesená",J542,0)</f>
        <v>0</v>
      </c>
      <c r="BH542" s="158">
        <f>IF(N542="sníž. přenesená",J542,0)</f>
        <v>0</v>
      </c>
      <c r="BI542" s="158">
        <f>IF(N542="nulová",J542,0)</f>
        <v>0</v>
      </c>
      <c r="BJ542" s="17" t="s">
        <v>81</v>
      </c>
      <c r="BK542" s="158">
        <f>ROUND(I542*H542,2)</f>
        <v>0</v>
      </c>
      <c r="BL542" s="17" t="s">
        <v>127</v>
      </c>
      <c r="BM542" s="157" t="s">
        <v>526</v>
      </c>
    </row>
    <row r="543" spans="1:65" s="2" customFormat="1" ht="19.5">
      <c r="A543" s="32"/>
      <c r="B543" s="33"/>
      <c r="C543" s="32"/>
      <c r="D543" s="159" t="s">
        <v>128</v>
      </c>
      <c r="E543" s="32"/>
      <c r="F543" s="160" t="s">
        <v>805</v>
      </c>
      <c r="G543" s="32"/>
      <c r="H543" s="32"/>
      <c r="I543" s="161"/>
      <c r="J543" s="32"/>
      <c r="K543" s="32"/>
      <c r="L543" s="33"/>
      <c r="M543" s="162"/>
      <c r="N543" s="163"/>
      <c r="O543" s="58"/>
      <c r="P543" s="58"/>
      <c r="Q543" s="58"/>
      <c r="R543" s="58"/>
      <c r="S543" s="58"/>
      <c r="T543" s="59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T543" s="17" t="s">
        <v>128</v>
      </c>
      <c r="AU543" s="17" t="s">
        <v>83</v>
      </c>
    </row>
    <row r="544" spans="1:65" s="13" customFormat="1">
      <c r="B544" s="164"/>
      <c r="D544" s="159" t="s">
        <v>129</v>
      </c>
      <c r="E544" s="165" t="s">
        <v>1</v>
      </c>
      <c r="F544" s="166" t="s">
        <v>637</v>
      </c>
      <c r="H544" s="165" t="s">
        <v>1</v>
      </c>
      <c r="I544" s="167"/>
      <c r="L544" s="164"/>
      <c r="M544" s="168"/>
      <c r="N544" s="169"/>
      <c r="O544" s="169"/>
      <c r="P544" s="169"/>
      <c r="Q544" s="169"/>
      <c r="R544" s="169"/>
      <c r="S544" s="169"/>
      <c r="T544" s="170"/>
      <c r="AT544" s="165" t="s">
        <v>129</v>
      </c>
      <c r="AU544" s="165" t="s">
        <v>83</v>
      </c>
      <c r="AV544" s="13" t="s">
        <v>81</v>
      </c>
      <c r="AW544" s="13" t="s">
        <v>30</v>
      </c>
      <c r="AX544" s="13" t="s">
        <v>73</v>
      </c>
      <c r="AY544" s="165" t="s">
        <v>120</v>
      </c>
    </row>
    <row r="545" spans="1:65" s="14" customFormat="1">
      <c r="B545" s="171"/>
      <c r="D545" s="159" t="s">
        <v>129</v>
      </c>
      <c r="E545" s="172" t="s">
        <v>1</v>
      </c>
      <c r="F545" s="173" t="s">
        <v>806</v>
      </c>
      <c r="H545" s="174">
        <v>275.49</v>
      </c>
      <c r="I545" s="175"/>
      <c r="L545" s="171"/>
      <c r="M545" s="176"/>
      <c r="N545" s="177"/>
      <c r="O545" s="177"/>
      <c r="P545" s="177"/>
      <c r="Q545" s="177"/>
      <c r="R545" s="177"/>
      <c r="S545" s="177"/>
      <c r="T545" s="178"/>
      <c r="AT545" s="172" t="s">
        <v>129</v>
      </c>
      <c r="AU545" s="172" t="s">
        <v>83</v>
      </c>
      <c r="AV545" s="14" t="s">
        <v>83</v>
      </c>
      <c r="AW545" s="14" t="s">
        <v>30</v>
      </c>
      <c r="AX545" s="14" t="s">
        <v>73</v>
      </c>
      <c r="AY545" s="172" t="s">
        <v>120</v>
      </c>
    </row>
    <row r="546" spans="1:65" s="13" customFormat="1" ht="22.5">
      <c r="B546" s="164"/>
      <c r="D546" s="159" t="s">
        <v>129</v>
      </c>
      <c r="E546" s="165" t="s">
        <v>1</v>
      </c>
      <c r="F546" s="166" t="s">
        <v>639</v>
      </c>
      <c r="H546" s="165" t="s">
        <v>1</v>
      </c>
      <c r="I546" s="167"/>
      <c r="L546" s="164"/>
      <c r="M546" s="168"/>
      <c r="N546" s="169"/>
      <c r="O546" s="169"/>
      <c r="P546" s="169"/>
      <c r="Q546" s="169"/>
      <c r="R546" s="169"/>
      <c r="S546" s="169"/>
      <c r="T546" s="170"/>
      <c r="AT546" s="165" t="s">
        <v>129</v>
      </c>
      <c r="AU546" s="165" t="s">
        <v>83</v>
      </c>
      <c r="AV546" s="13" t="s">
        <v>81</v>
      </c>
      <c r="AW546" s="13" t="s">
        <v>30</v>
      </c>
      <c r="AX546" s="13" t="s">
        <v>73</v>
      </c>
      <c r="AY546" s="165" t="s">
        <v>120</v>
      </c>
    </row>
    <row r="547" spans="1:65" s="14" customFormat="1">
      <c r="B547" s="171"/>
      <c r="D547" s="159" t="s">
        <v>129</v>
      </c>
      <c r="E547" s="172" t="s">
        <v>1</v>
      </c>
      <c r="F547" s="173" t="s">
        <v>807</v>
      </c>
      <c r="H547" s="174">
        <v>0.39</v>
      </c>
      <c r="I547" s="175"/>
      <c r="L547" s="171"/>
      <c r="M547" s="176"/>
      <c r="N547" s="177"/>
      <c r="O547" s="177"/>
      <c r="P547" s="177"/>
      <c r="Q547" s="177"/>
      <c r="R547" s="177"/>
      <c r="S547" s="177"/>
      <c r="T547" s="178"/>
      <c r="AT547" s="172" t="s">
        <v>129</v>
      </c>
      <c r="AU547" s="172" t="s">
        <v>83</v>
      </c>
      <c r="AV547" s="14" t="s">
        <v>83</v>
      </c>
      <c r="AW547" s="14" t="s">
        <v>30</v>
      </c>
      <c r="AX547" s="14" t="s">
        <v>73</v>
      </c>
      <c r="AY547" s="172" t="s">
        <v>120</v>
      </c>
    </row>
    <row r="548" spans="1:65" s="13" customFormat="1">
      <c r="B548" s="164"/>
      <c r="D548" s="159" t="s">
        <v>129</v>
      </c>
      <c r="E548" s="165" t="s">
        <v>1</v>
      </c>
      <c r="F548" s="166" t="s">
        <v>640</v>
      </c>
      <c r="H548" s="165" t="s">
        <v>1</v>
      </c>
      <c r="I548" s="167"/>
      <c r="L548" s="164"/>
      <c r="M548" s="168"/>
      <c r="N548" s="169"/>
      <c r="O548" s="169"/>
      <c r="P548" s="169"/>
      <c r="Q548" s="169"/>
      <c r="R548" s="169"/>
      <c r="S548" s="169"/>
      <c r="T548" s="170"/>
      <c r="AT548" s="165" t="s">
        <v>129</v>
      </c>
      <c r="AU548" s="165" t="s">
        <v>83</v>
      </c>
      <c r="AV548" s="13" t="s">
        <v>81</v>
      </c>
      <c r="AW548" s="13" t="s">
        <v>30</v>
      </c>
      <c r="AX548" s="13" t="s">
        <v>73</v>
      </c>
      <c r="AY548" s="165" t="s">
        <v>120</v>
      </c>
    </row>
    <row r="549" spans="1:65" s="14" customFormat="1">
      <c r="B549" s="171"/>
      <c r="D549" s="159" t="s">
        <v>129</v>
      </c>
      <c r="E549" s="172" t="s">
        <v>1</v>
      </c>
      <c r="F549" s="173" t="s">
        <v>808</v>
      </c>
      <c r="H549" s="174">
        <v>0.438</v>
      </c>
      <c r="I549" s="175"/>
      <c r="L549" s="171"/>
      <c r="M549" s="176"/>
      <c r="N549" s="177"/>
      <c r="O549" s="177"/>
      <c r="P549" s="177"/>
      <c r="Q549" s="177"/>
      <c r="R549" s="177"/>
      <c r="S549" s="177"/>
      <c r="T549" s="178"/>
      <c r="AT549" s="172" t="s">
        <v>129</v>
      </c>
      <c r="AU549" s="172" t="s">
        <v>83</v>
      </c>
      <c r="AV549" s="14" t="s">
        <v>83</v>
      </c>
      <c r="AW549" s="14" t="s">
        <v>30</v>
      </c>
      <c r="AX549" s="14" t="s">
        <v>73</v>
      </c>
      <c r="AY549" s="172" t="s">
        <v>120</v>
      </c>
    </row>
    <row r="550" spans="1:65" s="13" customFormat="1">
      <c r="B550" s="164"/>
      <c r="D550" s="159" t="s">
        <v>129</v>
      </c>
      <c r="E550" s="165" t="s">
        <v>1</v>
      </c>
      <c r="F550" s="166" t="s">
        <v>809</v>
      </c>
      <c r="H550" s="165" t="s">
        <v>1</v>
      </c>
      <c r="I550" s="167"/>
      <c r="L550" s="164"/>
      <c r="M550" s="168"/>
      <c r="N550" s="169"/>
      <c r="O550" s="169"/>
      <c r="P550" s="169"/>
      <c r="Q550" s="169"/>
      <c r="R550" s="169"/>
      <c r="S550" s="169"/>
      <c r="T550" s="170"/>
      <c r="AT550" s="165" t="s">
        <v>129</v>
      </c>
      <c r="AU550" s="165" t="s">
        <v>83</v>
      </c>
      <c r="AV550" s="13" t="s">
        <v>81</v>
      </c>
      <c r="AW550" s="13" t="s">
        <v>30</v>
      </c>
      <c r="AX550" s="13" t="s">
        <v>73</v>
      </c>
      <c r="AY550" s="165" t="s">
        <v>120</v>
      </c>
    </row>
    <row r="551" spans="1:65" s="14" customFormat="1">
      <c r="B551" s="171"/>
      <c r="D551" s="159" t="s">
        <v>129</v>
      </c>
      <c r="E551" s="172" t="s">
        <v>1</v>
      </c>
      <c r="F551" s="173" t="s">
        <v>810</v>
      </c>
      <c r="H551" s="174">
        <v>5.9930000000000003</v>
      </c>
      <c r="I551" s="175"/>
      <c r="L551" s="171"/>
      <c r="M551" s="176"/>
      <c r="N551" s="177"/>
      <c r="O551" s="177"/>
      <c r="P551" s="177"/>
      <c r="Q551" s="177"/>
      <c r="R551" s="177"/>
      <c r="S551" s="177"/>
      <c r="T551" s="178"/>
      <c r="AT551" s="172" t="s">
        <v>129</v>
      </c>
      <c r="AU551" s="172" t="s">
        <v>83</v>
      </c>
      <c r="AV551" s="14" t="s">
        <v>83</v>
      </c>
      <c r="AW551" s="14" t="s">
        <v>30</v>
      </c>
      <c r="AX551" s="14" t="s">
        <v>73</v>
      </c>
      <c r="AY551" s="172" t="s">
        <v>120</v>
      </c>
    </row>
    <row r="552" spans="1:65" s="13" customFormat="1">
      <c r="B552" s="164"/>
      <c r="D552" s="159" t="s">
        <v>129</v>
      </c>
      <c r="E552" s="165" t="s">
        <v>1</v>
      </c>
      <c r="F552" s="166" t="s">
        <v>644</v>
      </c>
      <c r="H552" s="165" t="s">
        <v>1</v>
      </c>
      <c r="I552" s="167"/>
      <c r="L552" s="164"/>
      <c r="M552" s="168"/>
      <c r="N552" s="169"/>
      <c r="O552" s="169"/>
      <c r="P552" s="169"/>
      <c r="Q552" s="169"/>
      <c r="R552" s="169"/>
      <c r="S552" s="169"/>
      <c r="T552" s="170"/>
      <c r="AT552" s="165" t="s">
        <v>129</v>
      </c>
      <c r="AU552" s="165" t="s">
        <v>83</v>
      </c>
      <c r="AV552" s="13" t="s">
        <v>81</v>
      </c>
      <c r="AW552" s="13" t="s">
        <v>30</v>
      </c>
      <c r="AX552" s="13" t="s">
        <v>73</v>
      </c>
      <c r="AY552" s="165" t="s">
        <v>120</v>
      </c>
    </row>
    <row r="553" spans="1:65" s="14" customFormat="1">
      <c r="B553" s="171"/>
      <c r="D553" s="159" t="s">
        <v>129</v>
      </c>
      <c r="E553" s="172" t="s">
        <v>1</v>
      </c>
      <c r="F553" s="173" t="s">
        <v>811</v>
      </c>
      <c r="H553" s="174">
        <v>0.309</v>
      </c>
      <c r="I553" s="175"/>
      <c r="L553" s="171"/>
      <c r="M553" s="176"/>
      <c r="N553" s="177"/>
      <c r="O553" s="177"/>
      <c r="P553" s="177"/>
      <c r="Q553" s="177"/>
      <c r="R553" s="177"/>
      <c r="S553" s="177"/>
      <c r="T553" s="178"/>
      <c r="AT553" s="172" t="s">
        <v>129</v>
      </c>
      <c r="AU553" s="172" t="s">
        <v>83</v>
      </c>
      <c r="AV553" s="14" t="s">
        <v>83</v>
      </c>
      <c r="AW553" s="14" t="s">
        <v>30</v>
      </c>
      <c r="AX553" s="14" t="s">
        <v>73</v>
      </c>
      <c r="AY553" s="172" t="s">
        <v>120</v>
      </c>
    </row>
    <row r="554" spans="1:65" s="13" customFormat="1">
      <c r="B554" s="164"/>
      <c r="D554" s="159" t="s">
        <v>129</v>
      </c>
      <c r="E554" s="165" t="s">
        <v>1</v>
      </c>
      <c r="F554" s="166" t="s">
        <v>646</v>
      </c>
      <c r="H554" s="165" t="s">
        <v>1</v>
      </c>
      <c r="I554" s="167"/>
      <c r="L554" s="164"/>
      <c r="M554" s="168"/>
      <c r="N554" s="169"/>
      <c r="O554" s="169"/>
      <c r="P554" s="169"/>
      <c r="Q554" s="169"/>
      <c r="R554" s="169"/>
      <c r="S554" s="169"/>
      <c r="T554" s="170"/>
      <c r="AT554" s="165" t="s">
        <v>129</v>
      </c>
      <c r="AU554" s="165" t="s">
        <v>83</v>
      </c>
      <c r="AV554" s="13" t="s">
        <v>81</v>
      </c>
      <c r="AW554" s="13" t="s">
        <v>30</v>
      </c>
      <c r="AX554" s="13" t="s">
        <v>73</v>
      </c>
      <c r="AY554" s="165" t="s">
        <v>120</v>
      </c>
    </row>
    <row r="555" spans="1:65" s="14" customFormat="1">
      <c r="B555" s="171"/>
      <c r="D555" s="159" t="s">
        <v>129</v>
      </c>
      <c r="E555" s="172" t="s">
        <v>1</v>
      </c>
      <c r="F555" s="173" t="s">
        <v>812</v>
      </c>
      <c r="H555" s="174">
        <v>0.02</v>
      </c>
      <c r="I555" s="175"/>
      <c r="L555" s="171"/>
      <c r="M555" s="176"/>
      <c r="N555" s="177"/>
      <c r="O555" s="177"/>
      <c r="P555" s="177"/>
      <c r="Q555" s="177"/>
      <c r="R555" s="177"/>
      <c r="S555" s="177"/>
      <c r="T555" s="178"/>
      <c r="AT555" s="172" t="s">
        <v>129</v>
      </c>
      <c r="AU555" s="172" t="s">
        <v>83</v>
      </c>
      <c r="AV555" s="14" t="s">
        <v>83</v>
      </c>
      <c r="AW555" s="14" t="s">
        <v>30</v>
      </c>
      <c r="AX555" s="14" t="s">
        <v>73</v>
      </c>
      <c r="AY555" s="172" t="s">
        <v>120</v>
      </c>
    </row>
    <row r="556" spans="1:65" s="15" customFormat="1">
      <c r="B556" s="179"/>
      <c r="D556" s="159" t="s">
        <v>129</v>
      </c>
      <c r="E556" s="180" t="s">
        <v>1</v>
      </c>
      <c r="F556" s="181" t="s">
        <v>132</v>
      </c>
      <c r="H556" s="182">
        <v>282.64</v>
      </c>
      <c r="I556" s="183"/>
      <c r="L556" s="179"/>
      <c r="M556" s="184"/>
      <c r="N556" s="185"/>
      <c r="O556" s="185"/>
      <c r="P556" s="185"/>
      <c r="Q556" s="185"/>
      <c r="R556" s="185"/>
      <c r="S556" s="185"/>
      <c r="T556" s="186"/>
      <c r="AT556" s="180" t="s">
        <v>129</v>
      </c>
      <c r="AU556" s="180" t="s">
        <v>83</v>
      </c>
      <c r="AV556" s="15" t="s">
        <v>127</v>
      </c>
      <c r="AW556" s="15" t="s">
        <v>30</v>
      </c>
      <c r="AX556" s="15" t="s">
        <v>81</v>
      </c>
      <c r="AY556" s="180" t="s">
        <v>120</v>
      </c>
    </row>
    <row r="557" spans="1:65" s="2" customFormat="1" ht="66.75" customHeight="1">
      <c r="A557" s="32"/>
      <c r="B557" s="144"/>
      <c r="C557" s="145" t="s">
        <v>326</v>
      </c>
      <c r="D557" s="145" t="s">
        <v>123</v>
      </c>
      <c r="E557" s="146" t="s">
        <v>650</v>
      </c>
      <c r="F557" s="147" t="s">
        <v>651</v>
      </c>
      <c r="G557" s="148" t="s">
        <v>146</v>
      </c>
      <c r="H557" s="149">
        <v>5.4</v>
      </c>
      <c r="I557" s="150"/>
      <c r="J557" s="151">
        <f>ROUND(I557*H557,2)</f>
        <v>0</v>
      </c>
      <c r="K557" s="152"/>
      <c r="L557" s="33"/>
      <c r="M557" s="153" t="s">
        <v>1</v>
      </c>
      <c r="N557" s="154" t="s">
        <v>38</v>
      </c>
      <c r="O557" s="58"/>
      <c r="P557" s="155">
        <f>O557*H557</f>
        <v>0</v>
      </c>
      <c r="Q557" s="155">
        <v>0</v>
      </c>
      <c r="R557" s="155">
        <f>Q557*H557</f>
        <v>0</v>
      </c>
      <c r="S557" s="155">
        <v>0</v>
      </c>
      <c r="T557" s="156">
        <f>S557*H557</f>
        <v>0</v>
      </c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157" t="s">
        <v>127</v>
      </c>
      <c r="AT557" s="157" t="s">
        <v>123</v>
      </c>
      <c r="AU557" s="157" t="s">
        <v>83</v>
      </c>
      <c r="AY557" s="17" t="s">
        <v>120</v>
      </c>
      <c r="BE557" s="158">
        <f>IF(N557="základní",J557,0)</f>
        <v>0</v>
      </c>
      <c r="BF557" s="158">
        <f>IF(N557="snížená",J557,0)</f>
        <v>0</v>
      </c>
      <c r="BG557" s="158">
        <f>IF(N557="zákl. přenesená",J557,0)</f>
        <v>0</v>
      </c>
      <c r="BH557" s="158">
        <f>IF(N557="sníž. přenesená",J557,0)</f>
        <v>0</v>
      </c>
      <c r="BI557" s="158">
        <f>IF(N557="nulová",J557,0)</f>
        <v>0</v>
      </c>
      <c r="BJ557" s="17" t="s">
        <v>81</v>
      </c>
      <c r="BK557" s="158">
        <f>ROUND(I557*H557,2)</f>
        <v>0</v>
      </c>
      <c r="BL557" s="17" t="s">
        <v>127</v>
      </c>
      <c r="BM557" s="157" t="s">
        <v>530</v>
      </c>
    </row>
    <row r="558" spans="1:65" s="2" customFormat="1" ht="39">
      <c r="A558" s="32"/>
      <c r="B558" s="33"/>
      <c r="C558" s="32"/>
      <c r="D558" s="159" t="s">
        <v>128</v>
      </c>
      <c r="E558" s="32"/>
      <c r="F558" s="160" t="s">
        <v>651</v>
      </c>
      <c r="G558" s="32"/>
      <c r="H558" s="32"/>
      <c r="I558" s="161"/>
      <c r="J558" s="32"/>
      <c r="K558" s="32"/>
      <c r="L558" s="33"/>
      <c r="M558" s="162"/>
      <c r="N558" s="163"/>
      <c r="O558" s="58"/>
      <c r="P558" s="58"/>
      <c r="Q558" s="58"/>
      <c r="R558" s="58"/>
      <c r="S558" s="58"/>
      <c r="T558" s="59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T558" s="17" t="s">
        <v>128</v>
      </c>
      <c r="AU558" s="17" t="s">
        <v>83</v>
      </c>
    </row>
    <row r="559" spans="1:65" s="13" customFormat="1">
      <c r="B559" s="164"/>
      <c r="D559" s="159" t="s">
        <v>129</v>
      </c>
      <c r="E559" s="165" t="s">
        <v>1</v>
      </c>
      <c r="F559" s="166" t="s">
        <v>813</v>
      </c>
      <c r="H559" s="165" t="s">
        <v>1</v>
      </c>
      <c r="I559" s="167"/>
      <c r="L559" s="164"/>
      <c r="M559" s="168"/>
      <c r="N559" s="169"/>
      <c r="O559" s="169"/>
      <c r="P559" s="169"/>
      <c r="Q559" s="169"/>
      <c r="R559" s="169"/>
      <c r="S559" s="169"/>
      <c r="T559" s="170"/>
      <c r="AT559" s="165" t="s">
        <v>129</v>
      </c>
      <c r="AU559" s="165" t="s">
        <v>83</v>
      </c>
      <c r="AV559" s="13" t="s">
        <v>81</v>
      </c>
      <c r="AW559" s="13" t="s">
        <v>30</v>
      </c>
      <c r="AX559" s="13" t="s">
        <v>73</v>
      </c>
      <c r="AY559" s="165" t="s">
        <v>120</v>
      </c>
    </row>
    <row r="560" spans="1:65" s="14" customFormat="1">
      <c r="B560" s="171"/>
      <c r="D560" s="159" t="s">
        <v>129</v>
      </c>
      <c r="E560" s="172" t="s">
        <v>1</v>
      </c>
      <c r="F560" s="173" t="s">
        <v>814</v>
      </c>
      <c r="H560" s="174">
        <v>5.4</v>
      </c>
      <c r="I560" s="175"/>
      <c r="L560" s="171"/>
      <c r="M560" s="176"/>
      <c r="N560" s="177"/>
      <c r="O560" s="177"/>
      <c r="P560" s="177"/>
      <c r="Q560" s="177"/>
      <c r="R560" s="177"/>
      <c r="S560" s="177"/>
      <c r="T560" s="178"/>
      <c r="AT560" s="172" t="s">
        <v>129</v>
      </c>
      <c r="AU560" s="172" t="s">
        <v>83</v>
      </c>
      <c r="AV560" s="14" t="s">
        <v>83</v>
      </c>
      <c r="AW560" s="14" t="s">
        <v>30</v>
      </c>
      <c r="AX560" s="14" t="s">
        <v>73</v>
      </c>
      <c r="AY560" s="172" t="s">
        <v>120</v>
      </c>
    </row>
    <row r="561" spans="1:65" s="15" customFormat="1">
      <c r="B561" s="179"/>
      <c r="D561" s="159" t="s">
        <v>129</v>
      </c>
      <c r="E561" s="180" t="s">
        <v>1</v>
      </c>
      <c r="F561" s="181" t="s">
        <v>132</v>
      </c>
      <c r="H561" s="182">
        <v>5.4</v>
      </c>
      <c r="I561" s="183"/>
      <c r="L561" s="179"/>
      <c r="M561" s="184"/>
      <c r="N561" s="185"/>
      <c r="O561" s="185"/>
      <c r="P561" s="185"/>
      <c r="Q561" s="185"/>
      <c r="R561" s="185"/>
      <c r="S561" s="185"/>
      <c r="T561" s="186"/>
      <c r="AT561" s="180" t="s">
        <v>129</v>
      </c>
      <c r="AU561" s="180" t="s">
        <v>83</v>
      </c>
      <c r="AV561" s="15" t="s">
        <v>127</v>
      </c>
      <c r="AW561" s="15" t="s">
        <v>30</v>
      </c>
      <c r="AX561" s="15" t="s">
        <v>81</v>
      </c>
      <c r="AY561" s="180" t="s">
        <v>120</v>
      </c>
    </row>
    <row r="562" spans="1:65" s="2" customFormat="1" ht="66.75" customHeight="1">
      <c r="A562" s="32"/>
      <c r="B562" s="144"/>
      <c r="C562" s="145" t="s">
        <v>523</v>
      </c>
      <c r="D562" s="145" t="s">
        <v>123</v>
      </c>
      <c r="E562" s="146" t="s">
        <v>656</v>
      </c>
      <c r="F562" s="147" t="s">
        <v>657</v>
      </c>
      <c r="G562" s="148" t="s">
        <v>146</v>
      </c>
      <c r="H562" s="149">
        <v>1.2</v>
      </c>
      <c r="I562" s="150"/>
      <c r="J562" s="151">
        <f>ROUND(I562*H562,2)</f>
        <v>0</v>
      </c>
      <c r="K562" s="152"/>
      <c r="L562" s="33"/>
      <c r="M562" s="153" t="s">
        <v>1</v>
      </c>
      <c r="N562" s="154" t="s">
        <v>38</v>
      </c>
      <c r="O562" s="58"/>
      <c r="P562" s="155">
        <f>O562*H562</f>
        <v>0</v>
      </c>
      <c r="Q562" s="155">
        <v>0</v>
      </c>
      <c r="R562" s="155">
        <f>Q562*H562</f>
        <v>0</v>
      </c>
      <c r="S562" s="155">
        <v>0</v>
      </c>
      <c r="T562" s="156">
        <f>S562*H562</f>
        <v>0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57" t="s">
        <v>127</v>
      </c>
      <c r="AT562" s="157" t="s">
        <v>123</v>
      </c>
      <c r="AU562" s="157" t="s">
        <v>83</v>
      </c>
      <c r="AY562" s="17" t="s">
        <v>120</v>
      </c>
      <c r="BE562" s="158">
        <f>IF(N562="základní",J562,0)</f>
        <v>0</v>
      </c>
      <c r="BF562" s="158">
        <f>IF(N562="snížená",J562,0)</f>
        <v>0</v>
      </c>
      <c r="BG562" s="158">
        <f>IF(N562="zákl. přenesená",J562,0)</f>
        <v>0</v>
      </c>
      <c r="BH562" s="158">
        <f>IF(N562="sníž. přenesená",J562,0)</f>
        <v>0</v>
      </c>
      <c r="BI562" s="158">
        <f>IF(N562="nulová",J562,0)</f>
        <v>0</v>
      </c>
      <c r="BJ562" s="17" t="s">
        <v>81</v>
      </c>
      <c r="BK562" s="158">
        <f>ROUND(I562*H562,2)</f>
        <v>0</v>
      </c>
      <c r="BL562" s="17" t="s">
        <v>127</v>
      </c>
      <c r="BM562" s="157" t="s">
        <v>536</v>
      </c>
    </row>
    <row r="563" spans="1:65" s="2" customFormat="1" ht="39">
      <c r="A563" s="32"/>
      <c r="B563" s="33"/>
      <c r="C563" s="32"/>
      <c r="D563" s="159" t="s">
        <v>128</v>
      </c>
      <c r="E563" s="32"/>
      <c r="F563" s="160" t="s">
        <v>657</v>
      </c>
      <c r="G563" s="32"/>
      <c r="H563" s="32"/>
      <c r="I563" s="161"/>
      <c r="J563" s="32"/>
      <c r="K563" s="32"/>
      <c r="L563" s="33"/>
      <c r="M563" s="162"/>
      <c r="N563" s="163"/>
      <c r="O563" s="58"/>
      <c r="P563" s="58"/>
      <c r="Q563" s="58"/>
      <c r="R563" s="58"/>
      <c r="S563" s="58"/>
      <c r="T563" s="59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T563" s="17" t="s">
        <v>128</v>
      </c>
      <c r="AU563" s="17" t="s">
        <v>83</v>
      </c>
    </row>
    <row r="564" spans="1:65" s="13" customFormat="1">
      <c r="B564" s="164"/>
      <c r="D564" s="159" t="s">
        <v>129</v>
      </c>
      <c r="E564" s="165" t="s">
        <v>1</v>
      </c>
      <c r="F564" s="166" t="s">
        <v>659</v>
      </c>
      <c r="H564" s="165" t="s">
        <v>1</v>
      </c>
      <c r="I564" s="167"/>
      <c r="L564" s="164"/>
      <c r="M564" s="168"/>
      <c r="N564" s="169"/>
      <c r="O564" s="169"/>
      <c r="P564" s="169"/>
      <c r="Q564" s="169"/>
      <c r="R564" s="169"/>
      <c r="S564" s="169"/>
      <c r="T564" s="170"/>
      <c r="AT564" s="165" t="s">
        <v>129</v>
      </c>
      <c r="AU564" s="165" t="s">
        <v>83</v>
      </c>
      <c r="AV564" s="13" t="s">
        <v>81</v>
      </c>
      <c r="AW564" s="13" t="s">
        <v>30</v>
      </c>
      <c r="AX564" s="13" t="s">
        <v>73</v>
      </c>
      <c r="AY564" s="165" t="s">
        <v>120</v>
      </c>
    </row>
    <row r="565" spans="1:65" s="14" customFormat="1">
      <c r="B565" s="171"/>
      <c r="D565" s="159" t="s">
        <v>129</v>
      </c>
      <c r="E565" s="172" t="s">
        <v>1</v>
      </c>
      <c r="F565" s="173" t="s">
        <v>815</v>
      </c>
      <c r="H565" s="174">
        <v>1.2</v>
      </c>
      <c r="I565" s="175"/>
      <c r="L565" s="171"/>
      <c r="M565" s="176"/>
      <c r="N565" s="177"/>
      <c r="O565" s="177"/>
      <c r="P565" s="177"/>
      <c r="Q565" s="177"/>
      <c r="R565" s="177"/>
      <c r="S565" s="177"/>
      <c r="T565" s="178"/>
      <c r="AT565" s="172" t="s">
        <v>129</v>
      </c>
      <c r="AU565" s="172" t="s">
        <v>83</v>
      </c>
      <c r="AV565" s="14" t="s">
        <v>83</v>
      </c>
      <c r="AW565" s="14" t="s">
        <v>30</v>
      </c>
      <c r="AX565" s="14" t="s">
        <v>73</v>
      </c>
      <c r="AY565" s="172" t="s">
        <v>120</v>
      </c>
    </row>
    <row r="566" spans="1:65" s="15" customFormat="1">
      <c r="B566" s="179"/>
      <c r="D566" s="159" t="s">
        <v>129</v>
      </c>
      <c r="E566" s="180" t="s">
        <v>1</v>
      </c>
      <c r="F566" s="181" t="s">
        <v>132</v>
      </c>
      <c r="H566" s="182">
        <v>1.2</v>
      </c>
      <c r="I566" s="183"/>
      <c r="L566" s="179"/>
      <c r="M566" s="184"/>
      <c r="N566" s="185"/>
      <c r="O566" s="185"/>
      <c r="P566" s="185"/>
      <c r="Q566" s="185"/>
      <c r="R566" s="185"/>
      <c r="S566" s="185"/>
      <c r="T566" s="186"/>
      <c r="AT566" s="180" t="s">
        <v>129</v>
      </c>
      <c r="AU566" s="180" t="s">
        <v>83</v>
      </c>
      <c r="AV566" s="15" t="s">
        <v>127</v>
      </c>
      <c r="AW566" s="15" t="s">
        <v>30</v>
      </c>
      <c r="AX566" s="15" t="s">
        <v>81</v>
      </c>
      <c r="AY566" s="180" t="s">
        <v>120</v>
      </c>
    </row>
    <row r="567" spans="1:65" s="2" customFormat="1" ht="66.75" customHeight="1">
      <c r="A567" s="32"/>
      <c r="B567" s="144"/>
      <c r="C567" s="145" t="s">
        <v>330</v>
      </c>
      <c r="D567" s="145" t="s">
        <v>123</v>
      </c>
      <c r="E567" s="146" t="s">
        <v>661</v>
      </c>
      <c r="F567" s="147" t="s">
        <v>662</v>
      </c>
      <c r="G567" s="148" t="s">
        <v>146</v>
      </c>
      <c r="H567" s="149">
        <v>0.59799999999999998</v>
      </c>
      <c r="I567" s="150"/>
      <c r="J567" s="151">
        <f>ROUND(I567*H567,2)</f>
        <v>0</v>
      </c>
      <c r="K567" s="152"/>
      <c r="L567" s="33"/>
      <c r="M567" s="153" t="s">
        <v>1</v>
      </c>
      <c r="N567" s="154" t="s">
        <v>38</v>
      </c>
      <c r="O567" s="58"/>
      <c r="P567" s="155">
        <f>O567*H567</f>
        <v>0</v>
      </c>
      <c r="Q567" s="155">
        <v>0</v>
      </c>
      <c r="R567" s="155">
        <f>Q567*H567</f>
        <v>0</v>
      </c>
      <c r="S567" s="155">
        <v>0</v>
      </c>
      <c r="T567" s="156">
        <f>S567*H567</f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57" t="s">
        <v>127</v>
      </c>
      <c r="AT567" s="157" t="s">
        <v>123</v>
      </c>
      <c r="AU567" s="157" t="s">
        <v>83</v>
      </c>
      <c r="AY567" s="17" t="s">
        <v>120</v>
      </c>
      <c r="BE567" s="158">
        <f>IF(N567="základní",J567,0)</f>
        <v>0</v>
      </c>
      <c r="BF567" s="158">
        <f>IF(N567="snížená",J567,0)</f>
        <v>0</v>
      </c>
      <c r="BG567" s="158">
        <f>IF(N567="zákl. přenesená",J567,0)</f>
        <v>0</v>
      </c>
      <c r="BH567" s="158">
        <f>IF(N567="sníž. přenesená",J567,0)</f>
        <v>0</v>
      </c>
      <c r="BI567" s="158">
        <f>IF(N567="nulová",J567,0)</f>
        <v>0</v>
      </c>
      <c r="BJ567" s="17" t="s">
        <v>81</v>
      </c>
      <c r="BK567" s="158">
        <f>ROUND(I567*H567,2)</f>
        <v>0</v>
      </c>
      <c r="BL567" s="17" t="s">
        <v>127</v>
      </c>
      <c r="BM567" s="157" t="s">
        <v>540</v>
      </c>
    </row>
    <row r="568" spans="1:65" s="2" customFormat="1" ht="39">
      <c r="A568" s="32"/>
      <c r="B568" s="33"/>
      <c r="C568" s="32"/>
      <c r="D568" s="159" t="s">
        <v>128</v>
      </c>
      <c r="E568" s="32"/>
      <c r="F568" s="160" t="s">
        <v>662</v>
      </c>
      <c r="G568" s="32"/>
      <c r="H568" s="32"/>
      <c r="I568" s="161"/>
      <c r="J568" s="32"/>
      <c r="K568" s="32"/>
      <c r="L568" s="33"/>
      <c r="M568" s="162"/>
      <c r="N568" s="163"/>
      <c r="O568" s="58"/>
      <c r="P568" s="58"/>
      <c r="Q568" s="58"/>
      <c r="R568" s="58"/>
      <c r="S568" s="58"/>
      <c r="T568" s="59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T568" s="17" t="s">
        <v>128</v>
      </c>
      <c r="AU568" s="17" t="s">
        <v>83</v>
      </c>
    </row>
    <row r="569" spans="1:65" s="13" customFormat="1">
      <c r="B569" s="164"/>
      <c r="D569" s="159" t="s">
        <v>129</v>
      </c>
      <c r="E569" s="165" t="s">
        <v>1</v>
      </c>
      <c r="F569" s="166" t="s">
        <v>816</v>
      </c>
      <c r="H569" s="165" t="s">
        <v>1</v>
      </c>
      <c r="I569" s="167"/>
      <c r="L569" s="164"/>
      <c r="M569" s="168"/>
      <c r="N569" s="169"/>
      <c r="O569" s="169"/>
      <c r="P569" s="169"/>
      <c r="Q569" s="169"/>
      <c r="R569" s="169"/>
      <c r="S569" s="169"/>
      <c r="T569" s="170"/>
      <c r="AT569" s="165" t="s">
        <v>129</v>
      </c>
      <c r="AU569" s="165" t="s">
        <v>83</v>
      </c>
      <c r="AV569" s="13" t="s">
        <v>81</v>
      </c>
      <c r="AW569" s="13" t="s">
        <v>30</v>
      </c>
      <c r="AX569" s="13" t="s">
        <v>73</v>
      </c>
      <c r="AY569" s="165" t="s">
        <v>120</v>
      </c>
    </row>
    <row r="570" spans="1:65" s="14" customFormat="1">
      <c r="B570" s="171"/>
      <c r="D570" s="159" t="s">
        <v>129</v>
      </c>
      <c r="E570" s="172" t="s">
        <v>1</v>
      </c>
      <c r="F570" s="173" t="s">
        <v>817</v>
      </c>
      <c r="H570" s="174">
        <v>0.16</v>
      </c>
      <c r="I570" s="175"/>
      <c r="L570" s="171"/>
      <c r="M570" s="176"/>
      <c r="N570" s="177"/>
      <c r="O570" s="177"/>
      <c r="P570" s="177"/>
      <c r="Q570" s="177"/>
      <c r="R570" s="177"/>
      <c r="S570" s="177"/>
      <c r="T570" s="178"/>
      <c r="AT570" s="172" t="s">
        <v>129</v>
      </c>
      <c r="AU570" s="172" t="s">
        <v>83</v>
      </c>
      <c r="AV570" s="14" t="s">
        <v>83</v>
      </c>
      <c r="AW570" s="14" t="s">
        <v>30</v>
      </c>
      <c r="AX570" s="14" t="s">
        <v>73</v>
      </c>
      <c r="AY570" s="172" t="s">
        <v>120</v>
      </c>
    </row>
    <row r="571" spans="1:65" s="13" customFormat="1" ht="22.5">
      <c r="B571" s="164"/>
      <c r="D571" s="159" t="s">
        <v>129</v>
      </c>
      <c r="E571" s="165" t="s">
        <v>1</v>
      </c>
      <c r="F571" s="166" t="s">
        <v>664</v>
      </c>
      <c r="H571" s="165" t="s">
        <v>1</v>
      </c>
      <c r="I571" s="167"/>
      <c r="L571" s="164"/>
      <c r="M571" s="168"/>
      <c r="N571" s="169"/>
      <c r="O571" s="169"/>
      <c r="P571" s="169"/>
      <c r="Q571" s="169"/>
      <c r="R571" s="169"/>
      <c r="S571" s="169"/>
      <c r="T571" s="170"/>
      <c r="AT571" s="165" t="s">
        <v>129</v>
      </c>
      <c r="AU571" s="165" t="s">
        <v>83</v>
      </c>
      <c r="AV571" s="13" t="s">
        <v>81</v>
      </c>
      <c r="AW571" s="13" t="s">
        <v>30</v>
      </c>
      <c r="AX571" s="13" t="s">
        <v>73</v>
      </c>
      <c r="AY571" s="165" t="s">
        <v>120</v>
      </c>
    </row>
    <row r="572" spans="1:65" s="14" customFormat="1">
      <c r="B572" s="171"/>
      <c r="D572" s="159" t="s">
        <v>129</v>
      </c>
      <c r="E572" s="172" t="s">
        <v>1</v>
      </c>
      <c r="F572" s="173" t="s">
        <v>808</v>
      </c>
      <c r="H572" s="174">
        <v>0.438</v>
      </c>
      <c r="I572" s="175"/>
      <c r="L572" s="171"/>
      <c r="M572" s="176"/>
      <c r="N572" s="177"/>
      <c r="O572" s="177"/>
      <c r="P572" s="177"/>
      <c r="Q572" s="177"/>
      <c r="R572" s="177"/>
      <c r="S572" s="177"/>
      <c r="T572" s="178"/>
      <c r="AT572" s="172" t="s">
        <v>129</v>
      </c>
      <c r="AU572" s="172" t="s">
        <v>83</v>
      </c>
      <c r="AV572" s="14" t="s">
        <v>83</v>
      </c>
      <c r="AW572" s="14" t="s">
        <v>30</v>
      </c>
      <c r="AX572" s="14" t="s">
        <v>73</v>
      </c>
      <c r="AY572" s="172" t="s">
        <v>120</v>
      </c>
    </row>
    <row r="573" spans="1:65" s="15" customFormat="1">
      <c r="B573" s="179"/>
      <c r="D573" s="159" t="s">
        <v>129</v>
      </c>
      <c r="E573" s="180" t="s">
        <v>1</v>
      </c>
      <c r="F573" s="181" t="s">
        <v>132</v>
      </c>
      <c r="H573" s="182">
        <v>0.59799999999999998</v>
      </c>
      <c r="I573" s="183"/>
      <c r="L573" s="179"/>
      <c r="M573" s="184"/>
      <c r="N573" s="185"/>
      <c r="O573" s="185"/>
      <c r="P573" s="185"/>
      <c r="Q573" s="185"/>
      <c r="R573" s="185"/>
      <c r="S573" s="185"/>
      <c r="T573" s="186"/>
      <c r="AT573" s="180" t="s">
        <v>129</v>
      </c>
      <c r="AU573" s="180" t="s">
        <v>83</v>
      </c>
      <c r="AV573" s="15" t="s">
        <v>127</v>
      </c>
      <c r="AW573" s="15" t="s">
        <v>30</v>
      </c>
      <c r="AX573" s="15" t="s">
        <v>81</v>
      </c>
      <c r="AY573" s="180" t="s">
        <v>120</v>
      </c>
    </row>
    <row r="574" spans="1:65" s="2" customFormat="1" ht="66.75" customHeight="1">
      <c r="A574" s="32"/>
      <c r="B574" s="144"/>
      <c r="C574" s="145" t="s">
        <v>533</v>
      </c>
      <c r="D574" s="145" t="s">
        <v>123</v>
      </c>
      <c r="E574" s="146" t="s">
        <v>666</v>
      </c>
      <c r="F574" s="147" t="s">
        <v>667</v>
      </c>
      <c r="G574" s="148" t="s">
        <v>146</v>
      </c>
      <c r="H574" s="149">
        <v>8.1259999999999994</v>
      </c>
      <c r="I574" s="150"/>
      <c r="J574" s="151">
        <f>ROUND(I574*H574,2)</f>
        <v>0</v>
      </c>
      <c r="K574" s="152"/>
      <c r="L574" s="33"/>
      <c r="M574" s="153" t="s">
        <v>1</v>
      </c>
      <c r="N574" s="154" t="s">
        <v>38</v>
      </c>
      <c r="O574" s="58"/>
      <c r="P574" s="155">
        <f>O574*H574</f>
        <v>0</v>
      </c>
      <c r="Q574" s="155">
        <v>0</v>
      </c>
      <c r="R574" s="155">
        <f>Q574*H574</f>
        <v>0</v>
      </c>
      <c r="S574" s="155">
        <v>0</v>
      </c>
      <c r="T574" s="156">
        <f>S574*H574</f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57" t="s">
        <v>127</v>
      </c>
      <c r="AT574" s="157" t="s">
        <v>123</v>
      </c>
      <c r="AU574" s="157" t="s">
        <v>83</v>
      </c>
      <c r="AY574" s="17" t="s">
        <v>120</v>
      </c>
      <c r="BE574" s="158">
        <f>IF(N574="základní",J574,0)</f>
        <v>0</v>
      </c>
      <c r="BF574" s="158">
        <f>IF(N574="snížená",J574,0)</f>
        <v>0</v>
      </c>
      <c r="BG574" s="158">
        <f>IF(N574="zákl. přenesená",J574,0)</f>
        <v>0</v>
      </c>
      <c r="BH574" s="158">
        <f>IF(N574="sníž. přenesená",J574,0)</f>
        <v>0</v>
      </c>
      <c r="BI574" s="158">
        <f>IF(N574="nulová",J574,0)</f>
        <v>0</v>
      </c>
      <c r="BJ574" s="17" t="s">
        <v>81</v>
      </c>
      <c r="BK574" s="158">
        <f>ROUND(I574*H574,2)</f>
        <v>0</v>
      </c>
      <c r="BL574" s="17" t="s">
        <v>127</v>
      </c>
      <c r="BM574" s="157" t="s">
        <v>546</v>
      </c>
    </row>
    <row r="575" spans="1:65" s="2" customFormat="1" ht="39">
      <c r="A575" s="32"/>
      <c r="B575" s="33"/>
      <c r="C575" s="32"/>
      <c r="D575" s="159" t="s">
        <v>128</v>
      </c>
      <c r="E575" s="32"/>
      <c r="F575" s="160" t="s">
        <v>667</v>
      </c>
      <c r="G575" s="32"/>
      <c r="H575" s="32"/>
      <c r="I575" s="161"/>
      <c r="J575" s="32"/>
      <c r="K575" s="32"/>
      <c r="L575" s="33"/>
      <c r="M575" s="162"/>
      <c r="N575" s="163"/>
      <c r="O575" s="58"/>
      <c r="P575" s="58"/>
      <c r="Q575" s="58"/>
      <c r="R575" s="58"/>
      <c r="S575" s="58"/>
      <c r="T575" s="59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T575" s="17" t="s">
        <v>128</v>
      </c>
      <c r="AU575" s="17" t="s">
        <v>83</v>
      </c>
    </row>
    <row r="576" spans="1:65" s="13" customFormat="1" ht="22.5">
      <c r="B576" s="164"/>
      <c r="D576" s="159" t="s">
        <v>129</v>
      </c>
      <c r="E576" s="165" t="s">
        <v>1</v>
      </c>
      <c r="F576" s="166" t="s">
        <v>818</v>
      </c>
      <c r="H576" s="165" t="s">
        <v>1</v>
      </c>
      <c r="I576" s="167"/>
      <c r="L576" s="164"/>
      <c r="M576" s="168"/>
      <c r="N576" s="169"/>
      <c r="O576" s="169"/>
      <c r="P576" s="169"/>
      <c r="Q576" s="169"/>
      <c r="R576" s="169"/>
      <c r="S576" s="169"/>
      <c r="T576" s="170"/>
      <c r="AT576" s="165" t="s">
        <v>129</v>
      </c>
      <c r="AU576" s="165" t="s">
        <v>83</v>
      </c>
      <c r="AV576" s="13" t="s">
        <v>81</v>
      </c>
      <c r="AW576" s="13" t="s">
        <v>30</v>
      </c>
      <c r="AX576" s="13" t="s">
        <v>73</v>
      </c>
      <c r="AY576" s="165" t="s">
        <v>120</v>
      </c>
    </row>
    <row r="577" spans="1:65" s="14" customFormat="1">
      <c r="B577" s="171"/>
      <c r="D577" s="159" t="s">
        <v>129</v>
      </c>
      <c r="E577" s="172" t="s">
        <v>1</v>
      </c>
      <c r="F577" s="173" t="s">
        <v>819</v>
      </c>
      <c r="H577" s="174">
        <v>5.6559999999999997</v>
      </c>
      <c r="I577" s="175"/>
      <c r="L577" s="171"/>
      <c r="M577" s="176"/>
      <c r="N577" s="177"/>
      <c r="O577" s="177"/>
      <c r="P577" s="177"/>
      <c r="Q577" s="177"/>
      <c r="R577" s="177"/>
      <c r="S577" s="177"/>
      <c r="T577" s="178"/>
      <c r="AT577" s="172" t="s">
        <v>129</v>
      </c>
      <c r="AU577" s="172" t="s">
        <v>83</v>
      </c>
      <c r="AV577" s="14" t="s">
        <v>83</v>
      </c>
      <c r="AW577" s="14" t="s">
        <v>30</v>
      </c>
      <c r="AX577" s="14" t="s">
        <v>73</v>
      </c>
      <c r="AY577" s="172" t="s">
        <v>120</v>
      </c>
    </row>
    <row r="578" spans="1:65" s="13" customFormat="1">
      <c r="B578" s="164"/>
      <c r="D578" s="159" t="s">
        <v>129</v>
      </c>
      <c r="E578" s="165" t="s">
        <v>1</v>
      </c>
      <c r="F578" s="166" t="s">
        <v>671</v>
      </c>
      <c r="H578" s="165" t="s">
        <v>1</v>
      </c>
      <c r="I578" s="167"/>
      <c r="L578" s="164"/>
      <c r="M578" s="168"/>
      <c r="N578" s="169"/>
      <c r="O578" s="169"/>
      <c r="P578" s="169"/>
      <c r="Q578" s="169"/>
      <c r="R578" s="169"/>
      <c r="S578" s="169"/>
      <c r="T578" s="170"/>
      <c r="AT578" s="165" t="s">
        <v>129</v>
      </c>
      <c r="AU578" s="165" t="s">
        <v>83</v>
      </c>
      <c r="AV578" s="13" t="s">
        <v>81</v>
      </c>
      <c r="AW578" s="13" t="s">
        <v>30</v>
      </c>
      <c r="AX578" s="13" t="s">
        <v>73</v>
      </c>
      <c r="AY578" s="165" t="s">
        <v>120</v>
      </c>
    </row>
    <row r="579" spans="1:65" s="14" customFormat="1">
      <c r="B579" s="171"/>
      <c r="D579" s="159" t="s">
        <v>129</v>
      </c>
      <c r="E579" s="172" t="s">
        <v>1</v>
      </c>
      <c r="F579" s="173" t="s">
        <v>820</v>
      </c>
      <c r="H579" s="174">
        <v>2.4700000000000002</v>
      </c>
      <c r="I579" s="175"/>
      <c r="L579" s="171"/>
      <c r="M579" s="176"/>
      <c r="N579" s="177"/>
      <c r="O579" s="177"/>
      <c r="P579" s="177"/>
      <c r="Q579" s="177"/>
      <c r="R579" s="177"/>
      <c r="S579" s="177"/>
      <c r="T579" s="178"/>
      <c r="AT579" s="172" t="s">
        <v>129</v>
      </c>
      <c r="AU579" s="172" t="s">
        <v>83</v>
      </c>
      <c r="AV579" s="14" t="s">
        <v>83</v>
      </c>
      <c r="AW579" s="14" t="s">
        <v>30</v>
      </c>
      <c r="AX579" s="14" t="s">
        <v>73</v>
      </c>
      <c r="AY579" s="172" t="s">
        <v>120</v>
      </c>
    </row>
    <row r="580" spans="1:65" s="15" customFormat="1">
      <c r="B580" s="179"/>
      <c r="D580" s="159" t="s">
        <v>129</v>
      </c>
      <c r="E580" s="180" t="s">
        <v>1</v>
      </c>
      <c r="F580" s="181" t="s">
        <v>132</v>
      </c>
      <c r="H580" s="182">
        <v>8.1259999999999994</v>
      </c>
      <c r="I580" s="183"/>
      <c r="L580" s="179"/>
      <c r="M580" s="184"/>
      <c r="N580" s="185"/>
      <c r="O580" s="185"/>
      <c r="P580" s="185"/>
      <c r="Q580" s="185"/>
      <c r="R580" s="185"/>
      <c r="S580" s="185"/>
      <c r="T580" s="186"/>
      <c r="AT580" s="180" t="s">
        <v>129</v>
      </c>
      <c r="AU580" s="180" t="s">
        <v>83</v>
      </c>
      <c r="AV580" s="15" t="s">
        <v>127</v>
      </c>
      <c r="AW580" s="15" t="s">
        <v>30</v>
      </c>
      <c r="AX580" s="15" t="s">
        <v>81</v>
      </c>
      <c r="AY580" s="180" t="s">
        <v>120</v>
      </c>
    </row>
    <row r="581" spans="1:65" s="2" customFormat="1" ht="21.75" customHeight="1">
      <c r="A581" s="32"/>
      <c r="B581" s="144"/>
      <c r="C581" s="145" t="s">
        <v>333</v>
      </c>
      <c r="D581" s="145" t="s">
        <v>123</v>
      </c>
      <c r="E581" s="146" t="s">
        <v>680</v>
      </c>
      <c r="F581" s="147" t="s">
        <v>821</v>
      </c>
      <c r="G581" s="148" t="s">
        <v>146</v>
      </c>
      <c r="H581" s="149">
        <v>370.80799999999999</v>
      </c>
      <c r="I581" s="150"/>
      <c r="J581" s="151">
        <f>ROUND(I581*H581,2)</f>
        <v>0</v>
      </c>
      <c r="K581" s="152"/>
      <c r="L581" s="33"/>
      <c r="M581" s="153" t="s">
        <v>1</v>
      </c>
      <c r="N581" s="154" t="s">
        <v>38</v>
      </c>
      <c r="O581" s="58"/>
      <c r="P581" s="155">
        <f>O581*H581</f>
        <v>0</v>
      </c>
      <c r="Q581" s="155">
        <v>0</v>
      </c>
      <c r="R581" s="155">
        <f>Q581*H581</f>
        <v>0</v>
      </c>
      <c r="S581" s="155">
        <v>0</v>
      </c>
      <c r="T581" s="156">
        <f>S581*H581</f>
        <v>0</v>
      </c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R581" s="157" t="s">
        <v>127</v>
      </c>
      <c r="AT581" s="157" t="s">
        <v>123</v>
      </c>
      <c r="AU581" s="157" t="s">
        <v>83</v>
      </c>
      <c r="AY581" s="17" t="s">
        <v>120</v>
      </c>
      <c r="BE581" s="158">
        <f>IF(N581="základní",J581,0)</f>
        <v>0</v>
      </c>
      <c r="BF581" s="158">
        <f>IF(N581="snížená",J581,0)</f>
        <v>0</v>
      </c>
      <c r="BG581" s="158">
        <f>IF(N581="zákl. přenesená",J581,0)</f>
        <v>0</v>
      </c>
      <c r="BH581" s="158">
        <f>IF(N581="sníž. přenesená",J581,0)</f>
        <v>0</v>
      </c>
      <c r="BI581" s="158">
        <f>IF(N581="nulová",J581,0)</f>
        <v>0</v>
      </c>
      <c r="BJ581" s="17" t="s">
        <v>81</v>
      </c>
      <c r="BK581" s="158">
        <f>ROUND(I581*H581,2)</f>
        <v>0</v>
      </c>
      <c r="BL581" s="17" t="s">
        <v>127</v>
      </c>
      <c r="BM581" s="157" t="s">
        <v>551</v>
      </c>
    </row>
    <row r="582" spans="1:65" s="2" customFormat="1">
      <c r="A582" s="32"/>
      <c r="B582" s="33"/>
      <c r="C582" s="32"/>
      <c r="D582" s="159" t="s">
        <v>128</v>
      </c>
      <c r="E582" s="32"/>
      <c r="F582" s="160" t="s">
        <v>821</v>
      </c>
      <c r="G582" s="32"/>
      <c r="H582" s="32"/>
      <c r="I582" s="161"/>
      <c r="J582" s="32"/>
      <c r="K582" s="32"/>
      <c r="L582" s="33"/>
      <c r="M582" s="162"/>
      <c r="N582" s="163"/>
      <c r="O582" s="58"/>
      <c r="P582" s="58"/>
      <c r="Q582" s="58"/>
      <c r="R582" s="58"/>
      <c r="S582" s="58"/>
      <c r="T582" s="59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T582" s="17" t="s">
        <v>128</v>
      </c>
      <c r="AU582" s="17" t="s">
        <v>83</v>
      </c>
    </row>
    <row r="583" spans="1:65" s="13" customFormat="1">
      <c r="B583" s="164"/>
      <c r="D583" s="159" t="s">
        <v>129</v>
      </c>
      <c r="E583" s="165" t="s">
        <v>1</v>
      </c>
      <c r="F583" s="166" t="s">
        <v>637</v>
      </c>
      <c r="H583" s="165" t="s">
        <v>1</v>
      </c>
      <c r="I583" s="167"/>
      <c r="L583" s="164"/>
      <c r="M583" s="168"/>
      <c r="N583" s="169"/>
      <c r="O583" s="169"/>
      <c r="P583" s="169"/>
      <c r="Q583" s="169"/>
      <c r="R583" s="169"/>
      <c r="S583" s="169"/>
      <c r="T583" s="170"/>
      <c r="AT583" s="165" t="s">
        <v>129</v>
      </c>
      <c r="AU583" s="165" t="s">
        <v>83</v>
      </c>
      <c r="AV583" s="13" t="s">
        <v>81</v>
      </c>
      <c r="AW583" s="13" t="s">
        <v>30</v>
      </c>
      <c r="AX583" s="13" t="s">
        <v>73</v>
      </c>
      <c r="AY583" s="165" t="s">
        <v>120</v>
      </c>
    </row>
    <row r="584" spans="1:65" s="14" customFormat="1">
      <c r="B584" s="171"/>
      <c r="D584" s="159" t="s">
        <v>129</v>
      </c>
      <c r="E584" s="172" t="s">
        <v>1</v>
      </c>
      <c r="F584" s="173" t="s">
        <v>822</v>
      </c>
      <c r="H584" s="174">
        <v>276.83999999999997</v>
      </c>
      <c r="I584" s="175"/>
      <c r="L584" s="171"/>
      <c r="M584" s="176"/>
      <c r="N584" s="177"/>
      <c r="O584" s="177"/>
      <c r="P584" s="177"/>
      <c r="Q584" s="177"/>
      <c r="R584" s="177"/>
      <c r="S584" s="177"/>
      <c r="T584" s="178"/>
      <c r="AT584" s="172" t="s">
        <v>129</v>
      </c>
      <c r="AU584" s="172" t="s">
        <v>83</v>
      </c>
      <c r="AV584" s="14" t="s">
        <v>83</v>
      </c>
      <c r="AW584" s="14" t="s">
        <v>30</v>
      </c>
      <c r="AX584" s="14" t="s">
        <v>73</v>
      </c>
      <c r="AY584" s="172" t="s">
        <v>120</v>
      </c>
    </row>
    <row r="585" spans="1:65" s="13" customFormat="1" ht="22.5">
      <c r="B585" s="164"/>
      <c r="D585" s="159" t="s">
        <v>129</v>
      </c>
      <c r="E585" s="165" t="s">
        <v>1</v>
      </c>
      <c r="F585" s="166" t="s">
        <v>639</v>
      </c>
      <c r="H585" s="165" t="s">
        <v>1</v>
      </c>
      <c r="I585" s="167"/>
      <c r="L585" s="164"/>
      <c r="M585" s="168"/>
      <c r="N585" s="169"/>
      <c r="O585" s="169"/>
      <c r="P585" s="169"/>
      <c r="Q585" s="169"/>
      <c r="R585" s="169"/>
      <c r="S585" s="169"/>
      <c r="T585" s="170"/>
      <c r="AT585" s="165" t="s">
        <v>129</v>
      </c>
      <c r="AU585" s="165" t="s">
        <v>83</v>
      </c>
      <c r="AV585" s="13" t="s">
        <v>81</v>
      </c>
      <c r="AW585" s="13" t="s">
        <v>30</v>
      </c>
      <c r="AX585" s="13" t="s">
        <v>73</v>
      </c>
      <c r="AY585" s="165" t="s">
        <v>120</v>
      </c>
    </row>
    <row r="586" spans="1:65" s="14" customFormat="1">
      <c r="B586" s="171"/>
      <c r="D586" s="159" t="s">
        <v>129</v>
      </c>
      <c r="E586" s="172" t="s">
        <v>1</v>
      </c>
      <c r="F586" s="173" t="s">
        <v>807</v>
      </c>
      <c r="H586" s="174">
        <v>0.39</v>
      </c>
      <c r="I586" s="175"/>
      <c r="L586" s="171"/>
      <c r="M586" s="176"/>
      <c r="N586" s="177"/>
      <c r="O586" s="177"/>
      <c r="P586" s="177"/>
      <c r="Q586" s="177"/>
      <c r="R586" s="177"/>
      <c r="S586" s="177"/>
      <c r="T586" s="178"/>
      <c r="AT586" s="172" t="s">
        <v>129</v>
      </c>
      <c r="AU586" s="172" t="s">
        <v>83</v>
      </c>
      <c r="AV586" s="14" t="s">
        <v>83</v>
      </c>
      <c r="AW586" s="14" t="s">
        <v>30</v>
      </c>
      <c r="AX586" s="14" t="s">
        <v>73</v>
      </c>
      <c r="AY586" s="172" t="s">
        <v>120</v>
      </c>
    </row>
    <row r="587" spans="1:65" s="13" customFormat="1" ht="22.5">
      <c r="B587" s="164"/>
      <c r="D587" s="159" t="s">
        <v>129</v>
      </c>
      <c r="E587" s="165" t="s">
        <v>1</v>
      </c>
      <c r="F587" s="166" t="s">
        <v>621</v>
      </c>
      <c r="H587" s="165" t="s">
        <v>1</v>
      </c>
      <c r="I587" s="167"/>
      <c r="L587" s="164"/>
      <c r="M587" s="168"/>
      <c r="N587" s="169"/>
      <c r="O587" s="169"/>
      <c r="P587" s="169"/>
      <c r="Q587" s="169"/>
      <c r="R587" s="169"/>
      <c r="S587" s="169"/>
      <c r="T587" s="170"/>
      <c r="AT587" s="165" t="s">
        <v>129</v>
      </c>
      <c r="AU587" s="165" t="s">
        <v>83</v>
      </c>
      <c r="AV587" s="13" t="s">
        <v>81</v>
      </c>
      <c r="AW587" s="13" t="s">
        <v>30</v>
      </c>
      <c r="AX587" s="13" t="s">
        <v>73</v>
      </c>
      <c r="AY587" s="165" t="s">
        <v>120</v>
      </c>
    </row>
    <row r="588" spans="1:65" s="14" customFormat="1">
      <c r="B588" s="171"/>
      <c r="D588" s="159" t="s">
        <v>129</v>
      </c>
      <c r="E588" s="172" t="s">
        <v>1</v>
      </c>
      <c r="F588" s="173" t="s">
        <v>799</v>
      </c>
      <c r="H588" s="174">
        <v>81</v>
      </c>
      <c r="I588" s="175"/>
      <c r="L588" s="171"/>
      <c r="M588" s="176"/>
      <c r="N588" s="177"/>
      <c r="O588" s="177"/>
      <c r="P588" s="177"/>
      <c r="Q588" s="177"/>
      <c r="R588" s="177"/>
      <c r="S588" s="177"/>
      <c r="T588" s="178"/>
      <c r="AT588" s="172" t="s">
        <v>129</v>
      </c>
      <c r="AU588" s="172" t="s">
        <v>83</v>
      </c>
      <c r="AV588" s="14" t="s">
        <v>83</v>
      </c>
      <c r="AW588" s="14" t="s">
        <v>30</v>
      </c>
      <c r="AX588" s="14" t="s">
        <v>73</v>
      </c>
      <c r="AY588" s="172" t="s">
        <v>120</v>
      </c>
    </row>
    <row r="589" spans="1:65" s="13" customFormat="1">
      <c r="B589" s="164"/>
      <c r="D589" s="159" t="s">
        <v>129</v>
      </c>
      <c r="E589" s="165" t="s">
        <v>1</v>
      </c>
      <c r="F589" s="166" t="s">
        <v>683</v>
      </c>
      <c r="H589" s="165" t="s">
        <v>1</v>
      </c>
      <c r="I589" s="167"/>
      <c r="L589" s="164"/>
      <c r="M589" s="168"/>
      <c r="N589" s="169"/>
      <c r="O589" s="169"/>
      <c r="P589" s="169"/>
      <c r="Q589" s="169"/>
      <c r="R589" s="169"/>
      <c r="S589" s="169"/>
      <c r="T589" s="170"/>
      <c r="AT589" s="165" t="s">
        <v>129</v>
      </c>
      <c r="AU589" s="165" t="s">
        <v>83</v>
      </c>
      <c r="AV589" s="13" t="s">
        <v>81</v>
      </c>
      <c r="AW589" s="13" t="s">
        <v>30</v>
      </c>
      <c r="AX589" s="13" t="s">
        <v>73</v>
      </c>
      <c r="AY589" s="165" t="s">
        <v>120</v>
      </c>
    </row>
    <row r="590" spans="1:65" s="14" customFormat="1">
      <c r="B590" s="171"/>
      <c r="D590" s="159" t="s">
        <v>129</v>
      </c>
      <c r="E590" s="172" t="s">
        <v>1</v>
      </c>
      <c r="F590" s="173" t="s">
        <v>795</v>
      </c>
      <c r="H590" s="174">
        <v>5.9779999999999998</v>
      </c>
      <c r="I590" s="175"/>
      <c r="L590" s="171"/>
      <c r="M590" s="176"/>
      <c r="N590" s="177"/>
      <c r="O590" s="177"/>
      <c r="P590" s="177"/>
      <c r="Q590" s="177"/>
      <c r="R590" s="177"/>
      <c r="S590" s="177"/>
      <c r="T590" s="178"/>
      <c r="AT590" s="172" t="s">
        <v>129</v>
      </c>
      <c r="AU590" s="172" t="s">
        <v>83</v>
      </c>
      <c r="AV590" s="14" t="s">
        <v>83</v>
      </c>
      <c r="AW590" s="14" t="s">
        <v>30</v>
      </c>
      <c r="AX590" s="14" t="s">
        <v>73</v>
      </c>
      <c r="AY590" s="172" t="s">
        <v>120</v>
      </c>
    </row>
    <row r="591" spans="1:65" s="13" customFormat="1">
      <c r="B591" s="164"/>
      <c r="D591" s="159" t="s">
        <v>129</v>
      </c>
      <c r="E591" s="165" t="s">
        <v>1</v>
      </c>
      <c r="F591" s="166" t="s">
        <v>684</v>
      </c>
      <c r="H591" s="165" t="s">
        <v>1</v>
      </c>
      <c r="I591" s="167"/>
      <c r="L591" s="164"/>
      <c r="M591" s="168"/>
      <c r="N591" s="169"/>
      <c r="O591" s="169"/>
      <c r="P591" s="169"/>
      <c r="Q591" s="169"/>
      <c r="R591" s="169"/>
      <c r="S591" s="169"/>
      <c r="T591" s="170"/>
      <c r="AT591" s="165" t="s">
        <v>129</v>
      </c>
      <c r="AU591" s="165" t="s">
        <v>83</v>
      </c>
      <c r="AV591" s="13" t="s">
        <v>81</v>
      </c>
      <c r="AW591" s="13" t="s">
        <v>30</v>
      </c>
      <c r="AX591" s="13" t="s">
        <v>73</v>
      </c>
      <c r="AY591" s="165" t="s">
        <v>120</v>
      </c>
    </row>
    <row r="592" spans="1:65" s="14" customFormat="1">
      <c r="B592" s="171"/>
      <c r="D592" s="159" t="s">
        <v>129</v>
      </c>
      <c r="E592" s="172" t="s">
        <v>1</v>
      </c>
      <c r="F592" s="173" t="s">
        <v>823</v>
      </c>
      <c r="H592" s="174">
        <v>6.6</v>
      </c>
      <c r="I592" s="175"/>
      <c r="L592" s="171"/>
      <c r="M592" s="176"/>
      <c r="N592" s="177"/>
      <c r="O592" s="177"/>
      <c r="P592" s="177"/>
      <c r="Q592" s="177"/>
      <c r="R592" s="177"/>
      <c r="S592" s="177"/>
      <c r="T592" s="178"/>
      <c r="AT592" s="172" t="s">
        <v>129</v>
      </c>
      <c r="AU592" s="172" t="s">
        <v>83</v>
      </c>
      <c r="AV592" s="14" t="s">
        <v>83</v>
      </c>
      <c r="AW592" s="14" t="s">
        <v>30</v>
      </c>
      <c r="AX592" s="14" t="s">
        <v>73</v>
      </c>
      <c r="AY592" s="172" t="s">
        <v>120</v>
      </c>
    </row>
    <row r="593" spans="1:65" s="15" customFormat="1">
      <c r="B593" s="179"/>
      <c r="D593" s="159" t="s">
        <v>129</v>
      </c>
      <c r="E593" s="180" t="s">
        <v>1</v>
      </c>
      <c r="F593" s="181" t="s">
        <v>132</v>
      </c>
      <c r="H593" s="182">
        <v>370.80799999999999</v>
      </c>
      <c r="I593" s="183"/>
      <c r="L593" s="179"/>
      <c r="M593" s="184"/>
      <c r="N593" s="185"/>
      <c r="O593" s="185"/>
      <c r="P593" s="185"/>
      <c r="Q593" s="185"/>
      <c r="R593" s="185"/>
      <c r="S593" s="185"/>
      <c r="T593" s="186"/>
      <c r="AT593" s="180" t="s">
        <v>129</v>
      </c>
      <c r="AU593" s="180" t="s">
        <v>83</v>
      </c>
      <c r="AV593" s="15" t="s">
        <v>127</v>
      </c>
      <c r="AW593" s="15" t="s">
        <v>30</v>
      </c>
      <c r="AX593" s="15" t="s">
        <v>81</v>
      </c>
      <c r="AY593" s="180" t="s">
        <v>120</v>
      </c>
    </row>
    <row r="594" spans="1:65" s="2" customFormat="1" ht="21.75" customHeight="1">
      <c r="A594" s="32"/>
      <c r="B594" s="144"/>
      <c r="C594" s="145" t="s">
        <v>543</v>
      </c>
      <c r="D594" s="145" t="s">
        <v>123</v>
      </c>
      <c r="E594" s="146" t="s">
        <v>686</v>
      </c>
      <c r="F594" s="147" t="s">
        <v>687</v>
      </c>
      <c r="G594" s="148" t="s">
        <v>153</v>
      </c>
      <c r="H594" s="149">
        <v>1</v>
      </c>
      <c r="I594" s="150"/>
      <c r="J594" s="151">
        <f>ROUND(I594*H594,2)</f>
        <v>0</v>
      </c>
      <c r="K594" s="152"/>
      <c r="L594" s="33"/>
      <c r="M594" s="153" t="s">
        <v>1</v>
      </c>
      <c r="N594" s="154" t="s">
        <v>38</v>
      </c>
      <c r="O594" s="58"/>
      <c r="P594" s="155">
        <f>O594*H594</f>
        <v>0</v>
      </c>
      <c r="Q594" s="155">
        <v>0</v>
      </c>
      <c r="R594" s="155">
        <f>Q594*H594</f>
        <v>0</v>
      </c>
      <c r="S594" s="155">
        <v>0</v>
      </c>
      <c r="T594" s="156">
        <f>S594*H594</f>
        <v>0</v>
      </c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R594" s="157" t="s">
        <v>127</v>
      </c>
      <c r="AT594" s="157" t="s">
        <v>123</v>
      </c>
      <c r="AU594" s="157" t="s">
        <v>83</v>
      </c>
      <c r="AY594" s="17" t="s">
        <v>120</v>
      </c>
      <c r="BE594" s="158">
        <f>IF(N594="základní",J594,0)</f>
        <v>0</v>
      </c>
      <c r="BF594" s="158">
        <f>IF(N594="snížená",J594,0)</f>
        <v>0</v>
      </c>
      <c r="BG594" s="158">
        <f>IF(N594="zákl. přenesená",J594,0)</f>
        <v>0</v>
      </c>
      <c r="BH594" s="158">
        <f>IF(N594="sníž. přenesená",J594,0)</f>
        <v>0</v>
      </c>
      <c r="BI594" s="158">
        <f>IF(N594="nulová",J594,0)</f>
        <v>0</v>
      </c>
      <c r="BJ594" s="17" t="s">
        <v>81</v>
      </c>
      <c r="BK594" s="158">
        <f>ROUND(I594*H594,2)</f>
        <v>0</v>
      </c>
      <c r="BL594" s="17" t="s">
        <v>127</v>
      </c>
      <c r="BM594" s="157" t="s">
        <v>559</v>
      </c>
    </row>
    <row r="595" spans="1:65" s="2" customFormat="1" ht="19.5">
      <c r="A595" s="32"/>
      <c r="B595" s="33"/>
      <c r="C595" s="32"/>
      <c r="D595" s="159" t="s">
        <v>128</v>
      </c>
      <c r="E595" s="32"/>
      <c r="F595" s="160" t="s">
        <v>687</v>
      </c>
      <c r="G595" s="32"/>
      <c r="H595" s="32"/>
      <c r="I595" s="161"/>
      <c r="J595" s="32"/>
      <c r="K595" s="32"/>
      <c r="L595" s="33"/>
      <c r="M595" s="162"/>
      <c r="N595" s="163"/>
      <c r="O595" s="58"/>
      <c r="P595" s="58"/>
      <c r="Q595" s="58"/>
      <c r="R595" s="58"/>
      <c r="S595" s="58"/>
      <c r="T595" s="59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T595" s="17" t="s">
        <v>128</v>
      </c>
      <c r="AU595" s="17" t="s">
        <v>83</v>
      </c>
    </row>
    <row r="596" spans="1:65" s="14" customFormat="1">
      <c r="B596" s="171"/>
      <c r="D596" s="159" t="s">
        <v>129</v>
      </c>
      <c r="E596" s="172" t="s">
        <v>1</v>
      </c>
      <c r="F596" s="173" t="s">
        <v>689</v>
      </c>
      <c r="H596" s="174">
        <v>1</v>
      </c>
      <c r="I596" s="175"/>
      <c r="L596" s="171"/>
      <c r="M596" s="176"/>
      <c r="N596" s="177"/>
      <c r="O596" s="177"/>
      <c r="P596" s="177"/>
      <c r="Q596" s="177"/>
      <c r="R596" s="177"/>
      <c r="S596" s="177"/>
      <c r="T596" s="178"/>
      <c r="AT596" s="172" t="s">
        <v>129</v>
      </c>
      <c r="AU596" s="172" t="s">
        <v>83</v>
      </c>
      <c r="AV596" s="14" t="s">
        <v>83</v>
      </c>
      <c r="AW596" s="14" t="s">
        <v>30</v>
      </c>
      <c r="AX596" s="14" t="s">
        <v>73</v>
      </c>
      <c r="AY596" s="172" t="s">
        <v>120</v>
      </c>
    </row>
    <row r="597" spans="1:65" s="15" customFormat="1">
      <c r="B597" s="179"/>
      <c r="D597" s="159" t="s">
        <v>129</v>
      </c>
      <c r="E597" s="180" t="s">
        <v>1</v>
      </c>
      <c r="F597" s="181" t="s">
        <v>132</v>
      </c>
      <c r="H597" s="182">
        <v>1</v>
      </c>
      <c r="I597" s="183"/>
      <c r="L597" s="179"/>
      <c r="M597" s="184"/>
      <c r="N597" s="185"/>
      <c r="O597" s="185"/>
      <c r="P597" s="185"/>
      <c r="Q597" s="185"/>
      <c r="R597" s="185"/>
      <c r="S597" s="185"/>
      <c r="T597" s="186"/>
      <c r="AT597" s="180" t="s">
        <v>129</v>
      </c>
      <c r="AU597" s="180" t="s">
        <v>83</v>
      </c>
      <c r="AV597" s="15" t="s">
        <v>127</v>
      </c>
      <c r="AW597" s="15" t="s">
        <v>30</v>
      </c>
      <c r="AX597" s="15" t="s">
        <v>81</v>
      </c>
      <c r="AY597" s="180" t="s">
        <v>120</v>
      </c>
    </row>
    <row r="598" spans="1:65" s="2" customFormat="1" ht="21.75" customHeight="1">
      <c r="A598" s="32"/>
      <c r="B598" s="144"/>
      <c r="C598" s="145" t="s">
        <v>338</v>
      </c>
      <c r="D598" s="145" t="s">
        <v>123</v>
      </c>
      <c r="E598" s="146" t="s">
        <v>695</v>
      </c>
      <c r="F598" s="147" t="s">
        <v>696</v>
      </c>
      <c r="G598" s="148" t="s">
        <v>146</v>
      </c>
      <c r="H598" s="149">
        <v>275.49</v>
      </c>
      <c r="I598" s="150"/>
      <c r="J598" s="151">
        <f>ROUND(I598*H598,2)</f>
        <v>0</v>
      </c>
      <c r="K598" s="152"/>
      <c r="L598" s="33"/>
      <c r="M598" s="153" t="s">
        <v>1</v>
      </c>
      <c r="N598" s="154" t="s">
        <v>38</v>
      </c>
      <c r="O598" s="58"/>
      <c r="P598" s="155">
        <f>O598*H598</f>
        <v>0</v>
      </c>
      <c r="Q598" s="155">
        <v>0</v>
      </c>
      <c r="R598" s="155">
        <f>Q598*H598</f>
        <v>0</v>
      </c>
      <c r="S598" s="155">
        <v>0</v>
      </c>
      <c r="T598" s="156">
        <f>S598*H598</f>
        <v>0</v>
      </c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R598" s="157" t="s">
        <v>127</v>
      </c>
      <c r="AT598" s="157" t="s">
        <v>123</v>
      </c>
      <c r="AU598" s="157" t="s">
        <v>83</v>
      </c>
      <c r="AY598" s="17" t="s">
        <v>120</v>
      </c>
      <c r="BE598" s="158">
        <f>IF(N598="základní",J598,0)</f>
        <v>0</v>
      </c>
      <c r="BF598" s="158">
        <f>IF(N598="snížená",J598,0)</f>
        <v>0</v>
      </c>
      <c r="BG598" s="158">
        <f>IF(N598="zákl. přenesená",J598,0)</f>
        <v>0</v>
      </c>
      <c r="BH598" s="158">
        <f>IF(N598="sníž. přenesená",J598,0)</f>
        <v>0</v>
      </c>
      <c r="BI598" s="158">
        <f>IF(N598="nulová",J598,0)</f>
        <v>0</v>
      </c>
      <c r="BJ598" s="17" t="s">
        <v>81</v>
      </c>
      <c r="BK598" s="158">
        <f>ROUND(I598*H598,2)</f>
        <v>0</v>
      </c>
      <c r="BL598" s="17" t="s">
        <v>127</v>
      </c>
      <c r="BM598" s="157" t="s">
        <v>577</v>
      </c>
    </row>
    <row r="599" spans="1:65" s="2" customFormat="1">
      <c r="A599" s="32"/>
      <c r="B599" s="33"/>
      <c r="C599" s="32"/>
      <c r="D599" s="159" t="s">
        <v>128</v>
      </c>
      <c r="E599" s="32"/>
      <c r="F599" s="160" t="s">
        <v>696</v>
      </c>
      <c r="G599" s="32"/>
      <c r="H599" s="32"/>
      <c r="I599" s="161"/>
      <c r="J599" s="32"/>
      <c r="K599" s="32"/>
      <c r="L599" s="33"/>
      <c r="M599" s="162"/>
      <c r="N599" s="163"/>
      <c r="O599" s="58"/>
      <c r="P599" s="58"/>
      <c r="Q599" s="58"/>
      <c r="R599" s="58"/>
      <c r="S599" s="58"/>
      <c r="T599" s="59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T599" s="17" t="s">
        <v>128</v>
      </c>
      <c r="AU599" s="17" t="s">
        <v>83</v>
      </c>
    </row>
    <row r="600" spans="1:65" s="13" customFormat="1">
      <c r="B600" s="164"/>
      <c r="D600" s="159" t="s">
        <v>129</v>
      </c>
      <c r="E600" s="165" t="s">
        <v>1</v>
      </c>
      <c r="F600" s="166" t="s">
        <v>698</v>
      </c>
      <c r="H600" s="165" t="s">
        <v>1</v>
      </c>
      <c r="I600" s="167"/>
      <c r="L600" s="164"/>
      <c r="M600" s="168"/>
      <c r="N600" s="169"/>
      <c r="O600" s="169"/>
      <c r="P600" s="169"/>
      <c r="Q600" s="169"/>
      <c r="R600" s="169"/>
      <c r="S600" s="169"/>
      <c r="T600" s="170"/>
      <c r="AT600" s="165" t="s">
        <v>129</v>
      </c>
      <c r="AU600" s="165" t="s">
        <v>83</v>
      </c>
      <c r="AV600" s="13" t="s">
        <v>81</v>
      </c>
      <c r="AW600" s="13" t="s">
        <v>30</v>
      </c>
      <c r="AX600" s="13" t="s">
        <v>73</v>
      </c>
      <c r="AY600" s="165" t="s">
        <v>120</v>
      </c>
    </row>
    <row r="601" spans="1:65" s="14" customFormat="1">
      <c r="B601" s="171"/>
      <c r="D601" s="159" t="s">
        <v>129</v>
      </c>
      <c r="E601" s="172" t="s">
        <v>1</v>
      </c>
      <c r="F601" s="173" t="s">
        <v>806</v>
      </c>
      <c r="H601" s="174">
        <v>275.49</v>
      </c>
      <c r="I601" s="175"/>
      <c r="L601" s="171"/>
      <c r="M601" s="176"/>
      <c r="N601" s="177"/>
      <c r="O601" s="177"/>
      <c r="P601" s="177"/>
      <c r="Q601" s="177"/>
      <c r="R601" s="177"/>
      <c r="S601" s="177"/>
      <c r="T601" s="178"/>
      <c r="AT601" s="172" t="s">
        <v>129</v>
      </c>
      <c r="AU601" s="172" t="s">
        <v>83</v>
      </c>
      <c r="AV601" s="14" t="s">
        <v>83</v>
      </c>
      <c r="AW601" s="14" t="s">
        <v>30</v>
      </c>
      <c r="AX601" s="14" t="s">
        <v>73</v>
      </c>
      <c r="AY601" s="172" t="s">
        <v>120</v>
      </c>
    </row>
    <row r="602" spans="1:65" s="15" customFormat="1">
      <c r="B602" s="179"/>
      <c r="D602" s="159" t="s">
        <v>129</v>
      </c>
      <c r="E602" s="180" t="s">
        <v>1</v>
      </c>
      <c r="F602" s="181" t="s">
        <v>132</v>
      </c>
      <c r="H602" s="182">
        <v>275.49</v>
      </c>
      <c r="I602" s="183"/>
      <c r="L602" s="179"/>
      <c r="M602" s="184"/>
      <c r="N602" s="185"/>
      <c r="O602" s="185"/>
      <c r="P602" s="185"/>
      <c r="Q602" s="185"/>
      <c r="R602" s="185"/>
      <c r="S602" s="185"/>
      <c r="T602" s="186"/>
      <c r="AT602" s="180" t="s">
        <v>129</v>
      </c>
      <c r="AU602" s="180" t="s">
        <v>83</v>
      </c>
      <c r="AV602" s="15" t="s">
        <v>127</v>
      </c>
      <c r="AW602" s="15" t="s">
        <v>30</v>
      </c>
      <c r="AX602" s="15" t="s">
        <v>81</v>
      </c>
      <c r="AY602" s="180" t="s">
        <v>120</v>
      </c>
    </row>
    <row r="603" spans="1:65" s="2" customFormat="1" ht="16.5" customHeight="1">
      <c r="A603" s="32"/>
      <c r="B603" s="144"/>
      <c r="C603" s="145" t="s">
        <v>556</v>
      </c>
      <c r="D603" s="145" t="s">
        <v>123</v>
      </c>
      <c r="E603" s="146" t="s">
        <v>700</v>
      </c>
      <c r="F603" s="147" t="s">
        <v>701</v>
      </c>
      <c r="G603" s="148" t="s">
        <v>146</v>
      </c>
      <c r="H603" s="149">
        <v>0.438</v>
      </c>
      <c r="I603" s="150"/>
      <c r="J603" s="151">
        <f>ROUND(I603*H603,2)</f>
        <v>0</v>
      </c>
      <c r="K603" s="152"/>
      <c r="L603" s="33"/>
      <c r="M603" s="153" t="s">
        <v>1</v>
      </c>
      <c r="N603" s="154" t="s">
        <v>38</v>
      </c>
      <c r="O603" s="58"/>
      <c r="P603" s="155">
        <f>O603*H603</f>
        <v>0</v>
      </c>
      <c r="Q603" s="155">
        <v>0</v>
      </c>
      <c r="R603" s="155">
        <f>Q603*H603</f>
        <v>0</v>
      </c>
      <c r="S603" s="155">
        <v>0</v>
      </c>
      <c r="T603" s="156">
        <f>S603*H603</f>
        <v>0</v>
      </c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R603" s="157" t="s">
        <v>127</v>
      </c>
      <c r="AT603" s="157" t="s">
        <v>123</v>
      </c>
      <c r="AU603" s="157" t="s">
        <v>83</v>
      </c>
      <c r="AY603" s="17" t="s">
        <v>120</v>
      </c>
      <c r="BE603" s="158">
        <f>IF(N603="základní",J603,0)</f>
        <v>0</v>
      </c>
      <c r="BF603" s="158">
        <f>IF(N603="snížená",J603,0)</f>
        <v>0</v>
      </c>
      <c r="BG603" s="158">
        <f>IF(N603="zákl. přenesená",J603,0)</f>
        <v>0</v>
      </c>
      <c r="BH603" s="158">
        <f>IF(N603="sníž. přenesená",J603,0)</f>
        <v>0</v>
      </c>
      <c r="BI603" s="158">
        <f>IF(N603="nulová",J603,0)</f>
        <v>0</v>
      </c>
      <c r="BJ603" s="17" t="s">
        <v>81</v>
      </c>
      <c r="BK603" s="158">
        <f>ROUND(I603*H603,2)</f>
        <v>0</v>
      </c>
      <c r="BL603" s="17" t="s">
        <v>127</v>
      </c>
      <c r="BM603" s="157" t="s">
        <v>593</v>
      </c>
    </row>
    <row r="604" spans="1:65" s="2" customFormat="1">
      <c r="A604" s="32"/>
      <c r="B604" s="33"/>
      <c r="C604" s="32"/>
      <c r="D604" s="159" t="s">
        <v>128</v>
      </c>
      <c r="E604" s="32"/>
      <c r="F604" s="160" t="s">
        <v>701</v>
      </c>
      <c r="G604" s="32"/>
      <c r="H604" s="32"/>
      <c r="I604" s="161"/>
      <c r="J604" s="32"/>
      <c r="K604" s="32"/>
      <c r="L604" s="33"/>
      <c r="M604" s="162"/>
      <c r="N604" s="163"/>
      <c r="O604" s="58"/>
      <c r="P604" s="58"/>
      <c r="Q604" s="58"/>
      <c r="R604" s="58"/>
      <c r="S604" s="58"/>
      <c r="T604" s="59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T604" s="17" t="s">
        <v>128</v>
      </c>
      <c r="AU604" s="17" t="s">
        <v>83</v>
      </c>
    </row>
    <row r="605" spans="1:65" s="13" customFormat="1" ht="22.5">
      <c r="B605" s="164"/>
      <c r="D605" s="159" t="s">
        <v>129</v>
      </c>
      <c r="E605" s="165" t="s">
        <v>1</v>
      </c>
      <c r="F605" s="166" t="s">
        <v>703</v>
      </c>
      <c r="H605" s="165" t="s">
        <v>1</v>
      </c>
      <c r="I605" s="167"/>
      <c r="L605" s="164"/>
      <c r="M605" s="168"/>
      <c r="N605" s="169"/>
      <c r="O605" s="169"/>
      <c r="P605" s="169"/>
      <c r="Q605" s="169"/>
      <c r="R605" s="169"/>
      <c r="S605" s="169"/>
      <c r="T605" s="170"/>
      <c r="AT605" s="165" t="s">
        <v>129</v>
      </c>
      <c r="AU605" s="165" t="s">
        <v>83</v>
      </c>
      <c r="AV605" s="13" t="s">
        <v>81</v>
      </c>
      <c r="AW605" s="13" t="s">
        <v>30</v>
      </c>
      <c r="AX605" s="13" t="s">
        <v>73</v>
      </c>
      <c r="AY605" s="165" t="s">
        <v>120</v>
      </c>
    </row>
    <row r="606" spans="1:65" s="14" customFormat="1">
      <c r="B606" s="171"/>
      <c r="D606" s="159" t="s">
        <v>129</v>
      </c>
      <c r="E606" s="172" t="s">
        <v>1</v>
      </c>
      <c r="F606" s="173" t="s">
        <v>808</v>
      </c>
      <c r="H606" s="174">
        <v>0.438</v>
      </c>
      <c r="I606" s="175"/>
      <c r="L606" s="171"/>
      <c r="M606" s="176"/>
      <c r="N606" s="177"/>
      <c r="O606" s="177"/>
      <c r="P606" s="177"/>
      <c r="Q606" s="177"/>
      <c r="R606" s="177"/>
      <c r="S606" s="177"/>
      <c r="T606" s="178"/>
      <c r="AT606" s="172" t="s">
        <v>129</v>
      </c>
      <c r="AU606" s="172" t="s">
        <v>83</v>
      </c>
      <c r="AV606" s="14" t="s">
        <v>83</v>
      </c>
      <c r="AW606" s="14" t="s">
        <v>30</v>
      </c>
      <c r="AX606" s="14" t="s">
        <v>73</v>
      </c>
      <c r="AY606" s="172" t="s">
        <v>120</v>
      </c>
    </row>
    <row r="607" spans="1:65" s="15" customFormat="1">
      <c r="B607" s="179"/>
      <c r="D607" s="159" t="s">
        <v>129</v>
      </c>
      <c r="E607" s="180" t="s">
        <v>1</v>
      </c>
      <c r="F607" s="181" t="s">
        <v>132</v>
      </c>
      <c r="H607" s="182">
        <v>0.438</v>
      </c>
      <c r="I607" s="183"/>
      <c r="L607" s="179"/>
      <c r="M607" s="184"/>
      <c r="N607" s="185"/>
      <c r="O607" s="185"/>
      <c r="P607" s="185"/>
      <c r="Q607" s="185"/>
      <c r="R607" s="185"/>
      <c r="S607" s="185"/>
      <c r="T607" s="186"/>
      <c r="AT607" s="180" t="s">
        <v>129</v>
      </c>
      <c r="AU607" s="180" t="s">
        <v>83</v>
      </c>
      <c r="AV607" s="15" t="s">
        <v>127</v>
      </c>
      <c r="AW607" s="15" t="s">
        <v>30</v>
      </c>
      <c r="AX607" s="15" t="s">
        <v>81</v>
      </c>
      <c r="AY607" s="180" t="s">
        <v>120</v>
      </c>
    </row>
    <row r="608" spans="1:65" s="2" customFormat="1" ht="21.75" customHeight="1">
      <c r="A608" s="32"/>
      <c r="B608" s="144"/>
      <c r="C608" s="145" t="s">
        <v>341</v>
      </c>
      <c r="D608" s="145" t="s">
        <v>123</v>
      </c>
      <c r="E608" s="146" t="s">
        <v>704</v>
      </c>
      <c r="F608" s="147" t="s">
        <v>705</v>
      </c>
      <c r="G608" s="148" t="s">
        <v>146</v>
      </c>
      <c r="H608" s="149">
        <v>81</v>
      </c>
      <c r="I608" s="150"/>
      <c r="J608" s="151">
        <f>ROUND(I608*H608,2)</f>
        <v>0</v>
      </c>
      <c r="K608" s="152"/>
      <c r="L608" s="33"/>
      <c r="M608" s="153" t="s">
        <v>1</v>
      </c>
      <c r="N608" s="154" t="s">
        <v>38</v>
      </c>
      <c r="O608" s="58"/>
      <c r="P608" s="155">
        <f>O608*H608</f>
        <v>0</v>
      </c>
      <c r="Q608" s="155">
        <v>0</v>
      </c>
      <c r="R608" s="155">
        <f>Q608*H608</f>
        <v>0</v>
      </c>
      <c r="S608" s="155">
        <v>0</v>
      </c>
      <c r="T608" s="156">
        <f>S608*H608</f>
        <v>0</v>
      </c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R608" s="157" t="s">
        <v>127</v>
      </c>
      <c r="AT608" s="157" t="s">
        <v>123</v>
      </c>
      <c r="AU608" s="157" t="s">
        <v>83</v>
      </c>
      <c r="AY608" s="17" t="s">
        <v>120</v>
      </c>
      <c r="BE608" s="158">
        <f>IF(N608="základní",J608,0)</f>
        <v>0</v>
      </c>
      <c r="BF608" s="158">
        <f>IF(N608="snížená",J608,0)</f>
        <v>0</v>
      </c>
      <c r="BG608" s="158">
        <f>IF(N608="zákl. přenesená",J608,0)</f>
        <v>0</v>
      </c>
      <c r="BH608" s="158">
        <f>IF(N608="sníž. přenesená",J608,0)</f>
        <v>0</v>
      </c>
      <c r="BI608" s="158">
        <f>IF(N608="nulová",J608,0)</f>
        <v>0</v>
      </c>
      <c r="BJ608" s="17" t="s">
        <v>81</v>
      </c>
      <c r="BK608" s="158">
        <f>ROUND(I608*H608,2)</f>
        <v>0</v>
      </c>
      <c r="BL608" s="17" t="s">
        <v>127</v>
      </c>
      <c r="BM608" s="157" t="s">
        <v>604</v>
      </c>
    </row>
    <row r="609" spans="1:51" s="2" customFormat="1">
      <c r="A609" s="32"/>
      <c r="B609" s="33"/>
      <c r="C609" s="32"/>
      <c r="D609" s="159" t="s">
        <v>128</v>
      </c>
      <c r="E609" s="32"/>
      <c r="F609" s="160" t="s">
        <v>705</v>
      </c>
      <c r="G609" s="32"/>
      <c r="H609" s="32"/>
      <c r="I609" s="161"/>
      <c r="J609" s="32"/>
      <c r="K609" s="32"/>
      <c r="L609" s="33"/>
      <c r="M609" s="162"/>
      <c r="N609" s="163"/>
      <c r="O609" s="58"/>
      <c r="P609" s="58"/>
      <c r="Q609" s="58"/>
      <c r="R609" s="58"/>
      <c r="S609" s="58"/>
      <c r="T609" s="59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T609" s="17" t="s">
        <v>128</v>
      </c>
      <c r="AU609" s="17" t="s">
        <v>83</v>
      </c>
    </row>
    <row r="610" spans="1:51" s="14" customFormat="1">
      <c r="B610" s="171"/>
      <c r="D610" s="159" t="s">
        <v>129</v>
      </c>
      <c r="E610" s="172" t="s">
        <v>1</v>
      </c>
      <c r="F610" s="173" t="s">
        <v>799</v>
      </c>
      <c r="H610" s="174">
        <v>81</v>
      </c>
      <c r="I610" s="175"/>
      <c r="L610" s="171"/>
      <c r="M610" s="176"/>
      <c r="N610" s="177"/>
      <c r="O610" s="177"/>
      <c r="P610" s="177"/>
      <c r="Q610" s="177"/>
      <c r="R610" s="177"/>
      <c r="S610" s="177"/>
      <c r="T610" s="178"/>
      <c r="AT610" s="172" t="s">
        <v>129</v>
      </c>
      <c r="AU610" s="172" t="s">
        <v>83</v>
      </c>
      <c r="AV610" s="14" t="s">
        <v>83</v>
      </c>
      <c r="AW610" s="14" t="s">
        <v>30</v>
      </c>
      <c r="AX610" s="14" t="s">
        <v>73</v>
      </c>
      <c r="AY610" s="172" t="s">
        <v>120</v>
      </c>
    </row>
    <row r="611" spans="1:51" s="15" customFormat="1">
      <c r="B611" s="179"/>
      <c r="D611" s="159" t="s">
        <v>129</v>
      </c>
      <c r="E611" s="180" t="s">
        <v>1</v>
      </c>
      <c r="F611" s="181" t="s">
        <v>132</v>
      </c>
      <c r="H611" s="182">
        <v>81</v>
      </c>
      <c r="I611" s="183"/>
      <c r="L611" s="179"/>
      <c r="M611" s="198"/>
      <c r="N611" s="199"/>
      <c r="O611" s="199"/>
      <c r="P611" s="199"/>
      <c r="Q611" s="199"/>
      <c r="R611" s="199"/>
      <c r="S611" s="199"/>
      <c r="T611" s="200"/>
      <c r="AT611" s="180" t="s">
        <v>129</v>
      </c>
      <c r="AU611" s="180" t="s">
        <v>83</v>
      </c>
      <c r="AV611" s="15" t="s">
        <v>127</v>
      </c>
      <c r="AW611" s="15" t="s">
        <v>30</v>
      </c>
      <c r="AX611" s="15" t="s">
        <v>81</v>
      </c>
      <c r="AY611" s="180" t="s">
        <v>120</v>
      </c>
    </row>
    <row r="612" spans="1:51" s="2" customFormat="1" ht="6.95" customHeight="1">
      <c r="A612" s="32"/>
      <c r="B612" s="47"/>
      <c r="C612" s="48"/>
      <c r="D612" s="48"/>
      <c r="E612" s="48"/>
      <c r="F612" s="48"/>
      <c r="G612" s="48"/>
      <c r="H612" s="48"/>
      <c r="I612" s="48"/>
      <c r="J612" s="48"/>
      <c r="K612" s="48"/>
      <c r="L612" s="33"/>
      <c r="M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</row>
  </sheetData>
  <autoFilter ref="C122:K611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tabSelected="1" topLeftCell="A114" workbookViewId="0">
      <selection activeCell="J147" sqref="J14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90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47" t="str">
        <f>'Rekapitulace stavby'!K6</f>
        <v>Oprava přejezdů na trati Havlíčkův Brod - Ždírec nad Doubravou P5269 km 14,591 a P5270 km 16,388 bez mat</v>
      </c>
      <c r="F7" s="248"/>
      <c r="G7" s="248"/>
      <c r="H7" s="248"/>
      <c r="L7" s="20"/>
    </row>
    <row r="8" spans="1:46" s="2" customFormat="1" ht="12" customHeight="1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2" t="s">
        <v>824</v>
      </c>
      <c r="F9" s="246"/>
      <c r="G9" s="246"/>
      <c r="H9" s="246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2. 3. 2021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9" t="str">
        <f>'Rekapitulace stavby'!E14</f>
        <v>Vyplň údaj</v>
      </c>
      <c r="F18" s="238"/>
      <c r="G18" s="238"/>
      <c r="H18" s="238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2" t="s">
        <v>1</v>
      </c>
      <c r="F27" s="242"/>
      <c r="G27" s="242"/>
      <c r="H27" s="242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ROUND(J117, 2)</f>
        <v>20000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37</v>
      </c>
      <c r="E33" s="27" t="s">
        <v>38</v>
      </c>
      <c r="F33" s="99">
        <f>ROUND((SUM(BE117:BE148)),  2)</f>
        <v>20000</v>
      </c>
      <c r="G33" s="32"/>
      <c r="H33" s="32"/>
      <c r="I33" s="100">
        <v>0.21</v>
      </c>
      <c r="J33" s="99">
        <f>ROUND(((SUM(BE117:BE148))*I33),  2)</f>
        <v>4200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39</v>
      </c>
      <c r="F34" s="99">
        <f>ROUND((SUM(BF117:BF148)),  2)</f>
        <v>0</v>
      </c>
      <c r="G34" s="32"/>
      <c r="H34" s="32"/>
      <c r="I34" s="100">
        <v>0.15</v>
      </c>
      <c r="J34" s="99">
        <f>ROUND(((SUM(BF117:BF148))*I34),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40</v>
      </c>
      <c r="F35" s="99">
        <f>ROUND((SUM(BG117:BG148)),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41</v>
      </c>
      <c r="F36" s="99">
        <f>ROUND((SUM(BH117:BH148)),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42</v>
      </c>
      <c r="F37" s="99">
        <f>ROUND((SUM(BI117:BI148)),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24200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7" t="str">
        <f>E7</f>
        <v>Oprava přejezdů na trati Havlíčkův Brod - Ždírec nad Doubravou P5269 km 14,591 a P5270 km 16,388 bez mat</v>
      </c>
      <c r="F85" s="248"/>
      <c r="G85" s="248"/>
      <c r="H85" s="248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2" t="str">
        <f>E9</f>
        <v>2021-2a - VRN</v>
      </c>
      <c r="F87" s="246"/>
      <c r="G87" s="246"/>
      <c r="H87" s="246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2. 3. 2021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J117</f>
        <v>20000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4.95" customHeight="1">
      <c r="B97" s="112"/>
      <c r="D97" s="113" t="s">
        <v>825</v>
      </c>
      <c r="E97" s="114"/>
      <c r="F97" s="114"/>
      <c r="G97" s="114"/>
      <c r="H97" s="114"/>
      <c r="I97" s="114"/>
      <c r="J97" s="115">
        <f>J118</f>
        <v>20000</v>
      </c>
      <c r="L97" s="112"/>
    </row>
    <row r="98" spans="1:31" s="2" customFormat="1" ht="21.75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1" t="s">
        <v>105</v>
      </c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7" t="s">
        <v>16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6.25" customHeight="1">
      <c r="A107" s="32"/>
      <c r="B107" s="33"/>
      <c r="C107" s="32"/>
      <c r="D107" s="32"/>
      <c r="E107" s="247" t="str">
        <f>E7</f>
        <v>Oprava přejezdů na trati Havlíčkův Brod - Ždírec nad Doubravou P5269 km 14,591 a P5270 km 16,388 bez mat</v>
      </c>
      <c r="F107" s="248"/>
      <c r="G107" s="248"/>
      <c r="H107" s="248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91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12" t="str">
        <f>E9</f>
        <v>2021-2a - VRN</v>
      </c>
      <c r="F109" s="246"/>
      <c r="G109" s="246"/>
      <c r="H109" s="246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20</v>
      </c>
      <c r="D111" s="32"/>
      <c r="E111" s="32"/>
      <c r="F111" s="25" t="str">
        <f>F12</f>
        <v xml:space="preserve"> </v>
      </c>
      <c r="G111" s="32"/>
      <c r="H111" s="32"/>
      <c r="I111" s="27" t="s">
        <v>22</v>
      </c>
      <c r="J111" s="55" t="str">
        <f>IF(J12="","",J12)</f>
        <v>2. 3. 2021</v>
      </c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24</v>
      </c>
      <c r="D113" s="32"/>
      <c r="E113" s="32"/>
      <c r="F113" s="25" t="str">
        <f>E15</f>
        <v xml:space="preserve"> </v>
      </c>
      <c r="G113" s="32"/>
      <c r="H113" s="32"/>
      <c r="I113" s="27" t="s">
        <v>29</v>
      </c>
      <c r="J113" s="30" t="str">
        <f>E21</f>
        <v xml:space="preserve"> 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27</v>
      </c>
      <c r="D114" s="32"/>
      <c r="E114" s="32"/>
      <c r="F114" s="25" t="str">
        <f>IF(E18="","",E18)</f>
        <v>Vyplň údaj</v>
      </c>
      <c r="G114" s="32"/>
      <c r="H114" s="32"/>
      <c r="I114" s="27" t="s">
        <v>31</v>
      </c>
      <c r="J114" s="30" t="str">
        <f>E24</f>
        <v xml:space="preserve"> 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20"/>
      <c r="B116" s="121"/>
      <c r="C116" s="122" t="s">
        <v>106</v>
      </c>
      <c r="D116" s="123" t="s">
        <v>58</v>
      </c>
      <c r="E116" s="123" t="s">
        <v>54</v>
      </c>
      <c r="F116" s="123" t="s">
        <v>55</v>
      </c>
      <c r="G116" s="123" t="s">
        <v>107</v>
      </c>
      <c r="H116" s="123" t="s">
        <v>108</v>
      </c>
      <c r="I116" s="123" t="s">
        <v>109</v>
      </c>
      <c r="J116" s="124" t="s">
        <v>95</v>
      </c>
      <c r="K116" s="125" t="s">
        <v>110</v>
      </c>
      <c r="L116" s="126"/>
      <c r="M116" s="62" t="s">
        <v>1</v>
      </c>
      <c r="N116" s="63" t="s">
        <v>37</v>
      </c>
      <c r="O116" s="63" t="s">
        <v>111</v>
      </c>
      <c r="P116" s="63" t="s">
        <v>112</v>
      </c>
      <c r="Q116" s="63" t="s">
        <v>113</v>
      </c>
      <c r="R116" s="63" t="s">
        <v>114</v>
      </c>
      <c r="S116" s="63" t="s">
        <v>115</v>
      </c>
      <c r="T116" s="64" t="s">
        <v>116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</row>
    <row r="117" spans="1:65" s="2" customFormat="1" ht="22.9" customHeight="1">
      <c r="A117" s="32"/>
      <c r="B117" s="33"/>
      <c r="C117" s="69" t="s">
        <v>117</v>
      </c>
      <c r="D117" s="32"/>
      <c r="E117" s="32"/>
      <c r="F117" s="32"/>
      <c r="G117" s="32"/>
      <c r="H117" s="32"/>
      <c r="I117" s="32"/>
      <c r="J117" s="127">
        <f>BK117</f>
        <v>20000</v>
      </c>
      <c r="K117" s="32"/>
      <c r="L117" s="33"/>
      <c r="M117" s="65"/>
      <c r="N117" s="56"/>
      <c r="O117" s="66"/>
      <c r="P117" s="128">
        <f>P118</f>
        <v>0</v>
      </c>
      <c r="Q117" s="66"/>
      <c r="R117" s="128">
        <f>R118</f>
        <v>0</v>
      </c>
      <c r="S117" s="66"/>
      <c r="T117" s="129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72</v>
      </c>
      <c r="AU117" s="17" t="s">
        <v>97</v>
      </c>
      <c r="BK117" s="130">
        <f>BK118</f>
        <v>20000</v>
      </c>
    </row>
    <row r="118" spans="1:65" s="12" customFormat="1" ht="25.9" customHeight="1">
      <c r="B118" s="131"/>
      <c r="D118" s="132" t="s">
        <v>72</v>
      </c>
      <c r="E118" s="133" t="s">
        <v>88</v>
      </c>
      <c r="F118" s="133" t="s">
        <v>826</v>
      </c>
      <c r="I118" s="134"/>
      <c r="J118" s="135">
        <f>BK118</f>
        <v>20000</v>
      </c>
      <c r="L118" s="131"/>
      <c r="M118" s="136"/>
      <c r="N118" s="137"/>
      <c r="O118" s="137"/>
      <c r="P118" s="138">
        <f>SUM(P119:P148)</f>
        <v>0</v>
      </c>
      <c r="Q118" s="137"/>
      <c r="R118" s="138">
        <f>SUM(R119:R148)</f>
        <v>0</v>
      </c>
      <c r="S118" s="137"/>
      <c r="T118" s="139">
        <f>SUM(T119:T148)</f>
        <v>0</v>
      </c>
      <c r="AR118" s="132" t="s">
        <v>150</v>
      </c>
      <c r="AT118" s="140" t="s">
        <v>72</v>
      </c>
      <c r="AU118" s="140" t="s">
        <v>73</v>
      </c>
      <c r="AY118" s="132" t="s">
        <v>120</v>
      </c>
      <c r="BK118" s="141">
        <f>SUM(BK119:BK148)</f>
        <v>20000</v>
      </c>
    </row>
    <row r="119" spans="1:65" s="2" customFormat="1" ht="21.75" customHeight="1">
      <c r="A119" s="32"/>
      <c r="B119" s="144"/>
      <c r="C119" s="145" t="s">
        <v>81</v>
      </c>
      <c r="D119" s="145" t="s">
        <v>123</v>
      </c>
      <c r="E119" s="146" t="s">
        <v>827</v>
      </c>
      <c r="F119" s="147" t="s">
        <v>828</v>
      </c>
      <c r="G119" s="148" t="s">
        <v>829</v>
      </c>
      <c r="H119" s="149">
        <v>1</v>
      </c>
      <c r="I119" s="150"/>
      <c r="J119" s="151">
        <f>ROUND(I119*H119,2)</f>
        <v>0</v>
      </c>
      <c r="K119" s="152"/>
      <c r="L119" s="33"/>
      <c r="M119" s="153" t="s">
        <v>1</v>
      </c>
      <c r="N119" s="154" t="s">
        <v>38</v>
      </c>
      <c r="O119" s="58"/>
      <c r="P119" s="155">
        <f>O119*H119</f>
        <v>0</v>
      </c>
      <c r="Q119" s="155">
        <v>0</v>
      </c>
      <c r="R119" s="155">
        <f>Q119*H119</f>
        <v>0</v>
      </c>
      <c r="S119" s="155">
        <v>0</v>
      </c>
      <c r="T119" s="156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7" t="s">
        <v>127</v>
      </c>
      <c r="AT119" s="157" t="s">
        <v>123</v>
      </c>
      <c r="AU119" s="157" t="s">
        <v>81</v>
      </c>
      <c r="AY119" s="17" t="s">
        <v>120</v>
      </c>
      <c r="BE119" s="158">
        <f>IF(N119="základní",J119,0)</f>
        <v>0</v>
      </c>
      <c r="BF119" s="158">
        <f>IF(N119="snížená",J119,0)</f>
        <v>0</v>
      </c>
      <c r="BG119" s="158">
        <f>IF(N119="zákl. přenesená",J119,0)</f>
        <v>0</v>
      </c>
      <c r="BH119" s="158">
        <f>IF(N119="sníž. přenesená",J119,0)</f>
        <v>0</v>
      </c>
      <c r="BI119" s="158">
        <f>IF(N119="nulová",J119,0)</f>
        <v>0</v>
      </c>
      <c r="BJ119" s="17" t="s">
        <v>81</v>
      </c>
      <c r="BK119" s="158">
        <f>ROUND(I119*H119,2)</f>
        <v>0</v>
      </c>
      <c r="BL119" s="17" t="s">
        <v>127</v>
      </c>
      <c r="BM119" s="157" t="s">
        <v>830</v>
      </c>
    </row>
    <row r="120" spans="1:65" s="2" customFormat="1">
      <c r="A120" s="32"/>
      <c r="B120" s="33"/>
      <c r="C120" s="32"/>
      <c r="D120" s="159" t="s">
        <v>128</v>
      </c>
      <c r="E120" s="32"/>
      <c r="F120" s="160" t="s">
        <v>828</v>
      </c>
      <c r="G120" s="32"/>
      <c r="H120" s="32"/>
      <c r="I120" s="161"/>
      <c r="J120" s="32"/>
      <c r="K120" s="32"/>
      <c r="L120" s="33"/>
      <c r="M120" s="162"/>
      <c r="N120" s="163"/>
      <c r="O120" s="58"/>
      <c r="P120" s="58"/>
      <c r="Q120" s="58"/>
      <c r="R120" s="58"/>
      <c r="S120" s="58"/>
      <c r="T120" s="59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128</v>
      </c>
      <c r="AU120" s="17" t="s">
        <v>81</v>
      </c>
    </row>
    <row r="121" spans="1:65" s="2" customFormat="1" ht="16.5" customHeight="1">
      <c r="A121" s="32"/>
      <c r="B121" s="144"/>
      <c r="C121" s="145" t="s">
        <v>83</v>
      </c>
      <c r="D121" s="145" t="s">
        <v>123</v>
      </c>
      <c r="E121" s="146" t="s">
        <v>831</v>
      </c>
      <c r="F121" s="147" t="s">
        <v>832</v>
      </c>
      <c r="G121" s="148" t="s">
        <v>829</v>
      </c>
      <c r="H121" s="149">
        <v>1</v>
      </c>
      <c r="I121" s="150"/>
      <c r="J121" s="151">
        <f>ROUND(I121*H121,2)</f>
        <v>0</v>
      </c>
      <c r="K121" s="152"/>
      <c r="L121" s="33"/>
      <c r="M121" s="153" t="s">
        <v>1</v>
      </c>
      <c r="N121" s="154" t="s">
        <v>38</v>
      </c>
      <c r="O121" s="58"/>
      <c r="P121" s="155">
        <f>O121*H121</f>
        <v>0</v>
      </c>
      <c r="Q121" s="155">
        <v>0</v>
      </c>
      <c r="R121" s="155">
        <f>Q121*H121</f>
        <v>0</v>
      </c>
      <c r="S121" s="155">
        <v>0</v>
      </c>
      <c r="T121" s="15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57" t="s">
        <v>127</v>
      </c>
      <c r="AT121" s="157" t="s">
        <v>123</v>
      </c>
      <c r="AU121" s="157" t="s">
        <v>81</v>
      </c>
      <c r="AY121" s="17" t="s">
        <v>120</v>
      </c>
      <c r="BE121" s="158">
        <f>IF(N121="základní",J121,0)</f>
        <v>0</v>
      </c>
      <c r="BF121" s="158">
        <f>IF(N121="snížená",J121,0)</f>
        <v>0</v>
      </c>
      <c r="BG121" s="158">
        <f>IF(N121="zákl. přenesená",J121,0)</f>
        <v>0</v>
      </c>
      <c r="BH121" s="158">
        <f>IF(N121="sníž. přenesená",J121,0)</f>
        <v>0</v>
      </c>
      <c r="BI121" s="158">
        <f>IF(N121="nulová",J121,0)</f>
        <v>0</v>
      </c>
      <c r="BJ121" s="17" t="s">
        <v>81</v>
      </c>
      <c r="BK121" s="158">
        <f>ROUND(I121*H121,2)</f>
        <v>0</v>
      </c>
      <c r="BL121" s="17" t="s">
        <v>127</v>
      </c>
      <c r="BM121" s="157" t="s">
        <v>833</v>
      </c>
    </row>
    <row r="122" spans="1:65" s="2" customFormat="1">
      <c r="A122" s="32"/>
      <c r="B122" s="33"/>
      <c r="C122" s="32"/>
      <c r="D122" s="159" t="s">
        <v>128</v>
      </c>
      <c r="E122" s="32"/>
      <c r="F122" s="160" t="s">
        <v>832</v>
      </c>
      <c r="G122" s="32"/>
      <c r="H122" s="32"/>
      <c r="I122" s="161"/>
      <c r="J122" s="32"/>
      <c r="K122" s="32"/>
      <c r="L122" s="33"/>
      <c r="M122" s="162"/>
      <c r="N122" s="163"/>
      <c r="O122" s="58"/>
      <c r="P122" s="58"/>
      <c r="Q122" s="58"/>
      <c r="R122" s="58"/>
      <c r="S122" s="58"/>
      <c r="T122" s="59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128</v>
      </c>
      <c r="AU122" s="17" t="s">
        <v>81</v>
      </c>
    </row>
    <row r="123" spans="1:65" s="2" customFormat="1" ht="16.5" customHeight="1">
      <c r="A123" s="32"/>
      <c r="B123" s="144"/>
      <c r="C123" s="145" t="s">
        <v>137</v>
      </c>
      <c r="D123" s="145" t="s">
        <v>123</v>
      </c>
      <c r="E123" s="146" t="s">
        <v>834</v>
      </c>
      <c r="F123" s="147" t="s">
        <v>835</v>
      </c>
      <c r="G123" s="148" t="s">
        <v>829</v>
      </c>
      <c r="H123" s="149">
        <v>1</v>
      </c>
      <c r="I123" s="150"/>
      <c r="J123" s="151">
        <f>ROUND(I123*H123,2)</f>
        <v>0</v>
      </c>
      <c r="K123" s="152"/>
      <c r="L123" s="33"/>
      <c r="M123" s="153" t="s">
        <v>1</v>
      </c>
      <c r="N123" s="154" t="s">
        <v>38</v>
      </c>
      <c r="O123" s="58"/>
      <c r="P123" s="155">
        <f>O123*H123</f>
        <v>0</v>
      </c>
      <c r="Q123" s="155">
        <v>0</v>
      </c>
      <c r="R123" s="155">
        <f>Q123*H123</f>
        <v>0</v>
      </c>
      <c r="S123" s="155">
        <v>0</v>
      </c>
      <c r="T123" s="15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7" t="s">
        <v>127</v>
      </c>
      <c r="AT123" s="157" t="s">
        <v>123</v>
      </c>
      <c r="AU123" s="157" t="s">
        <v>81</v>
      </c>
      <c r="AY123" s="17" t="s">
        <v>120</v>
      </c>
      <c r="BE123" s="158">
        <f>IF(N123="základní",J123,0)</f>
        <v>0</v>
      </c>
      <c r="BF123" s="158">
        <f>IF(N123="snížená",J123,0)</f>
        <v>0</v>
      </c>
      <c r="BG123" s="158">
        <f>IF(N123="zákl. přenesená",J123,0)</f>
        <v>0</v>
      </c>
      <c r="BH123" s="158">
        <f>IF(N123="sníž. přenesená",J123,0)</f>
        <v>0</v>
      </c>
      <c r="BI123" s="158">
        <f>IF(N123="nulová",J123,0)</f>
        <v>0</v>
      </c>
      <c r="BJ123" s="17" t="s">
        <v>81</v>
      </c>
      <c r="BK123" s="158">
        <f>ROUND(I123*H123,2)</f>
        <v>0</v>
      </c>
      <c r="BL123" s="17" t="s">
        <v>127</v>
      </c>
      <c r="BM123" s="157" t="s">
        <v>836</v>
      </c>
    </row>
    <row r="124" spans="1:65" s="2" customFormat="1">
      <c r="A124" s="32"/>
      <c r="B124" s="33"/>
      <c r="C124" s="32"/>
      <c r="D124" s="159" t="s">
        <v>128</v>
      </c>
      <c r="E124" s="32"/>
      <c r="F124" s="160" t="s">
        <v>835</v>
      </c>
      <c r="G124" s="32"/>
      <c r="H124" s="32"/>
      <c r="I124" s="161"/>
      <c r="J124" s="32"/>
      <c r="K124" s="32"/>
      <c r="L124" s="33"/>
      <c r="M124" s="162"/>
      <c r="N124" s="163"/>
      <c r="O124" s="58"/>
      <c r="P124" s="58"/>
      <c r="Q124" s="58"/>
      <c r="R124" s="58"/>
      <c r="S124" s="58"/>
      <c r="T124" s="59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128</v>
      </c>
      <c r="AU124" s="17" t="s">
        <v>81</v>
      </c>
    </row>
    <row r="125" spans="1:65" s="2" customFormat="1" ht="16.5" customHeight="1">
      <c r="A125" s="32"/>
      <c r="B125" s="144"/>
      <c r="C125" s="145" t="s">
        <v>127</v>
      </c>
      <c r="D125" s="145" t="s">
        <v>123</v>
      </c>
      <c r="E125" s="146" t="s">
        <v>837</v>
      </c>
      <c r="F125" s="147" t="s">
        <v>838</v>
      </c>
      <c r="G125" s="148" t="s">
        <v>829</v>
      </c>
      <c r="H125" s="149">
        <v>1</v>
      </c>
      <c r="I125" s="150"/>
      <c r="J125" s="151">
        <f>ROUND(I125*H125,2)</f>
        <v>0</v>
      </c>
      <c r="K125" s="152"/>
      <c r="L125" s="33"/>
      <c r="M125" s="153" t="s">
        <v>1</v>
      </c>
      <c r="N125" s="154" t="s">
        <v>38</v>
      </c>
      <c r="O125" s="58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127</v>
      </c>
      <c r="AT125" s="157" t="s">
        <v>123</v>
      </c>
      <c r="AU125" s="157" t="s">
        <v>81</v>
      </c>
      <c r="AY125" s="17" t="s">
        <v>120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7" t="s">
        <v>81</v>
      </c>
      <c r="BK125" s="158">
        <f>ROUND(I125*H125,2)</f>
        <v>0</v>
      </c>
      <c r="BL125" s="17" t="s">
        <v>127</v>
      </c>
      <c r="BM125" s="157" t="s">
        <v>839</v>
      </c>
    </row>
    <row r="126" spans="1:65" s="2" customFormat="1">
      <c r="A126" s="32"/>
      <c r="B126" s="33"/>
      <c r="C126" s="32"/>
      <c r="D126" s="159" t="s">
        <v>128</v>
      </c>
      <c r="E126" s="32"/>
      <c r="F126" s="160" t="s">
        <v>838</v>
      </c>
      <c r="G126" s="32"/>
      <c r="H126" s="32"/>
      <c r="I126" s="161"/>
      <c r="J126" s="32"/>
      <c r="K126" s="32"/>
      <c r="L126" s="33"/>
      <c r="M126" s="162"/>
      <c r="N126" s="163"/>
      <c r="O126" s="58"/>
      <c r="P126" s="58"/>
      <c r="Q126" s="58"/>
      <c r="R126" s="58"/>
      <c r="S126" s="58"/>
      <c r="T126" s="5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128</v>
      </c>
      <c r="AU126" s="17" t="s">
        <v>81</v>
      </c>
    </row>
    <row r="127" spans="1:65" s="2" customFormat="1" ht="21.75" customHeight="1">
      <c r="A127" s="32"/>
      <c r="B127" s="144"/>
      <c r="C127" s="145" t="s">
        <v>150</v>
      </c>
      <c r="D127" s="145" t="s">
        <v>123</v>
      </c>
      <c r="E127" s="146" t="s">
        <v>840</v>
      </c>
      <c r="F127" s="147" t="s">
        <v>841</v>
      </c>
      <c r="G127" s="148" t="s">
        <v>829</v>
      </c>
      <c r="H127" s="149">
        <v>1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127</v>
      </c>
      <c r="AT127" s="157" t="s">
        <v>123</v>
      </c>
      <c r="AU127" s="157" t="s">
        <v>81</v>
      </c>
      <c r="AY127" s="17" t="s">
        <v>120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127</v>
      </c>
      <c r="BM127" s="157" t="s">
        <v>842</v>
      </c>
    </row>
    <row r="128" spans="1:65" s="2" customFormat="1" ht="19.5">
      <c r="A128" s="32"/>
      <c r="B128" s="33"/>
      <c r="C128" s="32"/>
      <c r="D128" s="159" t="s">
        <v>128</v>
      </c>
      <c r="E128" s="32"/>
      <c r="F128" s="160" t="s">
        <v>841</v>
      </c>
      <c r="G128" s="32"/>
      <c r="H128" s="32"/>
      <c r="I128" s="161"/>
      <c r="J128" s="32"/>
      <c r="K128" s="32"/>
      <c r="L128" s="33"/>
      <c r="M128" s="162"/>
      <c r="N128" s="163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128</v>
      </c>
      <c r="AU128" s="17" t="s">
        <v>81</v>
      </c>
    </row>
    <row r="129" spans="1:65" s="2" customFormat="1" ht="16.5" customHeight="1">
      <c r="A129" s="32"/>
      <c r="B129" s="144"/>
      <c r="C129" s="145" t="s">
        <v>140</v>
      </c>
      <c r="D129" s="145" t="s">
        <v>123</v>
      </c>
      <c r="E129" s="146" t="s">
        <v>843</v>
      </c>
      <c r="F129" s="147" t="s">
        <v>844</v>
      </c>
      <c r="G129" s="148" t="s">
        <v>227</v>
      </c>
      <c r="H129" s="149">
        <v>0.45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38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127</v>
      </c>
      <c r="AT129" s="157" t="s">
        <v>123</v>
      </c>
      <c r="AU129" s="157" t="s">
        <v>81</v>
      </c>
      <c r="AY129" s="17" t="s">
        <v>120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81</v>
      </c>
      <c r="BK129" s="158">
        <f>ROUND(I129*H129,2)</f>
        <v>0</v>
      </c>
      <c r="BL129" s="17" t="s">
        <v>127</v>
      </c>
      <c r="BM129" s="157" t="s">
        <v>845</v>
      </c>
    </row>
    <row r="130" spans="1:65" s="2" customFormat="1">
      <c r="A130" s="32"/>
      <c r="B130" s="33"/>
      <c r="C130" s="32"/>
      <c r="D130" s="159" t="s">
        <v>128</v>
      </c>
      <c r="E130" s="32"/>
      <c r="F130" s="160" t="s">
        <v>844</v>
      </c>
      <c r="G130" s="32"/>
      <c r="H130" s="32"/>
      <c r="I130" s="161"/>
      <c r="J130" s="32"/>
      <c r="K130" s="32"/>
      <c r="L130" s="33"/>
      <c r="M130" s="162"/>
      <c r="N130" s="163"/>
      <c r="O130" s="58"/>
      <c r="P130" s="58"/>
      <c r="Q130" s="58"/>
      <c r="R130" s="58"/>
      <c r="S130" s="58"/>
      <c r="T130" s="59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128</v>
      </c>
      <c r="AU130" s="17" t="s">
        <v>81</v>
      </c>
    </row>
    <row r="131" spans="1:65" s="2" customFormat="1" ht="16.5" customHeight="1">
      <c r="A131" s="32"/>
      <c r="B131" s="144"/>
      <c r="C131" s="145" t="s">
        <v>163</v>
      </c>
      <c r="D131" s="145" t="s">
        <v>123</v>
      </c>
      <c r="E131" s="146" t="s">
        <v>846</v>
      </c>
      <c r="F131" s="147" t="s">
        <v>847</v>
      </c>
      <c r="G131" s="148" t="s">
        <v>848</v>
      </c>
      <c r="H131" s="149">
        <v>10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127</v>
      </c>
      <c r="AT131" s="157" t="s">
        <v>123</v>
      </c>
      <c r="AU131" s="157" t="s">
        <v>81</v>
      </c>
      <c r="AY131" s="17" t="s">
        <v>120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127</v>
      </c>
      <c r="BM131" s="157" t="s">
        <v>849</v>
      </c>
    </row>
    <row r="132" spans="1:65" s="2" customFormat="1">
      <c r="A132" s="32"/>
      <c r="B132" s="33"/>
      <c r="C132" s="32"/>
      <c r="D132" s="159" t="s">
        <v>128</v>
      </c>
      <c r="E132" s="32"/>
      <c r="F132" s="160" t="s">
        <v>847</v>
      </c>
      <c r="G132" s="32"/>
      <c r="H132" s="32"/>
      <c r="I132" s="161"/>
      <c r="J132" s="32"/>
      <c r="K132" s="32"/>
      <c r="L132" s="33"/>
      <c r="M132" s="162"/>
      <c r="N132" s="163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128</v>
      </c>
      <c r="AU132" s="17" t="s">
        <v>81</v>
      </c>
    </row>
    <row r="133" spans="1:65" s="2" customFormat="1" ht="33" customHeight="1">
      <c r="A133" s="32"/>
      <c r="B133" s="144"/>
      <c r="C133" s="145" t="s">
        <v>147</v>
      </c>
      <c r="D133" s="145" t="s">
        <v>123</v>
      </c>
      <c r="E133" s="146" t="s">
        <v>850</v>
      </c>
      <c r="F133" s="147" t="s">
        <v>851</v>
      </c>
      <c r="G133" s="148" t="s">
        <v>227</v>
      </c>
      <c r="H133" s="149">
        <v>1.4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38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127</v>
      </c>
      <c r="AT133" s="157" t="s">
        <v>123</v>
      </c>
      <c r="AU133" s="157" t="s">
        <v>81</v>
      </c>
      <c r="AY133" s="17" t="s">
        <v>120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81</v>
      </c>
      <c r="BK133" s="158">
        <f>ROUND(I133*H133,2)</f>
        <v>0</v>
      </c>
      <c r="BL133" s="17" t="s">
        <v>127</v>
      </c>
      <c r="BM133" s="157" t="s">
        <v>852</v>
      </c>
    </row>
    <row r="134" spans="1:65" s="2" customFormat="1" ht="19.5">
      <c r="A134" s="32"/>
      <c r="B134" s="33"/>
      <c r="C134" s="32"/>
      <c r="D134" s="159" t="s">
        <v>128</v>
      </c>
      <c r="E134" s="32"/>
      <c r="F134" s="160" t="s">
        <v>851</v>
      </c>
      <c r="G134" s="32"/>
      <c r="H134" s="32"/>
      <c r="I134" s="161"/>
      <c r="J134" s="32"/>
      <c r="K134" s="32"/>
      <c r="L134" s="33"/>
      <c r="M134" s="162"/>
      <c r="N134" s="163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128</v>
      </c>
      <c r="AU134" s="17" t="s">
        <v>81</v>
      </c>
    </row>
    <row r="135" spans="1:65" s="2" customFormat="1" ht="16.5" customHeight="1">
      <c r="A135" s="32"/>
      <c r="B135" s="144"/>
      <c r="C135" s="145" t="s">
        <v>173</v>
      </c>
      <c r="D135" s="145" t="s">
        <v>123</v>
      </c>
      <c r="E135" s="146" t="s">
        <v>853</v>
      </c>
      <c r="F135" s="147" t="s">
        <v>854</v>
      </c>
      <c r="G135" s="148" t="s">
        <v>829</v>
      </c>
      <c r="H135" s="149">
        <v>1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127</v>
      </c>
      <c r="AT135" s="157" t="s">
        <v>123</v>
      </c>
      <c r="AU135" s="157" t="s">
        <v>81</v>
      </c>
      <c r="AY135" s="17" t="s">
        <v>120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127</v>
      </c>
      <c r="BM135" s="157" t="s">
        <v>855</v>
      </c>
    </row>
    <row r="136" spans="1:65" s="2" customFormat="1">
      <c r="A136" s="32"/>
      <c r="B136" s="33"/>
      <c r="C136" s="32"/>
      <c r="D136" s="159" t="s">
        <v>128</v>
      </c>
      <c r="E136" s="32"/>
      <c r="F136" s="160" t="s">
        <v>854</v>
      </c>
      <c r="G136" s="32"/>
      <c r="H136" s="32"/>
      <c r="I136" s="161"/>
      <c r="J136" s="32"/>
      <c r="K136" s="32"/>
      <c r="L136" s="33"/>
      <c r="M136" s="162"/>
      <c r="N136" s="163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128</v>
      </c>
      <c r="AU136" s="17" t="s">
        <v>81</v>
      </c>
    </row>
    <row r="137" spans="1:65" s="2" customFormat="1" ht="16.5" customHeight="1">
      <c r="A137" s="32"/>
      <c r="B137" s="144"/>
      <c r="C137" s="145" t="s">
        <v>179</v>
      </c>
      <c r="D137" s="145" t="s">
        <v>123</v>
      </c>
      <c r="E137" s="146" t="s">
        <v>856</v>
      </c>
      <c r="F137" s="147" t="s">
        <v>857</v>
      </c>
      <c r="G137" s="148" t="s">
        <v>858</v>
      </c>
      <c r="H137" s="149">
        <v>1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38</v>
      </c>
      <c r="O137" s="58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127</v>
      </c>
      <c r="AT137" s="157" t="s">
        <v>123</v>
      </c>
      <c r="AU137" s="157" t="s">
        <v>81</v>
      </c>
      <c r="AY137" s="17" t="s">
        <v>120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127</v>
      </c>
      <c r="BM137" s="157" t="s">
        <v>859</v>
      </c>
    </row>
    <row r="138" spans="1:65" s="2" customFormat="1">
      <c r="A138" s="32"/>
      <c r="B138" s="33"/>
      <c r="C138" s="32"/>
      <c r="D138" s="159" t="s">
        <v>128</v>
      </c>
      <c r="E138" s="32"/>
      <c r="F138" s="160" t="s">
        <v>857</v>
      </c>
      <c r="G138" s="32"/>
      <c r="H138" s="32"/>
      <c r="I138" s="161"/>
      <c r="J138" s="32"/>
      <c r="K138" s="32"/>
      <c r="L138" s="33"/>
      <c r="M138" s="162"/>
      <c r="N138" s="163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128</v>
      </c>
      <c r="AU138" s="17" t="s">
        <v>81</v>
      </c>
    </row>
    <row r="139" spans="1:65" s="14" customFormat="1">
      <c r="B139" s="171"/>
      <c r="D139" s="159" t="s">
        <v>129</v>
      </c>
      <c r="E139" s="172" t="s">
        <v>1</v>
      </c>
      <c r="F139" s="173" t="s">
        <v>860</v>
      </c>
      <c r="H139" s="174">
        <v>1</v>
      </c>
      <c r="I139" s="175"/>
      <c r="L139" s="171"/>
      <c r="M139" s="176"/>
      <c r="N139" s="177"/>
      <c r="O139" s="177"/>
      <c r="P139" s="177"/>
      <c r="Q139" s="177"/>
      <c r="R139" s="177"/>
      <c r="S139" s="177"/>
      <c r="T139" s="178"/>
      <c r="AT139" s="172" t="s">
        <v>129</v>
      </c>
      <c r="AU139" s="172" t="s">
        <v>81</v>
      </c>
      <c r="AV139" s="14" t="s">
        <v>83</v>
      </c>
      <c r="AW139" s="14" t="s">
        <v>30</v>
      </c>
      <c r="AX139" s="14" t="s">
        <v>73</v>
      </c>
      <c r="AY139" s="172" t="s">
        <v>120</v>
      </c>
    </row>
    <row r="140" spans="1:65" s="15" customFormat="1">
      <c r="B140" s="179"/>
      <c r="D140" s="159" t="s">
        <v>129</v>
      </c>
      <c r="E140" s="180" t="s">
        <v>1</v>
      </c>
      <c r="F140" s="181" t="s">
        <v>132</v>
      </c>
      <c r="H140" s="182">
        <v>1</v>
      </c>
      <c r="I140" s="183"/>
      <c r="L140" s="179"/>
      <c r="M140" s="184"/>
      <c r="N140" s="185"/>
      <c r="O140" s="185"/>
      <c r="P140" s="185"/>
      <c r="Q140" s="185"/>
      <c r="R140" s="185"/>
      <c r="S140" s="185"/>
      <c r="T140" s="186"/>
      <c r="AT140" s="180" t="s">
        <v>129</v>
      </c>
      <c r="AU140" s="180" t="s">
        <v>81</v>
      </c>
      <c r="AV140" s="15" t="s">
        <v>127</v>
      </c>
      <c r="AW140" s="15" t="s">
        <v>30</v>
      </c>
      <c r="AX140" s="15" t="s">
        <v>81</v>
      </c>
      <c r="AY140" s="180" t="s">
        <v>120</v>
      </c>
    </row>
    <row r="141" spans="1:65" s="2" customFormat="1" ht="21.75" customHeight="1">
      <c r="A141" s="32"/>
      <c r="B141" s="144"/>
      <c r="C141" s="145" t="s">
        <v>184</v>
      </c>
      <c r="D141" s="145" t="s">
        <v>123</v>
      </c>
      <c r="E141" s="146" t="s">
        <v>861</v>
      </c>
      <c r="F141" s="147" t="s">
        <v>862</v>
      </c>
      <c r="G141" s="148" t="s">
        <v>201</v>
      </c>
      <c r="H141" s="149">
        <v>3987</v>
      </c>
      <c r="I141" s="150"/>
      <c r="J141" s="151">
        <f>ROUND(I141*H141,2)</f>
        <v>0</v>
      </c>
      <c r="K141" s="152"/>
      <c r="L141" s="33"/>
      <c r="M141" s="153" t="s">
        <v>1</v>
      </c>
      <c r="N141" s="154" t="s">
        <v>38</v>
      </c>
      <c r="O141" s="58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7" t="s">
        <v>127</v>
      </c>
      <c r="AT141" s="157" t="s">
        <v>123</v>
      </c>
      <c r="AU141" s="157" t="s">
        <v>81</v>
      </c>
      <c r="AY141" s="17" t="s">
        <v>120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7" t="s">
        <v>81</v>
      </c>
      <c r="BK141" s="158">
        <f>ROUND(I141*H141,2)</f>
        <v>0</v>
      </c>
      <c r="BL141" s="17" t="s">
        <v>127</v>
      </c>
      <c r="BM141" s="157" t="s">
        <v>863</v>
      </c>
    </row>
    <row r="142" spans="1:65" s="2" customFormat="1" ht="19.5">
      <c r="A142" s="32"/>
      <c r="B142" s="33"/>
      <c r="C142" s="32"/>
      <c r="D142" s="159" t="s">
        <v>128</v>
      </c>
      <c r="E142" s="32"/>
      <c r="F142" s="160" t="s">
        <v>862</v>
      </c>
      <c r="G142" s="32"/>
      <c r="H142" s="32"/>
      <c r="I142" s="161"/>
      <c r="J142" s="32"/>
      <c r="K142" s="32"/>
      <c r="L142" s="33"/>
      <c r="M142" s="162"/>
      <c r="N142" s="163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128</v>
      </c>
      <c r="AU142" s="17" t="s">
        <v>81</v>
      </c>
    </row>
    <row r="143" spans="1:65" s="14" customFormat="1">
      <c r="B143" s="171"/>
      <c r="D143" s="159" t="s">
        <v>129</v>
      </c>
      <c r="E143" s="172" t="s">
        <v>1</v>
      </c>
      <c r="F143" s="173" t="s">
        <v>864</v>
      </c>
      <c r="H143" s="174">
        <v>3987</v>
      </c>
      <c r="I143" s="175"/>
      <c r="L143" s="171"/>
      <c r="M143" s="176"/>
      <c r="N143" s="177"/>
      <c r="O143" s="177"/>
      <c r="P143" s="177"/>
      <c r="Q143" s="177"/>
      <c r="R143" s="177"/>
      <c r="S143" s="177"/>
      <c r="T143" s="178"/>
      <c r="AT143" s="172" t="s">
        <v>129</v>
      </c>
      <c r="AU143" s="172" t="s">
        <v>81</v>
      </c>
      <c r="AV143" s="14" t="s">
        <v>83</v>
      </c>
      <c r="AW143" s="14" t="s">
        <v>30</v>
      </c>
      <c r="AX143" s="14" t="s">
        <v>73</v>
      </c>
      <c r="AY143" s="172" t="s">
        <v>120</v>
      </c>
    </row>
    <row r="144" spans="1:65" s="15" customFormat="1">
      <c r="B144" s="179"/>
      <c r="D144" s="159" t="s">
        <v>129</v>
      </c>
      <c r="E144" s="180" t="s">
        <v>1</v>
      </c>
      <c r="F144" s="181" t="s">
        <v>132</v>
      </c>
      <c r="H144" s="182">
        <v>3987</v>
      </c>
      <c r="I144" s="183"/>
      <c r="L144" s="179"/>
      <c r="M144" s="184"/>
      <c r="N144" s="185"/>
      <c r="O144" s="185"/>
      <c r="P144" s="185"/>
      <c r="Q144" s="185"/>
      <c r="R144" s="185"/>
      <c r="S144" s="185"/>
      <c r="T144" s="186"/>
      <c r="AT144" s="180" t="s">
        <v>129</v>
      </c>
      <c r="AU144" s="180" t="s">
        <v>81</v>
      </c>
      <c r="AV144" s="15" t="s">
        <v>127</v>
      </c>
      <c r="AW144" s="15" t="s">
        <v>30</v>
      </c>
      <c r="AX144" s="15" t="s">
        <v>81</v>
      </c>
      <c r="AY144" s="180" t="s">
        <v>120</v>
      </c>
    </row>
    <row r="145" spans="1:65" s="2" customFormat="1" ht="16.5" customHeight="1">
      <c r="A145" s="32"/>
      <c r="B145" s="144"/>
      <c r="C145" s="145" t="s">
        <v>154</v>
      </c>
      <c r="D145" s="145" t="s">
        <v>123</v>
      </c>
      <c r="E145" s="146" t="s">
        <v>865</v>
      </c>
      <c r="F145" s="147" t="s">
        <v>866</v>
      </c>
      <c r="G145" s="148" t="s">
        <v>829</v>
      </c>
      <c r="H145" s="149">
        <v>1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127</v>
      </c>
      <c r="AT145" s="157" t="s">
        <v>123</v>
      </c>
      <c r="AU145" s="157" t="s">
        <v>81</v>
      </c>
      <c r="AY145" s="17" t="s">
        <v>120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127</v>
      </c>
      <c r="BM145" s="157" t="s">
        <v>867</v>
      </c>
    </row>
    <row r="146" spans="1:65" s="2" customFormat="1">
      <c r="A146" s="32"/>
      <c r="B146" s="33"/>
      <c r="C146" s="32"/>
      <c r="D146" s="159" t="s">
        <v>128</v>
      </c>
      <c r="E146" s="32"/>
      <c r="F146" s="160" t="s">
        <v>866</v>
      </c>
      <c r="G146" s="32"/>
      <c r="H146" s="32"/>
      <c r="I146" s="161"/>
      <c r="J146" s="32"/>
      <c r="K146" s="32"/>
      <c r="L146" s="33"/>
      <c r="M146" s="162"/>
      <c r="N146" s="163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128</v>
      </c>
      <c r="AU146" s="17" t="s">
        <v>81</v>
      </c>
    </row>
    <row r="147" spans="1:65" s="2" customFormat="1" ht="16.5" customHeight="1">
      <c r="A147" s="32"/>
      <c r="B147" s="144"/>
      <c r="C147" s="145" t="s">
        <v>194</v>
      </c>
      <c r="D147" s="145" t="s">
        <v>123</v>
      </c>
      <c r="E147" s="146" t="s">
        <v>868</v>
      </c>
      <c r="F147" s="147" t="s">
        <v>869</v>
      </c>
      <c r="G147" s="148" t="s">
        <v>829</v>
      </c>
      <c r="H147" s="149">
        <v>1</v>
      </c>
      <c r="I147" s="205">
        <v>20000</v>
      </c>
      <c r="J147" s="206">
        <v>20000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127</v>
      </c>
      <c r="AT147" s="157" t="s">
        <v>123</v>
      </c>
      <c r="AU147" s="157" t="s">
        <v>81</v>
      </c>
      <c r="AY147" s="17" t="s">
        <v>120</v>
      </c>
      <c r="BE147" s="158">
        <f>IF(N147="základní",J147,0)</f>
        <v>20000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20000</v>
      </c>
      <c r="BL147" s="17" t="s">
        <v>127</v>
      </c>
      <c r="BM147" s="157" t="s">
        <v>870</v>
      </c>
    </row>
    <row r="148" spans="1:65" s="2" customFormat="1">
      <c r="A148" s="32"/>
      <c r="B148" s="33"/>
      <c r="C148" s="32"/>
      <c r="D148" s="159" t="s">
        <v>128</v>
      </c>
      <c r="E148" s="32"/>
      <c r="F148" s="160" t="s">
        <v>869</v>
      </c>
      <c r="G148" s="32"/>
      <c r="H148" s="32"/>
      <c r="I148" s="161"/>
      <c r="J148" s="32"/>
      <c r="K148" s="32"/>
      <c r="L148" s="33"/>
      <c r="M148" s="201"/>
      <c r="N148" s="202"/>
      <c r="O148" s="203"/>
      <c r="P148" s="203"/>
      <c r="Q148" s="203"/>
      <c r="R148" s="203"/>
      <c r="S148" s="203"/>
      <c r="T148" s="204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128</v>
      </c>
      <c r="AU148" s="17" t="s">
        <v>81</v>
      </c>
    </row>
    <row r="149" spans="1:65" s="2" customFormat="1" ht="6.95" customHeight="1">
      <c r="A149" s="32"/>
      <c r="B149" s="47"/>
      <c r="C149" s="48"/>
      <c r="D149" s="48"/>
      <c r="E149" s="48"/>
      <c r="F149" s="48"/>
      <c r="G149" s="48"/>
      <c r="H149" s="48"/>
      <c r="I149" s="48"/>
      <c r="J149" s="48"/>
      <c r="K149" s="48"/>
      <c r="L149" s="33"/>
      <c r="M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</row>
  </sheetData>
  <sheetProtection algorithmName="SHA-512" hashValue="9E/p5/a5zpwC7IqiHFWKRhaWVIzuE0ANHbD3P1eg/km8wfzX03ghu5KX5AeDwjZk3/8a4utA7p3KYiGUEUme+g==" saltValue="A7zxgnnXh/lDczyXBMMv8g==" spinCount="100000" sheet="1" formatCells="0" formatColumns="0" formatRows="0" insertColumns="0" insertRows="0" insertHyperlinks="0" deleteColumns="0" deleteRows="0" sort="0" autoFilter="0" pivotTables="0"/>
  <autoFilter ref="C116:K14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02 - Oprava přejezdu P526...</vt:lpstr>
      <vt:lpstr>02 (1) - Oprava přejezdu ...</vt:lpstr>
      <vt:lpstr>2021-2a - VRN</vt:lpstr>
      <vt:lpstr>'02 - Oprava přejezdu P526...'!Názvy_tisku</vt:lpstr>
      <vt:lpstr>'02 (1) - Oprava přejezdu ...'!Názvy_tisku</vt:lpstr>
      <vt:lpstr>'2021-2a - VRN'!Názvy_tisku</vt:lpstr>
      <vt:lpstr>'Rekapitulace stavby'!Názvy_tisku</vt:lpstr>
      <vt:lpstr>'02 - Oprava přejezdu P526...'!Oblast_tisku</vt:lpstr>
      <vt:lpstr>'02 (1) - Oprava přejezdu ...'!Oblast_tisku</vt:lpstr>
      <vt:lpstr>'2021-2a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Teplá Lucie</cp:lastModifiedBy>
  <dcterms:created xsi:type="dcterms:W3CDTF">2021-03-02T12:43:40Z</dcterms:created>
  <dcterms:modified xsi:type="dcterms:W3CDTF">2021-03-02T15:54:29Z</dcterms:modified>
</cp:coreProperties>
</file>