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530"/>
  <workbookPr/>
  <bookViews>
    <workbookView xWindow="65428" yWindow="65428" windowWidth="23256" windowHeight="12576" activeTab="2"/>
  </bookViews>
  <sheets>
    <sheet name="Rekapitulace zakázky" sheetId="1" r:id="rId1"/>
    <sheet name="SO 01 - Oprava železniční..." sheetId="2" r:id="rId2"/>
    <sheet name="SO 02 - NEOCEŇOVAT- Mater..." sheetId="3" r:id="rId3"/>
    <sheet name="VON - Vedlejší a ostatní ..." sheetId="4" r:id="rId4"/>
  </sheets>
  <definedNames>
    <definedName name="_xlnm._FilterDatabase" localSheetId="1" hidden="1">'SO 01 - Oprava železniční...'!$C$83:$K$330</definedName>
    <definedName name="_xlnm._FilterDatabase" localSheetId="2" hidden="1">'SO 02 - NEOCEŇOVAT- Mater...'!$C$78:$K$81</definedName>
    <definedName name="_xlnm._FilterDatabase" localSheetId="3" hidden="1">'VON - Vedlejší a ostatní ...'!$C$78:$K$93</definedName>
    <definedName name="_xlnm.Print_Area" localSheetId="0">'Rekapitulace zakázky'!$D$4:$AO$36,'Rekapitulace zakázky'!$C$42:$AQ$58</definedName>
    <definedName name="_xlnm.Print_Area" localSheetId="1">'SO 01 - Oprava železniční...'!$C$45:$J$65,'SO 01 - Oprava železniční...'!$C$71:$K$330</definedName>
    <definedName name="_xlnm.Print_Area" localSheetId="2">'SO 02 - NEOCEŇOVAT- Mater...'!$C$45:$J$60,'SO 02 - NEOCEŇOVAT- Mater...'!$C$66:$K$81</definedName>
    <definedName name="_xlnm.Print_Area" localSheetId="3">'VON - Vedlejší a ostatní ...'!$C$45:$J$60,'VON - Vedlejší a ostatní ...'!$C$66:$K$93</definedName>
    <definedName name="_xlnm.Print_Titles" localSheetId="0">'Rekapitulace zakázky'!$52:$52</definedName>
    <definedName name="_xlnm.Print_Titles" localSheetId="1">'SO 01 - Oprava železniční...'!$83:$83</definedName>
    <definedName name="_xlnm.Print_Titles" localSheetId="2">'SO 02 - NEOCEŇOVAT- Mater...'!$78:$78</definedName>
    <definedName name="_xlnm.Print_Titles" localSheetId="3">'VON - Vedlejší a ostatní ...'!$78:$78</definedName>
  </definedNames>
  <calcPr calcId="191029"/>
  <extLst/>
</workbook>
</file>

<file path=xl/sharedStrings.xml><?xml version="1.0" encoding="utf-8"?>
<sst xmlns="http://schemas.openxmlformats.org/spreadsheetml/2006/main" count="2893" uniqueCount="489">
  <si>
    <t>Export Komplet</t>
  </si>
  <si>
    <t>VZ</t>
  </si>
  <si>
    <t>2.0</t>
  </si>
  <si>
    <t>ZAMOK</t>
  </si>
  <si>
    <t>False</t>
  </si>
  <si>
    <t>{6077fc48-f585-418f-add7-df15ec730112}</t>
  </si>
  <si>
    <t>0</t>
  </si>
  <si>
    <t>21</t>
  </si>
  <si>
    <t>15</t>
  </si>
  <si>
    <t>REKAPITULACE ZAKÁZKY</t>
  </si>
  <si>
    <t>v ---  níže se nacházejí doplnkové a pomocné údaje k sestavám  --- v</t>
  </si>
  <si>
    <t>Návod na vyplnění</t>
  </si>
  <si>
    <t>Kód:</t>
  </si>
  <si>
    <t>64021006</t>
  </si>
  <si>
    <t>Měnit lze pouze buňky se žlutým podbarvením!
1) v Rekapitulaci zakázky vyplňte údaje o Uchazeči (přenesou se do ostatních sestav i v jiných listech)
2) na vybraných listech vyplňte v sestavě Soupis prací ceny u položek</t>
  </si>
  <si>
    <t>Zakázka:</t>
  </si>
  <si>
    <t>Oprava trati v úseku Pilníkov - Trutnov</t>
  </si>
  <si>
    <t>KSO:</t>
  </si>
  <si>
    <t/>
  </si>
  <si>
    <t>CC-CZ:</t>
  </si>
  <si>
    <t>Místo:</t>
  </si>
  <si>
    <t>TÚ Pilníkov - Trutnov</t>
  </si>
  <si>
    <t>Datum:</t>
  </si>
  <si>
    <t>5. 1. 2021</t>
  </si>
  <si>
    <t>Zadavatel:</t>
  </si>
  <si>
    <t>IČ:</t>
  </si>
  <si>
    <t>Správa železnic, s.o.</t>
  </si>
  <si>
    <t>DIČ:</t>
  </si>
  <si>
    <t>Uchazeč:</t>
  </si>
  <si>
    <t>Vyplň údaj</t>
  </si>
  <si>
    <t>Projektant:</t>
  </si>
  <si>
    <t>Bez projektové dokumentace</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</si>
  <si>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</si>
  <si>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</si>
  <si>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</si>
  <si>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</si>
  <si>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</si>
  <si>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</si>
  <si>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</si>
  <si>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</si>
  <si>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</si>
  <si>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</si>
  <si>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</si>
  <si>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</si>
  <si>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</si>
  <si>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</si>
  <si>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</si>
  <si>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</si>
  <si>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</si>
  <si>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</si>
  <si>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</si>
  <si>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</si>
  <si>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</si>
  <si>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</si>
  <si>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</si>
  <si>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</si>
  <si>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</si>
  <si>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</si>
  <si>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</si>
  <si>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</si>
  <si>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</si>
  <si>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</si>
  <si>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</si>
  <si>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</si>
  <si>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</si>
  <si>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</si>
  <si>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</si>
  <si>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</si>
  <si>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</si>
  <si>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</si>
  <si>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###NOIMPORT###</t>
  </si>
  <si>
    <t>IMPORT</t>
  </si>
  <si>
    <t>{00000000-0000-0000-0000-000000000000}</t>
  </si>
  <si>
    <t>/</t>
  </si>
  <si>
    <t>SO 01</t>
  </si>
  <si>
    <t>Oprava železničního svršku</t>
  </si>
  <si>
    <t>STA</t>
  </si>
  <si>
    <t>1</t>
  </si>
  <si>
    <t>{7850c418-c2d5-4be4-aa94-42cead1d4676}</t>
  </si>
  <si>
    <t>2</t>
  </si>
  <si>
    <t>SO 02</t>
  </si>
  <si>
    <t xml:space="preserve">NEOCEŇOVAT- Materiál dodávaný objednatelem </t>
  </si>
  <si>
    <t>{38cef9eb-bba9-4a0d-b181-7a14c5457073}</t>
  </si>
  <si>
    <t>VON</t>
  </si>
  <si>
    <t>Vedlejší a ostatní náklady</t>
  </si>
  <si>
    <t>{36bde9e4-045d-4316-a7ff-be2870775fd6}</t>
  </si>
  <si>
    <t>KRYCÍ LIST SOUPISU PRACÍ</t>
  </si>
  <si>
    <t>Objekt:</t>
  </si>
  <si>
    <t>SO 01 - Oprava železničního svršku</t>
  </si>
  <si>
    <t>REKAPITULACE ČLENĚNÍ SOUPISU PRACÍ</t>
  </si>
  <si>
    <t>Kód dílu - Popis</t>
  </si>
  <si>
    <t>Cena celkem [CZK]</t>
  </si>
  <si>
    <t>-1</t>
  </si>
  <si>
    <t>HSV - Práce a dodávky HSV</t>
  </si>
  <si>
    <t xml:space="preserve">    5 - Komunikace</t>
  </si>
  <si>
    <t xml:space="preserve">    D1 - Přeložky kabelového vedení</t>
  </si>
  <si>
    <t>OST - Ostatní</t>
  </si>
  <si>
    <t>Dopl - Doplněné položky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</si>
  <si>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</si>
  <si>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</si>
  <si>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</si>
  <si>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</si>
  <si>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</si>
  <si>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</si>
  <si>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</si>
  <si>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</si>
  <si>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</si>
  <si>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</si>
  <si>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</si>
  <si>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</si>
  <si>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</si>
  <si>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</si>
  <si>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</si>
  <si>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</si>
  <si>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</si>
  <si>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t>
  </si>
  <si>
    <t>K</t>
  </si>
  <si>
    <t>5909031020</t>
  </si>
  <si>
    <t>Úprava GPK koleje směrové a výškové uspořádání pražce betonové</t>
  </si>
  <si>
    <t>km</t>
  </si>
  <si>
    <t>Sborník UOŽI 01 2021</t>
  </si>
  <si>
    <t>4</t>
  </si>
  <si>
    <t>PP</t>
  </si>
  <si>
    <t>Úprava GPK koleje směrové a výškové uspořádání pražce betonové. Poznámka: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</si>
  <si>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VV</t>
  </si>
  <si>
    <t>"dle ZD, snížení převýšení pro práci kolejové mechanizace; 0,108+0,665=0,773 km</t>
  </si>
  <si>
    <t>(118,100 - 118,208)*(-1)</t>
  </si>
  <si>
    <t>(118,235 - 118,900)*(-1)</t>
  </si>
  <si>
    <t>Součet</t>
  </si>
  <si>
    <t>5910135010</t>
  </si>
  <si>
    <t>Demontáž pražcové kotvy v koleji</t>
  </si>
  <si>
    <t>kus</t>
  </si>
  <si>
    <t>Demontáž pražcové kotvy v koleji. Poznámka: 1. V cenách jsou započteny náklady na odstranění kameniva, demontáž, dohození a úpravu kameniva a naložení výzisku na dopravní prostředek.</t>
  </si>
  <si>
    <t>3</t>
  </si>
  <si>
    <t>5906020120</t>
  </si>
  <si>
    <t>Souvislá výměna pražců v KL otevřeném i zapuštěném pražce betonové příčné vystrojené</t>
  </si>
  <si>
    <t>6</t>
  </si>
  <si>
    <t>Souvislá výměna pražců v KL otevřeném i zapuštěném pražce betonové příčné vystrojené. Poznámka: 1. V cenách jsou započteny náklady na souvislou výměnu pražců, demontáž upevňovadel, odstranění KL a části stezky, vysunutí a výměnu pražců, montáž upevňovadel, úpravu KL a části stezky, ošetření součástí mazivem a naložení výzisku na dopravní prostředek. U nevystrojených a výhybkových pražců dřevěných vrtání otvorů pro vrtule. 2. V cenách nejsou obsaženy náklady na podbití pražců, snížení KL pod patou kolejnice, dodávku materiálu, dopravu výzisku na skládku a skládkovné.</t>
  </si>
  <si>
    <t>"dle ZD, km 118,100-119,735; ZAOKR.NAHORU(1635*1,64;1)=2682 ks</t>
  </si>
  <si>
    <t>2682</t>
  </si>
  <si>
    <t>M</t>
  </si>
  <si>
    <t>R5956140030</t>
  </si>
  <si>
    <t>Pražec betonový příčný, bezpodkladnicový, o min. hmotnosti 270 kg vystrojený včetně kompletů</t>
  </si>
  <si>
    <t>8</t>
  </si>
  <si>
    <t>-971169106</t>
  </si>
  <si>
    <t xml:space="preserve">Pražec betonový příčný, bezpodkladnicový, o min. hmotnosti 270 kg vystrojený včetně kompletů </t>
  </si>
  <si>
    <t>5906055140</t>
  </si>
  <si>
    <t>Příplatek za současnou výměnu pražce s bezpodkladnicovým upevněním a kompletů a vodicích vložek a pryžových podložek</t>
  </si>
  <si>
    <t>Příplatek za současnou výměnu pražce s bezpodkladnicovým upevněním a kompletů a vodicích vložek a pryžových podložek. Poznámka: 1. V cenách jsou započteny náklady na potřebnou manipulaci, demontáž, výměnu a montáž součásti současně s výměnou pražce včetně případného ošetření mazivem. Položka platí pro všechny typy podpor. 2. V cenách nejsou obsaženy náklady na dodávku materiálu, dopravu výzisku na skládku a skládkovné.</t>
  </si>
  <si>
    <t>5907050120</t>
  </si>
  <si>
    <t>Dělení kolejnic kyslíkem soustavy S49 nebo T</t>
  </si>
  <si>
    <t>10</t>
  </si>
  <si>
    <t>Dělení kolejnic kyslíkem soustavy S49 nebo T. Poznámka: 1. V cenách jsou započteny náklady na manipulaci, podložení, označení a provedení řezu kolejnice.</t>
  </si>
  <si>
    <t>"km 118,100-118,150; km 118,850-119,735;  ZAOKR.NAHORU((50+885)/25;1)*2=76 ks</t>
  </si>
  <si>
    <t>76</t>
  </si>
  <si>
    <t>7</t>
  </si>
  <si>
    <t>5908005430</t>
  </si>
  <si>
    <t>Oprava kolejnicového styku demontáž spojek tv. S49</t>
  </si>
  <si>
    <t>styk</t>
  </si>
  <si>
    <t>12</t>
  </si>
  <si>
    <t>Oprava kolejnicového styku demontáž spojek tv. S49. Poznámka: 1. V cenách jsou započteny náklady na výměnu, demontáž nebo montáž vnitřní spojky a/nebo celého styku a ošetření součástí mazivem. U přechodových spojek se použije položka s větším tvarem. 2. V cenách nejsou obsaženy náklady na dodávku materiálu.</t>
  </si>
  <si>
    <t>"km 118,150-118,850;  ZAOKR.NAHORU(700/25;1)*2=56 ks</t>
  </si>
  <si>
    <t>56</t>
  </si>
  <si>
    <t>5907025040</t>
  </si>
  <si>
    <t>Výměna kolejnicových pásů stávající upevnění tv. S49 rozdělení "d"</t>
  </si>
  <si>
    <t>m</t>
  </si>
  <si>
    <t>14</t>
  </si>
  <si>
    <t>Výměna kolejnicových pásů stávající upevnění tv. S49 rozdělení "d".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</si>
  <si>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"dle ZD, km 118,080-119,735; 1655*2=3310 m</t>
  </si>
  <si>
    <t>3310</t>
  </si>
  <si>
    <t>9</t>
  </si>
  <si>
    <t>9902200100</t>
  </si>
  <si>
    <t>Doprava obousměrná (např. dodávek z vlastních zásob zhotovitele nebo objednatele nebo výzisku) mechanizací o nosnosti přes 3,5 t objemnějšího kusového materiálu (prefabrikátů, stožárů, výhybek, rozvaděčů, vybouraných hmot atd.) do 10 km</t>
  </si>
  <si>
    <t>t</t>
  </si>
  <si>
    <t>16</t>
  </si>
  <si>
    <t>Doprava obousměrná (např. dodávek z vlastních zásob zhotovitele nebo objednatele nebo výzisku) mechanizací o nosnosti přes 3,5 t objemnějšího kusového materiálu (prefabrikátů, stožárů, výhybek, rozvaděčů, vybouraných hmot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</si>
  <si>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"dle ZD, km 118,100-119,280    S49/SB 5, "d"; 1180 m, v tom 62 ks dřevěných pražců</t>
  </si>
  <si>
    <t>"dle ZD, km 119,280-119,735    T/SB 4, "d"; 455 m</t>
  </si>
  <si>
    <t xml:space="preserve">"dle ZD, výměna kolejnic S49 na mostě km 118,080-118,100; 20*2=40 m    </t>
  </si>
  <si>
    <t>(1180*1,64-62)*(0,265+0,025)+62*(0,08+0,025)+455*1,64*(0,25+0,022)+2*20*0,04943+2*1180*0,04943+2*455*0,04999</t>
  </si>
  <si>
    <t>5906105010</t>
  </si>
  <si>
    <t>Demontáž pražce dřevěný</t>
  </si>
  <si>
    <t>18</t>
  </si>
  <si>
    <t>Demontáž pražce dřevěný. Poznámka: 1. V cenách jsou započteny náklady na manipulaci, demontáž, odstrojení do součástí a uložení pražců.</t>
  </si>
  <si>
    <t>"dle ZD; 62 ks</t>
  </si>
  <si>
    <t>62</t>
  </si>
  <si>
    <t>11</t>
  </si>
  <si>
    <t>5906105020</t>
  </si>
  <si>
    <t>Demontáž pražce betonový</t>
  </si>
  <si>
    <t>20</t>
  </si>
  <si>
    <t>Demontáž pražce betonový. Poznámka: 1. V cenách jsou započteny náklady na manipulaci, demontáž, odstrojení do součástí a uložení pražců.</t>
  </si>
  <si>
    <t>"ZAOKR.NAHORU(1635*1,64;1)-62=2620 ks</t>
  </si>
  <si>
    <t>2620</t>
  </si>
  <si>
    <t>5999005010</t>
  </si>
  <si>
    <t>Třídění spojovacích a upevňovacích součástí</t>
  </si>
  <si>
    <t>22</t>
  </si>
  <si>
    <t>Třídění spojovacích a upevňovacích součástí. Poznámka: 1. V cenách jsou započteny náklady na manipulaci, vytřídění a uložení materiálu na úložiště nebo do skladu.</t>
  </si>
  <si>
    <t>(1180*1,64-62)*0,025+62*0,025+455*1,64*0,022</t>
  </si>
  <si>
    <t>13</t>
  </si>
  <si>
    <t>5999005030</t>
  </si>
  <si>
    <t>Třídění kolejnic</t>
  </si>
  <si>
    <t>26</t>
  </si>
  <si>
    <t>Třídění kolejnic. Poznámka: 1. V cenách jsou započteny náklady na manipulaci, vytřídění a uložení materiálu na úložiště nebo do skladu.</t>
  </si>
  <si>
    <t>2*(20+1180)*0,04943+2*455*0,04999</t>
  </si>
  <si>
    <t>5905085050</t>
  </si>
  <si>
    <t>Souvislé čištění KL strojně koleje pražce betonové rozdělení "d"</t>
  </si>
  <si>
    <t>28</t>
  </si>
  <si>
    <t>Souvislé čištění KL strojně koleje pražce betonové rozdělení "d". Poznámka: 1. V cenách jsou započteny náklady na kontinuální čištění KL strojní čističkou, případné vložení geosyntetika, rozprostření výzisku na terén nebo naložení na dopravní prostředek, zdvih, úpravu směrového a výškového uspořádání včetně měření mezních stavebních odchylek dle ČSN a technologických veličin, předání tištěných výstupů a úpravu KL do profilu. Platí i pro čištění KL současně s výměnou pražců. 2. V cenách nejsou obsaženy náklady na snížení KL pod patou kolejnice, následnou úpravu směrového a výškového uspořádání dodávku a doplnění kameniva.</t>
  </si>
  <si>
    <t>dle ZD, km 118,100-119,735; most v km 119,165 v dl. 5 m neprůjezdný; 1,635-0,005=1,630 km</t>
  </si>
  <si>
    <t>1,635-0,005</t>
  </si>
  <si>
    <t>5905035120</t>
  </si>
  <si>
    <t>Výměna KL malou těžící mechanizací včetně lavičky pod ložnou plochou pražce lože zapuštěné</t>
  </si>
  <si>
    <t>m3</t>
  </si>
  <si>
    <t>30</t>
  </si>
  <si>
    <t>Výměna KL malou těžící mechanizací včetně lavičky pod ložnou plochou pražce lože zapuštěné. Poznámka: 1. V cenách jsou započteny náklady na odtěžení KL s použitím minirypadla, rozprostření výzisku na terén nebo naložení na dopravní prostředek, přehození kameniva, úprava KL do profilu a jeho případné snížení pod patou kolejnice. U výměny KL v celém profilu je v ceně započteno případné uvolnění, posun a dotažení pražce. 2. V cenách nejsou obsaženy náklady na podbití pražce, dodávku a doplnění kameniva.</t>
  </si>
  <si>
    <t>dle ZD, most v km 119,165; 5*4*0,5=10 m3</t>
  </si>
  <si>
    <t>5*4*0,5</t>
  </si>
  <si>
    <t>5905020020</t>
  </si>
  <si>
    <t>Oprava stezky strojně s odstraněním drnu a nánosu přes 10 cm do 20 cm</t>
  </si>
  <si>
    <t>m2</t>
  </si>
  <si>
    <t>32</t>
  </si>
  <si>
    <t>Oprava stezky strojně s odstraněním drnu a nánosu přes 10 cm do 20 cm. Poznámka: 1. V cenách jsou započteny náklady na odtěžení nánosu stezky a rozprostření výzisku na terén nebo naložení na dopravní prostředek a úprava povrchu stezky.</t>
  </si>
  <si>
    <t>1,63*1000*1,3=2119,000 m2</t>
  </si>
  <si>
    <t>1,63*1000*1,3</t>
  </si>
  <si>
    <t>17</t>
  </si>
  <si>
    <t>9902100100</t>
  </si>
  <si>
    <t>Doprava obousměrná (např. dodávek z vlastních zásob zhotovitele nebo objednatele nebo výzisku) mechanizací o nosnosti přes 3,5 t sypanin (kameniva, písku, suti, dlažebních kostek, atd.) do 10 km</t>
  </si>
  <si>
    <t>34</t>
  </si>
  <si>
    <t>Doprava obousměrná (např. dodávek z vlastních zásob zhotovitele nebo objednatele nebo výzisku) mechanizací o nosnosti přes 3,5 t sypanin (kameniva, písku, suti, dlažebních kostek,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</si>
  <si>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odvoz suti na meziskládku nebo k uložení na pozemek Správy železnic</t>
  </si>
  <si>
    <t>1,63*1000*1,925*0,3*1,808+20*0,5*1,808+2119*0,1*1,5=2028,806 t</t>
  </si>
  <si>
    <t>2028,80560</t>
  </si>
  <si>
    <t>5915015010</t>
  </si>
  <si>
    <t>Svahování zemního tělesa železničního spodku v náspu</t>
  </si>
  <si>
    <t>36</t>
  </si>
  <si>
    <t>Svahování zemního tělesa železničního spodku v náspu. Poznámka: 1. V cenách jsou započteny náklady na svahování železničního tělesa a uložení výzisku na terén nebo naložení na dopravní prostředek.</t>
  </si>
  <si>
    <t>"urovnání 70% výzisku z SČ na pozemku OŘ</t>
  </si>
  <si>
    <t>900</t>
  </si>
  <si>
    <t>19</t>
  </si>
  <si>
    <t>5905105030</t>
  </si>
  <si>
    <t>Doplnění KL kamenivem souvisle strojně v koleji</t>
  </si>
  <si>
    <t>38</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</si>
  <si>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</si>
  <si>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1,63*1000*1,925*0,3+10+0,1*1000*3,4*0,03=961,525 m3</t>
  </si>
  <si>
    <t>1,63*1000*1,925*0,3+10+0,1*1000*3,4*0,03</t>
  </si>
  <si>
    <t>5909032020</t>
  </si>
  <si>
    <t>Přesná úprava GPK koleje směrové a výškové uspořádání pražce betonové</t>
  </si>
  <si>
    <t>40</t>
  </si>
  <si>
    <t>Přesná úprava GPK koleje směrové a výškové uspořádání pražce betonové. Poznámka: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</si>
  <si>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"dle ZD, výběh do stávajícího stavu</t>
  </si>
  <si>
    <t>0,1</t>
  </si>
  <si>
    <t>5909030020</t>
  </si>
  <si>
    <t>Následná úprava GPK koleje směrové a výškové uspořádání pražce betonové</t>
  </si>
  <si>
    <t>42</t>
  </si>
  <si>
    <t>Následná úprava GPK koleje směrové a výškové uspořádání pražce betonové. Poznámka: 1. V cenách jsou započteny náklady na úpravu směrového a výškového uspořádání strojní linkou ASP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</si>
  <si>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"dle ZD, km 118,080-119,735; 1,635 km</t>
  </si>
  <si>
    <t>1,635</t>
  </si>
  <si>
    <t>5910015120</t>
  </si>
  <si>
    <t>Odtavovací stykové svařování mobilní svářečkou kolejnic nových délky přes 150 m tv. S49</t>
  </si>
  <si>
    <t>44</t>
  </si>
  <si>
    <t>Odtavovací stykové svařování mobilní svářečkou kolejnic nových délky přes 150 m tv. S49. Poznámka: 1. V cenách jsou započteny náklady na vybrání kameniva z mezipražcového prostoru, broušení kontaktních ploch, přisunutí kolejnice na svar, vyrovnání a svaření kolejnic, seříznutí svarového výronku v celém profilu kolejnice, obroušení pojížděných ploch, vizuální prohlídka, měření geometrie svaru a vedení výrobní dokumentace. 2. V cenách nejsou obsaženy náklady na kontrolu svaru ultrazvukem, podbití pražců a demontáž styku.</t>
  </si>
  <si>
    <t>(ZAOKR.NAHORU(1655/75;1)*2+2)/4*3=36 ks</t>
  </si>
  <si>
    <t>23</t>
  </si>
  <si>
    <t>5910020030</t>
  </si>
  <si>
    <t>Svařování kolejnic termitem plný předehřev standardní spára svar sériový tv. S49</t>
  </si>
  <si>
    <t>46</t>
  </si>
  <si>
    <t>Svařování kolejnic termitem plný předehřev standardní spára svar sériový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</si>
  <si>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(ZAOKR.NAHORU(1655/75;1)*2+2)/4=12 ks</t>
  </si>
  <si>
    <t>24</t>
  </si>
  <si>
    <t>5910035030</t>
  </si>
  <si>
    <t>Dosažení dovolené upínací teploty v BK prodloužením kolejnicového pásu v koleji tv. S49</t>
  </si>
  <si>
    <t>48</t>
  </si>
  <si>
    <t>Dosažení dovolené upínací teploty v BK prodloužením kolejnicového pásu v koleji tv. S49.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</si>
  <si>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25</t>
  </si>
  <si>
    <t>5910040320</t>
  </si>
  <si>
    <t>Umožnění volné dilatace kolejnice demontáž upevňovadel s osazením kluzných podložek rozdělení pražců "d"</t>
  </si>
  <si>
    <t>50</t>
  </si>
  <si>
    <t>Umožnění volné dilatace kolejnice demontáž upevňovadel s osazením kluzných podložek rozdělení pražců "d". Poznámka: 1. V cenách jsou započteny náklady na uvolnění, demontáž a rovnoměrné prodloužení nebo zkrácení kolejnice, vyznačení značek a vedení dokumentace. 2. V cenách nejsou obsaženy náklady na demontáž kolejnicových spojek.</t>
  </si>
  <si>
    <t>"(1635+20)*2+(30+60)*2=3490 m</t>
  </si>
  <si>
    <t>(1635+20)*2+(30+60)*2</t>
  </si>
  <si>
    <t>5910040420</t>
  </si>
  <si>
    <t>Umožnění volné dilatace kolejnice montáž upevňovadel s odstraněním kluzných podložek rozdělení pražců "d"</t>
  </si>
  <si>
    <t>52</t>
  </si>
  <si>
    <t>Umožnění volné dilatace kolejnice montáž upevňovadel s odstraněním kluzných podložek rozdělení pražců "d". Poznámka: 1. V cenách jsou započteny náklady na uvolnění, demontáž a rovnoměrné prodloužení nebo zkrácení kolejnice, vyznačení značek a vedení dokumentace. 2. V cenách nejsou obsaženy náklady na demontáž kolejnicových spojek.</t>
  </si>
  <si>
    <t>27</t>
  </si>
  <si>
    <t>5914020020</t>
  </si>
  <si>
    <t>Čištění otevřených odvodňovacích zařízení strojně příkop nezpevněný</t>
  </si>
  <si>
    <t>54</t>
  </si>
  <si>
    <t>Čištění otevřených odvodňovacích zařízení strojně příkop nezpevněný. Poznámka: 1. V cenách jsou započteny náklady na odtěžení nánosu a nečistot, rozprostření výzisku na terén nebo naložení na dopravní prostředek. 2. V cenách nejsou obsaženy náklady na dopravu a skládkovné.</t>
  </si>
  <si>
    <t>"dle ZD, km 118,230-118,610;   380 m3</t>
  </si>
  <si>
    <t>"dle ZD, km 118,820-119,120;   300 m3</t>
  </si>
  <si>
    <t>"dle ZD, km 119,260-119,570;   310 m3</t>
  </si>
  <si>
    <t>"dle ZD, km 119,630-119,735;   105 m3</t>
  </si>
  <si>
    <t>380+300+310+105</t>
  </si>
  <si>
    <t>"odvoz suti na meziskládku</t>
  </si>
  <si>
    <t>1095*1,5</t>
  </si>
  <si>
    <t>29</t>
  </si>
  <si>
    <t>5912050110</t>
  </si>
  <si>
    <t>Staničení demontáž kilometrovníku</t>
  </si>
  <si>
    <t>58</t>
  </si>
  <si>
    <t>Staničení demontáž kilometrovníku. Poznámka: 1. V cenách jsou započteny náklady na zemní práce a výměnu, demontáž nebo montáž staničení. 2. V cenách nejsou obsaženy náklady na dodávku materiálu.</t>
  </si>
  <si>
    <t>5912050120</t>
  </si>
  <si>
    <t>Staničení demontáž hektometrovníku</t>
  </si>
  <si>
    <t>60</t>
  </si>
  <si>
    <t>Staničení demontáž hektometrovníku. Poznámka: 1. V cenách jsou započteny náklady na zemní práce a výměnu, demontáž nebo montáž staničení. 2. V cenách nejsou obsaženy náklady na dodávku materiálu.</t>
  </si>
  <si>
    <t>31</t>
  </si>
  <si>
    <t>5912060210</t>
  </si>
  <si>
    <t>Demontáž zajišťovací značky včetně sloupku a základu konzolové</t>
  </si>
  <si>
    <t>Demontáž zajišťovací značky včetně sloupku a základu konzolové. Poznámka: 1. V cenách jsou započteny náklady na demontáž součástí značky, úpravu a urovnání terénu.</t>
  </si>
  <si>
    <t>9902900100</t>
  </si>
  <si>
    <t>Naložení sypanin, drobného kusového materiálu, suti</t>
  </si>
  <si>
    <t>64</t>
  </si>
  <si>
    <t>Naložení sypanin, drobného kusového materiálu, suti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</si>
  <si>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naložení 30% výzisku z SČ a 75% odpadu ze stezek a příkopů</t>
  </si>
  <si>
    <t>"(1,63*1000*1,925*0,3*1,808+20*0,5*1,808)*0,3+2119*0,1*1,5+1642,5</t>
  </si>
  <si>
    <t>1983,54918</t>
  </si>
  <si>
    <t>33</t>
  </si>
  <si>
    <t>9902100200</t>
  </si>
  <si>
    <t>Doprava obousměrná (např. dodávek z vlastních zásob zhotovitele nebo objednatele nebo výzisku) mechanizací o nosnosti přes 3,5 t sypanin (kameniva, písku, suti, dlažebních kostek, atd.) do 20 km</t>
  </si>
  <si>
    <t>66</t>
  </si>
  <si>
    <t>Doprava obousměrná (např. dodávek z vlastních zásob zhotovitele nebo objednatele nebo výzisku) mechanizací o nosnosti přes 3,5 t sypanin (kameniva, písku, suti, dlažebních kostek,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</si>
  <si>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9909000100</t>
  </si>
  <si>
    <t>Poplatek za uložení suti nebo hmot na oficiální skládku</t>
  </si>
  <si>
    <t>68</t>
  </si>
  <si>
    <t>Poplatek za uložení suti nebo hmot na oficiální skládku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</si>
  <si>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"uložení 30% výzisku z SČ a 75% odpadu ze stezek a příkopů na skládku Trutnov-Poříčí</t>
  </si>
  <si>
    <t>35</t>
  </si>
  <si>
    <t>9902900200</t>
  </si>
  <si>
    <t>Naložení objemnějšího kusového materiálu, vybouraných hmot</t>
  </si>
  <si>
    <t>70</t>
  </si>
  <si>
    <t>Naložení objemnějšího kusového materiálu, vybouraných hmot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</si>
  <si>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9902200500</t>
  </si>
  <si>
    <t>Doprava obousměrná (např. dodávek z vlastních zásob zhotovitele nebo objednatele nebo výzisku) mechanizací o nosnosti přes 3,5 t objemnějšího kusového materiálu (prefabrikátů, stožárů, výhybek, rozvaděčů, vybouraných hmot atd.) do 60 km</t>
  </si>
  <si>
    <t>72</t>
  </si>
  <si>
    <t>Doprava obousměrná (např. dodávek z vlastních zásob zhotovitele nebo objednatele nebo výzisku) mechanizací o nosnosti přes 3,5 t objemnějšího kusového materiálu (prefabrikátů, stožárů, výhybek, rozvaděčů, vybouraných hmot atd.) do 60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</si>
  <si>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37</t>
  </si>
  <si>
    <t>9909000300</t>
  </si>
  <si>
    <t>Poplatek za likvidaci dřevěných kolejnicových podpor</t>
  </si>
  <si>
    <t>74</t>
  </si>
  <si>
    <t>Poplatek za likvidaci dřevěných kolejnicových podpor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</si>
  <si>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"uložení vyzískaných dřev. pražců na skládku Lodín;  62*0,08=4,960 t</t>
  </si>
  <si>
    <t>62*0,08</t>
  </si>
  <si>
    <t>9909000400</t>
  </si>
  <si>
    <t>Poplatek za likvidaci plastových součástí</t>
  </si>
  <si>
    <t>Poplatek za likvidaci plastových součástí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</si>
  <si>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"uložení vyzískaných plast. a pryž. podložek na skládku Lodín;  2682*(0,000163+0,00009)=0,679 t</t>
  </si>
  <si>
    <t>2682*(0,000163+0,00009)</t>
  </si>
  <si>
    <t>39</t>
  </si>
  <si>
    <t>78</t>
  </si>
  <si>
    <t>"uložení betonových pražců na skládku Trutnov-Poříčí; (1180*1,64-62)*0,265+455*1,64*0,25=682,948 t</t>
  </si>
  <si>
    <t>(1180*1,64-62)*0,265+455*1,64*0,25</t>
  </si>
  <si>
    <t>9902200200</t>
  </si>
  <si>
    <t>Doprava obousměrná (např. dodávek z vlastních zásob zhotovitele nebo objednatele nebo výzisku) mechanizací o nosnosti přes 3,5 t objemnějšího kusového materiálu (prefabrikátů, stožárů, výhybek, rozvaděčů, vybouraných hmot atd.) do 20 km</t>
  </si>
  <si>
    <t>80</t>
  </si>
  <si>
    <t>Doprava obousměrná (např. dodávek z vlastních zásob zhotovitele nebo objednatele nebo výzisku) mechanizací o nosnosti přes 3,5 t objemnějšího kusového materiálu (prefabrikátů, stožárů, výhybek, rozvaděčů, vybouraných hmot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</si>
  <si>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41</t>
  </si>
  <si>
    <t>9909000500</t>
  </si>
  <si>
    <t>Poplatek uložení odpadu betonových prefabrikátů</t>
  </si>
  <si>
    <t>82</t>
  </si>
  <si>
    <t>Poplatek uložení odpadu betonových prefabrikátů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</si>
  <si>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7594107330</t>
  </si>
  <si>
    <t>Demontáž kolejnicového lanového propojení z betonových pražců</t>
  </si>
  <si>
    <t>84</t>
  </si>
  <si>
    <t>43</t>
  </si>
  <si>
    <t>5907055020</t>
  </si>
  <si>
    <t>Vrtání kolejnic otvor o průměru přes 10 do 23 mm</t>
  </si>
  <si>
    <t>86</t>
  </si>
  <si>
    <t>Vrtání kolejnic otvor o průměru přes 10 do 23 mm. Poznámka: 1. V cenách jsou započteny náklady na manipulaci, podložení, označení a provedení vrtu ve stojině kolejnice.</t>
  </si>
  <si>
    <t>7594105330</t>
  </si>
  <si>
    <t>Montáž lanového propojení kolejnicového na betonové pražce do 2,9 m</t>
  </si>
  <si>
    <t>88</t>
  </si>
  <si>
    <t>Montáž lanového propojení kolejnicového na betonové pražce do 2,9 m - příčné nebo podélné propojení kolejnic přímých kolejí a na výhybkách; usazení pražců mezi souběžnými kolejemi nebo podél koleje; připevnění lanového propojení na pražce nebo montážní trámky</t>
  </si>
  <si>
    <t>45</t>
  </si>
  <si>
    <t>7592007070</t>
  </si>
  <si>
    <t>Demontáž počítacího bodu počítače náprav PZN 1</t>
  </si>
  <si>
    <t>90</t>
  </si>
  <si>
    <t>7592005070</t>
  </si>
  <si>
    <t>Montáž počítacího bodu počítače náprav PZN 1</t>
  </si>
  <si>
    <t>92</t>
  </si>
  <si>
    <t>Montáž počítacího bodu počítače náprav PZN 1 - uložení a připevnění na určené místo, seřízení polohy, přezkoušení</t>
  </si>
  <si>
    <t>47</t>
  </si>
  <si>
    <t>5912065210</t>
  </si>
  <si>
    <t>Montáž zajišťovací značky včetně sloupku a základu konzolové</t>
  </si>
  <si>
    <t>94</t>
  </si>
  <si>
    <t>Montáž zajišťovací značky včetně sloupku a základu konzolové. Poznámka: 1. V cenách jsou započteny náklady na montáž součástí značky včetně zemních prací a úpravy terénu. 2. V cenách nejsou obsaženy náklady na dodávku materiálu.</t>
  </si>
  <si>
    <t>5912050210</t>
  </si>
  <si>
    <t>Staničení montáž kilometrovníku</t>
  </si>
  <si>
    <t>96</t>
  </si>
  <si>
    <t>Staničení montáž kilometrovníku. Poznámka: 1. V cenách jsou započteny náklady na zemní práce a výměnu, demontáž nebo montáž staničení. 2. V cenách nejsou obsaženy náklady na dodávku materiálu.</t>
  </si>
  <si>
    <t>49</t>
  </si>
  <si>
    <t>5912050220</t>
  </si>
  <si>
    <t>Staničení montáž hektometrovníku</t>
  </si>
  <si>
    <t>98</t>
  </si>
  <si>
    <t>Staničení montáž hektometrovníku. Poznámka: 1. V cenách jsou započteny náklady na zemní práce a výměnu, demontáž nebo montáž staničení. 2. V cenách nejsou obsaženy náklady na dodávku materiálu.</t>
  </si>
  <si>
    <t>5962119025</t>
  </si>
  <si>
    <t>Zajištění PPK betonový sloupek pro konzolovou značku</t>
  </si>
  <si>
    <t>100</t>
  </si>
  <si>
    <t>51</t>
  </si>
  <si>
    <t>5962119020</t>
  </si>
  <si>
    <t>Zajištění PPK štítek konzolové a hřebové značky</t>
  </si>
  <si>
    <t>102</t>
  </si>
  <si>
    <t>5962101115</t>
  </si>
  <si>
    <t>Návěstidlo kilometrovník železobetonový se znaky</t>
  </si>
  <si>
    <t>104</t>
  </si>
  <si>
    <t>53</t>
  </si>
  <si>
    <t>5962101120</t>
  </si>
  <si>
    <t>Návěstidlo hektometrovník železobetonový se znaky</t>
  </si>
  <si>
    <t>106</t>
  </si>
  <si>
    <t>9902200700</t>
  </si>
  <si>
    <t>Doprava obousměrná (např. dodávek z vlastních zásob zhotovitele nebo objednatele nebo výzisku) mechanizací o nosnosti přes 3,5 t objemnějšího kusového materiálu (prefabrikátů, stožárů, výhybek, rozvaděčů, vybouraných hmot atd.) do 100 km</t>
  </si>
  <si>
    <t>108</t>
  </si>
  <si>
    <t>Doprava obousměrná (např. dodávek z vlastních zásob zhotovitele nebo objednatele nebo výzisku) mechanizací o nosnosti přes 3,5 t objemnějšího kusového materiálu (prefabrikátů, stožárů, výhybek, rozvaděčů, vybouraných hmot atd.) do 100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</si>
  <si>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"přeprava konzol.značek, kilometrovníků a hektometrovníků z ŽPSV Běstovice;  20*0,170+1*0,397+16*0,157=6,309 t</t>
  </si>
  <si>
    <t>20*0,170+1*0,397+16*0,157</t>
  </si>
  <si>
    <t>55</t>
  </si>
  <si>
    <t>5955101000</t>
  </si>
  <si>
    <t>Kamenivo drcené štěrk frakce 31,5/63 třídy BI</t>
  </si>
  <si>
    <t>110</t>
  </si>
  <si>
    <t>961,525*2,035=1956,703 t</t>
  </si>
  <si>
    <t>961,525*2,035</t>
  </si>
  <si>
    <t>9902100500</t>
  </si>
  <si>
    <t>Doprava obousměrná (např. dodávek z vlastních zásob zhotovitele nebo objednatele nebo výzisku) mechanizací o nosnosti přes 3,5 t sypanin (kameniva, písku, suti, dlažebních kostek, atd.) do 60 km</t>
  </si>
  <si>
    <t>112</t>
  </si>
  <si>
    <t>Doprava obousměrná (např. dodávek z vlastních zásob zhotovitele nebo objednatele nebo výzisku) mechanizací o nosnosti přes 3,5 t sypanin (kameniva, písku, suti, dlažebních kostek, atd.) do 60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</si>
  <si>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"přeprava štěrku z lomu Košťálov</t>
  </si>
  <si>
    <t>D1</t>
  </si>
  <si>
    <t>Přeložky kabelového vedení</t>
  </si>
  <si>
    <t>57</t>
  </si>
  <si>
    <t>7590527042</t>
  </si>
  <si>
    <t>Demontáž kabelu volně uloženého</t>
  </si>
  <si>
    <t>114</t>
  </si>
  <si>
    <t>7590525231</t>
  </si>
  <si>
    <t>Montáž kabelu návěstního volně uloženého s jádrem 1 mm Cu TCEKEZE, TCEKFE, TCEKPFLEY, TCEKPFLEZE do 16 P</t>
  </si>
  <si>
    <t>116</t>
  </si>
  <si>
    <t>Montáž kabelu návěstního volně uloženého s jádrem 1 mm Cu TCEKEZE, TCEKFE, TCEKPFLEY, TCEKPFLEZE do 16 P - příprava kabelového bubnu a přistavení na místo tažení, odvinutí, naměření, odřezání a uložení kabelu do kabelového lože nebo žlabu, protažení překážkami, včetně přípravných a závěrečných prací, přeměření izolačního stavu kabelu, uzavření konců kabelu, přemístění kabelového bubnu</t>
  </si>
  <si>
    <t>"km 118,910 - 119,735</t>
  </si>
  <si>
    <t>(119,735-118,910)*1000</t>
  </si>
  <si>
    <t>OST</t>
  </si>
  <si>
    <t>Ostatní</t>
  </si>
  <si>
    <t>59</t>
  </si>
  <si>
    <t>9902401000</t>
  </si>
  <si>
    <t>Doprava jednosměrná (např. nakupovaného materiálu) mechanizací o nosnosti přes 3,5 t objemnějšího kusového materiálu (prefabrikátů, stožárů, výhybek, rozvaděčů, vybouraných hmot atd.) do 250 km</t>
  </si>
  <si>
    <t>512</t>
  </si>
  <si>
    <t>477564280</t>
  </si>
  <si>
    <t xml:space="preserve">Doprava jednosměrná (např. nakupovaného materiálu) mechanizací o nosnosti přes 3,5 t objemnějšího kusového materiálu (prefabrikátů, stožárů, výhybek, rozvaděčů, vybouraných hmot atd.) do 250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 </t>
  </si>
  <si>
    <t>"doprava pražců z výrobního závodu</t>
  </si>
  <si>
    <t>2682*0,327</t>
  </si>
  <si>
    <t>Dopl</t>
  </si>
  <si>
    <t>Doplněné položky</t>
  </si>
  <si>
    <t>5910045020</t>
  </si>
  <si>
    <t>Zajištění polohy kolejnice bočními válečkovými opěrkami rozdělení pražců "d"</t>
  </si>
  <si>
    <t>-203327612</t>
  </si>
  <si>
    <t>Zajištění polohy kolejnice bočními válečkovými opěrkami rozdělení pražců "d". Poznámka: 1. V cenách jsou započteny náklady na montáž a demontáž bočních opěrek v oblouku o malém poloměru.</t>
  </si>
  <si>
    <t>(118,544-118,230)*2*1000</t>
  </si>
  <si>
    <t>(118,905-118,534)*2*1000</t>
  </si>
  <si>
    <t>(119,238-119,018)*2*1000</t>
  </si>
  <si>
    <t>61</t>
  </si>
  <si>
    <t>9903200100</t>
  </si>
  <si>
    <t>Přeprava mechanizace na místo prováděných prací o hmotnosti přes 12 t přes 50 do 100 km</t>
  </si>
  <si>
    <t>-586192210</t>
  </si>
  <si>
    <t>Přeprava mechanizace na místo prováděných prací o hmotnosti přes 12 t přes 50 do 100 km Poznámka: 1. Ceny jsou určeny pro dopravu mechanizmů na místo prováděných prací po silnici i po kolejích.2. V ceně jsou započteny i náklady na zpáteční cestu dopravního prostředku. Měrnou jednotkou je kus přepravovaného stroje.</t>
  </si>
  <si>
    <t>3 "MHS</t>
  </si>
  <si>
    <t>9903200200</t>
  </si>
  <si>
    <t>Přeprava mechanizace na místo prováděných prací o hmotnosti přes 12 t do 200 km</t>
  </si>
  <si>
    <t>1336195220</t>
  </si>
  <si>
    <t>Přeprava mechanizace na místo prováděných prací o hmotnosti přes 12 t do 200 km Poznámka: 1. Ceny jsou určeny pro dopravu mechanizmů na místo prováděných prací po silnici i po kolejích.2. V ceně jsou započteny i náklady na zpáteční cestu dopravního prostředku. Měrnou jednotkou je kus přepravovaného stroje.</t>
  </si>
  <si>
    <t>"AS, SSP, LOKO, SČ, Svařovna</t>
  </si>
  <si>
    <t xml:space="preserve">SO 02 - NEOCEŇOVAT- Materiál dodávaný objednatelem </t>
  </si>
  <si>
    <t>5957104025</t>
  </si>
  <si>
    <t>Kolejnicové pásy třídy R260 tv. 49 E1 délky 75 metrů - NEOCEŇOVAT</t>
  </si>
  <si>
    <t>256</t>
  </si>
  <si>
    <t>VON - Vedlejší a ostatní náklady</t>
  </si>
  <si>
    <t>021101011</t>
  </si>
  <si>
    <t>Průzkumné práce pro opravy - vytyčení inženýrských sítí</t>
  </si>
  <si>
    <t>%</t>
  </si>
  <si>
    <t>1024</t>
  </si>
  <si>
    <t>021201001</t>
  </si>
  <si>
    <t>Průzkumné práce pro opravy Průzkum výskytu škodlivin kontaminace kameniva ropnými látkami</t>
  </si>
  <si>
    <t>012002000</t>
  </si>
  <si>
    <t>Geodetické práce</t>
  </si>
  <si>
    <t>023101041</t>
  </si>
  <si>
    <t>Projektové práce Projektové práce v rozsahu ZRN  přes 20 mil. Kč</t>
  </si>
  <si>
    <t>Projektové práce Projektové práce v rozsahu ZRN přes 20 mil. Kč</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</si>
  <si>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</si>
  <si>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</si>
  <si>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024101401</t>
  </si>
  <si>
    <t>Inženýrská činnost koordinační a kompletační činnost</t>
  </si>
  <si>
    <t>011101001</t>
  </si>
  <si>
    <t>Finanční náklady pojistné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</si>
</sst>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dd\.mm\.yyyy"/>
    <numFmt numFmtId="166" formatCode="#,##0.00000"/>
  </numFmts>
  <fonts count="3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u val="single"/>
      <sz val="11"/>
      <color theme="10"/>
      <name val="Calibri"/>
      <family val="2"/>
      <scheme val="minor"/>
    </font>
  </fonts>
  <fills count="7">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6A5F6"/>
        <bgColor indexed="64"/>
      </patternFill>
    </fill>
    <fill>
      <patternFill patternType="solid">
        <fgColor rgb="FFFFD274"/>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29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166" fontId="24" fillId="0" borderId="0" xfId="0" applyNumberFormat="1" applyFont="1" applyAlignment="1" applyProtection="1">
      <alignment/>
      <protection/>
    </xf>
    <xf numFmtId="0" fontId="0" fillId="0" borderId="10" xfId="0" applyBorder="1" applyAlignment="1" applyProtection="1">
      <alignment vertical="center"/>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166"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166"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166" fontId="9" fillId="0" borderId="0" xfId="0" applyNumberFormat="1" applyFont="1" applyAlignment="1">
      <alignment vertical="center"/>
    </xf>
    <xf numFmtId="0" fontId="8" fillId="0" borderId="0" xfId="0" applyFont="1" applyAlignment="1" applyProtection="1">
      <alignment horizontal="left"/>
      <protection/>
    </xf>
    <xf numFmtId="166"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6" fontId="22" fillId="0" borderId="22" xfId="0" applyNumberFormat="1" applyFont="1" applyBorder="1" applyAlignment="1" applyProtection="1">
      <alignment vertical="center"/>
      <protection/>
    </xf>
    <xf numFmtId="166" fontId="22" fillId="2" borderId="22" xfId="0" applyNumberFormat="1" applyFont="1" applyFill="1" applyBorder="1" applyAlignment="1" applyProtection="1">
      <alignment vertical="center"/>
      <protection locked="0"/>
    </xf>
    <xf numFmtId="0" fontId="23"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166"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6"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6"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6" fontId="36" fillId="0" borderId="22" xfId="0" applyNumberFormat="1" applyFont="1" applyBorder="1" applyAlignment="1" applyProtection="1">
      <alignment vertical="center"/>
      <protection/>
    </xf>
    <xf numFmtId="166" fontId="36" fillId="2" borderId="22" xfId="0" applyNumberFormat="1" applyFont="1" applyFill="1" applyBorder="1" applyAlignment="1" applyProtection="1">
      <alignment vertical="center"/>
      <protection locked="0"/>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22" fillId="5" borderId="22" xfId="0" applyFont="1" applyFill="1" applyBorder="1" applyAlignment="1" applyProtection="1">
      <alignment horizontal="center"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36" fillId="6" borderId="22" xfId="0" applyFont="1" applyFill="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9"/>
  <sheetViews>
    <sheetView showGridLines="0" workbookViewId="0" topLeftCell="A28"/>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 customHeight="1">
      <c r="AR2" s="241"/>
      <c r="AS2" s="241"/>
      <c r="AT2" s="241"/>
      <c r="AU2" s="241"/>
      <c r="AV2" s="241"/>
      <c r="AW2" s="241"/>
      <c r="AX2" s="241"/>
      <c r="AY2" s="241"/>
      <c r="AZ2" s="241"/>
      <c r="BA2" s="241"/>
      <c r="BB2" s="241"/>
      <c r="BC2" s="241"/>
      <c r="BD2" s="241"/>
      <c r="BE2" s="241"/>
      <c r="BS2" s="17" t="s">
        <v>6</v>
      </c>
      <c r="BT2" s="17" t="s">
        <v>7</v>
      </c>
    </row>
    <row r="3" spans="2:72" s="1" customFormat="1" ht="6.9"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6</v>
      </c>
    </row>
    <row r="5" spans="2:71" s="1" customFormat="1" ht="12" customHeight="1">
      <c r="B5" s="21"/>
      <c r="C5" s="22"/>
      <c r="D5" s="26" t="s">
        <v>12</v>
      </c>
      <c r="E5" s="22"/>
      <c r="F5" s="22"/>
      <c r="G5" s="22"/>
      <c r="H5" s="22"/>
      <c r="I5" s="22"/>
      <c r="J5" s="22"/>
      <c r="K5" s="272" t="s">
        <v>13</v>
      </c>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2"/>
      <c r="AQ5" s="22"/>
      <c r="AR5" s="20"/>
      <c r="BE5" s="269" t="s">
        <v>14</v>
      </c>
      <c r="BS5" s="17" t="s">
        <v>6</v>
      </c>
    </row>
    <row r="6" spans="2:71" s="1" customFormat="1" ht="36.9" customHeight="1">
      <c r="B6" s="21"/>
      <c r="C6" s="22"/>
      <c r="D6" s="28" t="s">
        <v>15</v>
      </c>
      <c r="E6" s="22"/>
      <c r="F6" s="22"/>
      <c r="G6" s="22"/>
      <c r="H6" s="22"/>
      <c r="I6" s="22"/>
      <c r="J6" s="22"/>
      <c r="K6" s="274" t="s">
        <v>16</v>
      </c>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2"/>
      <c r="AQ6" s="22"/>
      <c r="AR6" s="20"/>
      <c r="BE6" s="270"/>
      <c r="BS6" s="17" t="s">
        <v>6</v>
      </c>
    </row>
    <row r="7" spans="2:71" s="1" customFormat="1" ht="12" customHeight="1">
      <c r="B7" s="21"/>
      <c r="C7" s="22"/>
      <c r="D7" s="29" t="s">
        <v>17</v>
      </c>
      <c r="E7" s="22"/>
      <c r="F7" s="22"/>
      <c r="G7" s="22"/>
      <c r="H7" s="22"/>
      <c r="I7" s="22"/>
      <c r="J7" s="22"/>
      <c r="K7" s="27" t="s">
        <v>18</v>
      </c>
      <c r="L7" s="22"/>
      <c r="M7" s="22"/>
      <c r="N7" s="22"/>
      <c r="O7" s="22"/>
      <c r="P7" s="22"/>
      <c r="Q7" s="22"/>
      <c r="R7" s="22"/>
      <c r="S7" s="22"/>
      <c r="T7" s="22"/>
      <c r="U7" s="22"/>
      <c r="V7" s="22"/>
      <c r="W7" s="22"/>
      <c r="X7" s="22"/>
      <c r="Y7" s="22"/>
      <c r="Z7" s="22"/>
      <c r="AA7" s="22"/>
      <c r="AB7" s="22"/>
      <c r="AC7" s="22"/>
      <c r="AD7" s="22"/>
      <c r="AE7" s="22"/>
      <c r="AF7" s="22"/>
      <c r="AG7" s="22"/>
      <c r="AH7" s="22"/>
      <c r="AI7" s="22"/>
      <c r="AJ7" s="22"/>
      <c r="AK7" s="29" t="s">
        <v>19</v>
      </c>
      <c r="AL7" s="22"/>
      <c r="AM7" s="22"/>
      <c r="AN7" s="27" t="s">
        <v>18</v>
      </c>
      <c r="AO7" s="22"/>
      <c r="AP7" s="22"/>
      <c r="AQ7" s="22"/>
      <c r="AR7" s="20"/>
      <c r="BE7" s="270"/>
      <c r="BS7" s="17" t="s">
        <v>6</v>
      </c>
    </row>
    <row r="8" spans="2:71" s="1" customFormat="1" ht="12" customHeight="1">
      <c r="B8" s="21"/>
      <c r="C8" s="22"/>
      <c r="D8" s="29"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22</v>
      </c>
      <c r="AL8" s="22"/>
      <c r="AM8" s="22"/>
      <c r="AN8" s="30" t="s">
        <v>23</v>
      </c>
      <c r="AO8" s="22"/>
      <c r="AP8" s="22"/>
      <c r="AQ8" s="22"/>
      <c r="AR8" s="20"/>
      <c r="BE8" s="270"/>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270"/>
      <c r="BS9" s="17" t="s">
        <v>6</v>
      </c>
    </row>
    <row r="10" spans="2:71" s="1" customFormat="1" ht="12" customHeight="1">
      <c r="B10" s="21"/>
      <c r="C10" s="22"/>
      <c r="D10" s="29"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25</v>
      </c>
      <c r="AL10" s="22"/>
      <c r="AM10" s="22"/>
      <c r="AN10" s="27" t="s">
        <v>18</v>
      </c>
      <c r="AO10" s="22"/>
      <c r="AP10" s="22"/>
      <c r="AQ10" s="22"/>
      <c r="AR10" s="20"/>
      <c r="BE10" s="270"/>
      <c r="BS10" s="17" t="s">
        <v>6</v>
      </c>
    </row>
    <row r="11" spans="2:71" s="1" customFormat="1" ht="18.45" customHeight="1">
      <c r="B11" s="21"/>
      <c r="C11" s="22"/>
      <c r="D11" s="22"/>
      <c r="E11" s="27" t="s">
        <v>26</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27</v>
      </c>
      <c r="AL11" s="22"/>
      <c r="AM11" s="22"/>
      <c r="AN11" s="27" t="s">
        <v>18</v>
      </c>
      <c r="AO11" s="22"/>
      <c r="AP11" s="22"/>
      <c r="AQ11" s="22"/>
      <c r="AR11" s="20"/>
      <c r="BE11" s="270"/>
      <c r="BS11" s="17" t="s">
        <v>6</v>
      </c>
    </row>
    <row r="12" spans="2:71" s="1" customFormat="1" ht="6.9"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270"/>
      <c r="BS12" s="17" t="s">
        <v>6</v>
      </c>
    </row>
    <row r="13" spans="2:71" s="1" customFormat="1" ht="12" customHeight="1">
      <c r="B13" s="21"/>
      <c r="C13" s="22"/>
      <c r="D13" s="29" t="s">
        <v>28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25</v>
      </c>
      <c r="AL13" s="22"/>
      <c r="AM13" s="22"/>
      <c r="AN13" s="31" t="s">
        <v>29</v>
      </c>
      <c r="AO13" s="22"/>
      <c r="AP13" s="22"/>
      <c r="AQ13" s="22"/>
      <c r="AR13" s="20"/>
      <c r="BE13" s="270"/>
      <c r="BS13" s="17" t="s">
        <v>6</v>
      </c>
    </row>
    <row r="14" spans="2:71" ht="13.2">
      <c r="B14" s="21"/>
      <c r="C14" s="22"/>
      <c r="D14" s="22"/>
      <c r="E14" s="275" t="s">
        <v>29</v>
      </c>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9" t="s">
        <v>27</v>
      </c>
      <c r="AL14" s="22"/>
      <c r="AM14" s="22"/>
      <c r="AN14" s="31" t="s">
        <v>29</v>
      </c>
      <c r="AO14" s="22"/>
      <c r="AP14" s="22"/>
      <c r="AQ14" s="22"/>
      <c r="AR14" s="20"/>
      <c r="BE14" s="270"/>
      <c r="BS14" s="17" t="s">
        <v>6</v>
      </c>
    </row>
    <row r="15" spans="2:71" s="1" customFormat="1" ht="6.9"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270"/>
      <c r="BS15" s="17" t="s">
        <v>4</v>
      </c>
    </row>
    <row r="16" spans="2:71" s="1" customFormat="1" ht="12" customHeight="1">
      <c r="B16" s="21"/>
      <c r="C16" s="22"/>
      <c r="D16" s="29" t="s">
        <v>30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25</v>
      </c>
      <c r="AL16" s="22"/>
      <c r="AM16" s="22"/>
      <c r="AN16" s="27" t="s">
        <v>18</v>
      </c>
      <c r="AO16" s="22"/>
      <c r="AP16" s="22"/>
      <c r="AQ16" s="22"/>
      <c r="AR16" s="20"/>
      <c r="BE16" s="270"/>
      <c r="BS16" s="17" t="s">
        <v>4</v>
      </c>
    </row>
    <row r="17" spans="2:71" s="1" customFormat="1" ht="18.45" customHeight="1">
      <c r="B17" s="21"/>
      <c r="C17" s="22"/>
      <c r="D17" s="22"/>
      <c r="E17" s="27" t="s">
        <v>31</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27</v>
      </c>
      <c r="AL17" s="22"/>
      <c r="AM17" s="22"/>
      <c r="AN17" s="27" t="s">
        <v>18</v>
      </c>
      <c r="AO17" s="22"/>
      <c r="AP17" s="22"/>
      <c r="AQ17" s="22"/>
      <c r="AR17" s="20"/>
      <c r="BE17" s="270"/>
      <c r="BS17" s="17" t="s">
        <v>32</v>
      </c>
    </row>
    <row r="18" spans="2:71" s="1" customFormat="1" ht="6.9"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270"/>
      <c r="BS18" s="17" t="s">
        <v>6</v>
      </c>
    </row>
    <row r="19" spans="2:71" s="1" customFormat="1" ht="12" customHeight="1">
      <c r="B19" s="21"/>
      <c r="C19" s="22"/>
      <c r="D19" s="29" t="s">
        <v>33</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25</v>
      </c>
      <c r="AL19" s="22"/>
      <c r="AM19" s="22"/>
      <c r="AN19" s="27" t="s">
        <v>18</v>
      </c>
      <c r="AO19" s="22"/>
      <c r="AP19" s="22"/>
      <c r="AQ19" s="22"/>
      <c r="AR19" s="20"/>
      <c r="BE19" s="270"/>
      <c r="BS19" s="17" t="s">
        <v>6</v>
      </c>
    </row>
    <row r="20" spans="2:71" s="1" customFormat="1" ht="18.45" customHeight="1">
      <c r="B20" s="21"/>
      <c r="C20" s="22"/>
      <c r="D20" s="22"/>
      <c r="E20" s="27" t="s">
        <v>26</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27</v>
      </c>
      <c r="AL20" s="22"/>
      <c r="AM20" s="22"/>
      <c r="AN20" s="27" t="s">
        <v>18</v>
      </c>
      <c r="AO20" s="22"/>
      <c r="AP20" s="22"/>
      <c r="AQ20" s="22"/>
      <c r="AR20" s="20"/>
      <c r="BE20" s="270"/>
      <c r="BS20" s="17" t="s">
        <v>32</v>
      </c>
    </row>
    <row r="21" spans="2:57" s="1" customFormat="1" ht="6.9"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270"/>
    </row>
    <row r="22" spans="2:57" s="1" customFormat="1" ht="12" customHeight="1">
      <c r="B22" s="21"/>
      <c r="C22" s="22"/>
      <c r="D22" s="29" t="s">
        <v>34</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270"/>
    </row>
    <row r="23" spans="2:57" s="1" customFormat="1" ht="47.25" customHeight="1">
      <c r="B23" s="21"/>
      <c r="C23" s="22"/>
      <c r="D23" s="22"/>
      <c r="E23" s="277" t="s">
        <v>35</v>
      </c>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2"/>
      <c r="AP23" s="22"/>
      <c r="AQ23" s="22"/>
      <c r="AR23" s="20"/>
      <c r="BE23" s="270"/>
    </row>
    <row r="24" spans="2:57" s="1" customFormat="1" ht="6.9"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270"/>
    </row>
    <row r="25" spans="2:57" s="1" customFormat="1" ht="6.9"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270"/>
    </row>
    <row r="26" spans="1:57" s="2" customFormat="1" ht="25.95" customHeight="1">
      <c r="A26" s="34"/>
      <c r="B26" s="35"/>
      <c r="C26" s="36"/>
      <c r="D26" s="37" t="s">
        <v>36</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278">
        <f>ROUND(AG54,15)</f>
        <v>0</v>
      </c>
      <c r="AL26" s="279"/>
      <c r="AM26" s="279"/>
      <c r="AN26" s="279"/>
      <c r="AO26" s="279"/>
      <c r="AP26" s="36"/>
      <c r="AQ26" s="36"/>
      <c r="AR26" s="39"/>
      <c r="BE26" s="270"/>
    </row>
    <row r="27" spans="1:57" s="2" customFormat="1" ht="6.9"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270"/>
    </row>
    <row r="28" spans="1:57" s="2" customFormat="1" ht="13.2">
      <c r="A28" s="34"/>
      <c r="B28" s="35"/>
      <c r="C28" s="36"/>
      <c r="D28" s="36"/>
      <c r="E28" s="36"/>
      <c r="F28" s="36"/>
      <c r="G28" s="36"/>
      <c r="H28" s="36"/>
      <c r="I28" s="36"/>
      <c r="J28" s="36"/>
      <c r="K28" s="36"/>
      <c r="L28" s="280" t="s">
        <v>37</v>
      </c>
      <c r="M28" s="280"/>
      <c r="N28" s="280"/>
      <c r="O28" s="280"/>
      <c r="P28" s="280"/>
      <c r="Q28" s="36"/>
      <c r="R28" s="36"/>
      <c r="S28" s="36"/>
      <c r="T28" s="36"/>
      <c r="U28" s="36"/>
      <c r="V28" s="36"/>
      <c r="W28" s="280" t="s">
        <v>38</v>
      </c>
      <c r="X28" s="280"/>
      <c r="Y28" s="280"/>
      <c r="Z28" s="280"/>
      <c r="AA28" s="280"/>
      <c r="AB28" s="280"/>
      <c r="AC28" s="280"/>
      <c r="AD28" s="280"/>
      <c r="AE28" s="280"/>
      <c r="AF28" s="36"/>
      <c r="AG28" s="36"/>
      <c r="AH28" s="36"/>
      <c r="AI28" s="36"/>
      <c r="AJ28" s="36"/>
      <c r="AK28" s="280" t="s">
        <v>39</v>
      </c>
      <c r="AL28" s="280"/>
      <c r="AM28" s="280"/>
      <c r="AN28" s="280"/>
      <c r="AO28" s="280"/>
      <c r="AP28" s="36"/>
      <c r="AQ28" s="36"/>
      <c r="AR28" s="39"/>
      <c r="BE28" s="270"/>
    </row>
    <row r="29" spans="2:57" s="3" customFormat="1" ht="14.4" customHeight="1">
      <c r="B29" s="40"/>
      <c r="C29" s="41"/>
      <c r="D29" s="29" t="s">
        <v>40</v>
      </c>
      <c r="E29" s="41"/>
      <c r="F29" s="29" t="s">
        <v>41</v>
      </c>
      <c r="G29" s="41"/>
      <c r="H29" s="41"/>
      <c r="I29" s="41"/>
      <c r="J29" s="41"/>
      <c r="K29" s="41"/>
      <c r="L29" s="258">
        <v>0.21</v>
      </c>
      <c r="M29" s="257"/>
      <c r="N29" s="257"/>
      <c r="O29" s="257"/>
      <c r="P29" s="257"/>
      <c r="Q29" s="41"/>
      <c r="R29" s="41"/>
      <c r="S29" s="41"/>
      <c r="T29" s="41"/>
      <c r="U29" s="41"/>
      <c r="V29" s="41"/>
      <c r="W29" s="256">
        <f>ROUND(AZ54,15)</f>
        <v>0</v>
      </c>
      <c r="X29" s="257"/>
      <c r="Y29" s="257"/>
      <c r="Z29" s="257"/>
      <c r="AA29" s="257"/>
      <c r="AB29" s="257"/>
      <c r="AC29" s="257"/>
      <c r="AD29" s="257"/>
      <c r="AE29" s="257"/>
      <c r="AF29" s="41"/>
      <c r="AG29" s="41"/>
      <c r="AH29" s="41"/>
      <c r="AI29" s="41"/>
      <c r="AJ29" s="41"/>
      <c r="AK29" s="256">
        <f>ROUND(AV54,15)</f>
        <v>0</v>
      </c>
      <c r="AL29" s="257"/>
      <c r="AM29" s="257"/>
      <c r="AN29" s="257"/>
      <c r="AO29" s="257"/>
      <c r="AP29" s="41"/>
      <c r="AQ29" s="41"/>
      <c r="AR29" s="42"/>
      <c r="BE29" s="271"/>
    </row>
    <row r="30" spans="2:57" s="3" customFormat="1" ht="14.4" customHeight="1">
      <c r="B30" s="40"/>
      <c r="C30" s="41"/>
      <c r="D30" s="41"/>
      <c r="E30" s="41"/>
      <c r="F30" s="29" t="s">
        <v>42</v>
      </c>
      <c r="G30" s="41"/>
      <c r="H30" s="41"/>
      <c r="I30" s="41"/>
      <c r="J30" s="41"/>
      <c r="K30" s="41"/>
      <c r="L30" s="258">
        <v>0.15</v>
      </c>
      <c r="M30" s="257"/>
      <c r="N30" s="257"/>
      <c r="O30" s="257"/>
      <c r="P30" s="257"/>
      <c r="Q30" s="41"/>
      <c r="R30" s="41"/>
      <c r="S30" s="41"/>
      <c r="T30" s="41"/>
      <c r="U30" s="41"/>
      <c r="V30" s="41"/>
      <c r="W30" s="256">
        <f>ROUND(BA54,15)</f>
        <v>0</v>
      </c>
      <c r="X30" s="257"/>
      <c r="Y30" s="257"/>
      <c r="Z30" s="257"/>
      <c r="AA30" s="257"/>
      <c r="AB30" s="257"/>
      <c r="AC30" s="257"/>
      <c r="AD30" s="257"/>
      <c r="AE30" s="257"/>
      <c r="AF30" s="41"/>
      <c r="AG30" s="41"/>
      <c r="AH30" s="41"/>
      <c r="AI30" s="41"/>
      <c r="AJ30" s="41"/>
      <c r="AK30" s="256">
        <f>ROUND(AW54,15)</f>
        <v>0</v>
      </c>
      <c r="AL30" s="257"/>
      <c r="AM30" s="257"/>
      <c r="AN30" s="257"/>
      <c r="AO30" s="257"/>
      <c r="AP30" s="41"/>
      <c r="AQ30" s="41"/>
      <c r="AR30" s="42"/>
      <c r="BE30" s="271"/>
    </row>
    <row r="31" spans="2:57" s="3" customFormat="1" ht="14.4" customHeight="1" hidden="1">
      <c r="B31" s="40"/>
      <c r="C31" s="41"/>
      <c r="D31" s="41"/>
      <c r="E31" s="41"/>
      <c r="F31" s="29" t="s">
        <v>43</v>
      </c>
      <c r="G31" s="41"/>
      <c r="H31" s="41"/>
      <c r="I31" s="41"/>
      <c r="J31" s="41"/>
      <c r="K31" s="41"/>
      <c r="L31" s="258">
        <v>0.21</v>
      </c>
      <c r="M31" s="257"/>
      <c r="N31" s="257"/>
      <c r="O31" s="257"/>
      <c r="P31" s="257"/>
      <c r="Q31" s="41"/>
      <c r="R31" s="41"/>
      <c r="S31" s="41"/>
      <c r="T31" s="41"/>
      <c r="U31" s="41"/>
      <c r="V31" s="41"/>
      <c r="W31" s="256">
        <f>ROUND(BB54,15)</f>
        <v>0</v>
      </c>
      <c r="X31" s="257"/>
      <c r="Y31" s="257"/>
      <c r="Z31" s="257"/>
      <c r="AA31" s="257"/>
      <c r="AB31" s="257"/>
      <c r="AC31" s="257"/>
      <c r="AD31" s="257"/>
      <c r="AE31" s="257"/>
      <c r="AF31" s="41"/>
      <c r="AG31" s="41"/>
      <c r="AH31" s="41"/>
      <c r="AI31" s="41"/>
      <c r="AJ31" s="41"/>
      <c r="AK31" s="256">
        <v>0</v>
      </c>
      <c r="AL31" s="257"/>
      <c r="AM31" s="257"/>
      <c r="AN31" s="257"/>
      <c r="AO31" s="257"/>
      <c r="AP31" s="41"/>
      <c r="AQ31" s="41"/>
      <c r="AR31" s="42"/>
      <c r="BE31" s="271"/>
    </row>
    <row r="32" spans="2:57" s="3" customFormat="1" ht="14.4" customHeight="1" hidden="1">
      <c r="B32" s="40"/>
      <c r="C32" s="41"/>
      <c r="D32" s="41"/>
      <c r="E32" s="41"/>
      <c r="F32" s="29" t="s">
        <v>44</v>
      </c>
      <c r="G32" s="41"/>
      <c r="H32" s="41"/>
      <c r="I32" s="41"/>
      <c r="J32" s="41"/>
      <c r="K32" s="41"/>
      <c r="L32" s="258">
        <v>0.15</v>
      </c>
      <c r="M32" s="257"/>
      <c r="N32" s="257"/>
      <c r="O32" s="257"/>
      <c r="P32" s="257"/>
      <c r="Q32" s="41"/>
      <c r="R32" s="41"/>
      <c r="S32" s="41"/>
      <c r="T32" s="41"/>
      <c r="U32" s="41"/>
      <c r="V32" s="41"/>
      <c r="W32" s="256">
        <f>ROUND(BC54,15)</f>
        <v>0</v>
      </c>
      <c r="X32" s="257"/>
      <c r="Y32" s="257"/>
      <c r="Z32" s="257"/>
      <c r="AA32" s="257"/>
      <c r="AB32" s="257"/>
      <c r="AC32" s="257"/>
      <c r="AD32" s="257"/>
      <c r="AE32" s="257"/>
      <c r="AF32" s="41"/>
      <c r="AG32" s="41"/>
      <c r="AH32" s="41"/>
      <c r="AI32" s="41"/>
      <c r="AJ32" s="41"/>
      <c r="AK32" s="256">
        <v>0</v>
      </c>
      <c r="AL32" s="257"/>
      <c r="AM32" s="257"/>
      <c r="AN32" s="257"/>
      <c r="AO32" s="257"/>
      <c r="AP32" s="41"/>
      <c r="AQ32" s="41"/>
      <c r="AR32" s="42"/>
      <c r="BE32" s="271"/>
    </row>
    <row r="33" spans="2:44" s="3" customFormat="1" ht="14.4" customHeight="1" hidden="1">
      <c r="B33" s="40"/>
      <c r="C33" s="41"/>
      <c r="D33" s="41"/>
      <c r="E33" s="41"/>
      <c r="F33" s="29" t="s">
        <v>45</v>
      </c>
      <c r="G33" s="41"/>
      <c r="H33" s="41"/>
      <c r="I33" s="41"/>
      <c r="J33" s="41"/>
      <c r="K33" s="41"/>
      <c r="L33" s="258">
        <v>0</v>
      </c>
      <c r="M33" s="257"/>
      <c r="N33" s="257"/>
      <c r="O33" s="257"/>
      <c r="P33" s="257"/>
      <c r="Q33" s="41"/>
      <c r="R33" s="41"/>
      <c r="S33" s="41"/>
      <c r="T33" s="41"/>
      <c r="U33" s="41"/>
      <c r="V33" s="41"/>
      <c r="W33" s="256">
        <f>ROUND(BD54,15)</f>
        <v>0</v>
      </c>
      <c r="X33" s="257"/>
      <c r="Y33" s="257"/>
      <c r="Z33" s="257"/>
      <c r="AA33" s="257"/>
      <c r="AB33" s="257"/>
      <c r="AC33" s="257"/>
      <c r="AD33" s="257"/>
      <c r="AE33" s="257"/>
      <c r="AF33" s="41"/>
      <c r="AG33" s="41"/>
      <c r="AH33" s="41"/>
      <c r="AI33" s="41"/>
      <c r="AJ33" s="41"/>
      <c r="AK33" s="256">
        <v>0</v>
      </c>
      <c r="AL33" s="257"/>
      <c r="AM33" s="257"/>
      <c r="AN33" s="257"/>
      <c r="AO33" s="257"/>
      <c r="AP33" s="41"/>
      <c r="AQ33" s="41"/>
      <c r="AR33" s="42"/>
    </row>
    <row r="34" spans="1:57" s="2" customFormat="1" ht="6.9"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34"/>
    </row>
    <row r="35" spans="1:57" s="2" customFormat="1" ht="25.95" customHeight="1">
      <c r="A35" s="34"/>
      <c r="B35" s="35"/>
      <c r="C35" s="43"/>
      <c r="D35" s="44" t="s">
        <v>46</v>
      </c>
      <c r="E35" s="45"/>
      <c r="F35" s="45"/>
      <c r="G35" s="45"/>
      <c r="H35" s="45"/>
      <c r="I35" s="45"/>
      <c r="J35" s="45"/>
      <c r="K35" s="45"/>
      <c r="L35" s="45"/>
      <c r="M35" s="45"/>
      <c r="N35" s="45"/>
      <c r="O35" s="45"/>
      <c r="P35" s="45"/>
      <c r="Q35" s="45"/>
      <c r="R35" s="45"/>
      <c r="S35" s="45"/>
      <c r="T35" s="46" t="s">
        <v>47</v>
      </c>
      <c r="U35" s="45"/>
      <c r="V35" s="45"/>
      <c r="W35" s="45"/>
      <c r="X35" s="259" t="s">
        <v>48</v>
      </c>
      <c r="Y35" s="260"/>
      <c r="Z35" s="260"/>
      <c r="AA35" s="260"/>
      <c r="AB35" s="260"/>
      <c r="AC35" s="45"/>
      <c r="AD35" s="45"/>
      <c r="AE35" s="45"/>
      <c r="AF35" s="45"/>
      <c r="AG35" s="45"/>
      <c r="AH35" s="45"/>
      <c r="AI35" s="45"/>
      <c r="AJ35" s="45"/>
      <c r="AK35" s="261">
        <f>SUM(AK26:AK33)</f>
        <v>0</v>
      </c>
      <c r="AL35" s="260"/>
      <c r="AM35" s="260"/>
      <c r="AN35" s="260"/>
      <c r="AO35" s="262"/>
      <c r="AP35" s="43"/>
      <c r="AQ35" s="43"/>
      <c r="AR35" s="39"/>
      <c r="BE35" s="34"/>
    </row>
    <row r="36" spans="1:57" s="2" customFormat="1" ht="6.9"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6.9" customHeight="1">
      <c r="A37" s="34"/>
      <c r="B37" s="47"/>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39"/>
      <c r="BE37" s="34"/>
    </row>
    <row r="41" spans="1:57" s="2" customFormat="1" ht="6.9" customHeight="1">
      <c r="A41" s="34"/>
      <c r="B41" s="4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39"/>
      <c r="BE41" s="34"/>
    </row>
    <row r="42" spans="1:57" s="2" customFormat="1" ht="24.9" customHeight="1">
      <c r="A42" s="34"/>
      <c r="B42" s="35"/>
      <c r="C42" s="23" t="s">
        <v>49</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9"/>
      <c r="BE42" s="34"/>
    </row>
    <row r="43" spans="1:57" s="2" customFormat="1" ht="6.9" customHeight="1">
      <c r="A43" s="34"/>
      <c r="B43" s="35"/>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9"/>
      <c r="BE43" s="34"/>
    </row>
    <row r="44" spans="2:44" s="4" customFormat="1" ht="12" customHeight="1">
      <c r="B44" s="51"/>
      <c r="C44" s="29" t="s">
        <v>12</v>
      </c>
      <c r="D44" s="52"/>
      <c r="E44" s="52"/>
      <c r="F44" s="52"/>
      <c r="G44" s="52"/>
      <c r="H44" s="52"/>
      <c r="I44" s="52"/>
      <c r="J44" s="52"/>
      <c r="K44" s="52"/>
      <c r="L44" s="52" t="str">
        <f>K5</f>
        <v>64021006</v>
      </c>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3"/>
    </row>
    <row r="45" spans="2:44" s="5" customFormat="1" ht="36.9" customHeight="1">
      <c r="B45" s="54"/>
      <c r="C45" s="55" t="s">
        <v>15</v>
      </c>
      <c r="D45" s="56"/>
      <c r="E45" s="56"/>
      <c r="F45" s="56"/>
      <c r="G45" s="56"/>
      <c r="H45" s="56"/>
      <c r="I45" s="56"/>
      <c r="J45" s="56"/>
      <c r="K45" s="56"/>
      <c r="L45" s="245" t="str">
        <f>K6</f>
        <v>Oprava trati v úseku Pilníkov - Trutnov</v>
      </c>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56"/>
      <c r="AQ45" s="56"/>
      <c r="AR45" s="57"/>
    </row>
    <row r="46" spans="1:57" s="2" customFormat="1" ht="6.9" customHeight="1">
      <c r="A46" s="34"/>
      <c r="B46" s="35"/>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9"/>
      <c r="BE46" s="34"/>
    </row>
    <row r="47" spans="1:57" s="2" customFormat="1" ht="12" customHeight="1">
      <c r="A47" s="34"/>
      <c r="B47" s="35"/>
      <c r="C47" s="29" t="s">
        <v>20</v>
      </c>
      <c r="D47" s="36"/>
      <c r="E47" s="36"/>
      <c r="F47" s="36"/>
      <c r="G47" s="36"/>
      <c r="H47" s="36"/>
      <c r="I47" s="36"/>
      <c r="J47" s="36"/>
      <c r="K47" s="36"/>
      <c r="L47" s="58" t="str">
        <f>IF(K8="","",K8)</f>
        <v>TÚ Pilníkov - Trutnov</v>
      </c>
      <c r="M47" s="36"/>
      <c r="N47" s="36"/>
      <c r="O47" s="36"/>
      <c r="P47" s="36"/>
      <c r="Q47" s="36"/>
      <c r="R47" s="36"/>
      <c r="S47" s="36"/>
      <c r="T47" s="36"/>
      <c r="U47" s="36"/>
      <c r="V47" s="36"/>
      <c r="W47" s="36"/>
      <c r="X47" s="36"/>
      <c r="Y47" s="36"/>
      <c r="Z47" s="36"/>
      <c r="AA47" s="36"/>
      <c r="AB47" s="36"/>
      <c r="AC47" s="36"/>
      <c r="AD47" s="36"/>
      <c r="AE47" s="36"/>
      <c r="AF47" s="36"/>
      <c r="AG47" s="36"/>
      <c r="AH47" s="36"/>
      <c r="AI47" s="29" t="s">
        <v>22</v>
      </c>
      <c r="AJ47" s="36"/>
      <c r="AK47" s="36"/>
      <c r="AL47" s="36"/>
      <c r="AM47" s="247" t="str">
        <f>IF(AN8="","",AN8)</f>
        <v>5. 1. 2021</v>
      </c>
      <c r="AN47" s="247"/>
      <c r="AO47" s="36"/>
      <c r="AP47" s="36"/>
      <c r="AQ47" s="36"/>
      <c r="AR47" s="39"/>
      <c r="BE47" s="34"/>
    </row>
    <row r="48" spans="1:57" s="2" customFormat="1" ht="6.9" customHeight="1">
      <c r="A48" s="34"/>
      <c r="B48" s="35"/>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9"/>
      <c r="BE48" s="34"/>
    </row>
    <row r="49" spans="1:57" s="2" customFormat="1" ht="25.65" customHeight="1">
      <c r="A49" s="34"/>
      <c r="B49" s="35"/>
      <c r="C49" s="29" t="s">
        <v>24</v>
      </c>
      <c r="D49" s="36"/>
      <c r="E49" s="36"/>
      <c r="F49" s="36"/>
      <c r="G49" s="36"/>
      <c r="H49" s="36"/>
      <c r="I49" s="36"/>
      <c r="J49" s="36"/>
      <c r="K49" s="36"/>
      <c r="L49" s="52" t="str">
        <f>IF(E11="","",E11)</f>
        <v>Správa železnic, s.o.</v>
      </c>
      <c r="M49" s="36"/>
      <c r="N49" s="36"/>
      <c r="O49" s="36"/>
      <c r="P49" s="36"/>
      <c r="Q49" s="36"/>
      <c r="R49" s="36"/>
      <c r="S49" s="36"/>
      <c r="T49" s="36"/>
      <c r="U49" s="36"/>
      <c r="V49" s="36"/>
      <c r="W49" s="36"/>
      <c r="X49" s="36"/>
      <c r="Y49" s="36"/>
      <c r="Z49" s="36"/>
      <c r="AA49" s="36"/>
      <c r="AB49" s="36"/>
      <c r="AC49" s="36"/>
      <c r="AD49" s="36"/>
      <c r="AE49" s="36"/>
      <c r="AF49" s="36"/>
      <c r="AG49" s="36"/>
      <c r="AH49" s="36"/>
      <c r="AI49" s="29" t="s">
        <v>30</v>
      </c>
      <c r="AJ49" s="36"/>
      <c r="AK49" s="36"/>
      <c r="AL49" s="36"/>
      <c r="AM49" s="248" t="str">
        <f>IF(E17="","",E17)</f>
        <v>Bez projektové dokumentace</v>
      </c>
      <c r="AN49" s="249"/>
      <c r="AO49" s="249"/>
      <c r="AP49" s="249"/>
      <c r="AQ49" s="36"/>
      <c r="AR49" s="39"/>
      <c r="AS49" s="250" t="s">
        <v>50</v>
      </c>
      <c r="AT49" s="251"/>
      <c r="AU49" s="60"/>
      <c r="AV49" s="60"/>
      <c r="AW49" s="60"/>
      <c r="AX49" s="60"/>
      <c r="AY49" s="60"/>
      <c r="AZ49" s="60"/>
      <c r="BA49" s="60"/>
      <c r="BB49" s="60"/>
      <c r="BC49" s="60"/>
      <c r="BD49" s="61"/>
      <c r="BE49" s="34"/>
    </row>
    <row r="50" spans="1:57" s="2" customFormat="1" ht="15.15" customHeight="1">
      <c r="A50" s="34"/>
      <c r="B50" s="35"/>
      <c r="C50" s="29" t="s">
        <v>28</v>
      </c>
      <c r="D50" s="36"/>
      <c r="E50" s="36"/>
      <c r="F50" s="36"/>
      <c r="G50" s="36"/>
      <c r="H50" s="36"/>
      <c r="I50" s="36"/>
      <c r="J50" s="36"/>
      <c r="K50" s="36"/>
      <c r="L50" s="52" t="str">
        <f>IF(E14="Vyplň údaj","",E14)</f>
        <v/>
      </c>
      <c r="M50" s="36"/>
      <c r="N50" s="36"/>
      <c r="O50" s="36"/>
      <c r="P50" s="36"/>
      <c r="Q50" s="36"/>
      <c r="R50" s="36"/>
      <c r="S50" s="36"/>
      <c r="T50" s="36"/>
      <c r="U50" s="36"/>
      <c r="V50" s="36"/>
      <c r="W50" s="36"/>
      <c r="X50" s="36"/>
      <c r="Y50" s="36"/>
      <c r="Z50" s="36"/>
      <c r="AA50" s="36"/>
      <c r="AB50" s="36"/>
      <c r="AC50" s="36"/>
      <c r="AD50" s="36"/>
      <c r="AE50" s="36"/>
      <c r="AF50" s="36"/>
      <c r="AG50" s="36"/>
      <c r="AH50" s="36"/>
      <c r="AI50" s="29" t="s">
        <v>33</v>
      </c>
      <c r="AJ50" s="36"/>
      <c r="AK50" s="36"/>
      <c r="AL50" s="36"/>
      <c r="AM50" s="248" t="str">
        <f>IF(E20="","",E20)</f>
        <v>Správa železnic, s.o.</v>
      </c>
      <c r="AN50" s="249"/>
      <c r="AO50" s="249"/>
      <c r="AP50" s="249"/>
      <c r="AQ50" s="36"/>
      <c r="AR50" s="39"/>
      <c r="AS50" s="252"/>
      <c r="AT50" s="253"/>
      <c r="AU50" s="62"/>
      <c r="AV50" s="62"/>
      <c r="AW50" s="62"/>
      <c r="AX50" s="62"/>
      <c r="AY50" s="62"/>
      <c r="AZ50" s="62"/>
      <c r="BA50" s="62"/>
      <c r="BB50" s="62"/>
      <c r="BC50" s="62"/>
      <c r="BD50" s="63"/>
      <c r="BE50" s="34"/>
    </row>
    <row r="51" spans="1:57" s="2" customFormat="1" ht="10.95" customHeight="1">
      <c r="A51" s="34"/>
      <c r="B51" s="35"/>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9"/>
      <c r="AS51" s="254"/>
      <c r="AT51" s="255"/>
      <c r="AU51" s="64"/>
      <c r="AV51" s="64"/>
      <c r="AW51" s="64"/>
      <c r="AX51" s="64"/>
      <c r="AY51" s="64"/>
      <c r="AZ51" s="64"/>
      <c r="BA51" s="64"/>
      <c r="BB51" s="64"/>
      <c r="BC51" s="64"/>
      <c r="BD51" s="65"/>
      <c r="BE51" s="34"/>
    </row>
    <row r="52" spans="1:57" s="2" customFormat="1" ht="29.25" customHeight="1">
      <c r="A52" s="34"/>
      <c r="B52" s="35"/>
      <c r="C52" s="263" t="s">
        <v>51</v>
      </c>
      <c r="D52" s="264"/>
      <c r="E52" s="264"/>
      <c r="F52" s="264"/>
      <c r="G52" s="264"/>
      <c r="H52" s="66"/>
      <c r="I52" s="265" t="s">
        <v>52</v>
      </c>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6" t="s">
        <v>53</v>
      </c>
      <c r="AH52" s="264"/>
      <c r="AI52" s="264"/>
      <c r="AJ52" s="264"/>
      <c r="AK52" s="264"/>
      <c r="AL52" s="264"/>
      <c r="AM52" s="264"/>
      <c r="AN52" s="265" t="s">
        <v>54</v>
      </c>
      <c r="AO52" s="264"/>
      <c r="AP52" s="264"/>
      <c r="AQ52" s="67" t="s">
        <v>55</v>
      </c>
      <c r="AR52" s="39"/>
      <c r="AS52" s="68" t="s">
        <v>56</v>
      </c>
      <c r="AT52" s="69" t="s">
        <v>57</v>
      </c>
      <c r="AU52" s="69" t="s">
        <v>58</v>
      </c>
      <c r="AV52" s="69" t="s">
        <v>59</v>
      </c>
      <c r="AW52" s="69" t="s">
        <v>60</v>
      </c>
      <c r="AX52" s="69" t="s">
        <v>61</v>
      </c>
      <c r="AY52" s="69" t="s">
        <v>62</v>
      </c>
      <c r="AZ52" s="69" t="s">
        <v>63</v>
      </c>
      <c r="BA52" s="69" t="s">
        <v>64</v>
      </c>
      <c r="BB52" s="69" t="s">
        <v>65</v>
      </c>
      <c r="BC52" s="69" t="s">
        <v>66</v>
      </c>
      <c r="BD52" s="70" t="s">
        <v>67</v>
      </c>
      <c r="BE52" s="34"/>
    </row>
    <row r="53" spans="1:57" s="2" customFormat="1" ht="10.95" customHeight="1">
      <c r="A53" s="34"/>
      <c r="B53" s="35"/>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9"/>
      <c r="AS53" s="71"/>
      <c r="AT53" s="72"/>
      <c r="AU53" s="72"/>
      <c r="AV53" s="72"/>
      <c r="AW53" s="72"/>
      <c r="AX53" s="72"/>
      <c r="AY53" s="72"/>
      <c r="AZ53" s="72"/>
      <c r="BA53" s="72"/>
      <c r="BB53" s="72"/>
      <c r="BC53" s="72"/>
      <c r="BD53" s="73"/>
      <c r="BE53" s="34"/>
    </row>
    <row r="54" spans="2:90" s="6" customFormat="1" ht="32.4" customHeight="1">
      <c r="B54" s="74"/>
      <c r="C54" s="75" t="s">
        <v>68</v>
      </c>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267">
        <f>ROUND(SUM(AG55:AG57),15)</f>
        <v>0</v>
      </c>
      <c r="AH54" s="267"/>
      <c r="AI54" s="267"/>
      <c r="AJ54" s="267"/>
      <c r="AK54" s="267"/>
      <c r="AL54" s="267"/>
      <c r="AM54" s="267"/>
      <c r="AN54" s="268">
        <f>SUM(AG54,AT54)</f>
        <v>0</v>
      </c>
      <c r="AO54" s="268"/>
      <c r="AP54" s="268"/>
      <c r="AQ54" s="78" t="s">
        <v>18</v>
      </c>
      <c r="AR54" s="79"/>
      <c r="AS54" s="80">
        <f>ROUND(SUM(AS55:AS57),15)</f>
        <v>0</v>
      </c>
      <c r="AT54" s="81">
        <f>ROUND(SUM(AV54:AW54),15)</f>
        <v>0</v>
      </c>
      <c r="AU54" s="82">
        <f>ROUND(SUM(AU55:AU57),5)</f>
        <v>0</v>
      </c>
      <c r="AV54" s="81">
        <f>ROUND(AZ54*L29,15)</f>
        <v>0</v>
      </c>
      <c r="AW54" s="81">
        <f>ROUND(BA54*L30,15)</f>
        <v>0</v>
      </c>
      <c r="AX54" s="81">
        <f>ROUND(BB54*L29,15)</f>
        <v>0</v>
      </c>
      <c r="AY54" s="81">
        <f>ROUND(BC54*L30,15)</f>
        <v>0</v>
      </c>
      <c r="AZ54" s="81">
        <f>ROUND(SUM(AZ55:AZ57),15)</f>
        <v>0</v>
      </c>
      <c r="BA54" s="81">
        <f>ROUND(SUM(BA55:BA57),15)</f>
        <v>0</v>
      </c>
      <c r="BB54" s="81">
        <f>ROUND(SUM(BB55:BB57),15)</f>
        <v>0</v>
      </c>
      <c r="BC54" s="81">
        <f>ROUND(SUM(BC55:BC57),15)</f>
        <v>0</v>
      </c>
      <c r="BD54" s="83">
        <f>ROUND(SUM(BD55:BD57),15)</f>
        <v>0</v>
      </c>
      <c r="BS54" s="84" t="s">
        <v>69</v>
      </c>
      <c r="BT54" s="84" t="s">
        <v>6</v>
      </c>
      <c r="BU54" s="85" t="s">
        <v>70</v>
      </c>
      <c r="BV54" s="84" t="s">
        <v>71</v>
      </c>
      <c r="BW54" s="84" t="s">
        <v>5</v>
      </c>
      <c r="BX54" s="84" t="s">
        <v>72</v>
      </c>
      <c r="CL54" s="84" t="s">
        <v>18</v>
      </c>
    </row>
    <row r="55" spans="1:91" s="7" customFormat="1" ht="16.5" customHeight="1">
      <c r="A55" s="86" t="s">
        <v>73</v>
      </c>
      <c r="B55" s="87"/>
      <c r="C55" s="88"/>
      <c r="D55" s="244" t="s">
        <v>74</v>
      </c>
      <c r="E55" s="244"/>
      <c r="F55" s="244"/>
      <c r="G55" s="244"/>
      <c r="H55" s="244"/>
      <c r="I55" s="89"/>
      <c r="J55" s="244" t="s">
        <v>75</v>
      </c>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2">
        <f>'SO 01 - Oprava železniční...'!J30</f>
        <v>0</v>
      </c>
      <c r="AH55" s="243"/>
      <c r="AI55" s="243"/>
      <c r="AJ55" s="243"/>
      <c r="AK55" s="243"/>
      <c r="AL55" s="243"/>
      <c r="AM55" s="243"/>
      <c r="AN55" s="242">
        <f>SUM(AG55,AT55)</f>
        <v>0</v>
      </c>
      <c r="AO55" s="243"/>
      <c r="AP55" s="243"/>
      <c r="AQ55" s="90" t="s">
        <v>76</v>
      </c>
      <c r="AR55" s="91"/>
      <c r="AS55" s="92">
        <v>0</v>
      </c>
      <c r="AT55" s="93">
        <f>ROUND(SUM(AV55:AW55),15)</f>
        <v>0</v>
      </c>
      <c r="AU55" s="94">
        <f>'SO 01 - Oprava železniční...'!P84</f>
        <v>0</v>
      </c>
      <c r="AV55" s="93">
        <f>'SO 01 - Oprava železniční...'!J33</f>
        <v>0</v>
      </c>
      <c r="AW55" s="93">
        <f>'SO 01 - Oprava železniční...'!J34</f>
        <v>0</v>
      </c>
      <c r="AX55" s="93">
        <f>'SO 01 - Oprava železniční...'!J35</f>
        <v>0</v>
      </c>
      <c r="AY55" s="93">
        <f>'SO 01 - Oprava železniční...'!J36</f>
        <v>0</v>
      </c>
      <c r="AZ55" s="93">
        <f>'SO 01 - Oprava železniční...'!F33</f>
        <v>0</v>
      </c>
      <c r="BA55" s="93">
        <f>'SO 01 - Oprava železniční...'!F34</f>
        <v>0</v>
      </c>
      <c r="BB55" s="93">
        <f>'SO 01 - Oprava železniční...'!F35</f>
        <v>0</v>
      </c>
      <c r="BC55" s="93">
        <f>'SO 01 - Oprava železniční...'!F36</f>
        <v>0</v>
      </c>
      <c r="BD55" s="95">
        <f>'SO 01 - Oprava železniční...'!F37</f>
        <v>0</v>
      </c>
      <c r="BT55" s="96" t="s">
        <v>77</v>
      </c>
      <c r="BV55" s="96" t="s">
        <v>71</v>
      </c>
      <c r="BW55" s="96" t="s">
        <v>78</v>
      </c>
      <c r="BX55" s="96" t="s">
        <v>5</v>
      </c>
      <c r="CL55" s="96" t="s">
        <v>18</v>
      </c>
      <c r="CM55" s="96" t="s">
        <v>79</v>
      </c>
    </row>
    <row r="56" spans="1:91" s="7" customFormat="1" ht="24.75" customHeight="1">
      <c r="A56" s="86" t="s">
        <v>73</v>
      </c>
      <c r="B56" s="87"/>
      <c r="C56" s="88"/>
      <c r="D56" s="244" t="s">
        <v>80</v>
      </c>
      <c r="E56" s="244"/>
      <c r="F56" s="244"/>
      <c r="G56" s="244"/>
      <c r="H56" s="244"/>
      <c r="I56" s="89"/>
      <c r="J56" s="244" t="s">
        <v>81</v>
      </c>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2">
        <f>'SO 02 - NEOCEŇOVAT- Mater...'!J30</f>
        <v>0</v>
      </c>
      <c r="AH56" s="243"/>
      <c r="AI56" s="243"/>
      <c r="AJ56" s="243"/>
      <c r="AK56" s="243"/>
      <c r="AL56" s="243"/>
      <c r="AM56" s="243"/>
      <c r="AN56" s="242">
        <f>SUM(AG56,AT56)</f>
        <v>0</v>
      </c>
      <c r="AO56" s="243"/>
      <c r="AP56" s="243"/>
      <c r="AQ56" s="90" t="s">
        <v>76</v>
      </c>
      <c r="AR56" s="91"/>
      <c r="AS56" s="92">
        <v>0</v>
      </c>
      <c r="AT56" s="93">
        <f>ROUND(SUM(AV56:AW56),15)</f>
        <v>0</v>
      </c>
      <c r="AU56" s="94">
        <f>'SO 02 - NEOCEŇOVAT- Mater...'!P79</f>
        <v>0</v>
      </c>
      <c r="AV56" s="93">
        <f>'SO 02 - NEOCEŇOVAT- Mater...'!J33</f>
        <v>0</v>
      </c>
      <c r="AW56" s="93">
        <f>'SO 02 - NEOCEŇOVAT- Mater...'!J34</f>
        <v>0</v>
      </c>
      <c r="AX56" s="93">
        <f>'SO 02 - NEOCEŇOVAT- Mater...'!J35</f>
        <v>0</v>
      </c>
      <c r="AY56" s="93">
        <f>'SO 02 - NEOCEŇOVAT- Mater...'!J36</f>
        <v>0</v>
      </c>
      <c r="AZ56" s="93">
        <f>'SO 02 - NEOCEŇOVAT- Mater...'!F33</f>
        <v>0</v>
      </c>
      <c r="BA56" s="93">
        <f>'SO 02 - NEOCEŇOVAT- Mater...'!F34</f>
        <v>0</v>
      </c>
      <c r="BB56" s="93">
        <f>'SO 02 - NEOCEŇOVAT- Mater...'!F35</f>
        <v>0</v>
      </c>
      <c r="BC56" s="93">
        <f>'SO 02 - NEOCEŇOVAT- Mater...'!F36</f>
        <v>0</v>
      </c>
      <c r="BD56" s="95">
        <f>'SO 02 - NEOCEŇOVAT- Mater...'!F37</f>
        <v>0</v>
      </c>
      <c r="BT56" s="96" t="s">
        <v>77</v>
      </c>
      <c r="BV56" s="96" t="s">
        <v>71</v>
      </c>
      <c r="BW56" s="96" t="s">
        <v>82</v>
      </c>
      <c r="BX56" s="96" t="s">
        <v>5</v>
      </c>
      <c r="CL56" s="96" t="s">
        <v>18</v>
      </c>
      <c r="CM56" s="96" t="s">
        <v>79</v>
      </c>
    </row>
    <row r="57" spans="1:91" s="7" customFormat="1" ht="16.5" customHeight="1">
      <c r="A57" s="86" t="s">
        <v>73</v>
      </c>
      <c r="B57" s="87"/>
      <c r="C57" s="88"/>
      <c r="D57" s="244" t="s">
        <v>83</v>
      </c>
      <c r="E57" s="244"/>
      <c r="F57" s="244"/>
      <c r="G57" s="244"/>
      <c r="H57" s="244"/>
      <c r="I57" s="89"/>
      <c r="J57" s="244" t="s">
        <v>84</v>
      </c>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2">
        <f>'VON - Vedlejší a ostatní ...'!J30</f>
        <v>0</v>
      </c>
      <c r="AH57" s="243"/>
      <c r="AI57" s="243"/>
      <c r="AJ57" s="243"/>
      <c r="AK57" s="243"/>
      <c r="AL57" s="243"/>
      <c r="AM57" s="243"/>
      <c r="AN57" s="242">
        <f>SUM(AG57,AT57)</f>
        <v>0</v>
      </c>
      <c r="AO57" s="243"/>
      <c r="AP57" s="243"/>
      <c r="AQ57" s="90" t="s">
        <v>76</v>
      </c>
      <c r="AR57" s="91"/>
      <c r="AS57" s="97">
        <v>0</v>
      </c>
      <c r="AT57" s="98">
        <f>ROUND(SUM(AV57:AW57),15)</f>
        <v>0</v>
      </c>
      <c r="AU57" s="99">
        <f>'VON - Vedlejší a ostatní ...'!P79</f>
        <v>0</v>
      </c>
      <c r="AV57" s="98">
        <f>'VON - Vedlejší a ostatní ...'!J33</f>
        <v>0</v>
      </c>
      <c r="AW57" s="98">
        <f>'VON - Vedlejší a ostatní ...'!J34</f>
        <v>0</v>
      </c>
      <c r="AX57" s="98">
        <f>'VON - Vedlejší a ostatní ...'!J35</f>
        <v>0</v>
      </c>
      <c r="AY57" s="98">
        <f>'VON - Vedlejší a ostatní ...'!J36</f>
        <v>0</v>
      </c>
      <c r="AZ57" s="98">
        <f>'VON - Vedlejší a ostatní ...'!F33</f>
        <v>0</v>
      </c>
      <c r="BA57" s="98">
        <f>'VON - Vedlejší a ostatní ...'!F34</f>
        <v>0</v>
      </c>
      <c r="BB57" s="98">
        <f>'VON - Vedlejší a ostatní ...'!F35</f>
        <v>0</v>
      </c>
      <c r="BC57" s="98">
        <f>'VON - Vedlejší a ostatní ...'!F36</f>
        <v>0</v>
      </c>
      <c r="BD57" s="100">
        <f>'VON - Vedlejší a ostatní ...'!F37</f>
        <v>0</v>
      </c>
      <c r="BT57" s="96" t="s">
        <v>77</v>
      </c>
      <c r="BV57" s="96" t="s">
        <v>71</v>
      </c>
      <c r="BW57" s="96" t="s">
        <v>85</v>
      </c>
      <c r="BX57" s="96" t="s">
        <v>5</v>
      </c>
      <c r="CL57" s="96" t="s">
        <v>18</v>
      </c>
      <c r="CM57" s="96" t="s">
        <v>79</v>
      </c>
    </row>
    <row r="58" spans="1:57" s="2" customFormat="1" ht="30" customHeight="1">
      <c r="A58" s="34"/>
      <c r="B58" s="35"/>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9"/>
      <c r="AS58" s="34"/>
      <c r="AT58" s="34"/>
      <c r="AU58" s="34"/>
      <c r="AV58" s="34"/>
      <c r="AW58" s="34"/>
      <c r="AX58" s="34"/>
      <c r="AY58" s="34"/>
      <c r="AZ58" s="34"/>
      <c r="BA58" s="34"/>
      <c r="BB58" s="34"/>
      <c r="BC58" s="34"/>
      <c r="BD58" s="34"/>
      <c r="BE58" s="34"/>
    </row>
    <row r="59" spans="1:57" s="2" customFormat="1" ht="6.9" customHeight="1">
      <c r="A59" s="34"/>
      <c r="B59" s="47"/>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39"/>
      <c r="AS59" s="34"/>
      <c r="AT59" s="34"/>
      <c r="AU59" s="34"/>
      <c r="AV59" s="34"/>
      <c r="AW59" s="34"/>
      <c r="AX59" s="34"/>
      <c r="AY59" s="34"/>
      <c r="AZ59" s="34"/>
      <c r="BA59" s="34"/>
      <c r="BB59" s="34"/>
      <c r="BC59" s="34"/>
      <c r="BD59" s="34"/>
      <c r="BE59" s="34"/>
    </row>
  </sheetData>
  <sheetProtection algorithmName="SHA-512" hashValue="FRJT9tQxZipzemPXGwGOVkAvNE+2cN94y+Cl4YvWwUn6pUsxuD2D7v0bxISs3BXlY67yyckg6d/0Vp8fv2/lJg==" saltValue="4KqDzOjXME0Y+zA+w/O/LQln8Pct/4oJEZHfhh0QGglMulQo1LtwTSf+Dn3csQJyKPGzrMLYgkyN7LTn8slDHQ==" spinCount="100000" sheet="1" objects="1" scenarios="1" formatColumns="0" formatRows="0"/>
  <mergeCells count="50">
    <mergeCell ref="AK30:AO30"/>
    <mergeCell ref="L30:P30"/>
    <mergeCell ref="W31:AE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N57:AP57"/>
    <mergeCell ref="AG57:AM57"/>
    <mergeCell ref="D57:H57"/>
    <mergeCell ref="J57:AF57"/>
    <mergeCell ref="C52:G52"/>
    <mergeCell ref="I52:AF52"/>
    <mergeCell ref="AG52:AM52"/>
    <mergeCell ref="AN52:AP52"/>
    <mergeCell ref="AN55:AP55"/>
    <mergeCell ref="AG55:AM55"/>
    <mergeCell ref="D55:H55"/>
    <mergeCell ref="J55:AF55"/>
    <mergeCell ref="AG54:AM54"/>
    <mergeCell ref="AN54:AP54"/>
    <mergeCell ref="AR2:BE2"/>
    <mergeCell ref="AN56:AP56"/>
    <mergeCell ref="AG56:AM56"/>
    <mergeCell ref="D56:H56"/>
    <mergeCell ref="J56:AF56"/>
    <mergeCell ref="L45:AO45"/>
    <mergeCell ref="AM47:AN47"/>
    <mergeCell ref="AM49:AP49"/>
    <mergeCell ref="AS49:AT51"/>
    <mergeCell ref="AM50:AP50"/>
    <mergeCell ref="W33:AE33"/>
    <mergeCell ref="AK33:AO33"/>
    <mergeCell ref="L33:P33"/>
    <mergeCell ref="X35:AB35"/>
    <mergeCell ref="AK35:AO35"/>
    <mergeCell ref="AK31:AO31"/>
  </mergeCells>
  <hyperlinks>
    <hyperlink ref="A55" location="'SO 01 - Oprava železniční...'!C2" display="/"/>
    <hyperlink ref="A56" location="'SO 02 - NEOCEŇOVAT- Mater...'!C2" display="/"/>
    <hyperlink ref="A57" location="'VO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331"/>
  <sheetViews>
    <sheetView showGridLines="0" workbookViewId="0" topLeftCell="A315">
      <selection activeCell="E328" sqref="E327:E328"/>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41"/>
      <c r="M2" s="241"/>
      <c r="N2" s="241"/>
      <c r="O2" s="241"/>
      <c r="P2" s="241"/>
      <c r="Q2" s="241"/>
      <c r="R2" s="241"/>
      <c r="S2" s="241"/>
      <c r="T2" s="241"/>
      <c r="U2" s="241"/>
      <c r="V2" s="241"/>
      <c r="AT2" s="17" t="s">
        <v>78</v>
      </c>
    </row>
    <row r="3" spans="2:46" s="1" customFormat="1" ht="6.9" customHeight="1" hidden="1">
      <c r="B3" s="101"/>
      <c r="C3" s="102"/>
      <c r="D3" s="102"/>
      <c r="E3" s="102"/>
      <c r="F3" s="102"/>
      <c r="G3" s="102"/>
      <c r="H3" s="102"/>
      <c r="I3" s="102"/>
      <c r="J3" s="102"/>
      <c r="K3" s="102"/>
      <c r="L3" s="20"/>
      <c r="AT3" s="17" t="s">
        <v>79</v>
      </c>
    </row>
    <row r="4" spans="2:46" s="1" customFormat="1" ht="24.9" customHeight="1" hidden="1">
      <c r="B4" s="20"/>
      <c r="D4" s="103" t="s">
        <v>86</v>
      </c>
      <c r="L4" s="20"/>
      <c r="M4" s="104" t="s">
        <v>10</v>
      </c>
      <c r="AT4" s="17" t="s">
        <v>4</v>
      </c>
    </row>
    <row r="5" spans="2:12" s="1" customFormat="1" ht="6.9" customHeight="1" hidden="1">
      <c r="B5" s="20"/>
      <c r="L5" s="20"/>
    </row>
    <row r="6" spans="2:12" s="1" customFormat="1" ht="12" customHeight="1" hidden="1">
      <c r="B6" s="20"/>
      <c r="D6" s="105" t="s">
        <v>15</v>
      </c>
      <c r="L6" s="20"/>
    </row>
    <row r="7" spans="2:12" s="1" customFormat="1" ht="16.5" customHeight="1" hidden="1">
      <c r="B7" s="20"/>
      <c r="E7" s="284" t="str">
        <f>'Rekapitulace zakázky'!K6</f>
        <v>Oprava trati v úseku Pilníkov - Trutnov</v>
      </c>
      <c r="F7" s="285"/>
      <c r="G7" s="285"/>
      <c r="H7" s="285"/>
      <c r="L7" s="20"/>
    </row>
    <row r="8" spans="1:31" s="2" customFormat="1" ht="12" customHeight="1" hidden="1">
      <c r="A8" s="34"/>
      <c r="B8" s="39"/>
      <c r="C8" s="34"/>
      <c r="D8" s="105" t="s">
        <v>87</v>
      </c>
      <c r="E8" s="34"/>
      <c r="F8" s="34"/>
      <c r="G8" s="34"/>
      <c r="H8" s="34"/>
      <c r="I8" s="34"/>
      <c r="J8" s="34"/>
      <c r="K8" s="34"/>
      <c r="L8" s="106"/>
      <c r="S8" s="34"/>
      <c r="T8" s="34"/>
      <c r="U8" s="34"/>
      <c r="V8" s="34"/>
      <c r="W8" s="34"/>
      <c r="X8" s="34"/>
      <c r="Y8" s="34"/>
      <c r="Z8" s="34"/>
      <c r="AA8" s="34"/>
      <c r="AB8" s="34"/>
      <c r="AC8" s="34"/>
      <c r="AD8" s="34"/>
      <c r="AE8" s="34"/>
    </row>
    <row r="9" spans="1:31" s="2" customFormat="1" ht="16.5" customHeight="1" hidden="1">
      <c r="A9" s="34"/>
      <c r="B9" s="39"/>
      <c r="C9" s="34"/>
      <c r="D9" s="34"/>
      <c r="E9" s="286" t="s">
        <v>88</v>
      </c>
      <c r="F9" s="287"/>
      <c r="G9" s="287"/>
      <c r="H9" s="287"/>
      <c r="I9" s="34"/>
      <c r="J9" s="34"/>
      <c r="K9" s="34"/>
      <c r="L9" s="106"/>
      <c r="S9" s="34"/>
      <c r="T9" s="34"/>
      <c r="U9" s="34"/>
      <c r="V9" s="34"/>
      <c r="W9" s="34"/>
      <c r="X9" s="34"/>
      <c r="Y9" s="34"/>
      <c r="Z9" s="34"/>
      <c r="AA9" s="34"/>
      <c r="AB9" s="34"/>
      <c r="AC9" s="34"/>
      <c r="AD9" s="34"/>
      <c r="AE9" s="34"/>
    </row>
    <row r="10" spans="1:31" s="2" customFormat="1" ht="12" hidden="1">
      <c r="A10" s="34"/>
      <c r="B10" s="39"/>
      <c r="C10" s="34"/>
      <c r="D10" s="34"/>
      <c r="E10" s="34"/>
      <c r="F10" s="34"/>
      <c r="G10" s="34"/>
      <c r="H10" s="34"/>
      <c r="I10" s="34"/>
      <c r="J10" s="34"/>
      <c r="K10" s="34"/>
      <c r="L10" s="106"/>
      <c r="S10" s="34"/>
      <c r="T10" s="34"/>
      <c r="U10" s="34"/>
      <c r="V10" s="34"/>
      <c r="W10" s="34"/>
      <c r="X10" s="34"/>
      <c r="Y10" s="34"/>
      <c r="Z10" s="34"/>
      <c r="AA10" s="34"/>
      <c r="AB10" s="34"/>
      <c r="AC10" s="34"/>
      <c r="AD10" s="34"/>
      <c r="AE10" s="34"/>
    </row>
    <row r="11" spans="1:31" s="2" customFormat="1" ht="12" customHeight="1" hidden="1">
      <c r="A11" s="34"/>
      <c r="B11" s="39"/>
      <c r="C11" s="34"/>
      <c r="D11" s="105" t="s">
        <v>17</v>
      </c>
      <c r="E11" s="34"/>
      <c r="F11" s="107" t="s">
        <v>18</v>
      </c>
      <c r="G11" s="34"/>
      <c r="H11" s="34"/>
      <c r="I11" s="105" t="s">
        <v>19</v>
      </c>
      <c r="J11" s="107" t="s">
        <v>18</v>
      </c>
      <c r="K11" s="34"/>
      <c r="L11" s="106"/>
      <c r="S11" s="34"/>
      <c r="T11" s="34"/>
      <c r="U11" s="34"/>
      <c r="V11" s="34"/>
      <c r="W11" s="34"/>
      <c r="X11" s="34"/>
      <c r="Y11" s="34"/>
      <c r="Z11" s="34"/>
      <c r="AA11" s="34"/>
      <c r="AB11" s="34"/>
      <c r="AC11" s="34"/>
      <c r="AD11" s="34"/>
      <c r="AE11" s="34"/>
    </row>
    <row r="12" spans="1:31" s="2" customFormat="1" ht="12" customHeight="1" hidden="1">
      <c r="A12" s="34"/>
      <c r="B12" s="39"/>
      <c r="C12" s="34"/>
      <c r="D12" s="105" t="s">
        <v>20</v>
      </c>
      <c r="E12" s="34"/>
      <c r="F12" s="107" t="s">
        <v>21</v>
      </c>
      <c r="G12" s="34"/>
      <c r="H12" s="34"/>
      <c r="I12" s="105" t="s">
        <v>22</v>
      </c>
      <c r="J12" s="108" t="str">
        <f>'Rekapitulace zakázky'!AN8</f>
        <v>5. 1. 2021</v>
      </c>
      <c r="K12" s="34"/>
      <c r="L12" s="106"/>
      <c r="S12" s="34"/>
      <c r="T12" s="34"/>
      <c r="U12" s="34"/>
      <c r="V12" s="34"/>
      <c r="W12" s="34"/>
      <c r="X12" s="34"/>
      <c r="Y12" s="34"/>
      <c r="Z12" s="34"/>
      <c r="AA12" s="34"/>
      <c r="AB12" s="34"/>
      <c r="AC12" s="34"/>
      <c r="AD12" s="34"/>
      <c r="AE12" s="34"/>
    </row>
    <row r="13" spans="1:31" s="2" customFormat="1" ht="10.95" customHeight="1" hidden="1">
      <c r="A13" s="34"/>
      <c r="B13" s="39"/>
      <c r="C13" s="34"/>
      <c r="D13" s="34"/>
      <c r="E13" s="34"/>
      <c r="F13" s="34"/>
      <c r="G13" s="34"/>
      <c r="H13" s="34"/>
      <c r="I13" s="34"/>
      <c r="J13" s="34"/>
      <c r="K13" s="34"/>
      <c r="L13" s="106"/>
      <c r="S13" s="34"/>
      <c r="T13" s="34"/>
      <c r="U13" s="34"/>
      <c r="V13" s="34"/>
      <c r="W13" s="34"/>
      <c r="X13" s="34"/>
      <c r="Y13" s="34"/>
      <c r="Z13" s="34"/>
      <c r="AA13" s="34"/>
      <c r="AB13" s="34"/>
      <c r="AC13" s="34"/>
      <c r="AD13" s="34"/>
      <c r="AE13" s="34"/>
    </row>
    <row r="14" spans="1:31" s="2" customFormat="1" ht="12" customHeight="1" hidden="1">
      <c r="A14" s="34"/>
      <c r="B14" s="39"/>
      <c r="C14" s="34"/>
      <c r="D14" s="105" t="s">
        <v>24</v>
      </c>
      <c r="E14" s="34"/>
      <c r="F14" s="34"/>
      <c r="G14" s="34"/>
      <c r="H14" s="34"/>
      <c r="I14" s="105" t="s">
        <v>25</v>
      </c>
      <c r="J14" s="107" t="s">
        <v>18</v>
      </c>
      <c r="K14" s="34"/>
      <c r="L14" s="106"/>
      <c r="S14" s="34"/>
      <c r="T14" s="34"/>
      <c r="U14" s="34"/>
      <c r="V14" s="34"/>
      <c r="W14" s="34"/>
      <c r="X14" s="34"/>
      <c r="Y14" s="34"/>
      <c r="Z14" s="34"/>
      <c r="AA14" s="34"/>
      <c r="AB14" s="34"/>
      <c r="AC14" s="34"/>
      <c r="AD14" s="34"/>
      <c r="AE14" s="34"/>
    </row>
    <row r="15" spans="1:31" s="2" customFormat="1" ht="18" customHeight="1" hidden="1">
      <c r="A15" s="34"/>
      <c r="B15" s="39"/>
      <c r="C15" s="34"/>
      <c r="D15" s="34"/>
      <c r="E15" s="107" t="s">
        <v>26</v>
      </c>
      <c r="F15" s="34"/>
      <c r="G15" s="34"/>
      <c r="H15" s="34"/>
      <c r="I15" s="105" t="s">
        <v>27</v>
      </c>
      <c r="J15" s="107" t="s">
        <v>18</v>
      </c>
      <c r="K15" s="34"/>
      <c r="L15" s="106"/>
      <c r="S15" s="34"/>
      <c r="T15" s="34"/>
      <c r="U15" s="34"/>
      <c r="V15" s="34"/>
      <c r="W15" s="34"/>
      <c r="X15" s="34"/>
      <c r="Y15" s="34"/>
      <c r="Z15" s="34"/>
      <c r="AA15" s="34"/>
      <c r="AB15" s="34"/>
      <c r="AC15" s="34"/>
      <c r="AD15" s="34"/>
      <c r="AE15" s="34"/>
    </row>
    <row r="16" spans="1:31" s="2" customFormat="1" ht="6.9" customHeight="1" hidden="1">
      <c r="A16" s="34"/>
      <c r="B16" s="39"/>
      <c r="C16" s="34"/>
      <c r="D16" s="34"/>
      <c r="E16" s="34"/>
      <c r="F16" s="34"/>
      <c r="G16" s="34"/>
      <c r="H16" s="34"/>
      <c r="I16" s="34"/>
      <c r="J16" s="34"/>
      <c r="K16" s="34"/>
      <c r="L16" s="106"/>
      <c r="S16" s="34"/>
      <c r="T16" s="34"/>
      <c r="U16" s="34"/>
      <c r="V16" s="34"/>
      <c r="W16" s="34"/>
      <c r="X16" s="34"/>
      <c r="Y16" s="34"/>
      <c r="Z16" s="34"/>
      <c r="AA16" s="34"/>
      <c r="AB16" s="34"/>
      <c r="AC16" s="34"/>
      <c r="AD16" s="34"/>
      <c r="AE16" s="34"/>
    </row>
    <row r="17" spans="1:31" s="2" customFormat="1" ht="12" customHeight="1" hidden="1">
      <c r="A17" s="34"/>
      <c r="B17" s="39"/>
      <c r="C17" s="34"/>
      <c r="D17" s="105" t="s">
        <v>28</v>
      </c>
      <c r="E17" s="34"/>
      <c r="F17" s="34"/>
      <c r="G17" s="34"/>
      <c r="H17" s="34"/>
      <c r="I17" s="105" t="s">
        <v>25</v>
      </c>
      <c r="J17" s="30" t="str">
        <f>'Rekapitulace zakázky'!AN13</f>
        <v>Vyplň údaj</v>
      </c>
      <c r="K17" s="34"/>
      <c r="L17" s="106"/>
      <c r="S17" s="34"/>
      <c r="T17" s="34"/>
      <c r="U17" s="34"/>
      <c r="V17" s="34"/>
      <c r="W17" s="34"/>
      <c r="X17" s="34"/>
      <c r="Y17" s="34"/>
      <c r="Z17" s="34"/>
      <c r="AA17" s="34"/>
      <c r="AB17" s="34"/>
      <c r="AC17" s="34"/>
      <c r="AD17" s="34"/>
      <c r="AE17" s="34"/>
    </row>
    <row r="18" spans="1:31" s="2" customFormat="1" ht="18" customHeight="1" hidden="1">
      <c r="A18" s="34"/>
      <c r="B18" s="39"/>
      <c r="C18" s="34"/>
      <c r="D18" s="34"/>
      <c r="E18" s="288" t="str">
        <f>'Rekapitulace zakázky'!E14</f>
        <v>Vyplň údaj</v>
      </c>
      <c r="F18" s="289"/>
      <c r="G18" s="289"/>
      <c r="H18" s="289"/>
      <c r="I18" s="105" t="s">
        <v>27</v>
      </c>
      <c r="J18" s="30" t="str">
        <f>'Rekapitulace zakázky'!AN14</f>
        <v>Vyplň údaj</v>
      </c>
      <c r="K18" s="34"/>
      <c r="L18" s="106"/>
      <c r="S18" s="34"/>
      <c r="T18" s="34"/>
      <c r="U18" s="34"/>
      <c r="V18" s="34"/>
      <c r="W18" s="34"/>
      <c r="X18" s="34"/>
      <c r="Y18" s="34"/>
      <c r="Z18" s="34"/>
      <c r="AA18" s="34"/>
      <c r="AB18" s="34"/>
      <c r="AC18" s="34"/>
      <c r="AD18" s="34"/>
      <c r="AE18" s="34"/>
    </row>
    <row r="19" spans="1:31" s="2" customFormat="1" ht="6.9" customHeight="1" hidden="1">
      <c r="A19" s="34"/>
      <c r="B19" s="39"/>
      <c r="C19" s="34"/>
      <c r="D19" s="34"/>
      <c r="E19" s="34"/>
      <c r="F19" s="34"/>
      <c r="G19" s="34"/>
      <c r="H19" s="34"/>
      <c r="I19" s="34"/>
      <c r="J19" s="34"/>
      <c r="K19" s="34"/>
      <c r="L19" s="106"/>
      <c r="S19" s="34"/>
      <c r="T19" s="34"/>
      <c r="U19" s="34"/>
      <c r="V19" s="34"/>
      <c r="W19" s="34"/>
      <c r="X19" s="34"/>
      <c r="Y19" s="34"/>
      <c r="Z19" s="34"/>
      <c r="AA19" s="34"/>
      <c r="AB19" s="34"/>
      <c r="AC19" s="34"/>
      <c r="AD19" s="34"/>
      <c r="AE19" s="34"/>
    </row>
    <row r="20" spans="1:31" s="2" customFormat="1" ht="12" customHeight="1" hidden="1">
      <c r="A20" s="34"/>
      <c r="B20" s="39"/>
      <c r="C20" s="34"/>
      <c r="D20" s="105" t="s">
        <v>30</v>
      </c>
      <c r="E20" s="34"/>
      <c r="F20" s="34"/>
      <c r="G20" s="34"/>
      <c r="H20" s="34"/>
      <c r="I20" s="105" t="s">
        <v>25</v>
      </c>
      <c r="J20" s="107" t="s">
        <v>18</v>
      </c>
      <c r="K20" s="34"/>
      <c r="L20" s="106"/>
      <c r="S20" s="34"/>
      <c r="T20" s="34"/>
      <c r="U20" s="34"/>
      <c r="V20" s="34"/>
      <c r="W20" s="34"/>
      <c r="X20" s="34"/>
      <c r="Y20" s="34"/>
      <c r="Z20" s="34"/>
      <c r="AA20" s="34"/>
      <c r="AB20" s="34"/>
      <c r="AC20" s="34"/>
      <c r="AD20" s="34"/>
      <c r="AE20" s="34"/>
    </row>
    <row r="21" spans="1:31" s="2" customFormat="1" ht="18" customHeight="1" hidden="1">
      <c r="A21" s="34"/>
      <c r="B21" s="39"/>
      <c r="C21" s="34"/>
      <c r="D21" s="34"/>
      <c r="E21" s="107" t="s">
        <v>31</v>
      </c>
      <c r="F21" s="34"/>
      <c r="G21" s="34"/>
      <c r="H21" s="34"/>
      <c r="I21" s="105" t="s">
        <v>27</v>
      </c>
      <c r="J21" s="107" t="s">
        <v>18</v>
      </c>
      <c r="K21" s="34"/>
      <c r="L21" s="106"/>
      <c r="S21" s="34"/>
      <c r="T21" s="34"/>
      <c r="U21" s="34"/>
      <c r="V21" s="34"/>
      <c r="W21" s="34"/>
      <c r="X21" s="34"/>
      <c r="Y21" s="34"/>
      <c r="Z21" s="34"/>
      <c r="AA21" s="34"/>
      <c r="AB21" s="34"/>
      <c r="AC21" s="34"/>
      <c r="AD21" s="34"/>
      <c r="AE21" s="34"/>
    </row>
    <row r="22" spans="1:31" s="2" customFormat="1" ht="6.9" customHeight="1" hidden="1">
      <c r="A22" s="34"/>
      <c r="B22" s="39"/>
      <c r="C22" s="34"/>
      <c r="D22" s="34"/>
      <c r="E22" s="34"/>
      <c r="F22" s="34"/>
      <c r="G22" s="34"/>
      <c r="H22" s="34"/>
      <c r="I22" s="34"/>
      <c r="J22" s="34"/>
      <c r="K22" s="34"/>
      <c r="L22" s="106"/>
      <c r="S22" s="34"/>
      <c r="T22" s="34"/>
      <c r="U22" s="34"/>
      <c r="V22" s="34"/>
      <c r="W22" s="34"/>
      <c r="X22" s="34"/>
      <c r="Y22" s="34"/>
      <c r="Z22" s="34"/>
      <c r="AA22" s="34"/>
      <c r="AB22" s="34"/>
      <c r="AC22" s="34"/>
      <c r="AD22" s="34"/>
      <c r="AE22" s="34"/>
    </row>
    <row r="23" spans="1:31" s="2" customFormat="1" ht="12" customHeight="1" hidden="1">
      <c r="A23" s="34"/>
      <c r="B23" s="39"/>
      <c r="C23" s="34"/>
      <c r="D23" s="105" t="s">
        <v>33</v>
      </c>
      <c r="E23" s="34"/>
      <c r="F23" s="34"/>
      <c r="G23" s="34"/>
      <c r="H23" s="34"/>
      <c r="I23" s="105" t="s">
        <v>25</v>
      </c>
      <c r="J23" s="107" t="s">
        <v>18</v>
      </c>
      <c r="K23" s="34"/>
      <c r="L23" s="106"/>
      <c r="S23" s="34"/>
      <c r="T23" s="34"/>
      <c r="U23" s="34"/>
      <c r="V23" s="34"/>
      <c r="W23" s="34"/>
      <c r="X23" s="34"/>
      <c r="Y23" s="34"/>
      <c r="Z23" s="34"/>
      <c r="AA23" s="34"/>
      <c r="AB23" s="34"/>
      <c r="AC23" s="34"/>
      <c r="AD23" s="34"/>
      <c r="AE23" s="34"/>
    </row>
    <row r="24" spans="1:31" s="2" customFormat="1" ht="18" customHeight="1" hidden="1">
      <c r="A24" s="34"/>
      <c r="B24" s="39"/>
      <c r="C24" s="34"/>
      <c r="D24" s="34"/>
      <c r="E24" s="107" t="s">
        <v>26</v>
      </c>
      <c r="F24" s="34"/>
      <c r="G24" s="34"/>
      <c r="H24" s="34"/>
      <c r="I24" s="105" t="s">
        <v>27</v>
      </c>
      <c r="J24" s="107" t="s">
        <v>18</v>
      </c>
      <c r="K24" s="34"/>
      <c r="L24" s="106"/>
      <c r="S24" s="34"/>
      <c r="T24" s="34"/>
      <c r="U24" s="34"/>
      <c r="V24" s="34"/>
      <c r="W24" s="34"/>
      <c r="X24" s="34"/>
      <c r="Y24" s="34"/>
      <c r="Z24" s="34"/>
      <c r="AA24" s="34"/>
      <c r="AB24" s="34"/>
      <c r="AC24" s="34"/>
      <c r="AD24" s="34"/>
      <c r="AE24" s="34"/>
    </row>
    <row r="25" spans="1:31" s="2" customFormat="1" ht="6.9" customHeight="1" hidden="1">
      <c r="A25" s="34"/>
      <c r="B25" s="39"/>
      <c r="C25" s="34"/>
      <c r="D25" s="34"/>
      <c r="E25" s="34"/>
      <c r="F25" s="34"/>
      <c r="G25" s="34"/>
      <c r="H25" s="34"/>
      <c r="I25" s="34"/>
      <c r="J25" s="34"/>
      <c r="K25" s="34"/>
      <c r="L25" s="106"/>
      <c r="S25" s="34"/>
      <c r="T25" s="34"/>
      <c r="U25" s="34"/>
      <c r="V25" s="34"/>
      <c r="W25" s="34"/>
      <c r="X25" s="34"/>
      <c r="Y25" s="34"/>
      <c r="Z25" s="34"/>
      <c r="AA25" s="34"/>
      <c r="AB25" s="34"/>
      <c r="AC25" s="34"/>
      <c r="AD25" s="34"/>
      <c r="AE25" s="34"/>
    </row>
    <row r="26" spans="1:31" s="2" customFormat="1" ht="12" customHeight="1" hidden="1">
      <c r="A26" s="34"/>
      <c r="B26" s="39"/>
      <c r="C26" s="34"/>
      <c r="D26" s="105" t="s">
        <v>34</v>
      </c>
      <c r="E26" s="34"/>
      <c r="F26" s="34"/>
      <c r="G26" s="34"/>
      <c r="H26" s="34"/>
      <c r="I26" s="34"/>
      <c r="J26" s="34"/>
      <c r="K26" s="34"/>
      <c r="L26" s="106"/>
      <c r="S26" s="34"/>
      <c r="T26" s="34"/>
      <c r="U26" s="34"/>
      <c r="V26" s="34"/>
      <c r="W26" s="34"/>
      <c r="X26" s="34"/>
      <c r="Y26" s="34"/>
      <c r="Z26" s="34"/>
      <c r="AA26" s="34"/>
      <c r="AB26" s="34"/>
      <c r="AC26" s="34"/>
      <c r="AD26" s="34"/>
      <c r="AE26" s="34"/>
    </row>
    <row r="27" spans="1:31" s="8" customFormat="1" ht="71.25" customHeight="1" hidden="1">
      <c r="A27" s="109"/>
      <c r="B27" s="110"/>
      <c r="C27" s="109"/>
      <c r="D27" s="109"/>
      <c r="E27" s="290" t="s">
        <v>35</v>
      </c>
      <c r="F27" s="290"/>
      <c r="G27" s="290"/>
      <c r="H27" s="290"/>
      <c r="I27" s="109"/>
      <c r="J27" s="109"/>
      <c r="K27" s="109"/>
      <c r="L27" s="111"/>
      <c r="S27" s="109"/>
      <c r="T27" s="109"/>
      <c r="U27" s="109"/>
      <c r="V27" s="109"/>
      <c r="W27" s="109"/>
      <c r="X27" s="109"/>
      <c r="Y27" s="109"/>
      <c r="Z27" s="109"/>
      <c r="AA27" s="109"/>
      <c r="AB27" s="109"/>
      <c r="AC27" s="109"/>
      <c r="AD27" s="109"/>
      <c r="AE27" s="109"/>
    </row>
    <row r="28" spans="1:31" s="2" customFormat="1" ht="6.9" customHeight="1" hidden="1">
      <c r="A28" s="34"/>
      <c r="B28" s="39"/>
      <c r="C28" s="34"/>
      <c r="D28" s="34"/>
      <c r="E28" s="34"/>
      <c r="F28" s="34"/>
      <c r="G28" s="34"/>
      <c r="H28" s="34"/>
      <c r="I28" s="34"/>
      <c r="J28" s="34"/>
      <c r="K28" s="34"/>
      <c r="L28" s="106"/>
      <c r="S28" s="34"/>
      <c r="T28" s="34"/>
      <c r="U28" s="34"/>
      <c r="V28" s="34"/>
      <c r="W28" s="34"/>
      <c r="X28" s="34"/>
      <c r="Y28" s="34"/>
      <c r="Z28" s="34"/>
      <c r="AA28" s="34"/>
      <c r="AB28" s="34"/>
      <c r="AC28" s="34"/>
      <c r="AD28" s="34"/>
      <c r="AE28" s="34"/>
    </row>
    <row r="29" spans="1:31" s="2" customFormat="1" ht="6.9" customHeight="1" hidden="1">
      <c r="A29" s="34"/>
      <c r="B29" s="39"/>
      <c r="C29" s="34"/>
      <c r="D29" s="112"/>
      <c r="E29" s="112"/>
      <c r="F29" s="112"/>
      <c r="G29" s="112"/>
      <c r="H29" s="112"/>
      <c r="I29" s="112"/>
      <c r="J29" s="112"/>
      <c r="K29" s="112"/>
      <c r="L29" s="106"/>
      <c r="S29" s="34"/>
      <c r="T29" s="34"/>
      <c r="U29" s="34"/>
      <c r="V29" s="34"/>
      <c r="W29" s="34"/>
      <c r="X29" s="34"/>
      <c r="Y29" s="34"/>
      <c r="Z29" s="34"/>
      <c r="AA29" s="34"/>
      <c r="AB29" s="34"/>
      <c r="AC29" s="34"/>
      <c r="AD29" s="34"/>
      <c r="AE29" s="34"/>
    </row>
    <row r="30" spans="1:31" s="2" customFormat="1" ht="25.35" customHeight="1" hidden="1">
      <c r="A30" s="34"/>
      <c r="B30" s="39"/>
      <c r="C30" s="34"/>
      <c r="D30" s="113" t="s">
        <v>36</v>
      </c>
      <c r="E30" s="34"/>
      <c r="F30" s="34"/>
      <c r="G30" s="34"/>
      <c r="H30" s="34"/>
      <c r="I30" s="34"/>
      <c r="J30" s="114">
        <f>ROUND(J84,15)</f>
        <v>0</v>
      </c>
      <c r="K30" s="34"/>
      <c r="L30" s="106"/>
      <c r="S30" s="34"/>
      <c r="T30" s="34"/>
      <c r="U30" s="34"/>
      <c r="V30" s="34"/>
      <c r="W30" s="34"/>
      <c r="X30" s="34"/>
      <c r="Y30" s="34"/>
      <c r="Z30" s="34"/>
      <c r="AA30" s="34"/>
      <c r="AB30" s="34"/>
      <c r="AC30" s="34"/>
      <c r="AD30" s="34"/>
      <c r="AE30" s="34"/>
    </row>
    <row r="31" spans="1:31" s="2" customFormat="1" ht="6.9" customHeight="1" hidden="1">
      <c r="A31" s="34"/>
      <c r="B31" s="39"/>
      <c r="C31" s="34"/>
      <c r="D31" s="112"/>
      <c r="E31" s="112"/>
      <c r="F31" s="112"/>
      <c r="G31" s="112"/>
      <c r="H31" s="112"/>
      <c r="I31" s="112"/>
      <c r="J31" s="112"/>
      <c r="K31" s="112"/>
      <c r="L31" s="106"/>
      <c r="S31" s="34"/>
      <c r="T31" s="34"/>
      <c r="U31" s="34"/>
      <c r="V31" s="34"/>
      <c r="W31" s="34"/>
      <c r="X31" s="34"/>
      <c r="Y31" s="34"/>
      <c r="Z31" s="34"/>
      <c r="AA31" s="34"/>
      <c r="AB31" s="34"/>
      <c r="AC31" s="34"/>
      <c r="AD31" s="34"/>
      <c r="AE31" s="34"/>
    </row>
    <row r="32" spans="1:31" s="2" customFormat="1" ht="14.4" customHeight="1" hidden="1">
      <c r="A32" s="34"/>
      <c r="B32" s="39"/>
      <c r="C32" s="34"/>
      <c r="D32" s="34"/>
      <c r="E32" s="34"/>
      <c r="F32" s="115" t="s">
        <v>38</v>
      </c>
      <c r="G32" s="34"/>
      <c r="H32" s="34"/>
      <c r="I32" s="115" t="s">
        <v>37</v>
      </c>
      <c r="J32" s="115" t="s">
        <v>39</v>
      </c>
      <c r="K32" s="34"/>
      <c r="L32" s="106"/>
      <c r="S32" s="34"/>
      <c r="T32" s="34"/>
      <c r="U32" s="34"/>
      <c r="V32" s="34"/>
      <c r="W32" s="34"/>
      <c r="X32" s="34"/>
      <c r="Y32" s="34"/>
      <c r="Z32" s="34"/>
      <c r="AA32" s="34"/>
      <c r="AB32" s="34"/>
      <c r="AC32" s="34"/>
      <c r="AD32" s="34"/>
      <c r="AE32" s="34"/>
    </row>
    <row r="33" spans="1:31" s="2" customFormat="1" ht="14.4" customHeight="1" hidden="1">
      <c r="A33" s="34"/>
      <c r="B33" s="39"/>
      <c r="C33" s="34"/>
      <c r="D33" s="116" t="s">
        <v>40</v>
      </c>
      <c r="E33" s="105" t="s">
        <v>41</v>
      </c>
      <c r="F33" s="117">
        <f>ROUND((SUM(BE84:BE330)),15)</f>
        <v>0</v>
      </c>
      <c r="G33" s="34"/>
      <c r="H33" s="34"/>
      <c r="I33" s="118">
        <v>0.21</v>
      </c>
      <c r="J33" s="117">
        <f>ROUND(((SUM(BE84:BE330))*I33),15)</f>
        <v>0</v>
      </c>
      <c r="K33" s="34"/>
      <c r="L33" s="106"/>
      <c r="S33" s="34"/>
      <c r="T33" s="34"/>
      <c r="U33" s="34"/>
      <c r="V33" s="34"/>
      <c r="W33" s="34"/>
      <c r="X33" s="34"/>
      <c r="Y33" s="34"/>
      <c r="Z33" s="34"/>
      <c r="AA33" s="34"/>
      <c r="AB33" s="34"/>
      <c r="AC33" s="34"/>
      <c r="AD33" s="34"/>
      <c r="AE33" s="34"/>
    </row>
    <row r="34" spans="1:31" s="2" customFormat="1" ht="14.4" customHeight="1" hidden="1">
      <c r="A34" s="34"/>
      <c r="B34" s="39"/>
      <c r="C34" s="34"/>
      <c r="D34" s="34"/>
      <c r="E34" s="105" t="s">
        <v>42</v>
      </c>
      <c r="F34" s="117">
        <f>ROUND((SUM(BF84:BF330)),15)</f>
        <v>0</v>
      </c>
      <c r="G34" s="34"/>
      <c r="H34" s="34"/>
      <c r="I34" s="118">
        <v>0.15</v>
      </c>
      <c r="J34" s="117">
        <f>ROUND(((SUM(BF84:BF330))*I34),15)</f>
        <v>0</v>
      </c>
      <c r="K34" s="34"/>
      <c r="L34" s="106"/>
      <c r="S34" s="34"/>
      <c r="T34" s="34"/>
      <c r="U34" s="34"/>
      <c r="V34" s="34"/>
      <c r="W34" s="34"/>
      <c r="X34" s="34"/>
      <c r="Y34" s="34"/>
      <c r="Z34" s="34"/>
      <c r="AA34" s="34"/>
      <c r="AB34" s="34"/>
      <c r="AC34" s="34"/>
      <c r="AD34" s="34"/>
      <c r="AE34" s="34"/>
    </row>
    <row r="35" spans="1:31" s="2" customFormat="1" ht="14.4" customHeight="1" hidden="1">
      <c r="A35" s="34"/>
      <c r="B35" s="39"/>
      <c r="C35" s="34"/>
      <c r="D35" s="34"/>
      <c r="E35" s="105" t="s">
        <v>43</v>
      </c>
      <c r="F35" s="117">
        <f>ROUND((SUM(BG84:BG330)),15)</f>
        <v>0</v>
      </c>
      <c r="G35" s="34"/>
      <c r="H35" s="34"/>
      <c r="I35" s="118">
        <v>0.21</v>
      </c>
      <c r="J35" s="117">
        <f>0</f>
        <v>0</v>
      </c>
      <c r="K35" s="34"/>
      <c r="L35" s="106"/>
      <c r="S35" s="34"/>
      <c r="T35" s="34"/>
      <c r="U35" s="34"/>
      <c r="V35" s="34"/>
      <c r="W35" s="34"/>
      <c r="X35" s="34"/>
      <c r="Y35" s="34"/>
      <c r="Z35" s="34"/>
      <c r="AA35" s="34"/>
      <c r="AB35" s="34"/>
      <c r="AC35" s="34"/>
      <c r="AD35" s="34"/>
      <c r="AE35" s="34"/>
    </row>
    <row r="36" spans="1:31" s="2" customFormat="1" ht="14.4" customHeight="1" hidden="1">
      <c r="A36" s="34"/>
      <c r="B36" s="39"/>
      <c r="C36" s="34"/>
      <c r="D36" s="34"/>
      <c r="E36" s="105" t="s">
        <v>44</v>
      </c>
      <c r="F36" s="117">
        <f>ROUND((SUM(BH84:BH330)),15)</f>
        <v>0</v>
      </c>
      <c r="G36" s="34"/>
      <c r="H36" s="34"/>
      <c r="I36" s="118">
        <v>0.15</v>
      </c>
      <c r="J36" s="117">
        <f>0</f>
        <v>0</v>
      </c>
      <c r="K36" s="34"/>
      <c r="L36" s="106"/>
      <c r="S36" s="34"/>
      <c r="T36" s="34"/>
      <c r="U36" s="34"/>
      <c r="V36" s="34"/>
      <c r="W36" s="34"/>
      <c r="X36" s="34"/>
      <c r="Y36" s="34"/>
      <c r="Z36" s="34"/>
      <c r="AA36" s="34"/>
      <c r="AB36" s="34"/>
      <c r="AC36" s="34"/>
      <c r="AD36" s="34"/>
      <c r="AE36" s="34"/>
    </row>
    <row r="37" spans="1:31" s="2" customFormat="1" ht="14.4" customHeight="1" hidden="1">
      <c r="A37" s="34"/>
      <c r="B37" s="39"/>
      <c r="C37" s="34"/>
      <c r="D37" s="34"/>
      <c r="E37" s="105" t="s">
        <v>45</v>
      </c>
      <c r="F37" s="117">
        <f>ROUND((SUM(BI84:BI330)),15)</f>
        <v>0</v>
      </c>
      <c r="G37" s="34"/>
      <c r="H37" s="34"/>
      <c r="I37" s="118">
        <v>0</v>
      </c>
      <c r="J37" s="117">
        <f>0</f>
        <v>0</v>
      </c>
      <c r="K37" s="34"/>
      <c r="L37" s="106"/>
      <c r="S37" s="34"/>
      <c r="T37" s="34"/>
      <c r="U37" s="34"/>
      <c r="V37" s="34"/>
      <c r="W37" s="34"/>
      <c r="X37" s="34"/>
      <c r="Y37" s="34"/>
      <c r="Z37" s="34"/>
      <c r="AA37" s="34"/>
      <c r="AB37" s="34"/>
      <c r="AC37" s="34"/>
      <c r="AD37" s="34"/>
      <c r="AE37" s="34"/>
    </row>
    <row r="38" spans="1:31" s="2" customFormat="1" ht="6.9" customHeight="1" hidden="1">
      <c r="A38" s="34"/>
      <c r="B38" s="39"/>
      <c r="C38" s="34"/>
      <c r="D38" s="34"/>
      <c r="E38" s="34"/>
      <c r="F38" s="34"/>
      <c r="G38" s="34"/>
      <c r="H38" s="34"/>
      <c r="I38" s="34"/>
      <c r="J38" s="34"/>
      <c r="K38" s="34"/>
      <c r="L38" s="106"/>
      <c r="S38" s="34"/>
      <c r="T38" s="34"/>
      <c r="U38" s="34"/>
      <c r="V38" s="34"/>
      <c r="W38" s="34"/>
      <c r="X38" s="34"/>
      <c r="Y38" s="34"/>
      <c r="Z38" s="34"/>
      <c r="AA38" s="34"/>
      <c r="AB38" s="34"/>
      <c r="AC38" s="34"/>
      <c r="AD38" s="34"/>
      <c r="AE38" s="34"/>
    </row>
    <row r="39" spans="1:31" s="2" customFormat="1" ht="25.35" customHeight="1" hidden="1">
      <c r="A39" s="34"/>
      <c r="B39" s="39"/>
      <c r="C39" s="119"/>
      <c r="D39" s="120" t="s">
        <v>46</v>
      </c>
      <c r="E39" s="121"/>
      <c r="F39" s="121"/>
      <c r="G39" s="122" t="s">
        <v>47</v>
      </c>
      <c r="H39" s="123" t="s">
        <v>48</v>
      </c>
      <c r="I39" s="121"/>
      <c r="J39" s="124">
        <f>SUM(J30:J37)</f>
        <v>0</v>
      </c>
      <c r="K39" s="125"/>
      <c r="L39" s="106"/>
      <c r="S39" s="34"/>
      <c r="T39" s="34"/>
      <c r="U39" s="34"/>
      <c r="V39" s="34"/>
      <c r="W39" s="34"/>
      <c r="X39" s="34"/>
      <c r="Y39" s="34"/>
      <c r="Z39" s="34"/>
      <c r="AA39" s="34"/>
      <c r="AB39" s="34"/>
      <c r="AC39" s="34"/>
      <c r="AD39" s="34"/>
      <c r="AE39" s="34"/>
    </row>
    <row r="40" spans="1:31" s="2" customFormat="1" ht="14.4" customHeight="1" hidden="1">
      <c r="A40" s="34"/>
      <c r="B40" s="126"/>
      <c r="C40" s="127"/>
      <c r="D40" s="127"/>
      <c r="E40" s="127"/>
      <c r="F40" s="127"/>
      <c r="G40" s="127"/>
      <c r="H40" s="127"/>
      <c r="I40" s="127"/>
      <c r="J40" s="127"/>
      <c r="K40" s="127"/>
      <c r="L40" s="106"/>
      <c r="S40" s="34"/>
      <c r="T40" s="34"/>
      <c r="U40" s="34"/>
      <c r="V40" s="34"/>
      <c r="W40" s="34"/>
      <c r="X40" s="34"/>
      <c r="Y40" s="34"/>
      <c r="Z40" s="34"/>
      <c r="AA40" s="34"/>
      <c r="AB40" s="34"/>
      <c r="AC40" s="34"/>
      <c r="AD40" s="34"/>
      <c r="AE40" s="34"/>
    </row>
    <row r="41" ht="12" hidden="1"/>
    <row r="42" ht="12" hidden="1"/>
    <row r="43" ht="12" hidden="1"/>
    <row r="44" spans="1:31" s="2" customFormat="1" ht="6.9" customHeight="1">
      <c r="A44" s="34"/>
      <c r="B44" s="128"/>
      <c r="C44" s="129"/>
      <c r="D44" s="129"/>
      <c r="E44" s="129"/>
      <c r="F44" s="129"/>
      <c r="G44" s="129"/>
      <c r="H44" s="129"/>
      <c r="I44" s="129"/>
      <c r="J44" s="129"/>
      <c r="K44" s="129"/>
      <c r="L44" s="106"/>
      <c r="S44" s="34"/>
      <c r="T44" s="34"/>
      <c r="U44" s="34"/>
      <c r="V44" s="34"/>
      <c r="W44" s="34"/>
      <c r="X44" s="34"/>
      <c r="Y44" s="34"/>
      <c r="Z44" s="34"/>
      <c r="AA44" s="34"/>
      <c r="AB44" s="34"/>
      <c r="AC44" s="34"/>
      <c r="AD44" s="34"/>
      <c r="AE44" s="34"/>
    </row>
    <row r="45" spans="1:31" s="2" customFormat="1" ht="24.9" customHeight="1">
      <c r="A45" s="34"/>
      <c r="B45" s="35"/>
      <c r="C45" s="23" t="s">
        <v>89</v>
      </c>
      <c r="D45" s="36"/>
      <c r="E45" s="36"/>
      <c r="F45" s="36"/>
      <c r="G45" s="36"/>
      <c r="H45" s="36"/>
      <c r="I45" s="36"/>
      <c r="J45" s="36"/>
      <c r="K45" s="36"/>
      <c r="L45" s="106"/>
      <c r="S45" s="34"/>
      <c r="T45" s="34"/>
      <c r="U45" s="34"/>
      <c r="V45" s="34"/>
      <c r="W45" s="34"/>
      <c r="X45" s="34"/>
      <c r="Y45" s="34"/>
      <c r="Z45" s="34"/>
      <c r="AA45" s="34"/>
      <c r="AB45" s="34"/>
      <c r="AC45" s="34"/>
      <c r="AD45" s="34"/>
      <c r="AE45" s="34"/>
    </row>
    <row r="46" spans="1:31" s="2" customFormat="1" ht="6.9" customHeight="1">
      <c r="A46" s="34"/>
      <c r="B46" s="35"/>
      <c r="C46" s="36"/>
      <c r="D46" s="36"/>
      <c r="E46" s="36"/>
      <c r="F46" s="36"/>
      <c r="G46" s="36"/>
      <c r="H46" s="36"/>
      <c r="I46" s="36"/>
      <c r="J46" s="36"/>
      <c r="K46" s="36"/>
      <c r="L46" s="106"/>
      <c r="S46" s="34"/>
      <c r="T46" s="34"/>
      <c r="U46" s="34"/>
      <c r="V46" s="34"/>
      <c r="W46" s="34"/>
      <c r="X46" s="34"/>
      <c r="Y46" s="34"/>
      <c r="Z46" s="34"/>
      <c r="AA46" s="34"/>
      <c r="AB46" s="34"/>
      <c r="AC46" s="34"/>
      <c r="AD46" s="34"/>
      <c r="AE46" s="34"/>
    </row>
    <row r="47" spans="1:31" s="2" customFormat="1" ht="12" customHeight="1">
      <c r="A47" s="34"/>
      <c r="B47" s="35"/>
      <c r="C47" s="29" t="s">
        <v>15</v>
      </c>
      <c r="D47" s="36"/>
      <c r="E47" s="36"/>
      <c r="F47" s="36"/>
      <c r="G47" s="36"/>
      <c r="H47" s="36"/>
      <c r="I47" s="36"/>
      <c r="J47" s="36"/>
      <c r="K47" s="36"/>
      <c r="L47" s="106"/>
      <c r="S47" s="34"/>
      <c r="T47" s="34"/>
      <c r="U47" s="34"/>
      <c r="V47" s="34"/>
      <c r="W47" s="34"/>
      <c r="X47" s="34"/>
      <c r="Y47" s="34"/>
      <c r="Z47" s="34"/>
      <c r="AA47" s="34"/>
      <c r="AB47" s="34"/>
      <c r="AC47" s="34"/>
      <c r="AD47" s="34"/>
      <c r="AE47" s="34"/>
    </row>
    <row r="48" spans="1:31" s="2" customFormat="1" ht="16.5" customHeight="1">
      <c r="A48" s="34"/>
      <c r="B48" s="35"/>
      <c r="C48" s="36"/>
      <c r="D48" s="36"/>
      <c r="E48" s="282" t="str">
        <f>E7</f>
        <v>Oprava trati v úseku Pilníkov - Trutnov</v>
      </c>
      <c r="F48" s="283"/>
      <c r="G48" s="283"/>
      <c r="H48" s="283"/>
      <c r="I48" s="36"/>
      <c r="J48" s="36"/>
      <c r="K48" s="36"/>
      <c r="L48" s="106"/>
      <c r="S48" s="34"/>
      <c r="T48" s="34"/>
      <c r="U48" s="34"/>
      <c r="V48" s="34"/>
      <c r="W48" s="34"/>
      <c r="X48" s="34"/>
      <c r="Y48" s="34"/>
      <c r="Z48" s="34"/>
      <c r="AA48" s="34"/>
      <c r="AB48" s="34"/>
      <c r="AC48" s="34"/>
      <c r="AD48" s="34"/>
      <c r="AE48" s="34"/>
    </row>
    <row r="49" spans="1:31" s="2" customFormat="1" ht="12" customHeight="1">
      <c r="A49" s="34"/>
      <c r="B49" s="35"/>
      <c r="C49" s="29" t="s">
        <v>87</v>
      </c>
      <c r="D49" s="36"/>
      <c r="E49" s="36"/>
      <c r="F49" s="36"/>
      <c r="G49" s="36"/>
      <c r="H49" s="36"/>
      <c r="I49" s="36"/>
      <c r="J49" s="36"/>
      <c r="K49" s="36"/>
      <c r="L49" s="106"/>
      <c r="S49" s="34"/>
      <c r="T49" s="34"/>
      <c r="U49" s="34"/>
      <c r="V49" s="34"/>
      <c r="W49" s="34"/>
      <c r="X49" s="34"/>
      <c r="Y49" s="34"/>
      <c r="Z49" s="34"/>
      <c r="AA49" s="34"/>
      <c r="AB49" s="34"/>
      <c r="AC49" s="34"/>
      <c r="AD49" s="34"/>
      <c r="AE49" s="34"/>
    </row>
    <row r="50" spans="1:31" s="2" customFormat="1" ht="16.5" customHeight="1">
      <c r="A50" s="34"/>
      <c r="B50" s="35"/>
      <c r="C50" s="36"/>
      <c r="D50" s="36"/>
      <c r="E50" s="245" t="str">
        <f>E9</f>
        <v>SO 01 - Oprava železničního svršku</v>
      </c>
      <c r="F50" s="281"/>
      <c r="G50" s="281"/>
      <c r="H50" s="281"/>
      <c r="I50" s="36"/>
      <c r="J50" s="36"/>
      <c r="K50" s="36"/>
      <c r="L50" s="106"/>
      <c r="S50" s="34"/>
      <c r="T50" s="34"/>
      <c r="U50" s="34"/>
      <c r="V50" s="34"/>
      <c r="W50" s="34"/>
      <c r="X50" s="34"/>
      <c r="Y50" s="34"/>
      <c r="Z50" s="34"/>
      <c r="AA50" s="34"/>
      <c r="AB50" s="34"/>
      <c r="AC50" s="34"/>
      <c r="AD50" s="34"/>
      <c r="AE50" s="34"/>
    </row>
    <row r="51" spans="1:31" s="2" customFormat="1" ht="6.9" customHeight="1">
      <c r="A51" s="34"/>
      <c r="B51" s="35"/>
      <c r="C51" s="36"/>
      <c r="D51" s="36"/>
      <c r="E51" s="36"/>
      <c r="F51" s="36"/>
      <c r="G51" s="36"/>
      <c r="H51" s="36"/>
      <c r="I51" s="36"/>
      <c r="J51" s="36"/>
      <c r="K51" s="36"/>
      <c r="L51" s="106"/>
      <c r="S51" s="34"/>
      <c r="T51" s="34"/>
      <c r="U51" s="34"/>
      <c r="V51" s="34"/>
      <c r="W51" s="34"/>
      <c r="X51" s="34"/>
      <c r="Y51" s="34"/>
      <c r="Z51" s="34"/>
      <c r="AA51" s="34"/>
      <c r="AB51" s="34"/>
      <c r="AC51" s="34"/>
      <c r="AD51" s="34"/>
      <c r="AE51" s="34"/>
    </row>
    <row r="52" spans="1:31" s="2" customFormat="1" ht="12" customHeight="1">
      <c r="A52" s="34"/>
      <c r="B52" s="35"/>
      <c r="C52" s="29" t="s">
        <v>20</v>
      </c>
      <c r="D52" s="36"/>
      <c r="E52" s="36"/>
      <c r="F52" s="27" t="str">
        <f>F12</f>
        <v>TÚ Pilníkov - Trutnov</v>
      </c>
      <c r="G52" s="36"/>
      <c r="H52" s="36"/>
      <c r="I52" s="29" t="s">
        <v>22</v>
      </c>
      <c r="J52" s="59" t="str">
        <f>IF(J12="","",J12)</f>
        <v>5. 1. 2021</v>
      </c>
      <c r="K52" s="36"/>
      <c r="L52" s="106"/>
      <c r="S52" s="34"/>
      <c r="T52" s="34"/>
      <c r="U52" s="34"/>
      <c r="V52" s="34"/>
      <c r="W52" s="34"/>
      <c r="X52" s="34"/>
      <c r="Y52" s="34"/>
      <c r="Z52" s="34"/>
      <c r="AA52" s="34"/>
      <c r="AB52" s="34"/>
      <c r="AC52" s="34"/>
      <c r="AD52" s="34"/>
      <c r="AE52" s="34"/>
    </row>
    <row r="53" spans="1:31" s="2" customFormat="1" ht="6.9" customHeight="1">
      <c r="A53" s="34"/>
      <c r="B53" s="35"/>
      <c r="C53" s="36"/>
      <c r="D53" s="36"/>
      <c r="E53" s="36"/>
      <c r="F53" s="36"/>
      <c r="G53" s="36"/>
      <c r="H53" s="36"/>
      <c r="I53" s="36"/>
      <c r="J53" s="36"/>
      <c r="K53" s="36"/>
      <c r="L53" s="106"/>
      <c r="S53" s="34"/>
      <c r="T53" s="34"/>
      <c r="U53" s="34"/>
      <c r="V53" s="34"/>
      <c r="W53" s="34"/>
      <c r="X53" s="34"/>
      <c r="Y53" s="34"/>
      <c r="Z53" s="34"/>
      <c r="AA53" s="34"/>
      <c r="AB53" s="34"/>
      <c r="AC53" s="34"/>
      <c r="AD53" s="34"/>
      <c r="AE53" s="34"/>
    </row>
    <row r="54" spans="1:31" s="2" customFormat="1" ht="25.65" customHeight="1">
      <c r="A54" s="34"/>
      <c r="B54" s="35"/>
      <c r="C54" s="29" t="s">
        <v>24</v>
      </c>
      <c r="D54" s="36"/>
      <c r="E54" s="36"/>
      <c r="F54" s="27" t="str">
        <f>E15</f>
        <v>Správa železnic, s.o.</v>
      </c>
      <c r="G54" s="36"/>
      <c r="H54" s="36"/>
      <c r="I54" s="29" t="s">
        <v>30</v>
      </c>
      <c r="J54" s="32" t="str">
        <f>E21</f>
        <v>Bez projektové dokumentace</v>
      </c>
      <c r="K54" s="36"/>
      <c r="L54" s="106"/>
      <c r="S54" s="34"/>
      <c r="T54" s="34"/>
      <c r="U54" s="34"/>
      <c r="V54" s="34"/>
      <c r="W54" s="34"/>
      <c r="X54" s="34"/>
      <c r="Y54" s="34"/>
      <c r="Z54" s="34"/>
      <c r="AA54" s="34"/>
      <c r="AB54" s="34"/>
      <c r="AC54" s="34"/>
      <c r="AD54" s="34"/>
      <c r="AE54" s="34"/>
    </row>
    <row r="55" spans="1:31" s="2" customFormat="1" ht="15.15" customHeight="1">
      <c r="A55" s="34"/>
      <c r="B55" s="35"/>
      <c r="C55" s="29" t="s">
        <v>28</v>
      </c>
      <c r="D55" s="36"/>
      <c r="E55" s="36"/>
      <c r="F55" s="27" t="str">
        <f>IF(E18="","",E18)</f>
        <v>Vyplň údaj</v>
      </c>
      <c r="G55" s="36"/>
      <c r="H55" s="36"/>
      <c r="I55" s="29" t="s">
        <v>33</v>
      </c>
      <c r="J55" s="32" t="str">
        <f>E24</f>
        <v>Správa železnic, s.o.</v>
      </c>
      <c r="K55" s="36"/>
      <c r="L55" s="106"/>
      <c r="S55" s="34"/>
      <c r="T55" s="34"/>
      <c r="U55" s="34"/>
      <c r="V55" s="34"/>
      <c r="W55" s="34"/>
      <c r="X55" s="34"/>
      <c r="Y55" s="34"/>
      <c r="Z55" s="34"/>
      <c r="AA55" s="34"/>
      <c r="AB55" s="34"/>
      <c r="AC55" s="34"/>
      <c r="AD55" s="34"/>
      <c r="AE55" s="34"/>
    </row>
    <row r="56" spans="1:31" s="2" customFormat="1" ht="10.35" customHeight="1">
      <c r="A56" s="34"/>
      <c r="B56" s="35"/>
      <c r="C56" s="36"/>
      <c r="D56" s="36"/>
      <c r="E56" s="36"/>
      <c r="F56" s="36"/>
      <c r="G56" s="36"/>
      <c r="H56" s="36"/>
      <c r="I56" s="36"/>
      <c r="J56" s="36"/>
      <c r="K56" s="36"/>
      <c r="L56" s="106"/>
      <c r="S56" s="34"/>
      <c r="T56" s="34"/>
      <c r="U56" s="34"/>
      <c r="V56" s="34"/>
      <c r="W56" s="34"/>
      <c r="X56" s="34"/>
      <c r="Y56" s="34"/>
      <c r="Z56" s="34"/>
      <c r="AA56" s="34"/>
      <c r="AB56" s="34"/>
      <c r="AC56" s="34"/>
      <c r="AD56" s="34"/>
      <c r="AE56" s="34"/>
    </row>
    <row r="57" spans="1:31" s="2" customFormat="1" ht="29.25" customHeight="1">
      <c r="A57" s="34"/>
      <c r="B57" s="35"/>
      <c r="C57" s="130" t="s">
        <v>90</v>
      </c>
      <c r="D57" s="131"/>
      <c r="E57" s="131"/>
      <c r="F57" s="131"/>
      <c r="G57" s="131"/>
      <c r="H57" s="131"/>
      <c r="I57" s="131"/>
      <c r="J57" s="132" t="s">
        <v>91</v>
      </c>
      <c r="K57" s="131"/>
      <c r="L57" s="106"/>
      <c r="S57" s="34"/>
      <c r="T57" s="34"/>
      <c r="U57" s="34"/>
      <c r="V57" s="34"/>
      <c r="W57" s="34"/>
      <c r="X57" s="34"/>
      <c r="Y57" s="34"/>
      <c r="Z57" s="34"/>
      <c r="AA57" s="34"/>
      <c r="AB57" s="34"/>
      <c r="AC57" s="34"/>
      <c r="AD57" s="34"/>
      <c r="AE57" s="34"/>
    </row>
    <row r="58" spans="1:31" s="2" customFormat="1" ht="10.35" customHeight="1">
      <c r="A58" s="34"/>
      <c r="B58" s="35"/>
      <c r="C58" s="36"/>
      <c r="D58" s="36"/>
      <c r="E58" s="36"/>
      <c r="F58" s="36"/>
      <c r="G58" s="36"/>
      <c r="H58" s="36"/>
      <c r="I58" s="36"/>
      <c r="J58" s="36"/>
      <c r="K58" s="36"/>
      <c r="L58" s="106"/>
      <c r="S58" s="34"/>
      <c r="T58" s="34"/>
      <c r="U58" s="34"/>
      <c r="V58" s="34"/>
      <c r="W58" s="34"/>
      <c r="X58" s="34"/>
      <c r="Y58" s="34"/>
      <c r="Z58" s="34"/>
      <c r="AA58" s="34"/>
      <c r="AB58" s="34"/>
      <c r="AC58" s="34"/>
      <c r="AD58" s="34"/>
      <c r="AE58" s="34"/>
    </row>
    <row r="59" spans="1:47" s="2" customFormat="1" ht="22.95" customHeight="1">
      <c r="A59" s="34"/>
      <c r="B59" s="35"/>
      <c r="C59" s="133" t="s">
        <v>68</v>
      </c>
      <c r="D59" s="36"/>
      <c r="E59" s="36"/>
      <c r="F59" s="36"/>
      <c r="G59" s="36"/>
      <c r="H59" s="36"/>
      <c r="I59" s="36"/>
      <c r="J59" s="77">
        <f>J84</f>
        <v>0</v>
      </c>
      <c r="K59" s="36"/>
      <c r="L59" s="106"/>
      <c r="S59" s="34"/>
      <c r="T59" s="34"/>
      <c r="U59" s="34"/>
      <c r="V59" s="34"/>
      <c r="W59" s="34"/>
      <c r="X59" s="34"/>
      <c r="Y59" s="34"/>
      <c r="Z59" s="34"/>
      <c r="AA59" s="34"/>
      <c r="AB59" s="34"/>
      <c r="AC59" s="34"/>
      <c r="AD59" s="34"/>
      <c r="AE59" s="34"/>
      <c r="AU59" s="17" t="s">
        <v>92</v>
      </c>
    </row>
    <row r="60" spans="2:12" s="9" customFormat="1" ht="24.9" customHeight="1">
      <c r="B60" s="134"/>
      <c r="C60" s="135"/>
      <c r="D60" s="136" t="s">
        <v>93</v>
      </c>
      <c r="E60" s="137"/>
      <c r="F60" s="137"/>
      <c r="G60" s="137"/>
      <c r="H60" s="137"/>
      <c r="I60" s="137"/>
      <c r="J60" s="138">
        <f>J85</f>
        <v>0</v>
      </c>
      <c r="K60" s="135"/>
      <c r="L60" s="139"/>
    </row>
    <row r="61" spans="2:12" s="10" customFormat="1" ht="19.95" customHeight="1">
      <c r="B61" s="140"/>
      <c r="C61" s="141"/>
      <c r="D61" s="142" t="s">
        <v>94</v>
      </c>
      <c r="E61" s="143"/>
      <c r="F61" s="143"/>
      <c r="G61" s="143"/>
      <c r="H61" s="143"/>
      <c r="I61" s="143"/>
      <c r="J61" s="144">
        <f>J86</f>
        <v>0</v>
      </c>
      <c r="K61" s="141"/>
      <c r="L61" s="145"/>
    </row>
    <row r="62" spans="2:12" s="10" customFormat="1" ht="19.95" customHeight="1">
      <c r="B62" s="140"/>
      <c r="C62" s="141"/>
      <c r="D62" s="142" t="s">
        <v>95</v>
      </c>
      <c r="E62" s="143"/>
      <c r="F62" s="143"/>
      <c r="G62" s="143"/>
      <c r="H62" s="143"/>
      <c r="I62" s="143"/>
      <c r="J62" s="144">
        <f>J305</f>
        <v>0</v>
      </c>
      <c r="K62" s="141"/>
      <c r="L62" s="145"/>
    </row>
    <row r="63" spans="2:12" s="9" customFormat="1" ht="24.9" customHeight="1">
      <c r="B63" s="134"/>
      <c r="C63" s="135"/>
      <c r="D63" s="136" t="s">
        <v>96</v>
      </c>
      <c r="E63" s="137"/>
      <c r="F63" s="137"/>
      <c r="G63" s="137"/>
      <c r="H63" s="137"/>
      <c r="I63" s="137"/>
      <c r="J63" s="138">
        <f>J313</f>
        <v>0</v>
      </c>
      <c r="K63" s="135"/>
      <c r="L63" s="139"/>
    </row>
    <row r="64" spans="2:12" s="9" customFormat="1" ht="24.9" customHeight="1">
      <c r="B64" s="134"/>
      <c r="C64" s="135"/>
      <c r="D64" s="136" t="s">
        <v>97</v>
      </c>
      <c r="E64" s="137"/>
      <c r="F64" s="137"/>
      <c r="G64" s="137"/>
      <c r="H64" s="137"/>
      <c r="I64" s="137"/>
      <c r="J64" s="138">
        <f>J318</f>
        <v>0</v>
      </c>
      <c r="K64" s="135"/>
      <c r="L64" s="139"/>
    </row>
    <row r="65" spans="1:31" s="2" customFormat="1" ht="21.75" customHeight="1">
      <c r="A65" s="34"/>
      <c r="B65" s="35"/>
      <c r="C65" s="36"/>
      <c r="D65" s="36"/>
      <c r="E65" s="36"/>
      <c r="F65" s="36"/>
      <c r="G65" s="36"/>
      <c r="H65" s="36"/>
      <c r="I65" s="36"/>
      <c r="J65" s="36"/>
      <c r="K65" s="36"/>
      <c r="L65" s="106"/>
      <c r="S65" s="34"/>
      <c r="T65" s="34"/>
      <c r="U65" s="34"/>
      <c r="V65" s="34"/>
      <c r="W65" s="34"/>
      <c r="X65" s="34"/>
      <c r="Y65" s="34"/>
      <c r="Z65" s="34"/>
      <c r="AA65" s="34"/>
      <c r="AB65" s="34"/>
      <c r="AC65" s="34"/>
      <c r="AD65" s="34"/>
      <c r="AE65" s="34"/>
    </row>
    <row r="66" spans="1:31" s="2" customFormat="1" ht="6.9" customHeight="1">
      <c r="A66" s="34"/>
      <c r="B66" s="47"/>
      <c r="C66" s="48"/>
      <c r="D66" s="48"/>
      <c r="E66" s="48"/>
      <c r="F66" s="48"/>
      <c r="G66" s="48"/>
      <c r="H66" s="48"/>
      <c r="I66" s="48"/>
      <c r="J66" s="48"/>
      <c r="K66" s="48"/>
      <c r="L66" s="106"/>
      <c r="S66" s="34"/>
      <c r="T66" s="34"/>
      <c r="U66" s="34"/>
      <c r="V66" s="34"/>
      <c r="W66" s="34"/>
      <c r="X66" s="34"/>
      <c r="Y66" s="34"/>
      <c r="Z66" s="34"/>
      <c r="AA66" s="34"/>
      <c r="AB66" s="34"/>
      <c r="AC66" s="34"/>
      <c r="AD66" s="34"/>
      <c r="AE66" s="34"/>
    </row>
    <row r="70" spans="1:31" s="2" customFormat="1" ht="6.9" customHeight="1">
      <c r="A70" s="34"/>
      <c r="B70" s="49"/>
      <c r="C70" s="50"/>
      <c r="D70" s="50"/>
      <c r="E70" s="50"/>
      <c r="F70" s="50"/>
      <c r="G70" s="50"/>
      <c r="H70" s="50"/>
      <c r="I70" s="50"/>
      <c r="J70" s="50"/>
      <c r="K70" s="50"/>
      <c r="L70" s="106"/>
      <c r="S70" s="34"/>
      <c r="T70" s="34"/>
      <c r="U70" s="34"/>
      <c r="V70" s="34"/>
      <c r="W70" s="34"/>
      <c r="X70" s="34"/>
      <c r="Y70" s="34"/>
      <c r="Z70" s="34"/>
      <c r="AA70" s="34"/>
      <c r="AB70" s="34"/>
      <c r="AC70" s="34"/>
      <c r="AD70" s="34"/>
      <c r="AE70" s="34"/>
    </row>
    <row r="71" spans="1:31" s="2" customFormat="1" ht="24.9" customHeight="1">
      <c r="A71" s="34"/>
      <c r="B71" s="35"/>
      <c r="C71" s="23" t="s">
        <v>98</v>
      </c>
      <c r="D71" s="36"/>
      <c r="E71" s="36"/>
      <c r="F71" s="36"/>
      <c r="G71" s="36"/>
      <c r="H71" s="36"/>
      <c r="I71" s="36"/>
      <c r="J71" s="36"/>
      <c r="K71" s="36"/>
      <c r="L71" s="106"/>
      <c r="S71" s="34"/>
      <c r="T71" s="34"/>
      <c r="U71" s="34"/>
      <c r="V71" s="34"/>
      <c r="W71" s="34"/>
      <c r="X71" s="34"/>
      <c r="Y71" s="34"/>
      <c r="Z71" s="34"/>
      <c r="AA71" s="34"/>
      <c r="AB71" s="34"/>
      <c r="AC71" s="34"/>
      <c r="AD71" s="34"/>
      <c r="AE71" s="34"/>
    </row>
    <row r="72" spans="1:31" s="2" customFormat="1" ht="6.9" customHeight="1">
      <c r="A72" s="34"/>
      <c r="B72" s="35"/>
      <c r="C72" s="36"/>
      <c r="D72" s="36"/>
      <c r="E72" s="36"/>
      <c r="F72" s="36"/>
      <c r="G72" s="36"/>
      <c r="H72" s="36"/>
      <c r="I72" s="36"/>
      <c r="J72" s="36"/>
      <c r="K72" s="36"/>
      <c r="L72" s="106"/>
      <c r="S72" s="34"/>
      <c r="T72" s="34"/>
      <c r="U72" s="34"/>
      <c r="V72" s="34"/>
      <c r="W72" s="34"/>
      <c r="X72" s="34"/>
      <c r="Y72" s="34"/>
      <c r="Z72" s="34"/>
      <c r="AA72" s="34"/>
      <c r="AB72" s="34"/>
      <c r="AC72" s="34"/>
      <c r="AD72" s="34"/>
      <c r="AE72" s="34"/>
    </row>
    <row r="73" spans="1:31" s="2" customFormat="1" ht="12" customHeight="1">
      <c r="A73" s="34"/>
      <c r="B73" s="35"/>
      <c r="C73" s="29" t="s">
        <v>15</v>
      </c>
      <c r="D73" s="36"/>
      <c r="E73" s="36"/>
      <c r="F73" s="36"/>
      <c r="G73" s="36"/>
      <c r="H73" s="36"/>
      <c r="I73" s="36"/>
      <c r="J73" s="36"/>
      <c r="K73" s="36"/>
      <c r="L73" s="106"/>
      <c r="S73" s="34"/>
      <c r="T73" s="34"/>
      <c r="U73" s="34"/>
      <c r="V73" s="34"/>
      <c r="W73" s="34"/>
      <c r="X73" s="34"/>
      <c r="Y73" s="34"/>
      <c r="Z73" s="34"/>
      <c r="AA73" s="34"/>
      <c r="AB73" s="34"/>
      <c r="AC73" s="34"/>
      <c r="AD73" s="34"/>
      <c r="AE73" s="34"/>
    </row>
    <row r="74" spans="1:31" s="2" customFormat="1" ht="16.5" customHeight="1">
      <c r="A74" s="34"/>
      <c r="B74" s="35"/>
      <c r="C74" s="36"/>
      <c r="D74" s="36"/>
      <c r="E74" s="282" t="str">
        <f>E7</f>
        <v>Oprava trati v úseku Pilníkov - Trutnov</v>
      </c>
      <c r="F74" s="283"/>
      <c r="G74" s="283"/>
      <c r="H74" s="283"/>
      <c r="I74" s="36"/>
      <c r="J74" s="36"/>
      <c r="K74" s="36"/>
      <c r="L74" s="106"/>
      <c r="S74" s="34"/>
      <c r="T74" s="34"/>
      <c r="U74" s="34"/>
      <c r="V74" s="34"/>
      <c r="W74" s="34"/>
      <c r="X74" s="34"/>
      <c r="Y74" s="34"/>
      <c r="Z74" s="34"/>
      <c r="AA74" s="34"/>
      <c r="AB74" s="34"/>
      <c r="AC74" s="34"/>
      <c r="AD74" s="34"/>
      <c r="AE74" s="34"/>
    </row>
    <row r="75" spans="1:31" s="2" customFormat="1" ht="12" customHeight="1">
      <c r="A75" s="34"/>
      <c r="B75" s="35"/>
      <c r="C75" s="29" t="s">
        <v>87</v>
      </c>
      <c r="D75" s="36"/>
      <c r="E75" s="36"/>
      <c r="F75" s="36"/>
      <c r="G75" s="36"/>
      <c r="H75" s="36"/>
      <c r="I75" s="36"/>
      <c r="J75" s="36"/>
      <c r="K75" s="36"/>
      <c r="L75" s="106"/>
      <c r="S75" s="34"/>
      <c r="T75" s="34"/>
      <c r="U75" s="34"/>
      <c r="V75" s="34"/>
      <c r="W75" s="34"/>
      <c r="X75" s="34"/>
      <c r="Y75" s="34"/>
      <c r="Z75" s="34"/>
      <c r="AA75" s="34"/>
      <c r="AB75" s="34"/>
      <c r="AC75" s="34"/>
      <c r="AD75" s="34"/>
      <c r="AE75" s="34"/>
    </row>
    <row r="76" spans="1:31" s="2" customFormat="1" ht="16.5" customHeight="1">
      <c r="A76" s="34"/>
      <c r="B76" s="35"/>
      <c r="C76" s="36"/>
      <c r="D76" s="36"/>
      <c r="E76" s="245" t="str">
        <f>E9</f>
        <v>SO 01 - Oprava železničního svršku</v>
      </c>
      <c r="F76" s="281"/>
      <c r="G76" s="281"/>
      <c r="H76" s="281"/>
      <c r="I76" s="36"/>
      <c r="J76" s="36"/>
      <c r="K76" s="36"/>
      <c r="L76" s="106"/>
      <c r="S76" s="34"/>
      <c r="T76" s="34"/>
      <c r="U76" s="34"/>
      <c r="V76" s="34"/>
      <c r="W76" s="34"/>
      <c r="X76" s="34"/>
      <c r="Y76" s="34"/>
      <c r="Z76" s="34"/>
      <c r="AA76" s="34"/>
      <c r="AB76" s="34"/>
      <c r="AC76" s="34"/>
      <c r="AD76" s="34"/>
      <c r="AE76" s="34"/>
    </row>
    <row r="77" spans="1:31" s="2" customFormat="1" ht="6.9" customHeight="1">
      <c r="A77" s="34"/>
      <c r="B77" s="35"/>
      <c r="C77" s="36"/>
      <c r="D77" s="36"/>
      <c r="E77" s="36"/>
      <c r="F77" s="36"/>
      <c r="G77" s="36"/>
      <c r="H77" s="36"/>
      <c r="I77" s="36"/>
      <c r="J77" s="36"/>
      <c r="K77" s="36"/>
      <c r="L77" s="106"/>
      <c r="S77" s="34"/>
      <c r="T77" s="34"/>
      <c r="U77" s="34"/>
      <c r="V77" s="34"/>
      <c r="W77" s="34"/>
      <c r="X77" s="34"/>
      <c r="Y77" s="34"/>
      <c r="Z77" s="34"/>
      <c r="AA77" s="34"/>
      <c r="AB77" s="34"/>
      <c r="AC77" s="34"/>
      <c r="AD77" s="34"/>
      <c r="AE77" s="34"/>
    </row>
    <row r="78" spans="1:31" s="2" customFormat="1" ht="12" customHeight="1">
      <c r="A78" s="34"/>
      <c r="B78" s="35"/>
      <c r="C78" s="29" t="s">
        <v>20</v>
      </c>
      <c r="D78" s="36"/>
      <c r="E78" s="36"/>
      <c r="F78" s="27" t="str">
        <f>F12</f>
        <v>TÚ Pilníkov - Trutnov</v>
      </c>
      <c r="G78" s="36"/>
      <c r="H78" s="36"/>
      <c r="I78" s="29" t="s">
        <v>22</v>
      </c>
      <c r="J78" s="59" t="str">
        <f>IF(J12="","",J12)</f>
        <v>5. 1. 2021</v>
      </c>
      <c r="K78" s="36"/>
      <c r="L78" s="106"/>
      <c r="S78" s="34"/>
      <c r="T78" s="34"/>
      <c r="U78" s="34"/>
      <c r="V78" s="34"/>
      <c r="W78" s="34"/>
      <c r="X78" s="34"/>
      <c r="Y78" s="34"/>
      <c r="Z78" s="34"/>
      <c r="AA78" s="34"/>
      <c r="AB78" s="34"/>
      <c r="AC78" s="34"/>
      <c r="AD78" s="34"/>
      <c r="AE78" s="34"/>
    </row>
    <row r="79" spans="1:31" s="2" customFormat="1" ht="6.9" customHeight="1">
      <c r="A79" s="34"/>
      <c r="B79" s="35"/>
      <c r="C79" s="36"/>
      <c r="D79" s="36"/>
      <c r="E79" s="36"/>
      <c r="F79" s="36"/>
      <c r="G79" s="36"/>
      <c r="H79" s="36"/>
      <c r="I79" s="36"/>
      <c r="J79" s="36"/>
      <c r="K79" s="36"/>
      <c r="L79" s="106"/>
      <c r="S79" s="34"/>
      <c r="T79" s="34"/>
      <c r="U79" s="34"/>
      <c r="V79" s="34"/>
      <c r="W79" s="34"/>
      <c r="X79" s="34"/>
      <c r="Y79" s="34"/>
      <c r="Z79" s="34"/>
      <c r="AA79" s="34"/>
      <c r="AB79" s="34"/>
      <c r="AC79" s="34"/>
      <c r="AD79" s="34"/>
      <c r="AE79" s="34"/>
    </row>
    <row r="80" spans="1:31" s="2" customFormat="1" ht="25.65" customHeight="1">
      <c r="A80" s="34"/>
      <c r="B80" s="35"/>
      <c r="C80" s="29" t="s">
        <v>24</v>
      </c>
      <c r="D80" s="36"/>
      <c r="E80" s="36"/>
      <c r="F80" s="27" t="str">
        <f>E15</f>
        <v>Správa železnic, s.o.</v>
      </c>
      <c r="G80" s="36"/>
      <c r="H80" s="36"/>
      <c r="I80" s="29" t="s">
        <v>30</v>
      </c>
      <c r="J80" s="32" t="str">
        <f>E21</f>
        <v>Bez projektové dokumentace</v>
      </c>
      <c r="K80" s="36"/>
      <c r="L80" s="106"/>
      <c r="S80" s="34"/>
      <c r="T80" s="34"/>
      <c r="U80" s="34"/>
      <c r="V80" s="34"/>
      <c r="W80" s="34"/>
      <c r="X80" s="34"/>
      <c r="Y80" s="34"/>
      <c r="Z80" s="34"/>
      <c r="AA80" s="34"/>
      <c r="AB80" s="34"/>
      <c r="AC80" s="34"/>
      <c r="AD80" s="34"/>
      <c r="AE80" s="34"/>
    </row>
    <row r="81" spans="1:31" s="2" customFormat="1" ht="15.15" customHeight="1">
      <c r="A81" s="34"/>
      <c r="B81" s="35"/>
      <c r="C81" s="29" t="s">
        <v>28</v>
      </c>
      <c r="D81" s="36"/>
      <c r="E81" s="36"/>
      <c r="F81" s="27" t="str">
        <f>IF(E18="","",E18)</f>
        <v>Vyplň údaj</v>
      </c>
      <c r="G81" s="36"/>
      <c r="H81" s="36"/>
      <c r="I81" s="29" t="s">
        <v>33</v>
      </c>
      <c r="J81" s="32" t="str">
        <f>E24</f>
        <v>Správa železnic, s.o.</v>
      </c>
      <c r="K81" s="36"/>
      <c r="L81" s="106"/>
      <c r="S81" s="34"/>
      <c r="T81" s="34"/>
      <c r="U81" s="34"/>
      <c r="V81" s="34"/>
      <c r="W81" s="34"/>
      <c r="X81" s="34"/>
      <c r="Y81" s="34"/>
      <c r="Z81" s="34"/>
      <c r="AA81" s="34"/>
      <c r="AB81" s="34"/>
      <c r="AC81" s="34"/>
      <c r="AD81" s="34"/>
      <c r="AE81" s="34"/>
    </row>
    <row r="82" spans="1:31" s="2" customFormat="1" ht="10.35" customHeight="1">
      <c r="A82" s="34"/>
      <c r="B82" s="35"/>
      <c r="C82" s="36"/>
      <c r="D82" s="36"/>
      <c r="E82" s="36"/>
      <c r="F82" s="36"/>
      <c r="G82" s="36"/>
      <c r="H82" s="36"/>
      <c r="I82" s="36"/>
      <c r="J82" s="36"/>
      <c r="K82" s="36"/>
      <c r="L82" s="106"/>
      <c r="S82" s="34"/>
      <c r="T82" s="34"/>
      <c r="U82" s="34"/>
      <c r="V82" s="34"/>
      <c r="W82" s="34"/>
      <c r="X82" s="34"/>
      <c r="Y82" s="34"/>
      <c r="Z82" s="34"/>
      <c r="AA82" s="34"/>
      <c r="AB82" s="34"/>
      <c r="AC82" s="34"/>
      <c r="AD82" s="34"/>
      <c r="AE82" s="34"/>
    </row>
    <row r="83" spans="1:31" s="11" customFormat="1" ht="29.25" customHeight="1">
      <c r="A83" s="146"/>
      <c r="B83" s="147"/>
      <c r="C83" s="148" t="s">
        <v>99</v>
      </c>
      <c r="D83" s="149" t="s">
        <v>55</v>
      </c>
      <c r="E83" s="149" t="s">
        <v>51</v>
      </c>
      <c r="F83" s="149" t="s">
        <v>52</v>
      </c>
      <c r="G83" s="149" t="s">
        <v>100</v>
      </c>
      <c r="H83" s="149" t="s">
        <v>101</v>
      </c>
      <c r="I83" s="149" t="s">
        <v>102</v>
      </c>
      <c r="J83" s="149" t="s">
        <v>91</v>
      </c>
      <c r="K83" s="150" t="s">
        <v>103</v>
      </c>
      <c r="L83" s="151"/>
      <c r="M83" s="68" t="s">
        <v>18</v>
      </c>
      <c r="N83" s="69" t="s">
        <v>40</v>
      </c>
      <c r="O83" s="69" t="s">
        <v>104</v>
      </c>
      <c r="P83" s="69" t="s">
        <v>105</v>
      </c>
      <c r="Q83" s="69" t="s">
        <v>106</v>
      </c>
      <c r="R83" s="69" t="s">
        <v>107</v>
      </c>
      <c r="S83" s="69" t="s">
        <v>108</v>
      </c>
      <c r="T83" s="70" t="s">
        <v>109</v>
      </c>
      <c r="U83" s="146"/>
      <c r="V83" s="146"/>
      <c r="W83" s="146"/>
      <c r="X83" s="146"/>
      <c r="Y83" s="146"/>
      <c r="Z83" s="146"/>
      <c r="AA83" s="146"/>
      <c r="AB83" s="146"/>
      <c r="AC83" s="146"/>
      <c r="AD83" s="146"/>
      <c r="AE83" s="146"/>
    </row>
    <row r="84" spans="1:63" s="2" customFormat="1" ht="22.95" customHeight="1">
      <c r="A84" s="34"/>
      <c r="B84" s="35"/>
      <c r="C84" s="75" t="s">
        <v>110</v>
      </c>
      <c r="D84" s="36"/>
      <c r="E84" s="36"/>
      <c r="F84" s="36"/>
      <c r="G84" s="36"/>
      <c r="H84" s="36"/>
      <c r="I84" s="36"/>
      <c r="J84" s="152">
        <f>BK84</f>
        <v>0</v>
      </c>
      <c r="K84" s="36"/>
      <c r="L84" s="39"/>
      <c r="M84" s="71"/>
      <c r="N84" s="153"/>
      <c r="O84" s="72"/>
      <c r="P84" s="154">
        <f>P85+P313+P318</f>
        <v>0</v>
      </c>
      <c r="Q84" s="72"/>
      <c r="R84" s="154">
        <f>R85+R313+R318</f>
        <v>2840.02638</v>
      </c>
      <c r="S84" s="72"/>
      <c r="T84" s="155">
        <f>T85+T313+T318</f>
        <v>0</v>
      </c>
      <c r="U84" s="34"/>
      <c r="V84" s="34"/>
      <c r="W84" s="34"/>
      <c r="X84" s="34"/>
      <c r="Y84" s="34"/>
      <c r="Z84" s="34"/>
      <c r="AA84" s="34"/>
      <c r="AB84" s="34"/>
      <c r="AC84" s="34"/>
      <c r="AD84" s="34"/>
      <c r="AE84" s="34"/>
      <c r="AT84" s="17" t="s">
        <v>69</v>
      </c>
      <c r="AU84" s="17" t="s">
        <v>92</v>
      </c>
      <c r="BK84" s="156">
        <f>BK85+BK313+BK318</f>
        <v>0</v>
      </c>
    </row>
    <row r="85" spans="2:63" s="12" customFormat="1" ht="25.95" customHeight="1">
      <c r="B85" s="157"/>
      <c r="C85" s="158"/>
      <c r="D85" s="159" t="s">
        <v>69</v>
      </c>
      <c r="E85" s="160" t="s">
        <v>111</v>
      </c>
      <c r="F85" s="160" t="s">
        <v>112</v>
      </c>
      <c r="G85" s="158"/>
      <c r="H85" s="158"/>
      <c r="I85" s="161"/>
      <c r="J85" s="162">
        <f>BK85</f>
        <v>0</v>
      </c>
      <c r="K85" s="158"/>
      <c r="L85" s="163"/>
      <c r="M85" s="164"/>
      <c r="N85" s="165"/>
      <c r="O85" s="165"/>
      <c r="P85" s="166">
        <f>P86+P305</f>
        <v>0</v>
      </c>
      <c r="Q85" s="165"/>
      <c r="R85" s="166">
        <f>R86+R305</f>
        <v>2840.02638</v>
      </c>
      <c r="S85" s="165"/>
      <c r="T85" s="167">
        <f>T86+T305</f>
        <v>0</v>
      </c>
      <c r="AR85" s="168" t="s">
        <v>77</v>
      </c>
      <c r="AT85" s="169" t="s">
        <v>69</v>
      </c>
      <c r="AU85" s="169" t="s">
        <v>6</v>
      </c>
      <c r="AY85" s="168" t="s">
        <v>113</v>
      </c>
      <c r="BK85" s="170">
        <f>BK86+BK305</f>
        <v>0</v>
      </c>
    </row>
    <row r="86" spans="2:63" s="12" customFormat="1" ht="22.95" customHeight="1">
      <c r="B86" s="157"/>
      <c r="C86" s="158"/>
      <c r="D86" s="159" t="s">
        <v>69</v>
      </c>
      <c r="E86" s="171" t="s">
        <v>114</v>
      </c>
      <c r="F86" s="171" t="s">
        <v>115</v>
      </c>
      <c r="G86" s="158"/>
      <c r="H86" s="158"/>
      <c r="I86" s="161"/>
      <c r="J86" s="172">
        <f>BK86</f>
        <v>0</v>
      </c>
      <c r="K86" s="158"/>
      <c r="L86" s="163"/>
      <c r="M86" s="164"/>
      <c r="N86" s="165"/>
      <c r="O86" s="165"/>
      <c r="P86" s="166">
        <f>SUM(P87:P304)</f>
        <v>0</v>
      </c>
      <c r="Q86" s="165"/>
      <c r="R86" s="166">
        <f>SUM(R87:R304)</f>
        <v>2840.02638</v>
      </c>
      <c r="S86" s="165"/>
      <c r="T86" s="167">
        <f>SUM(T87:T304)</f>
        <v>0</v>
      </c>
      <c r="AR86" s="168" t="s">
        <v>77</v>
      </c>
      <c r="AT86" s="169" t="s">
        <v>69</v>
      </c>
      <c r="AU86" s="169" t="s">
        <v>77</v>
      </c>
      <c r="AY86" s="168" t="s">
        <v>113</v>
      </c>
      <c r="BK86" s="170">
        <f>SUM(BK87:BK304)</f>
        <v>0</v>
      </c>
    </row>
    <row r="87" spans="1:65" s="2" customFormat="1" ht="22.8">
      <c r="A87" s="34"/>
      <c r="B87" s="35"/>
      <c r="C87" s="173" t="s">
        <v>77</v>
      </c>
      <c r="D87" s="173" t="s">
        <v>116</v>
      </c>
      <c r="E87" s="174" t="s">
        <v>117</v>
      </c>
      <c r="F87" s="175" t="s">
        <v>118</v>
      </c>
      <c r="G87" s="176" t="s">
        <v>119</v>
      </c>
      <c r="H87" s="177">
        <v>0.773</v>
      </c>
      <c r="I87" s="178"/>
      <c r="J87" s="177">
        <f>ROUND(I87*H87,15)</f>
        <v>0</v>
      </c>
      <c r="K87" s="175" t="s">
        <v>120</v>
      </c>
      <c r="L87" s="39"/>
      <c r="M87" s="179" t="s">
        <v>18</v>
      </c>
      <c r="N87" s="180" t="s">
        <v>41</v>
      </c>
      <c r="O87" s="64"/>
      <c r="P87" s="181">
        <f>O87*H87</f>
        <v>0</v>
      </c>
      <c r="Q87" s="181">
        <v>0</v>
      </c>
      <c r="R87" s="181">
        <f>Q87*H87</f>
        <v>0</v>
      </c>
      <c r="S87" s="181">
        <v>0</v>
      </c>
      <c r="T87" s="182">
        <f>S87*H87</f>
        <v>0</v>
      </c>
      <c r="U87" s="34"/>
      <c r="V87" s="34"/>
      <c r="W87" s="34"/>
      <c r="X87" s="34"/>
      <c r="Y87" s="34"/>
      <c r="Z87" s="34"/>
      <c r="AA87" s="34"/>
      <c r="AB87" s="34"/>
      <c r="AC87" s="34"/>
      <c r="AD87" s="34"/>
      <c r="AE87" s="34"/>
      <c r="AR87" s="183" t="s">
        <v>121</v>
      </c>
      <c r="AT87" s="183" t="s">
        <v>116</v>
      </c>
      <c r="AU87" s="183" t="s">
        <v>79</v>
      </c>
      <c r="AY87" s="17" t="s">
        <v>113</v>
      </c>
      <c r="BE87" s="184">
        <f>IF(N87="základní",J87,0)</f>
        <v>0</v>
      </c>
      <c r="BF87" s="184">
        <f>IF(N87="snížená",J87,0)</f>
        <v>0</v>
      </c>
      <c r="BG87" s="184">
        <f>IF(N87="zákl. přenesená",J87,0)</f>
        <v>0</v>
      </c>
      <c r="BH87" s="184">
        <f>IF(N87="sníž. přenesená",J87,0)</f>
        <v>0</v>
      </c>
      <c r="BI87" s="184">
        <f>IF(N87="nulová",J87,0)</f>
        <v>0</v>
      </c>
      <c r="BJ87" s="17" t="s">
        <v>77</v>
      </c>
      <c r="BK87" s="185">
        <f>ROUND(I87*H87,15)</f>
        <v>0</v>
      </c>
      <c r="BL87" s="17" t="s">
        <v>121</v>
      </c>
      <c r="BM87" s="183" t="s">
        <v>79</v>
      </c>
    </row>
    <row r="88" spans="1:47" s="2" customFormat="1" ht="76.8">
      <c r="A88" s="34"/>
      <c r="B88" s="35"/>
      <c r="C88" s="36"/>
      <c r="D88" s="186" t="s">
        <v>122</v>
      </c>
      <c r="E88" s="36"/>
      <c r="F88" s="187" t="s">
        <v>123</v>
      </c>
      <c r="G88" s="36"/>
      <c r="H88" s="36"/>
      <c r="I88" s="188"/>
      <c r="J88" s="36"/>
      <c r="K88" s="36"/>
      <c r="L88" s="39"/>
      <c r="M88" s="189"/>
      <c r="N88" s="190"/>
      <c r="O88" s="64"/>
      <c r="P88" s="64"/>
      <c r="Q88" s="64"/>
      <c r="R88" s="64"/>
      <c r="S88" s="64"/>
      <c r="T88" s="65"/>
      <c r="U88" s="34"/>
      <c r="V88" s="34"/>
      <c r="W88" s="34"/>
      <c r="X88" s="34"/>
      <c r="Y88" s="34"/>
      <c r="Z88" s="34"/>
      <c r="AA88" s="34"/>
      <c r="AB88" s="34"/>
      <c r="AC88" s="34"/>
      <c r="AD88" s="34"/>
      <c r="AE88" s="34"/>
      <c r="AT88" s="17" t="s">
        <v>122</v>
      </c>
      <c r="AU88" s="17" t="s">
        <v>79</v>
      </c>
    </row>
    <row r="89" spans="2:51" s="13" customFormat="1" ht="20.4">
      <c r="B89" s="191"/>
      <c r="C89" s="192"/>
      <c r="D89" s="186" t="s">
        <v>124</v>
      </c>
      <c r="E89" s="193" t="s">
        <v>18</v>
      </c>
      <c r="F89" s="194" t="s">
        <v>125</v>
      </c>
      <c r="G89" s="192"/>
      <c r="H89" s="193" t="s">
        <v>18</v>
      </c>
      <c r="I89" s="195"/>
      <c r="J89" s="192"/>
      <c r="K89" s="192"/>
      <c r="L89" s="196"/>
      <c r="M89" s="197"/>
      <c r="N89" s="198"/>
      <c r="O89" s="198"/>
      <c r="P89" s="198"/>
      <c r="Q89" s="198"/>
      <c r="R89" s="198"/>
      <c r="S89" s="198"/>
      <c r="T89" s="199"/>
      <c r="AT89" s="200" t="s">
        <v>124</v>
      </c>
      <c r="AU89" s="200" t="s">
        <v>79</v>
      </c>
      <c r="AV89" s="13" t="s">
        <v>77</v>
      </c>
      <c r="AW89" s="13" t="s">
        <v>32</v>
      </c>
      <c r="AX89" s="13" t="s">
        <v>6</v>
      </c>
      <c r="AY89" s="200" t="s">
        <v>113</v>
      </c>
    </row>
    <row r="90" spans="2:51" s="14" customFormat="1" ht="12">
      <c r="B90" s="201"/>
      <c r="C90" s="202"/>
      <c r="D90" s="186" t="s">
        <v>124</v>
      </c>
      <c r="E90" s="203" t="s">
        <v>18</v>
      </c>
      <c r="F90" s="204" t="s">
        <v>126</v>
      </c>
      <c r="G90" s="202"/>
      <c r="H90" s="205">
        <v>0.108</v>
      </c>
      <c r="I90" s="206"/>
      <c r="J90" s="202"/>
      <c r="K90" s="202"/>
      <c r="L90" s="207"/>
      <c r="M90" s="208"/>
      <c r="N90" s="209"/>
      <c r="O90" s="209"/>
      <c r="P90" s="209"/>
      <c r="Q90" s="209"/>
      <c r="R90" s="209"/>
      <c r="S90" s="209"/>
      <c r="T90" s="210"/>
      <c r="AT90" s="211" t="s">
        <v>124</v>
      </c>
      <c r="AU90" s="211" t="s">
        <v>79</v>
      </c>
      <c r="AV90" s="14" t="s">
        <v>79</v>
      </c>
      <c r="AW90" s="14" t="s">
        <v>32</v>
      </c>
      <c r="AX90" s="14" t="s">
        <v>6</v>
      </c>
      <c r="AY90" s="211" t="s">
        <v>113</v>
      </c>
    </row>
    <row r="91" spans="2:51" s="14" customFormat="1" ht="12">
      <c r="B91" s="201"/>
      <c r="C91" s="202"/>
      <c r="D91" s="186" t="s">
        <v>124</v>
      </c>
      <c r="E91" s="203" t="s">
        <v>18</v>
      </c>
      <c r="F91" s="204" t="s">
        <v>127</v>
      </c>
      <c r="G91" s="202"/>
      <c r="H91" s="205">
        <v>0.665</v>
      </c>
      <c r="I91" s="206"/>
      <c r="J91" s="202"/>
      <c r="K91" s="202"/>
      <c r="L91" s="207"/>
      <c r="M91" s="208"/>
      <c r="N91" s="209"/>
      <c r="O91" s="209"/>
      <c r="P91" s="209"/>
      <c r="Q91" s="209"/>
      <c r="R91" s="209"/>
      <c r="S91" s="209"/>
      <c r="T91" s="210"/>
      <c r="AT91" s="211" t="s">
        <v>124</v>
      </c>
      <c r="AU91" s="211" t="s">
        <v>79</v>
      </c>
      <c r="AV91" s="14" t="s">
        <v>79</v>
      </c>
      <c r="AW91" s="14" t="s">
        <v>32</v>
      </c>
      <c r="AX91" s="14" t="s">
        <v>6</v>
      </c>
      <c r="AY91" s="211" t="s">
        <v>113</v>
      </c>
    </row>
    <row r="92" spans="2:51" s="15" customFormat="1" ht="12">
      <c r="B92" s="212"/>
      <c r="C92" s="213"/>
      <c r="D92" s="186" t="s">
        <v>124</v>
      </c>
      <c r="E92" s="214" t="s">
        <v>18</v>
      </c>
      <c r="F92" s="215" t="s">
        <v>128</v>
      </c>
      <c r="G92" s="213"/>
      <c r="H92" s="216">
        <v>0.773</v>
      </c>
      <c r="I92" s="217"/>
      <c r="J92" s="213"/>
      <c r="K92" s="213"/>
      <c r="L92" s="218"/>
      <c r="M92" s="219"/>
      <c r="N92" s="220"/>
      <c r="O92" s="220"/>
      <c r="P92" s="220"/>
      <c r="Q92" s="220"/>
      <c r="R92" s="220"/>
      <c r="S92" s="220"/>
      <c r="T92" s="221"/>
      <c r="AT92" s="222" t="s">
        <v>124</v>
      </c>
      <c r="AU92" s="222" t="s">
        <v>79</v>
      </c>
      <c r="AV92" s="15" t="s">
        <v>121</v>
      </c>
      <c r="AW92" s="15" t="s">
        <v>32</v>
      </c>
      <c r="AX92" s="15" t="s">
        <v>77</v>
      </c>
      <c r="AY92" s="222" t="s">
        <v>113</v>
      </c>
    </row>
    <row r="93" spans="1:65" s="2" customFormat="1" ht="16.5" customHeight="1">
      <c r="A93" s="34"/>
      <c r="B93" s="35"/>
      <c r="C93" s="173" t="s">
        <v>79</v>
      </c>
      <c r="D93" s="173" t="s">
        <v>116</v>
      </c>
      <c r="E93" s="174" t="s">
        <v>129</v>
      </c>
      <c r="F93" s="175" t="s">
        <v>130</v>
      </c>
      <c r="G93" s="176" t="s">
        <v>131</v>
      </c>
      <c r="H93" s="177">
        <v>29</v>
      </c>
      <c r="I93" s="178"/>
      <c r="J93" s="177">
        <f>ROUND(I93*H93,15)</f>
        <v>0</v>
      </c>
      <c r="K93" s="175" t="s">
        <v>120</v>
      </c>
      <c r="L93" s="39"/>
      <c r="M93" s="179" t="s">
        <v>18</v>
      </c>
      <c r="N93" s="180" t="s">
        <v>41</v>
      </c>
      <c r="O93" s="64"/>
      <c r="P93" s="181">
        <f>O93*H93</f>
        <v>0</v>
      </c>
      <c r="Q93" s="181">
        <v>0</v>
      </c>
      <c r="R93" s="181">
        <f>Q93*H93</f>
        <v>0</v>
      </c>
      <c r="S93" s="181">
        <v>0</v>
      </c>
      <c r="T93" s="182">
        <f>S93*H93</f>
        <v>0</v>
      </c>
      <c r="U93" s="34"/>
      <c r="V93" s="34"/>
      <c r="W93" s="34"/>
      <c r="X93" s="34"/>
      <c r="Y93" s="34"/>
      <c r="Z93" s="34"/>
      <c r="AA93" s="34"/>
      <c r="AB93" s="34"/>
      <c r="AC93" s="34"/>
      <c r="AD93" s="34"/>
      <c r="AE93" s="34"/>
      <c r="AR93" s="183" t="s">
        <v>121</v>
      </c>
      <c r="AT93" s="183" t="s">
        <v>116</v>
      </c>
      <c r="AU93" s="183" t="s">
        <v>79</v>
      </c>
      <c r="AY93" s="17" t="s">
        <v>113</v>
      </c>
      <c r="BE93" s="184">
        <f>IF(N93="základní",J93,0)</f>
        <v>0</v>
      </c>
      <c r="BF93" s="184">
        <f>IF(N93="snížená",J93,0)</f>
        <v>0</v>
      </c>
      <c r="BG93" s="184">
        <f>IF(N93="zákl. přenesená",J93,0)</f>
        <v>0</v>
      </c>
      <c r="BH93" s="184">
        <f>IF(N93="sníž. přenesená",J93,0)</f>
        <v>0</v>
      </c>
      <c r="BI93" s="184">
        <f>IF(N93="nulová",J93,0)</f>
        <v>0</v>
      </c>
      <c r="BJ93" s="17" t="s">
        <v>77</v>
      </c>
      <c r="BK93" s="185">
        <f>ROUND(I93*H93,15)</f>
        <v>0</v>
      </c>
      <c r="BL93" s="17" t="s">
        <v>121</v>
      </c>
      <c r="BM93" s="183" t="s">
        <v>121</v>
      </c>
    </row>
    <row r="94" spans="1:47" s="2" customFormat="1" ht="38.4">
      <c r="A94" s="34"/>
      <c r="B94" s="35"/>
      <c r="C94" s="36"/>
      <c r="D94" s="186" t="s">
        <v>122</v>
      </c>
      <c r="E94" s="36"/>
      <c r="F94" s="187" t="s">
        <v>132</v>
      </c>
      <c r="G94" s="36"/>
      <c r="H94" s="36"/>
      <c r="I94" s="188"/>
      <c r="J94" s="36"/>
      <c r="K94" s="36"/>
      <c r="L94" s="39"/>
      <c r="M94" s="189"/>
      <c r="N94" s="190"/>
      <c r="O94" s="64"/>
      <c r="P94" s="64"/>
      <c r="Q94" s="64"/>
      <c r="R94" s="64"/>
      <c r="S94" s="64"/>
      <c r="T94" s="65"/>
      <c r="U94" s="34"/>
      <c r="V94" s="34"/>
      <c r="W94" s="34"/>
      <c r="X94" s="34"/>
      <c r="Y94" s="34"/>
      <c r="Z94" s="34"/>
      <c r="AA94" s="34"/>
      <c r="AB94" s="34"/>
      <c r="AC94" s="34"/>
      <c r="AD94" s="34"/>
      <c r="AE94" s="34"/>
      <c r="AT94" s="17" t="s">
        <v>122</v>
      </c>
      <c r="AU94" s="17" t="s">
        <v>79</v>
      </c>
    </row>
    <row r="95" spans="1:65" s="2" customFormat="1" ht="22.8">
      <c r="A95" s="34"/>
      <c r="B95" s="35"/>
      <c r="C95" s="173" t="s">
        <v>133</v>
      </c>
      <c r="D95" s="173" t="s">
        <v>116</v>
      </c>
      <c r="E95" s="174" t="s">
        <v>134</v>
      </c>
      <c r="F95" s="175" t="s">
        <v>135</v>
      </c>
      <c r="G95" s="176" t="s">
        <v>131</v>
      </c>
      <c r="H95" s="177">
        <v>2682</v>
      </c>
      <c r="I95" s="178"/>
      <c r="J95" s="177">
        <f>ROUND(I95*H95,15)</f>
        <v>0</v>
      </c>
      <c r="K95" s="175" t="s">
        <v>120</v>
      </c>
      <c r="L95" s="39"/>
      <c r="M95" s="179" t="s">
        <v>18</v>
      </c>
      <c r="N95" s="180" t="s">
        <v>41</v>
      </c>
      <c r="O95" s="64"/>
      <c r="P95" s="181">
        <f>O95*H95</f>
        <v>0</v>
      </c>
      <c r="Q95" s="181">
        <v>0</v>
      </c>
      <c r="R95" s="181">
        <f>Q95*H95</f>
        <v>0</v>
      </c>
      <c r="S95" s="181">
        <v>0</v>
      </c>
      <c r="T95" s="182">
        <f>S95*H95</f>
        <v>0</v>
      </c>
      <c r="U95" s="34"/>
      <c r="V95" s="34"/>
      <c r="W95" s="34"/>
      <c r="X95" s="34"/>
      <c r="Y95" s="34"/>
      <c r="Z95" s="34"/>
      <c r="AA95" s="34"/>
      <c r="AB95" s="34"/>
      <c r="AC95" s="34"/>
      <c r="AD95" s="34"/>
      <c r="AE95" s="34"/>
      <c r="AR95" s="183" t="s">
        <v>121</v>
      </c>
      <c r="AT95" s="183" t="s">
        <v>116</v>
      </c>
      <c r="AU95" s="183" t="s">
        <v>79</v>
      </c>
      <c r="AY95" s="17" t="s">
        <v>113</v>
      </c>
      <c r="BE95" s="184">
        <f>IF(N95="základní",J95,0)</f>
        <v>0</v>
      </c>
      <c r="BF95" s="184">
        <f>IF(N95="snížená",J95,0)</f>
        <v>0</v>
      </c>
      <c r="BG95" s="184">
        <f>IF(N95="zákl. přenesená",J95,0)</f>
        <v>0</v>
      </c>
      <c r="BH95" s="184">
        <f>IF(N95="sníž. přenesená",J95,0)</f>
        <v>0</v>
      </c>
      <c r="BI95" s="184">
        <f>IF(N95="nulová",J95,0)</f>
        <v>0</v>
      </c>
      <c r="BJ95" s="17" t="s">
        <v>77</v>
      </c>
      <c r="BK95" s="185">
        <f>ROUND(I95*H95,15)</f>
        <v>0</v>
      </c>
      <c r="BL95" s="17" t="s">
        <v>121</v>
      </c>
      <c r="BM95" s="183" t="s">
        <v>136</v>
      </c>
    </row>
    <row r="96" spans="1:47" s="2" customFormat="1" ht="96">
      <c r="A96" s="34"/>
      <c r="B96" s="35"/>
      <c r="C96" s="36"/>
      <c r="D96" s="186" t="s">
        <v>122</v>
      </c>
      <c r="E96" s="36"/>
      <c r="F96" s="187" t="s">
        <v>137</v>
      </c>
      <c r="G96" s="36"/>
      <c r="H96" s="36"/>
      <c r="I96" s="188"/>
      <c r="J96" s="36"/>
      <c r="K96" s="36"/>
      <c r="L96" s="39"/>
      <c r="M96" s="189"/>
      <c r="N96" s="190"/>
      <c r="O96" s="64"/>
      <c r="P96" s="64"/>
      <c r="Q96" s="64"/>
      <c r="R96" s="64"/>
      <c r="S96" s="64"/>
      <c r="T96" s="65"/>
      <c r="U96" s="34"/>
      <c r="V96" s="34"/>
      <c r="W96" s="34"/>
      <c r="X96" s="34"/>
      <c r="Y96" s="34"/>
      <c r="Z96" s="34"/>
      <c r="AA96" s="34"/>
      <c r="AB96" s="34"/>
      <c r="AC96" s="34"/>
      <c r="AD96" s="34"/>
      <c r="AE96" s="34"/>
      <c r="AT96" s="17" t="s">
        <v>122</v>
      </c>
      <c r="AU96" s="17" t="s">
        <v>79</v>
      </c>
    </row>
    <row r="97" spans="2:51" s="13" customFormat="1" ht="20.4">
      <c r="B97" s="191"/>
      <c r="C97" s="192"/>
      <c r="D97" s="186" t="s">
        <v>124</v>
      </c>
      <c r="E97" s="193" t="s">
        <v>18</v>
      </c>
      <c r="F97" s="194" t="s">
        <v>138</v>
      </c>
      <c r="G97" s="192"/>
      <c r="H97" s="193" t="s">
        <v>18</v>
      </c>
      <c r="I97" s="195"/>
      <c r="J97" s="192"/>
      <c r="K97" s="192"/>
      <c r="L97" s="196"/>
      <c r="M97" s="197"/>
      <c r="N97" s="198"/>
      <c r="O97" s="198"/>
      <c r="P97" s="198"/>
      <c r="Q97" s="198"/>
      <c r="R97" s="198"/>
      <c r="S97" s="198"/>
      <c r="T97" s="199"/>
      <c r="AT97" s="200" t="s">
        <v>124</v>
      </c>
      <c r="AU97" s="200" t="s">
        <v>79</v>
      </c>
      <c r="AV97" s="13" t="s">
        <v>77</v>
      </c>
      <c r="AW97" s="13" t="s">
        <v>32</v>
      </c>
      <c r="AX97" s="13" t="s">
        <v>6</v>
      </c>
      <c r="AY97" s="200" t="s">
        <v>113</v>
      </c>
    </row>
    <row r="98" spans="2:51" s="14" customFormat="1" ht="12">
      <c r="B98" s="201"/>
      <c r="C98" s="202"/>
      <c r="D98" s="186" t="s">
        <v>124</v>
      </c>
      <c r="E98" s="203" t="s">
        <v>18</v>
      </c>
      <c r="F98" s="204" t="s">
        <v>139</v>
      </c>
      <c r="G98" s="202"/>
      <c r="H98" s="205">
        <v>2682</v>
      </c>
      <c r="I98" s="206"/>
      <c r="J98" s="202"/>
      <c r="K98" s="202"/>
      <c r="L98" s="207"/>
      <c r="M98" s="208"/>
      <c r="N98" s="209"/>
      <c r="O98" s="209"/>
      <c r="P98" s="209"/>
      <c r="Q98" s="209"/>
      <c r="R98" s="209"/>
      <c r="S98" s="209"/>
      <c r="T98" s="210"/>
      <c r="AT98" s="211" t="s">
        <v>124</v>
      </c>
      <c r="AU98" s="211" t="s">
        <v>79</v>
      </c>
      <c r="AV98" s="14" t="s">
        <v>79</v>
      </c>
      <c r="AW98" s="14" t="s">
        <v>32</v>
      </c>
      <c r="AX98" s="14" t="s">
        <v>6</v>
      </c>
      <c r="AY98" s="211" t="s">
        <v>113</v>
      </c>
    </row>
    <row r="99" spans="2:51" s="15" customFormat="1" ht="12">
      <c r="B99" s="212"/>
      <c r="C99" s="213"/>
      <c r="D99" s="186" t="s">
        <v>124</v>
      </c>
      <c r="E99" s="214" t="s">
        <v>18</v>
      </c>
      <c r="F99" s="215" t="s">
        <v>128</v>
      </c>
      <c r="G99" s="213"/>
      <c r="H99" s="216">
        <v>2682</v>
      </c>
      <c r="I99" s="217"/>
      <c r="J99" s="213"/>
      <c r="K99" s="213"/>
      <c r="L99" s="218"/>
      <c r="M99" s="219"/>
      <c r="N99" s="220"/>
      <c r="O99" s="220"/>
      <c r="P99" s="220"/>
      <c r="Q99" s="220"/>
      <c r="R99" s="220"/>
      <c r="S99" s="220"/>
      <c r="T99" s="221"/>
      <c r="AT99" s="222" t="s">
        <v>124</v>
      </c>
      <c r="AU99" s="222" t="s">
        <v>79</v>
      </c>
      <c r="AV99" s="15" t="s">
        <v>121</v>
      </c>
      <c r="AW99" s="15" t="s">
        <v>32</v>
      </c>
      <c r="AX99" s="15" t="s">
        <v>77</v>
      </c>
      <c r="AY99" s="222" t="s">
        <v>113</v>
      </c>
    </row>
    <row r="100" spans="1:65" s="2" customFormat="1" ht="22.8">
      <c r="A100" s="34"/>
      <c r="B100" s="35"/>
      <c r="C100" s="223" t="s">
        <v>121</v>
      </c>
      <c r="D100" s="223" t="s">
        <v>140</v>
      </c>
      <c r="E100" s="224" t="s">
        <v>141</v>
      </c>
      <c r="F100" s="225" t="s">
        <v>142</v>
      </c>
      <c r="G100" s="226" t="s">
        <v>131</v>
      </c>
      <c r="H100" s="227">
        <v>2682</v>
      </c>
      <c r="I100" s="228"/>
      <c r="J100" s="227">
        <f>ROUND(I100*H100,15)</f>
        <v>0</v>
      </c>
      <c r="K100" s="225" t="s">
        <v>120</v>
      </c>
      <c r="L100" s="229"/>
      <c r="M100" s="230" t="s">
        <v>18</v>
      </c>
      <c r="N100" s="231" t="s">
        <v>41</v>
      </c>
      <c r="O100" s="64"/>
      <c r="P100" s="181">
        <f>O100*H100</f>
        <v>0</v>
      </c>
      <c r="Q100" s="181">
        <v>0.327</v>
      </c>
      <c r="R100" s="181">
        <f>Q100*H100</f>
        <v>877.014</v>
      </c>
      <c r="S100" s="181">
        <v>0</v>
      </c>
      <c r="T100" s="182">
        <f>S100*H100</f>
        <v>0</v>
      </c>
      <c r="U100" s="34"/>
      <c r="V100" s="34"/>
      <c r="W100" s="34"/>
      <c r="X100" s="34"/>
      <c r="Y100" s="34"/>
      <c r="Z100" s="34"/>
      <c r="AA100" s="34"/>
      <c r="AB100" s="34"/>
      <c r="AC100" s="34"/>
      <c r="AD100" s="34"/>
      <c r="AE100" s="34"/>
      <c r="AR100" s="183" t="s">
        <v>143</v>
      </c>
      <c r="AT100" s="183" t="s">
        <v>140</v>
      </c>
      <c r="AU100" s="183" t="s">
        <v>79</v>
      </c>
      <c r="AY100" s="17" t="s">
        <v>113</v>
      </c>
      <c r="BE100" s="184">
        <f>IF(N100="základní",J100,0)</f>
        <v>0</v>
      </c>
      <c r="BF100" s="184">
        <f>IF(N100="snížená",J100,0)</f>
        <v>0</v>
      </c>
      <c r="BG100" s="184">
        <f>IF(N100="zákl. přenesená",J100,0)</f>
        <v>0</v>
      </c>
      <c r="BH100" s="184">
        <f>IF(N100="sníž. přenesená",J100,0)</f>
        <v>0</v>
      </c>
      <c r="BI100" s="184">
        <f>IF(N100="nulová",J100,0)</f>
        <v>0</v>
      </c>
      <c r="BJ100" s="17" t="s">
        <v>77</v>
      </c>
      <c r="BK100" s="185">
        <f>ROUND(I100*H100,15)</f>
        <v>0</v>
      </c>
      <c r="BL100" s="17" t="s">
        <v>121</v>
      </c>
      <c r="BM100" s="183" t="s">
        <v>144</v>
      </c>
    </row>
    <row r="101" spans="1:47" s="2" customFormat="1" ht="19.2">
      <c r="A101" s="34"/>
      <c r="B101" s="35"/>
      <c r="C101" s="36"/>
      <c r="D101" s="186" t="s">
        <v>122</v>
      </c>
      <c r="E101" s="36"/>
      <c r="F101" s="187" t="s">
        <v>145</v>
      </c>
      <c r="G101" s="36"/>
      <c r="H101" s="36"/>
      <c r="I101" s="188"/>
      <c r="J101" s="36"/>
      <c r="K101" s="36"/>
      <c r="L101" s="39"/>
      <c r="M101" s="189"/>
      <c r="N101" s="190"/>
      <c r="O101" s="64"/>
      <c r="P101" s="64"/>
      <c r="Q101" s="64"/>
      <c r="R101" s="64"/>
      <c r="S101" s="64"/>
      <c r="T101" s="65"/>
      <c r="U101" s="34"/>
      <c r="V101" s="34"/>
      <c r="W101" s="34"/>
      <c r="X101" s="34"/>
      <c r="Y101" s="34"/>
      <c r="Z101" s="34"/>
      <c r="AA101" s="34"/>
      <c r="AB101" s="34"/>
      <c r="AC101" s="34"/>
      <c r="AD101" s="34"/>
      <c r="AE101" s="34"/>
      <c r="AT101" s="17" t="s">
        <v>122</v>
      </c>
      <c r="AU101" s="17" t="s">
        <v>79</v>
      </c>
    </row>
    <row r="102" spans="1:65" s="2" customFormat="1" ht="34.2">
      <c r="A102" s="34"/>
      <c r="B102" s="35"/>
      <c r="C102" s="173" t="s">
        <v>114</v>
      </c>
      <c r="D102" s="173" t="s">
        <v>116</v>
      </c>
      <c r="E102" s="174" t="s">
        <v>146</v>
      </c>
      <c r="F102" s="175" t="s">
        <v>147</v>
      </c>
      <c r="G102" s="176" t="s">
        <v>131</v>
      </c>
      <c r="H102" s="177">
        <v>2682</v>
      </c>
      <c r="I102" s="178"/>
      <c r="J102" s="177">
        <f>ROUND(I102*H102,15)</f>
        <v>0</v>
      </c>
      <c r="K102" s="175" t="s">
        <v>120</v>
      </c>
      <c r="L102" s="39"/>
      <c r="M102" s="179" t="s">
        <v>18</v>
      </c>
      <c r="N102" s="180" t="s">
        <v>41</v>
      </c>
      <c r="O102" s="64"/>
      <c r="P102" s="181">
        <f>O102*H102</f>
        <v>0</v>
      </c>
      <c r="Q102" s="181">
        <v>0</v>
      </c>
      <c r="R102" s="181">
        <f>Q102*H102</f>
        <v>0</v>
      </c>
      <c r="S102" s="181">
        <v>0</v>
      </c>
      <c r="T102" s="182">
        <f>S102*H102</f>
        <v>0</v>
      </c>
      <c r="U102" s="34"/>
      <c r="V102" s="34"/>
      <c r="W102" s="34"/>
      <c r="X102" s="34"/>
      <c r="Y102" s="34"/>
      <c r="Z102" s="34"/>
      <c r="AA102" s="34"/>
      <c r="AB102" s="34"/>
      <c r="AC102" s="34"/>
      <c r="AD102" s="34"/>
      <c r="AE102" s="34"/>
      <c r="AR102" s="183" t="s">
        <v>121</v>
      </c>
      <c r="AT102" s="183" t="s">
        <v>116</v>
      </c>
      <c r="AU102" s="183" t="s">
        <v>79</v>
      </c>
      <c r="AY102" s="17" t="s">
        <v>113</v>
      </c>
      <c r="BE102" s="184">
        <f>IF(N102="základní",J102,0)</f>
        <v>0</v>
      </c>
      <c r="BF102" s="184">
        <f>IF(N102="snížená",J102,0)</f>
        <v>0</v>
      </c>
      <c r="BG102" s="184">
        <f>IF(N102="zákl. přenesená",J102,0)</f>
        <v>0</v>
      </c>
      <c r="BH102" s="184">
        <f>IF(N102="sníž. přenesená",J102,0)</f>
        <v>0</v>
      </c>
      <c r="BI102" s="184">
        <f>IF(N102="nulová",J102,0)</f>
        <v>0</v>
      </c>
      <c r="BJ102" s="17" t="s">
        <v>77</v>
      </c>
      <c r="BK102" s="185">
        <f>ROUND(I102*H102,15)</f>
        <v>0</v>
      </c>
      <c r="BL102" s="17" t="s">
        <v>121</v>
      </c>
      <c r="BM102" s="183" t="s">
        <v>143</v>
      </c>
    </row>
    <row r="103" spans="1:47" s="2" customFormat="1" ht="76.8">
      <c r="A103" s="34"/>
      <c r="B103" s="35"/>
      <c r="C103" s="36"/>
      <c r="D103" s="186" t="s">
        <v>122</v>
      </c>
      <c r="E103" s="36"/>
      <c r="F103" s="187" t="s">
        <v>148</v>
      </c>
      <c r="G103" s="36"/>
      <c r="H103" s="36"/>
      <c r="I103" s="188"/>
      <c r="J103" s="36"/>
      <c r="K103" s="36"/>
      <c r="L103" s="39"/>
      <c r="M103" s="189"/>
      <c r="N103" s="190"/>
      <c r="O103" s="64"/>
      <c r="P103" s="64"/>
      <c r="Q103" s="64"/>
      <c r="R103" s="64"/>
      <c r="S103" s="64"/>
      <c r="T103" s="65"/>
      <c r="U103" s="34"/>
      <c r="V103" s="34"/>
      <c r="W103" s="34"/>
      <c r="X103" s="34"/>
      <c r="Y103" s="34"/>
      <c r="Z103" s="34"/>
      <c r="AA103" s="34"/>
      <c r="AB103" s="34"/>
      <c r="AC103" s="34"/>
      <c r="AD103" s="34"/>
      <c r="AE103" s="34"/>
      <c r="AT103" s="17" t="s">
        <v>122</v>
      </c>
      <c r="AU103" s="17" t="s">
        <v>79</v>
      </c>
    </row>
    <row r="104" spans="1:65" s="2" customFormat="1" ht="16.5" customHeight="1">
      <c r="A104" s="34"/>
      <c r="B104" s="35"/>
      <c r="C104" s="173" t="s">
        <v>136</v>
      </c>
      <c r="D104" s="173" t="s">
        <v>116</v>
      </c>
      <c r="E104" s="174" t="s">
        <v>149</v>
      </c>
      <c r="F104" s="175" t="s">
        <v>150</v>
      </c>
      <c r="G104" s="176" t="s">
        <v>131</v>
      </c>
      <c r="H104" s="177">
        <v>76</v>
      </c>
      <c r="I104" s="178"/>
      <c r="J104" s="177">
        <f>ROUND(I104*H104,15)</f>
        <v>0</v>
      </c>
      <c r="K104" s="175" t="s">
        <v>120</v>
      </c>
      <c r="L104" s="39"/>
      <c r="M104" s="179" t="s">
        <v>18</v>
      </c>
      <c r="N104" s="180" t="s">
        <v>41</v>
      </c>
      <c r="O104" s="64"/>
      <c r="P104" s="181">
        <f>O104*H104</f>
        <v>0</v>
      </c>
      <c r="Q104" s="181">
        <v>0</v>
      </c>
      <c r="R104" s="181">
        <f>Q104*H104</f>
        <v>0</v>
      </c>
      <c r="S104" s="181">
        <v>0</v>
      </c>
      <c r="T104" s="182">
        <f>S104*H104</f>
        <v>0</v>
      </c>
      <c r="U104" s="34"/>
      <c r="V104" s="34"/>
      <c r="W104" s="34"/>
      <c r="X104" s="34"/>
      <c r="Y104" s="34"/>
      <c r="Z104" s="34"/>
      <c r="AA104" s="34"/>
      <c r="AB104" s="34"/>
      <c r="AC104" s="34"/>
      <c r="AD104" s="34"/>
      <c r="AE104" s="34"/>
      <c r="AR104" s="183" t="s">
        <v>121</v>
      </c>
      <c r="AT104" s="183" t="s">
        <v>116</v>
      </c>
      <c r="AU104" s="183" t="s">
        <v>79</v>
      </c>
      <c r="AY104" s="17" t="s">
        <v>113</v>
      </c>
      <c r="BE104" s="184">
        <f>IF(N104="základní",J104,0)</f>
        <v>0</v>
      </c>
      <c r="BF104" s="184">
        <f>IF(N104="snížená",J104,0)</f>
        <v>0</v>
      </c>
      <c r="BG104" s="184">
        <f>IF(N104="zákl. přenesená",J104,0)</f>
        <v>0</v>
      </c>
      <c r="BH104" s="184">
        <f>IF(N104="sníž. přenesená",J104,0)</f>
        <v>0</v>
      </c>
      <c r="BI104" s="184">
        <f>IF(N104="nulová",J104,0)</f>
        <v>0</v>
      </c>
      <c r="BJ104" s="17" t="s">
        <v>77</v>
      </c>
      <c r="BK104" s="185">
        <f>ROUND(I104*H104,15)</f>
        <v>0</v>
      </c>
      <c r="BL104" s="17" t="s">
        <v>121</v>
      </c>
      <c r="BM104" s="183" t="s">
        <v>151</v>
      </c>
    </row>
    <row r="105" spans="1:47" s="2" customFormat="1" ht="28.8">
      <c r="A105" s="34"/>
      <c r="B105" s="35"/>
      <c r="C105" s="36"/>
      <c r="D105" s="186" t="s">
        <v>122</v>
      </c>
      <c r="E105" s="36"/>
      <c r="F105" s="187" t="s">
        <v>152</v>
      </c>
      <c r="G105" s="36"/>
      <c r="H105" s="36"/>
      <c r="I105" s="188"/>
      <c r="J105" s="36"/>
      <c r="K105" s="36"/>
      <c r="L105" s="39"/>
      <c r="M105" s="189"/>
      <c r="N105" s="190"/>
      <c r="O105" s="64"/>
      <c r="P105" s="64"/>
      <c r="Q105" s="64"/>
      <c r="R105" s="64"/>
      <c r="S105" s="64"/>
      <c r="T105" s="65"/>
      <c r="U105" s="34"/>
      <c r="V105" s="34"/>
      <c r="W105" s="34"/>
      <c r="X105" s="34"/>
      <c r="Y105" s="34"/>
      <c r="Z105" s="34"/>
      <c r="AA105" s="34"/>
      <c r="AB105" s="34"/>
      <c r="AC105" s="34"/>
      <c r="AD105" s="34"/>
      <c r="AE105" s="34"/>
      <c r="AT105" s="17" t="s">
        <v>122</v>
      </c>
      <c r="AU105" s="17" t="s">
        <v>79</v>
      </c>
    </row>
    <row r="106" spans="2:51" s="13" customFormat="1" ht="20.4">
      <c r="B106" s="191"/>
      <c r="C106" s="192"/>
      <c r="D106" s="186" t="s">
        <v>124</v>
      </c>
      <c r="E106" s="193" t="s">
        <v>18</v>
      </c>
      <c r="F106" s="194" t="s">
        <v>153</v>
      </c>
      <c r="G106" s="192"/>
      <c r="H106" s="193" t="s">
        <v>18</v>
      </c>
      <c r="I106" s="195"/>
      <c r="J106" s="192"/>
      <c r="K106" s="192"/>
      <c r="L106" s="196"/>
      <c r="M106" s="197"/>
      <c r="N106" s="198"/>
      <c r="O106" s="198"/>
      <c r="P106" s="198"/>
      <c r="Q106" s="198"/>
      <c r="R106" s="198"/>
      <c r="S106" s="198"/>
      <c r="T106" s="199"/>
      <c r="AT106" s="200" t="s">
        <v>124</v>
      </c>
      <c r="AU106" s="200" t="s">
        <v>79</v>
      </c>
      <c r="AV106" s="13" t="s">
        <v>77</v>
      </c>
      <c r="AW106" s="13" t="s">
        <v>32</v>
      </c>
      <c r="AX106" s="13" t="s">
        <v>6</v>
      </c>
      <c r="AY106" s="200" t="s">
        <v>113</v>
      </c>
    </row>
    <row r="107" spans="2:51" s="14" customFormat="1" ht="12">
      <c r="B107" s="201"/>
      <c r="C107" s="202"/>
      <c r="D107" s="186" t="s">
        <v>124</v>
      </c>
      <c r="E107" s="203" t="s">
        <v>18</v>
      </c>
      <c r="F107" s="204" t="s">
        <v>154</v>
      </c>
      <c r="G107" s="202"/>
      <c r="H107" s="205">
        <v>76</v>
      </c>
      <c r="I107" s="206"/>
      <c r="J107" s="202"/>
      <c r="K107" s="202"/>
      <c r="L107" s="207"/>
      <c r="M107" s="208"/>
      <c r="N107" s="209"/>
      <c r="O107" s="209"/>
      <c r="P107" s="209"/>
      <c r="Q107" s="209"/>
      <c r="R107" s="209"/>
      <c r="S107" s="209"/>
      <c r="T107" s="210"/>
      <c r="AT107" s="211" t="s">
        <v>124</v>
      </c>
      <c r="AU107" s="211" t="s">
        <v>79</v>
      </c>
      <c r="AV107" s="14" t="s">
        <v>79</v>
      </c>
      <c r="AW107" s="14" t="s">
        <v>32</v>
      </c>
      <c r="AX107" s="14" t="s">
        <v>6</v>
      </c>
      <c r="AY107" s="211" t="s">
        <v>113</v>
      </c>
    </row>
    <row r="108" spans="2:51" s="15" customFormat="1" ht="12">
      <c r="B108" s="212"/>
      <c r="C108" s="213"/>
      <c r="D108" s="186" t="s">
        <v>124</v>
      </c>
      <c r="E108" s="214" t="s">
        <v>18</v>
      </c>
      <c r="F108" s="215" t="s">
        <v>128</v>
      </c>
      <c r="G108" s="213"/>
      <c r="H108" s="216">
        <v>76</v>
      </c>
      <c r="I108" s="217"/>
      <c r="J108" s="213"/>
      <c r="K108" s="213"/>
      <c r="L108" s="218"/>
      <c r="M108" s="219"/>
      <c r="N108" s="220"/>
      <c r="O108" s="220"/>
      <c r="P108" s="220"/>
      <c r="Q108" s="220"/>
      <c r="R108" s="220"/>
      <c r="S108" s="220"/>
      <c r="T108" s="221"/>
      <c r="AT108" s="222" t="s">
        <v>124</v>
      </c>
      <c r="AU108" s="222" t="s">
        <v>79</v>
      </c>
      <c r="AV108" s="15" t="s">
        <v>121</v>
      </c>
      <c r="AW108" s="15" t="s">
        <v>32</v>
      </c>
      <c r="AX108" s="15" t="s">
        <v>77</v>
      </c>
      <c r="AY108" s="222" t="s">
        <v>113</v>
      </c>
    </row>
    <row r="109" spans="1:65" s="2" customFormat="1" ht="21.75" customHeight="1">
      <c r="A109" s="34"/>
      <c r="B109" s="35"/>
      <c r="C109" s="173" t="s">
        <v>155</v>
      </c>
      <c r="D109" s="173" t="s">
        <v>116</v>
      </c>
      <c r="E109" s="174" t="s">
        <v>156</v>
      </c>
      <c r="F109" s="175" t="s">
        <v>157</v>
      </c>
      <c r="G109" s="176" t="s">
        <v>158</v>
      </c>
      <c r="H109" s="177">
        <v>56</v>
      </c>
      <c r="I109" s="178"/>
      <c r="J109" s="177">
        <f>ROUND(I109*H109,15)</f>
        <v>0</v>
      </c>
      <c r="K109" s="175" t="s">
        <v>120</v>
      </c>
      <c r="L109" s="39"/>
      <c r="M109" s="179" t="s">
        <v>18</v>
      </c>
      <c r="N109" s="180" t="s">
        <v>41</v>
      </c>
      <c r="O109" s="64"/>
      <c r="P109" s="181">
        <f>O109*H109</f>
        <v>0</v>
      </c>
      <c r="Q109" s="181">
        <v>0</v>
      </c>
      <c r="R109" s="181">
        <f>Q109*H109</f>
        <v>0</v>
      </c>
      <c r="S109" s="181">
        <v>0</v>
      </c>
      <c r="T109" s="182">
        <f>S109*H109</f>
        <v>0</v>
      </c>
      <c r="U109" s="34"/>
      <c r="V109" s="34"/>
      <c r="W109" s="34"/>
      <c r="X109" s="34"/>
      <c r="Y109" s="34"/>
      <c r="Z109" s="34"/>
      <c r="AA109" s="34"/>
      <c r="AB109" s="34"/>
      <c r="AC109" s="34"/>
      <c r="AD109" s="34"/>
      <c r="AE109" s="34"/>
      <c r="AR109" s="183" t="s">
        <v>121</v>
      </c>
      <c r="AT109" s="183" t="s">
        <v>116</v>
      </c>
      <c r="AU109" s="183" t="s">
        <v>79</v>
      </c>
      <c r="AY109" s="17" t="s">
        <v>113</v>
      </c>
      <c r="BE109" s="184">
        <f>IF(N109="základní",J109,0)</f>
        <v>0</v>
      </c>
      <c r="BF109" s="184">
        <f>IF(N109="snížená",J109,0)</f>
        <v>0</v>
      </c>
      <c r="BG109" s="184">
        <f>IF(N109="zákl. přenesená",J109,0)</f>
        <v>0</v>
      </c>
      <c r="BH109" s="184">
        <f>IF(N109="sníž. přenesená",J109,0)</f>
        <v>0</v>
      </c>
      <c r="BI109" s="184">
        <f>IF(N109="nulová",J109,0)</f>
        <v>0</v>
      </c>
      <c r="BJ109" s="17" t="s">
        <v>77</v>
      </c>
      <c r="BK109" s="185">
        <f>ROUND(I109*H109,15)</f>
        <v>0</v>
      </c>
      <c r="BL109" s="17" t="s">
        <v>121</v>
      </c>
      <c r="BM109" s="183" t="s">
        <v>159</v>
      </c>
    </row>
    <row r="110" spans="1:47" s="2" customFormat="1" ht="57.6">
      <c r="A110" s="34"/>
      <c r="B110" s="35"/>
      <c r="C110" s="36"/>
      <c r="D110" s="186" t="s">
        <v>122</v>
      </c>
      <c r="E110" s="36"/>
      <c r="F110" s="187" t="s">
        <v>160</v>
      </c>
      <c r="G110" s="36"/>
      <c r="H110" s="36"/>
      <c r="I110" s="188"/>
      <c r="J110" s="36"/>
      <c r="K110" s="36"/>
      <c r="L110" s="39"/>
      <c r="M110" s="189"/>
      <c r="N110" s="190"/>
      <c r="O110" s="64"/>
      <c r="P110" s="64"/>
      <c r="Q110" s="64"/>
      <c r="R110" s="64"/>
      <c r="S110" s="64"/>
      <c r="T110" s="65"/>
      <c r="U110" s="34"/>
      <c r="V110" s="34"/>
      <c r="W110" s="34"/>
      <c r="X110" s="34"/>
      <c r="Y110" s="34"/>
      <c r="Z110" s="34"/>
      <c r="AA110" s="34"/>
      <c r="AB110" s="34"/>
      <c r="AC110" s="34"/>
      <c r="AD110" s="34"/>
      <c r="AE110" s="34"/>
      <c r="AT110" s="17" t="s">
        <v>122</v>
      </c>
      <c r="AU110" s="17" t="s">
        <v>79</v>
      </c>
    </row>
    <row r="111" spans="2:51" s="13" customFormat="1" ht="20.4">
      <c r="B111" s="191"/>
      <c r="C111" s="192"/>
      <c r="D111" s="186" t="s">
        <v>124</v>
      </c>
      <c r="E111" s="193" t="s">
        <v>18</v>
      </c>
      <c r="F111" s="194" t="s">
        <v>161</v>
      </c>
      <c r="G111" s="192"/>
      <c r="H111" s="193" t="s">
        <v>18</v>
      </c>
      <c r="I111" s="195"/>
      <c r="J111" s="192"/>
      <c r="K111" s="192"/>
      <c r="L111" s="196"/>
      <c r="M111" s="197"/>
      <c r="N111" s="198"/>
      <c r="O111" s="198"/>
      <c r="P111" s="198"/>
      <c r="Q111" s="198"/>
      <c r="R111" s="198"/>
      <c r="S111" s="198"/>
      <c r="T111" s="199"/>
      <c r="AT111" s="200" t="s">
        <v>124</v>
      </c>
      <c r="AU111" s="200" t="s">
        <v>79</v>
      </c>
      <c r="AV111" s="13" t="s">
        <v>77</v>
      </c>
      <c r="AW111" s="13" t="s">
        <v>32</v>
      </c>
      <c r="AX111" s="13" t="s">
        <v>6</v>
      </c>
      <c r="AY111" s="200" t="s">
        <v>113</v>
      </c>
    </row>
    <row r="112" spans="2:51" s="14" customFormat="1" ht="12">
      <c r="B112" s="201"/>
      <c r="C112" s="202"/>
      <c r="D112" s="186" t="s">
        <v>124</v>
      </c>
      <c r="E112" s="203" t="s">
        <v>18</v>
      </c>
      <c r="F112" s="204" t="s">
        <v>162</v>
      </c>
      <c r="G112" s="202"/>
      <c r="H112" s="205">
        <v>56</v>
      </c>
      <c r="I112" s="206"/>
      <c r="J112" s="202"/>
      <c r="K112" s="202"/>
      <c r="L112" s="207"/>
      <c r="M112" s="208"/>
      <c r="N112" s="209"/>
      <c r="O112" s="209"/>
      <c r="P112" s="209"/>
      <c r="Q112" s="209"/>
      <c r="R112" s="209"/>
      <c r="S112" s="209"/>
      <c r="T112" s="210"/>
      <c r="AT112" s="211" t="s">
        <v>124</v>
      </c>
      <c r="AU112" s="211" t="s">
        <v>79</v>
      </c>
      <c r="AV112" s="14" t="s">
        <v>79</v>
      </c>
      <c r="AW112" s="14" t="s">
        <v>32</v>
      </c>
      <c r="AX112" s="14" t="s">
        <v>6</v>
      </c>
      <c r="AY112" s="211" t="s">
        <v>113</v>
      </c>
    </row>
    <row r="113" spans="2:51" s="15" customFormat="1" ht="12">
      <c r="B113" s="212"/>
      <c r="C113" s="213"/>
      <c r="D113" s="186" t="s">
        <v>124</v>
      </c>
      <c r="E113" s="214" t="s">
        <v>18</v>
      </c>
      <c r="F113" s="215" t="s">
        <v>128</v>
      </c>
      <c r="G113" s="213"/>
      <c r="H113" s="216">
        <v>56</v>
      </c>
      <c r="I113" s="217"/>
      <c r="J113" s="213"/>
      <c r="K113" s="213"/>
      <c r="L113" s="218"/>
      <c r="M113" s="219"/>
      <c r="N113" s="220"/>
      <c r="O113" s="220"/>
      <c r="P113" s="220"/>
      <c r="Q113" s="220"/>
      <c r="R113" s="220"/>
      <c r="S113" s="220"/>
      <c r="T113" s="221"/>
      <c r="AT113" s="222" t="s">
        <v>124</v>
      </c>
      <c r="AU113" s="222" t="s">
        <v>79</v>
      </c>
      <c r="AV113" s="15" t="s">
        <v>121</v>
      </c>
      <c r="AW113" s="15" t="s">
        <v>32</v>
      </c>
      <c r="AX113" s="15" t="s">
        <v>77</v>
      </c>
      <c r="AY113" s="222" t="s">
        <v>113</v>
      </c>
    </row>
    <row r="114" spans="1:65" s="2" customFormat="1" ht="22.8">
      <c r="A114" s="34"/>
      <c r="B114" s="35"/>
      <c r="C114" s="173" t="s">
        <v>143</v>
      </c>
      <c r="D114" s="173" t="s">
        <v>116</v>
      </c>
      <c r="E114" s="174" t="s">
        <v>163</v>
      </c>
      <c r="F114" s="175" t="s">
        <v>164</v>
      </c>
      <c r="G114" s="176" t="s">
        <v>165</v>
      </c>
      <c r="H114" s="177">
        <v>3310</v>
      </c>
      <c r="I114" s="178"/>
      <c r="J114" s="177">
        <f>ROUND(I114*H114,15)</f>
        <v>0</v>
      </c>
      <c r="K114" s="175" t="s">
        <v>120</v>
      </c>
      <c r="L114" s="39"/>
      <c r="M114" s="179" t="s">
        <v>18</v>
      </c>
      <c r="N114" s="180" t="s">
        <v>41</v>
      </c>
      <c r="O114" s="64"/>
      <c r="P114" s="181">
        <f>O114*H114</f>
        <v>0</v>
      </c>
      <c r="Q114" s="181">
        <v>0</v>
      </c>
      <c r="R114" s="181">
        <f>Q114*H114</f>
        <v>0</v>
      </c>
      <c r="S114" s="181">
        <v>0</v>
      </c>
      <c r="T114" s="182">
        <f>S114*H114</f>
        <v>0</v>
      </c>
      <c r="U114" s="34"/>
      <c r="V114" s="34"/>
      <c r="W114" s="34"/>
      <c r="X114" s="34"/>
      <c r="Y114" s="34"/>
      <c r="Z114" s="34"/>
      <c r="AA114" s="34"/>
      <c r="AB114" s="34"/>
      <c r="AC114" s="34"/>
      <c r="AD114" s="34"/>
      <c r="AE114" s="34"/>
      <c r="AR114" s="183" t="s">
        <v>121</v>
      </c>
      <c r="AT114" s="183" t="s">
        <v>116</v>
      </c>
      <c r="AU114" s="183" t="s">
        <v>79</v>
      </c>
      <c r="AY114" s="17" t="s">
        <v>113</v>
      </c>
      <c r="BE114" s="184">
        <f>IF(N114="základní",J114,0)</f>
        <v>0</v>
      </c>
      <c r="BF114" s="184">
        <f>IF(N114="snížená",J114,0)</f>
        <v>0</v>
      </c>
      <c r="BG114" s="184">
        <f>IF(N114="zákl. přenesená",J114,0)</f>
        <v>0</v>
      </c>
      <c r="BH114" s="184">
        <f>IF(N114="sníž. přenesená",J114,0)</f>
        <v>0</v>
      </c>
      <c r="BI114" s="184">
        <f>IF(N114="nulová",J114,0)</f>
        <v>0</v>
      </c>
      <c r="BJ114" s="17" t="s">
        <v>77</v>
      </c>
      <c r="BK114" s="185">
        <f>ROUND(I114*H114,15)</f>
        <v>0</v>
      </c>
      <c r="BL114" s="17" t="s">
        <v>121</v>
      </c>
      <c r="BM114" s="183" t="s">
        <v>166</v>
      </c>
    </row>
    <row r="115" spans="1:47" s="2" customFormat="1" ht="76.8">
      <c r="A115" s="34"/>
      <c r="B115" s="35"/>
      <c r="C115" s="36"/>
      <c r="D115" s="186" t="s">
        <v>122</v>
      </c>
      <c r="E115" s="36"/>
      <c r="F115" s="187" t="s">
        <v>167</v>
      </c>
      <c r="G115" s="36"/>
      <c r="H115" s="36"/>
      <c r="I115" s="188"/>
      <c r="J115" s="36"/>
      <c r="K115" s="36"/>
      <c r="L115" s="39"/>
      <c r="M115" s="189"/>
      <c r="N115" s="190"/>
      <c r="O115" s="64"/>
      <c r="P115" s="64"/>
      <c r="Q115" s="64"/>
      <c r="R115" s="64"/>
      <c r="S115" s="64"/>
      <c r="T115" s="65"/>
      <c r="U115" s="34"/>
      <c r="V115" s="34"/>
      <c r="W115" s="34"/>
      <c r="X115" s="34"/>
      <c r="Y115" s="34"/>
      <c r="Z115" s="34"/>
      <c r="AA115" s="34"/>
      <c r="AB115" s="34"/>
      <c r="AC115" s="34"/>
      <c r="AD115" s="34"/>
      <c r="AE115" s="34"/>
      <c r="AT115" s="17" t="s">
        <v>122</v>
      </c>
      <c r="AU115" s="17" t="s">
        <v>79</v>
      </c>
    </row>
    <row r="116" spans="2:51" s="13" customFormat="1" ht="12">
      <c r="B116" s="191"/>
      <c r="C116" s="192"/>
      <c r="D116" s="186" t="s">
        <v>124</v>
      </c>
      <c r="E116" s="193" t="s">
        <v>18</v>
      </c>
      <c r="F116" s="194" t="s">
        <v>168</v>
      </c>
      <c r="G116" s="192"/>
      <c r="H116" s="193" t="s">
        <v>18</v>
      </c>
      <c r="I116" s="195"/>
      <c r="J116" s="192"/>
      <c r="K116" s="192"/>
      <c r="L116" s="196"/>
      <c r="M116" s="197"/>
      <c r="N116" s="198"/>
      <c r="O116" s="198"/>
      <c r="P116" s="198"/>
      <c r="Q116" s="198"/>
      <c r="R116" s="198"/>
      <c r="S116" s="198"/>
      <c r="T116" s="199"/>
      <c r="AT116" s="200" t="s">
        <v>124</v>
      </c>
      <c r="AU116" s="200" t="s">
        <v>79</v>
      </c>
      <c r="AV116" s="13" t="s">
        <v>77</v>
      </c>
      <c r="AW116" s="13" t="s">
        <v>32</v>
      </c>
      <c r="AX116" s="13" t="s">
        <v>6</v>
      </c>
      <c r="AY116" s="200" t="s">
        <v>113</v>
      </c>
    </row>
    <row r="117" spans="2:51" s="14" customFormat="1" ht="12">
      <c r="B117" s="201"/>
      <c r="C117" s="202"/>
      <c r="D117" s="186" t="s">
        <v>124</v>
      </c>
      <c r="E117" s="203" t="s">
        <v>18</v>
      </c>
      <c r="F117" s="204" t="s">
        <v>169</v>
      </c>
      <c r="G117" s="202"/>
      <c r="H117" s="205">
        <v>3310</v>
      </c>
      <c r="I117" s="206"/>
      <c r="J117" s="202"/>
      <c r="K117" s="202"/>
      <c r="L117" s="207"/>
      <c r="M117" s="208"/>
      <c r="N117" s="209"/>
      <c r="O117" s="209"/>
      <c r="P117" s="209"/>
      <c r="Q117" s="209"/>
      <c r="R117" s="209"/>
      <c r="S117" s="209"/>
      <c r="T117" s="210"/>
      <c r="AT117" s="211" t="s">
        <v>124</v>
      </c>
      <c r="AU117" s="211" t="s">
        <v>79</v>
      </c>
      <c r="AV117" s="14" t="s">
        <v>79</v>
      </c>
      <c r="AW117" s="14" t="s">
        <v>32</v>
      </c>
      <c r="AX117" s="14" t="s">
        <v>6</v>
      </c>
      <c r="AY117" s="211" t="s">
        <v>113</v>
      </c>
    </row>
    <row r="118" spans="2:51" s="15" customFormat="1" ht="12">
      <c r="B118" s="212"/>
      <c r="C118" s="213"/>
      <c r="D118" s="186" t="s">
        <v>124</v>
      </c>
      <c r="E118" s="214" t="s">
        <v>18</v>
      </c>
      <c r="F118" s="215" t="s">
        <v>128</v>
      </c>
      <c r="G118" s="213"/>
      <c r="H118" s="216">
        <v>3310</v>
      </c>
      <c r="I118" s="217"/>
      <c r="J118" s="213"/>
      <c r="K118" s="213"/>
      <c r="L118" s="218"/>
      <c r="M118" s="219"/>
      <c r="N118" s="220"/>
      <c r="O118" s="220"/>
      <c r="P118" s="220"/>
      <c r="Q118" s="220"/>
      <c r="R118" s="220"/>
      <c r="S118" s="220"/>
      <c r="T118" s="221"/>
      <c r="AT118" s="222" t="s">
        <v>124</v>
      </c>
      <c r="AU118" s="222" t="s">
        <v>79</v>
      </c>
      <c r="AV118" s="15" t="s">
        <v>121</v>
      </c>
      <c r="AW118" s="15" t="s">
        <v>32</v>
      </c>
      <c r="AX118" s="15" t="s">
        <v>77</v>
      </c>
      <c r="AY118" s="222" t="s">
        <v>113</v>
      </c>
    </row>
    <row r="119" spans="1:65" s="2" customFormat="1" ht="66.75" customHeight="1">
      <c r="A119" s="34"/>
      <c r="B119" s="35"/>
      <c r="C119" s="173" t="s">
        <v>170</v>
      </c>
      <c r="D119" s="173" t="s">
        <v>116</v>
      </c>
      <c r="E119" s="174" t="s">
        <v>171</v>
      </c>
      <c r="F119" s="175" t="s">
        <v>172</v>
      </c>
      <c r="G119" s="176" t="s">
        <v>173</v>
      </c>
      <c r="H119" s="177">
        <v>916.8273</v>
      </c>
      <c r="I119" s="178"/>
      <c r="J119" s="177">
        <f>ROUND(I119*H119,15)</f>
        <v>0</v>
      </c>
      <c r="K119" s="175" t="s">
        <v>120</v>
      </c>
      <c r="L119" s="39"/>
      <c r="M119" s="179" t="s">
        <v>18</v>
      </c>
      <c r="N119" s="180" t="s">
        <v>41</v>
      </c>
      <c r="O119" s="64"/>
      <c r="P119" s="181">
        <f>O119*H119</f>
        <v>0</v>
      </c>
      <c r="Q119" s="181">
        <v>0</v>
      </c>
      <c r="R119" s="181">
        <f>Q119*H119</f>
        <v>0</v>
      </c>
      <c r="S119" s="181">
        <v>0</v>
      </c>
      <c r="T119" s="182">
        <f>S119*H119</f>
        <v>0</v>
      </c>
      <c r="U119" s="34"/>
      <c r="V119" s="34"/>
      <c r="W119" s="34"/>
      <c r="X119" s="34"/>
      <c r="Y119" s="34"/>
      <c r="Z119" s="34"/>
      <c r="AA119" s="34"/>
      <c r="AB119" s="34"/>
      <c r="AC119" s="34"/>
      <c r="AD119" s="34"/>
      <c r="AE119" s="34"/>
      <c r="AR119" s="183" t="s">
        <v>121</v>
      </c>
      <c r="AT119" s="183" t="s">
        <v>116</v>
      </c>
      <c r="AU119" s="183" t="s">
        <v>79</v>
      </c>
      <c r="AY119" s="17" t="s">
        <v>113</v>
      </c>
      <c r="BE119" s="184">
        <f>IF(N119="základní",J119,0)</f>
        <v>0</v>
      </c>
      <c r="BF119" s="184">
        <f>IF(N119="snížená",J119,0)</f>
        <v>0</v>
      </c>
      <c r="BG119" s="184">
        <f>IF(N119="zákl. přenesená",J119,0)</f>
        <v>0</v>
      </c>
      <c r="BH119" s="184">
        <f>IF(N119="sníž. přenesená",J119,0)</f>
        <v>0</v>
      </c>
      <c r="BI119" s="184">
        <f>IF(N119="nulová",J119,0)</f>
        <v>0</v>
      </c>
      <c r="BJ119" s="17" t="s">
        <v>77</v>
      </c>
      <c r="BK119" s="185">
        <f>ROUND(I119*H119,15)</f>
        <v>0</v>
      </c>
      <c r="BL119" s="17" t="s">
        <v>121</v>
      </c>
      <c r="BM119" s="183" t="s">
        <v>174</v>
      </c>
    </row>
    <row r="120" spans="1:47" s="2" customFormat="1" ht="86.4">
      <c r="A120" s="34"/>
      <c r="B120" s="35"/>
      <c r="C120" s="36"/>
      <c r="D120" s="186" t="s">
        <v>122</v>
      </c>
      <c r="E120" s="36"/>
      <c r="F120" s="187" t="s">
        <v>175</v>
      </c>
      <c r="G120" s="36"/>
      <c r="H120" s="36"/>
      <c r="I120" s="188"/>
      <c r="J120" s="36"/>
      <c r="K120" s="36"/>
      <c r="L120" s="39"/>
      <c r="M120" s="189"/>
      <c r="N120" s="190"/>
      <c r="O120" s="64"/>
      <c r="P120" s="64"/>
      <c r="Q120" s="64"/>
      <c r="R120" s="64"/>
      <c r="S120" s="64"/>
      <c r="T120" s="65"/>
      <c r="U120" s="34"/>
      <c r="V120" s="34"/>
      <c r="W120" s="34"/>
      <c r="X120" s="34"/>
      <c r="Y120" s="34"/>
      <c r="Z120" s="34"/>
      <c r="AA120" s="34"/>
      <c r="AB120" s="34"/>
      <c r="AC120" s="34"/>
      <c r="AD120" s="34"/>
      <c r="AE120" s="34"/>
      <c r="AT120" s="17" t="s">
        <v>122</v>
      </c>
      <c r="AU120" s="17" t="s">
        <v>79</v>
      </c>
    </row>
    <row r="121" spans="2:51" s="13" customFormat="1" ht="20.4">
      <c r="B121" s="191"/>
      <c r="C121" s="192"/>
      <c r="D121" s="186" t="s">
        <v>124</v>
      </c>
      <c r="E121" s="193" t="s">
        <v>18</v>
      </c>
      <c r="F121" s="194" t="s">
        <v>176</v>
      </c>
      <c r="G121" s="192"/>
      <c r="H121" s="193" t="s">
        <v>18</v>
      </c>
      <c r="I121" s="195"/>
      <c r="J121" s="192"/>
      <c r="K121" s="192"/>
      <c r="L121" s="196"/>
      <c r="M121" s="197"/>
      <c r="N121" s="198"/>
      <c r="O121" s="198"/>
      <c r="P121" s="198"/>
      <c r="Q121" s="198"/>
      <c r="R121" s="198"/>
      <c r="S121" s="198"/>
      <c r="T121" s="199"/>
      <c r="AT121" s="200" t="s">
        <v>124</v>
      </c>
      <c r="AU121" s="200" t="s">
        <v>79</v>
      </c>
      <c r="AV121" s="13" t="s">
        <v>77</v>
      </c>
      <c r="AW121" s="13" t="s">
        <v>32</v>
      </c>
      <c r="AX121" s="13" t="s">
        <v>6</v>
      </c>
      <c r="AY121" s="200" t="s">
        <v>113</v>
      </c>
    </row>
    <row r="122" spans="2:51" s="13" customFormat="1" ht="12">
      <c r="B122" s="191"/>
      <c r="C122" s="192"/>
      <c r="D122" s="186" t="s">
        <v>124</v>
      </c>
      <c r="E122" s="193" t="s">
        <v>18</v>
      </c>
      <c r="F122" s="194" t="s">
        <v>177</v>
      </c>
      <c r="G122" s="192"/>
      <c r="H122" s="193" t="s">
        <v>18</v>
      </c>
      <c r="I122" s="195"/>
      <c r="J122" s="192"/>
      <c r="K122" s="192"/>
      <c r="L122" s="196"/>
      <c r="M122" s="197"/>
      <c r="N122" s="198"/>
      <c r="O122" s="198"/>
      <c r="P122" s="198"/>
      <c r="Q122" s="198"/>
      <c r="R122" s="198"/>
      <c r="S122" s="198"/>
      <c r="T122" s="199"/>
      <c r="AT122" s="200" t="s">
        <v>124</v>
      </c>
      <c r="AU122" s="200" t="s">
        <v>79</v>
      </c>
      <c r="AV122" s="13" t="s">
        <v>77</v>
      </c>
      <c r="AW122" s="13" t="s">
        <v>32</v>
      </c>
      <c r="AX122" s="13" t="s">
        <v>6</v>
      </c>
      <c r="AY122" s="200" t="s">
        <v>113</v>
      </c>
    </row>
    <row r="123" spans="2:51" s="13" customFormat="1" ht="20.4">
      <c r="B123" s="191"/>
      <c r="C123" s="192"/>
      <c r="D123" s="186" t="s">
        <v>124</v>
      </c>
      <c r="E123" s="193" t="s">
        <v>18</v>
      </c>
      <c r="F123" s="194" t="s">
        <v>178</v>
      </c>
      <c r="G123" s="192"/>
      <c r="H123" s="193" t="s">
        <v>18</v>
      </c>
      <c r="I123" s="195"/>
      <c r="J123" s="192"/>
      <c r="K123" s="192"/>
      <c r="L123" s="196"/>
      <c r="M123" s="197"/>
      <c r="N123" s="198"/>
      <c r="O123" s="198"/>
      <c r="P123" s="198"/>
      <c r="Q123" s="198"/>
      <c r="R123" s="198"/>
      <c r="S123" s="198"/>
      <c r="T123" s="199"/>
      <c r="AT123" s="200" t="s">
        <v>124</v>
      </c>
      <c r="AU123" s="200" t="s">
        <v>79</v>
      </c>
      <c r="AV123" s="13" t="s">
        <v>77</v>
      </c>
      <c r="AW123" s="13" t="s">
        <v>32</v>
      </c>
      <c r="AX123" s="13" t="s">
        <v>6</v>
      </c>
      <c r="AY123" s="200" t="s">
        <v>113</v>
      </c>
    </row>
    <row r="124" spans="2:51" s="14" customFormat="1" ht="30.6">
      <c r="B124" s="201"/>
      <c r="C124" s="202"/>
      <c r="D124" s="186" t="s">
        <v>124</v>
      </c>
      <c r="E124" s="203" t="s">
        <v>18</v>
      </c>
      <c r="F124" s="204" t="s">
        <v>179</v>
      </c>
      <c r="G124" s="202"/>
      <c r="H124" s="205">
        <v>916.8273</v>
      </c>
      <c r="I124" s="206"/>
      <c r="J124" s="202"/>
      <c r="K124" s="202"/>
      <c r="L124" s="207"/>
      <c r="M124" s="208"/>
      <c r="N124" s="209"/>
      <c r="O124" s="209"/>
      <c r="P124" s="209"/>
      <c r="Q124" s="209"/>
      <c r="R124" s="209"/>
      <c r="S124" s="209"/>
      <c r="T124" s="210"/>
      <c r="AT124" s="211" t="s">
        <v>124</v>
      </c>
      <c r="AU124" s="211" t="s">
        <v>79</v>
      </c>
      <c r="AV124" s="14" t="s">
        <v>79</v>
      </c>
      <c r="AW124" s="14" t="s">
        <v>32</v>
      </c>
      <c r="AX124" s="14" t="s">
        <v>6</v>
      </c>
      <c r="AY124" s="211" t="s">
        <v>113</v>
      </c>
    </row>
    <row r="125" spans="2:51" s="15" customFormat="1" ht="12">
      <c r="B125" s="212"/>
      <c r="C125" s="213"/>
      <c r="D125" s="186" t="s">
        <v>124</v>
      </c>
      <c r="E125" s="214" t="s">
        <v>18</v>
      </c>
      <c r="F125" s="215" t="s">
        <v>128</v>
      </c>
      <c r="G125" s="213"/>
      <c r="H125" s="216">
        <v>916.8273</v>
      </c>
      <c r="I125" s="217"/>
      <c r="J125" s="213"/>
      <c r="K125" s="213"/>
      <c r="L125" s="218"/>
      <c r="M125" s="219"/>
      <c r="N125" s="220"/>
      <c r="O125" s="220"/>
      <c r="P125" s="220"/>
      <c r="Q125" s="220"/>
      <c r="R125" s="220"/>
      <c r="S125" s="220"/>
      <c r="T125" s="221"/>
      <c r="AT125" s="222" t="s">
        <v>124</v>
      </c>
      <c r="AU125" s="222" t="s">
        <v>79</v>
      </c>
      <c r="AV125" s="15" t="s">
        <v>121</v>
      </c>
      <c r="AW125" s="15" t="s">
        <v>32</v>
      </c>
      <c r="AX125" s="15" t="s">
        <v>77</v>
      </c>
      <c r="AY125" s="222" t="s">
        <v>113</v>
      </c>
    </row>
    <row r="126" spans="1:65" s="2" customFormat="1" ht="16.5" customHeight="1">
      <c r="A126" s="34"/>
      <c r="B126" s="35"/>
      <c r="C126" s="173" t="s">
        <v>151</v>
      </c>
      <c r="D126" s="173" t="s">
        <v>116</v>
      </c>
      <c r="E126" s="174" t="s">
        <v>180</v>
      </c>
      <c r="F126" s="175" t="s">
        <v>181</v>
      </c>
      <c r="G126" s="176" t="s">
        <v>131</v>
      </c>
      <c r="H126" s="177">
        <v>62</v>
      </c>
      <c r="I126" s="178"/>
      <c r="J126" s="177">
        <f>ROUND(I126*H126,15)</f>
        <v>0</v>
      </c>
      <c r="K126" s="175" t="s">
        <v>120</v>
      </c>
      <c r="L126" s="39"/>
      <c r="M126" s="179" t="s">
        <v>18</v>
      </c>
      <c r="N126" s="180" t="s">
        <v>41</v>
      </c>
      <c r="O126" s="64"/>
      <c r="P126" s="181">
        <f>O126*H126</f>
        <v>0</v>
      </c>
      <c r="Q126" s="181">
        <v>0</v>
      </c>
      <c r="R126" s="181">
        <f>Q126*H126</f>
        <v>0</v>
      </c>
      <c r="S126" s="181">
        <v>0</v>
      </c>
      <c r="T126" s="182">
        <f>S126*H126</f>
        <v>0</v>
      </c>
      <c r="U126" s="34"/>
      <c r="V126" s="34"/>
      <c r="W126" s="34"/>
      <c r="X126" s="34"/>
      <c r="Y126" s="34"/>
      <c r="Z126" s="34"/>
      <c r="AA126" s="34"/>
      <c r="AB126" s="34"/>
      <c r="AC126" s="34"/>
      <c r="AD126" s="34"/>
      <c r="AE126" s="34"/>
      <c r="AR126" s="183" t="s">
        <v>121</v>
      </c>
      <c r="AT126" s="183" t="s">
        <v>116</v>
      </c>
      <c r="AU126" s="183" t="s">
        <v>79</v>
      </c>
      <c r="AY126" s="17" t="s">
        <v>113</v>
      </c>
      <c r="BE126" s="184">
        <f>IF(N126="základní",J126,0)</f>
        <v>0</v>
      </c>
      <c r="BF126" s="184">
        <f>IF(N126="snížená",J126,0)</f>
        <v>0</v>
      </c>
      <c r="BG126" s="184">
        <f>IF(N126="zákl. přenesená",J126,0)</f>
        <v>0</v>
      </c>
      <c r="BH126" s="184">
        <f>IF(N126="sníž. přenesená",J126,0)</f>
        <v>0</v>
      </c>
      <c r="BI126" s="184">
        <f>IF(N126="nulová",J126,0)</f>
        <v>0</v>
      </c>
      <c r="BJ126" s="17" t="s">
        <v>77</v>
      </c>
      <c r="BK126" s="185">
        <f>ROUND(I126*H126,15)</f>
        <v>0</v>
      </c>
      <c r="BL126" s="17" t="s">
        <v>121</v>
      </c>
      <c r="BM126" s="183" t="s">
        <v>182</v>
      </c>
    </row>
    <row r="127" spans="1:47" s="2" customFormat="1" ht="28.8">
      <c r="A127" s="34"/>
      <c r="B127" s="35"/>
      <c r="C127" s="36"/>
      <c r="D127" s="186" t="s">
        <v>122</v>
      </c>
      <c r="E127" s="36"/>
      <c r="F127" s="187" t="s">
        <v>183</v>
      </c>
      <c r="G127" s="36"/>
      <c r="H127" s="36"/>
      <c r="I127" s="188"/>
      <c r="J127" s="36"/>
      <c r="K127" s="36"/>
      <c r="L127" s="39"/>
      <c r="M127" s="189"/>
      <c r="N127" s="190"/>
      <c r="O127" s="64"/>
      <c r="P127" s="64"/>
      <c r="Q127" s="64"/>
      <c r="R127" s="64"/>
      <c r="S127" s="64"/>
      <c r="T127" s="65"/>
      <c r="U127" s="34"/>
      <c r="V127" s="34"/>
      <c r="W127" s="34"/>
      <c r="X127" s="34"/>
      <c r="Y127" s="34"/>
      <c r="Z127" s="34"/>
      <c r="AA127" s="34"/>
      <c r="AB127" s="34"/>
      <c r="AC127" s="34"/>
      <c r="AD127" s="34"/>
      <c r="AE127" s="34"/>
      <c r="AT127" s="17" t="s">
        <v>122</v>
      </c>
      <c r="AU127" s="17" t="s">
        <v>79</v>
      </c>
    </row>
    <row r="128" spans="2:51" s="13" customFormat="1" ht="12">
      <c r="B128" s="191"/>
      <c r="C128" s="192"/>
      <c r="D128" s="186" t="s">
        <v>124</v>
      </c>
      <c r="E128" s="193" t="s">
        <v>18</v>
      </c>
      <c r="F128" s="194" t="s">
        <v>184</v>
      </c>
      <c r="G128" s="192"/>
      <c r="H128" s="193" t="s">
        <v>18</v>
      </c>
      <c r="I128" s="195"/>
      <c r="J128" s="192"/>
      <c r="K128" s="192"/>
      <c r="L128" s="196"/>
      <c r="M128" s="197"/>
      <c r="N128" s="198"/>
      <c r="O128" s="198"/>
      <c r="P128" s="198"/>
      <c r="Q128" s="198"/>
      <c r="R128" s="198"/>
      <c r="S128" s="198"/>
      <c r="T128" s="199"/>
      <c r="AT128" s="200" t="s">
        <v>124</v>
      </c>
      <c r="AU128" s="200" t="s">
        <v>79</v>
      </c>
      <c r="AV128" s="13" t="s">
        <v>77</v>
      </c>
      <c r="AW128" s="13" t="s">
        <v>32</v>
      </c>
      <c r="AX128" s="13" t="s">
        <v>6</v>
      </c>
      <c r="AY128" s="200" t="s">
        <v>113</v>
      </c>
    </row>
    <row r="129" spans="2:51" s="14" customFormat="1" ht="12">
      <c r="B129" s="201"/>
      <c r="C129" s="202"/>
      <c r="D129" s="186" t="s">
        <v>124</v>
      </c>
      <c r="E129" s="203" t="s">
        <v>18</v>
      </c>
      <c r="F129" s="204" t="s">
        <v>185</v>
      </c>
      <c r="G129" s="202"/>
      <c r="H129" s="205">
        <v>62</v>
      </c>
      <c r="I129" s="206"/>
      <c r="J129" s="202"/>
      <c r="K129" s="202"/>
      <c r="L129" s="207"/>
      <c r="M129" s="208"/>
      <c r="N129" s="209"/>
      <c r="O129" s="209"/>
      <c r="P129" s="209"/>
      <c r="Q129" s="209"/>
      <c r="R129" s="209"/>
      <c r="S129" s="209"/>
      <c r="T129" s="210"/>
      <c r="AT129" s="211" t="s">
        <v>124</v>
      </c>
      <c r="AU129" s="211" t="s">
        <v>79</v>
      </c>
      <c r="AV129" s="14" t="s">
        <v>79</v>
      </c>
      <c r="AW129" s="14" t="s">
        <v>32</v>
      </c>
      <c r="AX129" s="14" t="s">
        <v>6</v>
      </c>
      <c r="AY129" s="211" t="s">
        <v>113</v>
      </c>
    </row>
    <row r="130" spans="2:51" s="15" customFormat="1" ht="12">
      <c r="B130" s="212"/>
      <c r="C130" s="213"/>
      <c r="D130" s="186" t="s">
        <v>124</v>
      </c>
      <c r="E130" s="214" t="s">
        <v>18</v>
      </c>
      <c r="F130" s="215" t="s">
        <v>128</v>
      </c>
      <c r="G130" s="213"/>
      <c r="H130" s="216">
        <v>62</v>
      </c>
      <c r="I130" s="217"/>
      <c r="J130" s="213"/>
      <c r="K130" s="213"/>
      <c r="L130" s="218"/>
      <c r="M130" s="219"/>
      <c r="N130" s="220"/>
      <c r="O130" s="220"/>
      <c r="P130" s="220"/>
      <c r="Q130" s="220"/>
      <c r="R130" s="220"/>
      <c r="S130" s="220"/>
      <c r="T130" s="221"/>
      <c r="AT130" s="222" t="s">
        <v>124</v>
      </c>
      <c r="AU130" s="222" t="s">
        <v>79</v>
      </c>
      <c r="AV130" s="15" t="s">
        <v>121</v>
      </c>
      <c r="AW130" s="15" t="s">
        <v>32</v>
      </c>
      <c r="AX130" s="15" t="s">
        <v>77</v>
      </c>
      <c r="AY130" s="222" t="s">
        <v>113</v>
      </c>
    </row>
    <row r="131" spans="1:65" s="2" customFormat="1" ht="16.5" customHeight="1">
      <c r="A131" s="34"/>
      <c r="B131" s="35"/>
      <c r="C131" s="173" t="s">
        <v>186</v>
      </c>
      <c r="D131" s="173" t="s">
        <v>116</v>
      </c>
      <c r="E131" s="174" t="s">
        <v>187</v>
      </c>
      <c r="F131" s="175" t="s">
        <v>188</v>
      </c>
      <c r="G131" s="176" t="s">
        <v>131</v>
      </c>
      <c r="H131" s="177">
        <v>2620</v>
      </c>
      <c r="I131" s="178"/>
      <c r="J131" s="177">
        <f>ROUND(I131*H131,15)</f>
        <v>0</v>
      </c>
      <c r="K131" s="175" t="s">
        <v>120</v>
      </c>
      <c r="L131" s="39"/>
      <c r="M131" s="179" t="s">
        <v>18</v>
      </c>
      <c r="N131" s="180" t="s">
        <v>41</v>
      </c>
      <c r="O131" s="64"/>
      <c r="P131" s="181">
        <f>O131*H131</f>
        <v>0</v>
      </c>
      <c r="Q131" s="181">
        <v>0</v>
      </c>
      <c r="R131" s="181">
        <f>Q131*H131</f>
        <v>0</v>
      </c>
      <c r="S131" s="181">
        <v>0</v>
      </c>
      <c r="T131" s="182">
        <f>S131*H131</f>
        <v>0</v>
      </c>
      <c r="U131" s="34"/>
      <c r="V131" s="34"/>
      <c r="W131" s="34"/>
      <c r="X131" s="34"/>
      <c r="Y131" s="34"/>
      <c r="Z131" s="34"/>
      <c r="AA131" s="34"/>
      <c r="AB131" s="34"/>
      <c r="AC131" s="34"/>
      <c r="AD131" s="34"/>
      <c r="AE131" s="34"/>
      <c r="AR131" s="183" t="s">
        <v>121</v>
      </c>
      <c r="AT131" s="183" t="s">
        <v>116</v>
      </c>
      <c r="AU131" s="183" t="s">
        <v>79</v>
      </c>
      <c r="AY131" s="17" t="s">
        <v>113</v>
      </c>
      <c r="BE131" s="184">
        <f>IF(N131="základní",J131,0)</f>
        <v>0</v>
      </c>
      <c r="BF131" s="184">
        <f>IF(N131="snížená",J131,0)</f>
        <v>0</v>
      </c>
      <c r="BG131" s="184">
        <f>IF(N131="zákl. přenesená",J131,0)</f>
        <v>0</v>
      </c>
      <c r="BH131" s="184">
        <f>IF(N131="sníž. přenesená",J131,0)</f>
        <v>0</v>
      </c>
      <c r="BI131" s="184">
        <f>IF(N131="nulová",J131,0)</f>
        <v>0</v>
      </c>
      <c r="BJ131" s="17" t="s">
        <v>77</v>
      </c>
      <c r="BK131" s="185">
        <f>ROUND(I131*H131,15)</f>
        <v>0</v>
      </c>
      <c r="BL131" s="17" t="s">
        <v>121</v>
      </c>
      <c r="BM131" s="183" t="s">
        <v>189</v>
      </c>
    </row>
    <row r="132" spans="1:47" s="2" customFormat="1" ht="28.8">
      <c r="A132" s="34"/>
      <c r="B132" s="35"/>
      <c r="C132" s="36"/>
      <c r="D132" s="186" t="s">
        <v>122</v>
      </c>
      <c r="E132" s="36"/>
      <c r="F132" s="187" t="s">
        <v>190</v>
      </c>
      <c r="G132" s="36"/>
      <c r="H132" s="36"/>
      <c r="I132" s="188"/>
      <c r="J132" s="36"/>
      <c r="K132" s="36"/>
      <c r="L132" s="39"/>
      <c r="M132" s="189"/>
      <c r="N132" s="190"/>
      <c r="O132" s="64"/>
      <c r="P132" s="64"/>
      <c r="Q132" s="64"/>
      <c r="R132" s="64"/>
      <c r="S132" s="64"/>
      <c r="T132" s="65"/>
      <c r="U132" s="34"/>
      <c r="V132" s="34"/>
      <c r="W132" s="34"/>
      <c r="X132" s="34"/>
      <c r="Y132" s="34"/>
      <c r="Z132" s="34"/>
      <c r="AA132" s="34"/>
      <c r="AB132" s="34"/>
      <c r="AC132" s="34"/>
      <c r="AD132" s="34"/>
      <c r="AE132" s="34"/>
      <c r="AT132" s="17" t="s">
        <v>122</v>
      </c>
      <c r="AU132" s="17" t="s">
        <v>79</v>
      </c>
    </row>
    <row r="133" spans="2:51" s="13" customFormat="1" ht="12">
      <c r="B133" s="191"/>
      <c r="C133" s="192"/>
      <c r="D133" s="186" t="s">
        <v>124</v>
      </c>
      <c r="E133" s="193" t="s">
        <v>18</v>
      </c>
      <c r="F133" s="194" t="s">
        <v>191</v>
      </c>
      <c r="G133" s="192"/>
      <c r="H133" s="193" t="s">
        <v>18</v>
      </c>
      <c r="I133" s="195"/>
      <c r="J133" s="192"/>
      <c r="K133" s="192"/>
      <c r="L133" s="196"/>
      <c r="M133" s="197"/>
      <c r="N133" s="198"/>
      <c r="O133" s="198"/>
      <c r="P133" s="198"/>
      <c r="Q133" s="198"/>
      <c r="R133" s="198"/>
      <c r="S133" s="198"/>
      <c r="T133" s="199"/>
      <c r="AT133" s="200" t="s">
        <v>124</v>
      </c>
      <c r="AU133" s="200" t="s">
        <v>79</v>
      </c>
      <c r="AV133" s="13" t="s">
        <v>77</v>
      </c>
      <c r="AW133" s="13" t="s">
        <v>32</v>
      </c>
      <c r="AX133" s="13" t="s">
        <v>6</v>
      </c>
      <c r="AY133" s="200" t="s">
        <v>113</v>
      </c>
    </row>
    <row r="134" spans="2:51" s="14" customFormat="1" ht="12">
      <c r="B134" s="201"/>
      <c r="C134" s="202"/>
      <c r="D134" s="186" t="s">
        <v>124</v>
      </c>
      <c r="E134" s="203" t="s">
        <v>18</v>
      </c>
      <c r="F134" s="204" t="s">
        <v>192</v>
      </c>
      <c r="G134" s="202"/>
      <c r="H134" s="205">
        <v>2620</v>
      </c>
      <c r="I134" s="206"/>
      <c r="J134" s="202"/>
      <c r="K134" s="202"/>
      <c r="L134" s="207"/>
      <c r="M134" s="208"/>
      <c r="N134" s="209"/>
      <c r="O134" s="209"/>
      <c r="P134" s="209"/>
      <c r="Q134" s="209"/>
      <c r="R134" s="209"/>
      <c r="S134" s="209"/>
      <c r="T134" s="210"/>
      <c r="AT134" s="211" t="s">
        <v>124</v>
      </c>
      <c r="AU134" s="211" t="s">
        <v>79</v>
      </c>
      <c r="AV134" s="14" t="s">
        <v>79</v>
      </c>
      <c r="AW134" s="14" t="s">
        <v>32</v>
      </c>
      <c r="AX134" s="14" t="s">
        <v>6</v>
      </c>
      <c r="AY134" s="211" t="s">
        <v>113</v>
      </c>
    </row>
    <row r="135" spans="2:51" s="15" customFormat="1" ht="12">
      <c r="B135" s="212"/>
      <c r="C135" s="213"/>
      <c r="D135" s="186" t="s">
        <v>124</v>
      </c>
      <c r="E135" s="214" t="s">
        <v>18</v>
      </c>
      <c r="F135" s="215" t="s">
        <v>128</v>
      </c>
      <c r="G135" s="213"/>
      <c r="H135" s="216">
        <v>2620</v>
      </c>
      <c r="I135" s="217"/>
      <c r="J135" s="213"/>
      <c r="K135" s="213"/>
      <c r="L135" s="218"/>
      <c r="M135" s="219"/>
      <c r="N135" s="220"/>
      <c r="O135" s="220"/>
      <c r="P135" s="220"/>
      <c r="Q135" s="220"/>
      <c r="R135" s="220"/>
      <c r="S135" s="220"/>
      <c r="T135" s="221"/>
      <c r="AT135" s="222" t="s">
        <v>124</v>
      </c>
      <c r="AU135" s="222" t="s">
        <v>79</v>
      </c>
      <c r="AV135" s="15" t="s">
        <v>121</v>
      </c>
      <c r="AW135" s="15" t="s">
        <v>32</v>
      </c>
      <c r="AX135" s="15" t="s">
        <v>77</v>
      </c>
      <c r="AY135" s="222" t="s">
        <v>113</v>
      </c>
    </row>
    <row r="136" spans="1:65" s="2" customFormat="1" ht="16.5" customHeight="1">
      <c r="A136" s="34"/>
      <c r="B136" s="35"/>
      <c r="C136" s="173" t="s">
        <v>159</v>
      </c>
      <c r="D136" s="173" t="s">
        <v>116</v>
      </c>
      <c r="E136" s="174" t="s">
        <v>193</v>
      </c>
      <c r="F136" s="175" t="s">
        <v>194</v>
      </c>
      <c r="G136" s="176" t="s">
        <v>173</v>
      </c>
      <c r="H136" s="177">
        <v>64.7964</v>
      </c>
      <c r="I136" s="178"/>
      <c r="J136" s="177">
        <f>ROUND(I136*H136,15)</f>
        <v>0</v>
      </c>
      <c r="K136" s="175" t="s">
        <v>120</v>
      </c>
      <c r="L136" s="39"/>
      <c r="M136" s="179" t="s">
        <v>18</v>
      </c>
      <c r="N136" s="180" t="s">
        <v>41</v>
      </c>
      <c r="O136" s="64"/>
      <c r="P136" s="181">
        <f>O136*H136</f>
        <v>0</v>
      </c>
      <c r="Q136" s="181">
        <v>0</v>
      </c>
      <c r="R136" s="181">
        <f>Q136*H136</f>
        <v>0</v>
      </c>
      <c r="S136" s="181">
        <v>0</v>
      </c>
      <c r="T136" s="182">
        <f>S136*H136</f>
        <v>0</v>
      </c>
      <c r="U136" s="34"/>
      <c r="V136" s="34"/>
      <c r="W136" s="34"/>
      <c r="X136" s="34"/>
      <c r="Y136" s="34"/>
      <c r="Z136" s="34"/>
      <c r="AA136" s="34"/>
      <c r="AB136" s="34"/>
      <c r="AC136" s="34"/>
      <c r="AD136" s="34"/>
      <c r="AE136" s="34"/>
      <c r="AR136" s="183" t="s">
        <v>121</v>
      </c>
      <c r="AT136" s="183" t="s">
        <v>116</v>
      </c>
      <c r="AU136" s="183" t="s">
        <v>79</v>
      </c>
      <c r="AY136" s="17" t="s">
        <v>113</v>
      </c>
      <c r="BE136" s="184">
        <f>IF(N136="základní",J136,0)</f>
        <v>0</v>
      </c>
      <c r="BF136" s="184">
        <f>IF(N136="snížená",J136,0)</f>
        <v>0</v>
      </c>
      <c r="BG136" s="184">
        <f>IF(N136="zákl. přenesená",J136,0)</f>
        <v>0</v>
      </c>
      <c r="BH136" s="184">
        <f>IF(N136="sníž. přenesená",J136,0)</f>
        <v>0</v>
      </c>
      <c r="BI136" s="184">
        <f>IF(N136="nulová",J136,0)</f>
        <v>0</v>
      </c>
      <c r="BJ136" s="17" t="s">
        <v>77</v>
      </c>
      <c r="BK136" s="185">
        <f>ROUND(I136*H136,15)</f>
        <v>0</v>
      </c>
      <c r="BL136" s="17" t="s">
        <v>121</v>
      </c>
      <c r="BM136" s="183" t="s">
        <v>195</v>
      </c>
    </row>
    <row r="137" spans="1:47" s="2" customFormat="1" ht="28.8">
      <c r="A137" s="34"/>
      <c r="B137" s="35"/>
      <c r="C137" s="36"/>
      <c r="D137" s="186" t="s">
        <v>122</v>
      </c>
      <c r="E137" s="36"/>
      <c r="F137" s="187" t="s">
        <v>196</v>
      </c>
      <c r="G137" s="36"/>
      <c r="H137" s="36"/>
      <c r="I137" s="188"/>
      <c r="J137" s="36"/>
      <c r="K137" s="36"/>
      <c r="L137" s="39"/>
      <c r="M137" s="189"/>
      <c r="N137" s="190"/>
      <c r="O137" s="64"/>
      <c r="P137" s="64"/>
      <c r="Q137" s="64"/>
      <c r="R137" s="64"/>
      <c r="S137" s="64"/>
      <c r="T137" s="65"/>
      <c r="U137" s="34"/>
      <c r="V137" s="34"/>
      <c r="W137" s="34"/>
      <c r="X137" s="34"/>
      <c r="Y137" s="34"/>
      <c r="Z137" s="34"/>
      <c r="AA137" s="34"/>
      <c r="AB137" s="34"/>
      <c r="AC137" s="34"/>
      <c r="AD137" s="34"/>
      <c r="AE137" s="34"/>
      <c r="AT137" s="17" t="s">
        <v>122</v>
      </c>
      <c r="AU137" s="17" t="s">
        <v>79</v>
      </c>
    </row>
    <row r="138" spans="2:51" s="14" customFormat="1" ht="12">
      <c r="B138" s="201"/>
      <c r="C138" s="202"/>
      <c r="D138" s="186" t="s">
        <v>124</v>
      </c>
      <c r="E138" s="203" t="s">
        <v>18</v>
      </c>
      <c r="F138" s="204" t="s">
        <v>197</v>
      </c>
      <c r="G138" s="202"/>
      <c r="H138" s="205">
        <v>64.7964</v>
      </c>
      <c r="I138" s="206"/>
      <c r="J138" s="202"/>
      <c r="K138" s="202"/>
      <c r="L138" s="207"/>
      <c r="M138" s="208"/>
      <c r="N138" s="209"/>
      <c r="O138" s="209"/>
      <c r="P138" s="209"/>
      <c r="Q138" s="209"/>
      <c r="R138" s="209"/>
      <c r="S138" s="209"/>
      <c r="T138" s="210"/>
      <c r="AT138" s="211" t="s">
        <v>124</v>
      </c>
      <c r="AU138" s="211" t="s">
        <v>79</v>
      </c>
      <c r="AV138" s="14" t="s">
        <v>79</v>
      </c>
      <c r="AW138" s="14" t="s">
        <v>32</v>
      </c>
      <c r="AX138" s="14" t="s">
        <v>6</v>
      </c>
      <c r="AY138" s="211" t="s">
        <v>113</v>
      </c>
    </row>
    <row r="139" spans="2:51" s="15" customFormat="1" ht="12">
      <c r="B139" s="212"/>
      <c r="C139" s="213"/>
      <c r="D139" s="186" t="s">
        <v>124</v>
      </c>
      <c r="E139" s="214" t="s">
        <v>18</v>
      </c>
      <c r="F139" s="215" t="s">
        <v>128</v>
      </c>
      <c r="G139" s="213"/>
      <c r="H139" s="216">
        <v>64.7964</v>
      </c>
      <c r="I139" s="217"/>
      <c r="J139" s="213"/>
      <c r="K139" s="213"/>
      <c r="L139" s="218"/>
      <c r="M139" s="219"/>
      <c r="N139" s="220"/>
      <c r="O139" s="220"/>
      <c r="P139" s="220"/>
      <c r="Q139" s="220"/>
      <c r="R139" s="220"/>
      <c r="S139" s="220"/>
      <c r="T139" s="221"/>
      <c r="AT139" s="222" t="s">
        <v>124</v>
      </c>
      <c r="AU139" s="222" t="s">
        <v>79</v>
      </c>
      <c r="AV139" s="15" t="s">
        <v>121</v>
      </c>
      <c r="AW139" s="15" t="s">
        <v>32</v>
      </c>
      <c r="AX139" s="15" t="s">
        <v>77</v>
      </c>
      <c r="AY139" s="222" t="s">
        <v>113</v>
      </c>
    </row>
    <row r="140" spans="1:65" s="2" customFormat="1" ht="16.5" customHeight="1">
      <c r="A140" s="34"/>
      <c r="B140" s="35"/>
      <c r="C140" s="173" t="s">
        <v>198</v>
      </c>
      <c r="D140" s="173" t="s">
        <v>116</v>
      </c>
      <c r="E140" s="174" t="s">
        <v>199</v>
      </c>
      <c r="F140" s="175" t="s">
        <v>200</v>
      </c>
      <c r="G140" s="176" t="s">
        <v>173</v>
      </c>
      <c r="H140" s="177">
        <v>164.1229</v>
      </c>
      <c r="I140" s="178"/>
      <c r="J140" s="177">
        <f>ROUND(I140*H140,15)</f>
        <v>0</v>
      </c>
      <c r="K140" s="175" t="s">
        <v>120</v>
      </c>
      <c r="L140" s="39"/>
      <c r="M140" s="179" t="s">
        <v>18</v>
      </c>
      <c r="N140" s="180" t="s">
        <v>41</v>
      </c>
      <c r="O140" s="64"/>
      <c r="P140" s="181">
        <f>O140*H140</f>
        <v>0</v>
      </c>
      <c r="Q140" s="181">
        <v>0</v>
      </c>
      <c r="R140" s="181">
        <f>Q140*H140</f>
        <v>0</v>
      </c>
      <c r="S140" s="181">
        <v>0</v>
      </c>
      <c r="T140" s="182">
        <f>S140*H140</f>
        <v>0</v>
      </c>
      <c r="U140" s="34"/>
      <c r="V140" s="34"/>
      <c r="W140" s="34"/>
      <c r="X140" s="34"/>
      <c r="Y140" s="34"/>
      <c r="Z140" s="34"/>
      <c r="AA140" s="34"/>
      <c r="AB140" s="34"/>
      <c r="AC140" s="34"/>
      <c r="AD140" s="34"/>
      <c r="AE140" s="34"/>
      <c r="AR140" s="183" t="s">
        <v>121</v>
      </c>
      <c r="AT140" s="183" t="s">
        <v>116</v>
      </c>
      <c r="AU140" s="183" t="s">
        <v>79</v>
      </c>
      <c r="AY140" s="17" t="s">
        <v>113</v>
      </c>
      <c r="BE140" s="184">
        <f>IF(N140="základní",J140,0)</f>
        <v>0</v>
      </c>
      <c r="BF140" s="184">
        <f>IF(N140="snížená",J140,0)</f>
        <v>0</v>
      </c>
      <c r="BG140" s="184">
        <f>IF(N140="zákl. přenesená",J140,0)</f>
        <v>0</v>
      </c>
      <c r="BH140" s="184">
        <f>IF(N140="sníž. přenesená",J140,0)</f>
        <v>0</v>
      </c>
      <c r="BI140" s="184">
        <f>IF(N140="nulová",J140,0)</f>
        <v>0</v>
      </c>
      <c r="BJ140" s="17" t="s">
        <v>77</v>
      </c>
      <c r="BK140" s="185">
        <f>ROUND(I140*H140,15)</f>
        <v>0</v>
      </c>
      <c r="BL140" s="17" t="s">
        <v>121</v>
      </c>
      <c r="BM140" s="183" t="s">
        <v>201</v>
      </c>
    </row>
    <row r="141" spans="1:47" s="2" customFormat="1" ht="28.8">
      <c r="A141" s="34"/>
      <c r="B141" s="35"/>
      <c r="C141" s="36"/>
      <c r="D141" s="186" t="s">
        <v>122</v>
      </c>
      <c r="E141" s="36"/>
      <c r="F141" s="187" t="s">
        <v>202</v>
      </c>
      <c r="G141" s="36"/>
      <c r="H141" s="36"/>
      <c r="I141" s="188"/>
      <c r="J141" s="36"/>
      <c r="K141" s="36"/>
      <c r="L141" s="39"/>
      <c r="M141" s="189"/>
      <c r="N141" s="190"/>
      <c r="O141" s="64"/>
      <c r="P141" s="64"/>
      <c r="Q141" s="64"/>
      <c r="R141" s="64"/>
      <c r="S141" s="64"/>
      <c r="T141" s="65"/>
      <c r="U141" s="34"/>
      <c r="V141" s="34"/>
      <c r="W141" s="34"/>
      <c r="X141" s="34"/>
      <c r="Y141" s="34"/>
      <c r="Z141" s="34"/>
      <c r="AA141" s="34"/>
      <c r="AB141" s="34"/>
      <c r="AC141" s="34"/>
      <c r="AD141" s="34"/>
      <c r="AE141" s="34"/>
      <c r="AT141" s="17" t="s">
        <v>122</v>
      </c>
      <c r="AU141" s="17" t="s">
        <v>79</v>
      </c>
    </row>
    <row r="142" spans="2:51" s="14" customFormat="1" ht="12">
      <c r="B142" s="201"/>
      <c r="C142" s="202"/>
      <c r="D142" s="186" t="s">
        <v>124</v>
      </c>
      <c r="E142" s="203" t="s">
        <v>18</v>
      </c>
      <c r="F142" s="204" t="s">
        <v>203</v>
      </c>
      <c r="G142" s="202"/>
      <c r="H142" s="205">
        <v>164.1229</v>
      </c>
      <c r="I142" s="206"/>
      <c r="J142" s="202"/>
      <c r="K142" s="202"/>
      <c r="L142" s="207"/>
      <c r="M142" s="208"/>
      <c r="N142" s="209"/>
      <c r="O142" s="209"/>
      <c r="P142" s="209"/>
      <c r="Q142" s="209"/>
      <c r="R142" s="209"/>
      <c r="S142" s="209"/>
      <c r="T142" s="210"/>
      <c r="AT142" s="211" t="s">
        <v>124</v>
      </c>
      <c r="AU142" s="211" t="s">
        <v>79</v>
      </c>
      <c r="AV142" s="14" t="s">
        <v>79</v>
      </c>
      <c r="AW142" s="14" t="s">
        <v>32</v>
      </c>
      <c r="AX142" s="14" t="s">
        <v>6</v>
      </c>
      <c r="AY142" s="211" t="s">
        <v>113</v>
      </c>
    </row>
    <row r="143" spans="2:51" s="15" customFormat="1" ht="12">
      <c r="B143" s="212"/>
      <c r="C143" s="213"/>
      <c r="D143" s="186" t="s">
        <v>124</v>
      </c>
      <c r="E143" s="214" t="s">
        <v>18</v>
      </c>
      <c r="F143" s="215" t="s">
        <v>128</v>
      </c>
      <c r="G143" s="213"/>
      <c r="H143" s="216">
        <v>164.1229</v>
      </c>
      <c r="I143" s="217"/>
      <c r="J143" s="213"/>
      <c r="K143" s="213"/>
      <c r="L143" s="218"/>
      <c r="M143" s="219"/>
      <c r="N143" s="220"/>
      <c r="O143" s="220"/>
      <c r="P143" s="220"/>
      <c r="Q143" s="220"/>
      <c r="R143" s="220"/>
      <c r="S143" s="220"/>
      <c r="T143" s="221"/>
      <c r="AT143" s="222" t="s">
        <v>124</v>
      </c>
      <c r="AU143" s="222" t="s">
        <v>79</v>
      </c>
      <c r="AV143" s="15" t="s">
        <v>121</v>
      </c>
      <c r="AW143" s="15" t="s">
        <v>32</v>
      </c>
      <c r="AX143" s="15" t="s">
        <v>77</v>
      </c>
      <c r="AY143" s="222" t="s">
        <v>113</v>
      </c>
    </row>
    <row r="144" spans="1:65" s="2" customFormat="1" ht="22.8">
      <c r="A144" s="34"/>
      <c r="B144" s="35"/>
      <c r="C144" s="173" t="s">
        <v>166</v>
      </c>
      <c r="D144" s="173" t="s">
        <v>116</v>
      </c>
      <c r="E144" s="174" t="s">
        <v>204</v>
      </c>
      <c r="F144" s="175" t="s">
        <v>205</v>
      </c>
      <c r="G144" s="176" t="s">
        <v>119</v>
      </c>
      <c r="H144" s="177">
        <v>1.63</v>
      </c>
      <c r="I144" s="178"/>
      <c r="J144" s="177">
        <f>ROUND(I144*H144,15)</f>
        <v>0</v>
      </c>
      <c r="K144" s="175" t="s">
        <v>120</v>
      </c>
      <c r="L144" s="39"/>
      <c r="M144" s="179" t="s">
        <v>18</v>
      </c>
      <c r="N144" s="180" t="s">
        <v>41</v>
      </c>
      <c r="O144" s="64"/>
      <c r="P144" s="181">
        <f>O144*H144</f>
        <v>0</v>
      </c>
      <c r="Q144" s="181">
        <v>0</v>
      </c>
      <c r="R144" s="181">
        <f>Q144*H144</f>
        <v>0</v>
      </c>
      <c r="S144" s="181">
        <v>0</v>
      </c>
      <c r="T144" s="182">
        <f>S144*H144</f>
        <v>0</v>
      </c>
      <c r="U144" s="34"/>
      <c r="V144" s="34"/>
      <c r="W144" s="34"/>
      <c r="X144" s="34"/>
      <c r="Y144" s="34"/>
      <c r="Z144" s="34"/>
      <c r="AA144" s="34"/>
      <c r="AB144" s="34"/>
      <c r="AC144" s="34"/>
      <c r="AD144" s="34"/>
      <c r="AE144" s="34"/>
      <c r="AR144" s="183" t="s">
        <v>121</v>
      </c>
      <c r="AT144" s="183" t="s">
        <v>116</v>
      </c>
      <c r="AU144" s="183" t="s">
        <v>79</v>
      </c>
      <c r="AY144" s="17" t="s">
        <v>113</v>
      </c>
      <c r="BE144" s="184">
        <f>IF(N144="základní",J144,0)</f>
        <v>0</v>
      </c>
      <c r="BF144" s="184">
        <f>IF(N144="snížená",J144,0)</f>
        <v>0</v>
      </c>
      <c r="BG144" s="184">
        <f>IF(N144="zákl. přenesená",J144,0)</f>
        <v>0</v>
      </c>
      <c r="BH144" s="184">
        <f>IF(N144="sníž. přenesená",J144,0)</f>
        <v>0</v>
      </c>
      <c r="BI144" s="184">
        <f>IF(N144="nulová",J144,0)</f>
        <v>0</v>
      </c>
      <c r="BJ144" s="17" t="s">
        <v>77</v>
      </c>
      <c r="BK144" s="185">
        <f>ROUND(I144*H144,15)</f>
        <v>0</v>
      </c>
      <c r="BL144" s="17" t="s">
        <v>121</v>
      </c>
      <c r="BM144" s="183" t="s">
        <v>206</v>
      </c>
    </row>
    <row r="145" spans="1:47" s="2" customFormat="1" ht="105.6">
      <c r="A145" s="34"/>
      <c r="B145" s="35"/>
      <c r="C145" s="36"/>
      <c r="D145" s="186" t="s">
        <v>122</v>
      </c>
      <c r="E145" s="36"/>
      <c r="F145" s="187" t="s">
        <v>207</v>
      </c>
      <c r="G145" s="36"/>
      <c r="H145" s="36"/>
      <c r="I145" s="188"/>
      <c r="J145" s="36"/>
      <c r="K145" s="36"/>
      <c r="L145" s="39"/>
      <c r="M145" s="189"/>
      <c r="N145" s="190"/>
      <c r="O145" s="64"/>
      <c r="P145" s="64"/>
      <c r="Q145" s="64"/>
      <c r="R145" s="64"/>
      <c r="S145" s="64"/>
      <c r="T145" s="65"/>
      <c r="U145" s="34"/>
      <c r="V145" s="34"/>
      <c r="W145" s="34"/>
      <c r="X145" s="34"/>
      <c r="Y145" s="34"/>
      <c r="Z145" s="34"/>
      <c r="AA145" s="34"/>
      <c r="AB145" s="34"/>
      <c r="AC145" s="34"/>
      <c r="AD145" s="34"/>
      <c r="AE145" s="34"/>
      <c r="AT145" s="17" t="s">
        <v>122</v>
      </c>
      <c r="AU145" s="17" t="s">
        <v>79</v>
      </c>
    </row>
    <row r="146" spans="2:51" s="13" customFormat="1" ht="20.4">
      <c r="B146" s="191"/>
      <c r="C146" s="192"/>
      <c r="D146" s="186" t="s">
        <v>124</v>
      </c>
      <c r="E146" s="193" t="s">
        <v>18</v>
      </c>
      <c r="F146" s="194" t="s">
        <v>208</v>
      </c>
      <c r="G146" s="192"/>
      <c r="H146" s="193" t="s">
        <v>18</v>
      </c>
      <c r="I146" s="195"/>
      <c r="J146" s="192"/>
      <c r="K146" s="192"/>
      <c r="L146" s="196"/>
      <c r="M146" s="197"/>
      <c r="N146" s="198"/>
      <c r="O146" s="198"/>
      <c r="P146" s="198"/>
      <c r="Q146" s="198"/>
      <c r="R146" s="198"/>
      <c r="S146" s="198"/>
      <c r="T146" s="199"/>
      <c r="AT146" s="200" t="s">
        <v>124</v>
      </c>
      <c r="AU146" s="200" t="s">
        <v>79</v>
      </c>
      <c r="AV146" s="13" t="s">
        <v>77</v>
      </c>
      <c r="AW146" s="13" t="s">
        <v>32</v>
      </c>
      <c r="AX146" s="13" t="s">
        <v>6</v>
      </c>
      <c r="AY146" s="200" t="s">
        <v>113</v>
      </c>
    </row>
    <row r="147" spans="2:51" s="14" customFormat="1" ht="12">
      <c r="B147" s="201"/>
      <c r="C147" s="202"/>
      <c r="D147" s="186" t="s">
        <v>124</v>
      </c>
      <c r="E147" s="203" t="s">
        <v>18</v>
      </c>
      <c r="F147" s="204" t="s">
        <v>209</v>
      </c>
      <c r="G147" s="202"/>
      <c r="H147" s="205">
        <v>1.63</v>
      </c>
      <c r="I147" s="206"/>
      <c r="J147" s="202"/>
      <c r="K147" s="202"/>
      <c r="L147" s="207"/>
      <c r="M147" s="208"/>
      <c r="N147" s="209"/>
      <c r="O147" s="209"/>
      <c r="P147" s="209"/>
      <c r="Q147" s="209"/>
      <c r="R147" s="209"/>
      <c r="S147" s="209"/>
      <c r="T147" s="210"/>
      <c r="AT147" s="211" t="s">
        <v>124</v>
      </c>
      <c r="AU147" s="211" t="s">
        <v>79</v>
      </c>
      <c r="AV147" s="14" t="s">
        <v>79</v>
      </c>
      <c r="AW147" s="14" t="s">
        <v>32</v>
      </c>
      <c r="AX147" s="14" t="s">
        <v>6</v>
      </c>
      <c r="AY147" s="211" t="s">
        <v>113</v>
      </c>
    </row>
    <row r="148" spans="2:51" s="15" customFormat="1" ht="12">
      <c r="B148" s="212"/>
      <c r="C148" s="213"/>
      <c r="D148" s="186" t="s">
        <v>124</v>
      </c>
      <c r="E148" s="214" t="s">
        <v>18</v>
      </c>
      <c r="F148" s="215" t="s">
        <v>128</v>
      </c>
      <c r="G148" s="213"/>
      <c r="H148" s="216">
        <v>1.63</v>
      </c>
      <c r="I148" s="217"/>
      <c r="J148" s="213"/>
      <c r="K148" s="213"/>
      <c r="L148" s="218"/>
      <c r="M148" s="219"/>
      <c r="N148" s="220"/>
      <c r="O148" s="220"/>
      <c r="P148" s="220"/>
      <c r="Q148" s="220"/>
      <c r="R148" s="220"/>
      <c r="S148" s="220"/>
      <c r="T148" s="221"/>
      <c r="AT148" s="222" t="s">
        <v>124</v>
      </c>
      <c r="AU148" s="222" t="s">
        <v>79</v>
      </c>
      <c r="AV148" s="15" t="s">
        <v>121</v>
      </c>
      <c r="AW148" s="15" t="s">
        <v>32</v>
      </c>
      <c r="AX148" s="15" t="s">
        <v>77</v>
      </c>
      <c r="AY148" s="222" t="s">
        <v>113</v>
      </c>
    </row>
    <row r="149" spans="1:65" s="2" customFormat="1" ht="33" customHeight="1">
      <c r="A149" s="34"/>
      <c r="B149" s="35"/>
      <c r="C149" s="173" t="s">
        <v>8</v>
      </c>
      <c r="D149" s="173" t="s">
        <v>116</v>
      </c>
      <c r="E149" s="174" t="s">
        <v>210</v>
      </c>
      <c r="F149" s="175" t="s">
        <v>211</v>
      </c>
      <c r="G149" s="176" t="s">
        <v>212</v>
      </c>
      <c r="H149" s="177">
        <v>10</v>
      </c>
      <c r="I149" s="178"/>
      <c r="J149" s="177">
        <f>ROUND(I149*H149,15)</f>
        <v>0</v>
      </c>
      <c r="K149" s="175" t="s">
        <v>120</v>
      </c>
      <c r="L149" s="39"/>
      <c r="M149" s="179" t="s">
        <v>18</v>
      </c>
      <c r="N149" s="180" t="s">
        <v>41</v>
      </c>
      <c r="O149" s="64"/>
      <c r="P149" s="181">
        <f>O149*H149</f>
        <v>0</v>
      </c>
      <c r="Q149" s="181">
        <v>0</v>
      </c>
      <c r="R149" s="181">
        <f>Q149*H149</f>
        <v>0</v>
      </c>
      <c r="S149" s="181">
        <v>0</v>
      </c>
      <c r="T149" s="182">
        <f>S149*H149</f>
        <v>0</v>
      </c>
      <c r="U149" s="34"/>
      <c r="V149" s="34"/>
      <c r="W149" s="34"/>
      <c r="X149" s="34"/>
      <c r="Y149" s="34"/>
      <c r="Z149" s="34"/>
      <c r="AA149" s="34"/>
      <c r="AB149" s="34"/>
      <c r="AC149" s="34"/>
      <c r="AD149" s="34"/>
      <c r="AE149" s="34"/>
      <c r="AR149" s="183" t="s">
        <v>121</v>
      </c>
      <c r="AT149" s="183" t="s">
        <v>116</v>
      </c>
      <c r="AU149" s="183" t="s">
        <v>79</v>
      </c>
      <c r="AY149" s="17" t="s">
        <v>113</v>
      </c>
      <c r="BE149" s="184">
        <f>IF(N149="základní",J149,0)</f>
        <v>0</v>
      </c>
      <c r="BF149" s="184">
        <f>IF(N149="snížená",J149,0)</f>
        <v>0</v>
      </c>
      <c r="BG149" s="184">
        <f>IF(N149="zákl. přenesená",J149,0)</f>
        <v>0</v>
      </c>
      <c r="BH149" s="184">
        <f>IF(N149="sníž. přenesená",J149,0)</f>
        <v>0</v>
      </c>
      <c r="BI149" s="184">
        <f>IF(N149="nulová",J149,0)</f>
        <v>0</v>
      </c>
      <c r="BJ149" s="17" t="s">
        <v>77</v>
      </c>
      <c r="BK149" s="185">
        <f>ROUND(I149*H149,15)</f>
        <v>0</v>
      </c>
      <c r="BL149" s="17" t="s">
        <v>121</v>
      </c>
      <c r="BM149" s="183" t="s">
        <v>213</v>
      </c>
    </row>
    <row r="150" spans="1:47" s="2" customFormat="1" ht="86.4">
      <c r="A150" s="34"/>
      <c r="B150" s="35"/>
      <c r="C150" s="36"/>
      <c r="D150" s="186" t="s">
        <v>122</v>
      </c>
      <c r="E150" s="36"/>
      <c r="F150" s="187" t="s">
        <v>214</v>
      </c>
      <c r="G150" s="36"/>
      <c r="H150" s="36"/>
      <c r="I150" s="188"/>
      <c r="J150" s="36"/>
      <c r="K150" s="36"/>
      <c r="L150" s="39"/>
      <c r="M150" s="189"/>
      <c r="N150" s="190"/>
      <c r="O150" s="64"/>
      <c r="P150" s="64"/>
      <c r="Q150" s="64"/>
      <c r="R150" s="64"/>
      <c r="S150" s="64"/>
      <c r="T150" s="65"/>
      <c r="U150" s="34"/>
      <c r="V150" s="34"/>
      <c r="W150" s="34"/>
      <c r="X150" s="34"/>
      <c r="Y150" s="34"/>
      <c r="Z150" s="34"/>
      <c r="AA150" s="34"/>
      <c r="AB150" s="34"/>
      <c r="AC150" s="34"/>
      <c r="AD150" s="34"/>
      <c r="AE150" s="34"/>
      <c r="AT150" s="17" t="s">
        <v>122</v>
      </c>
      <c r="AU150" s="17" t="s">
        <v>79</v>
      </c>
    </row>
    <row r="151" spans="2:51" s="13" customFormat="1" ht="12">
      <c r="B151" s="191"/>
      <c r="C151" s="192"/>
      <c r="D151" s="186" t="s">
        <v>124</v>
      </c>
      <c r="E151" s="193" t="s">
        <v>18</v>
      </c>
      <c r="F151" s="194" t="s">
        <v>215</v>
      </c>
      <c r="G151" s="192"/>
      <c r="H151" s="193" t="s">
        <v>18</v>
      </c>
      <c r="I151" s="195"/>
      <c r="J151" s="192"/>
      <c r="K151" s="192"/>
      <c r="L151" s="196"/>
      <c r="M151" s="197"/>
      <c r="N151" s="198"/>
      <c r="O151" s="198"/>
      <c r="P151" s="198"/>
      <c r="Q151" s="198"/>
      <c r="R151" s="198"/>
      <c r="S151" s="198"/>
      <c r="T151" s="199"/>
      <c r="AT151" s="200" t="s">
        <v>124</v>
      </c>
      <c r="AU151" s="200" t="s">
        <v>79</v>
      </c>
      <c r="AV151" s="13" t="s">
        <v>77</v>
      </c>
      <c r="AW151" s="13" t="s">
        <v>32</v>
      </c>
      <c r="AX151" s="13" t="s">
        <v>6</v>
      </c>
      <c r="AY151" s="200" t="s">
        <v>113</v>
      </c>
    </row>
    <row r="152" spans="2:51" s="14" customFormat="1" ht="12">
      <c r="B152" s="201"/>
      <c r="C152" s="202"/>
      <c r="D152" s="186" t="s">
        <v>124</v>
      </c>
      <c r="E152" s="203" t="s">
        <v>18</v>
      </c>
      <c r="F152" s="204" t="s">
        <v>216</v>
      </c>
      <c r="G152" s="202"/>
      <c r="H152" s="205">
        <v>10</v>
      </c>
      <c r="I152" s="206"/>
      <c r="J152" s="202"/>
      <c r="K152" s="202"/>
      <c r="L152" s="207"/>
      <c r="M152" s="208"/>
      <c r="N152" s="209"/>
      <c r="O152" s="209"/>
      <c r="P152" s="209"/>
      <c r="Q152" s="209"/>
      <c r="R152" s="209"/>
      <c r="S152" s="209"/>
      <c r="T152" s="210"/>
      <c r="AT152" s="211" t="s">
        <v>124</v>
      </c>
      <c r="AU152" s="211" t="s">
        <v>79</v>
      </c>
      <c r="AV152" s="14" t="s">
        <v>79</v>
      </c>
      <c r="AW152" s="14" t="s">
        <v>32</v>
      </c>
      <c r="AX152" s="14" t="s">
        <v>6</v>
      </c>
      <c r="AY152" s="211" t="s">
        <v>113</v>
      </c>
    </row>
    <row r="153" spans="2:51" s="15" customFormat="1" ht="12">
      <c r="B153" s="212"/>
      <c r="C153" s="213"/>
      <c r="D153" s="186" t="s">
        <v>124</v>
      </c>
      <c r="E153" s="214" t="s">
        <v>18</v>
      </c>
      <c r="F153" s="215" t="s">
        <v>128</v>
      </c>
      <c r="G153" s="213"/>
      <c r="H153" s="216">
        <v>10</v>
      </c>
      <c r="I153" s="217"/>
      <c r="J153" s="213"/>
      <c r="K153" s="213"/>
      <c r="L153" s="218"/>
      <c r="M153" s="219"/>
      <c r="N153" s="220"/>
      <c r="O153" s="220"/>
      <c r="P153" s="220"/>
      <c r="Q153" s="220"/>
      <c r="R153" s="220"/>
      <c r="S153" s="220"/>
      <c r="T153" s="221"/>
      <c r="AT153" s="222" t="s">
        <v>124</v>
      </c>
      <c r="AU153" s="222" t="s">
        <v>79</v>
      </c>
      <c r="AV153" s="15" t="s">
        <v>121</v>
      </c>
      <c r="AW153" s="15" t="s">
        <v>32</v>
      </c>
      <c r="AX153" s="15" t="s">
        <v>77</v>
      </c>
      <c r="AY153" s="222" t="s">
        <v>113</v>
      </c>
    </row>
    <row r="154" spans="1:65" s="2" customFormat="1" ht="22.8">
      <c r="A154" s="34"/>
      <c r="B154" s="35"/>
      <c r="C154" s="173" t="s">
        <v>174</v>
      </c>
      <c r="D154" s="173" t="s">
        <v>116</v>
      </c>
      <c r="E154" s="174" t="s">
        <v>217</v>
      </c>
      <c r="F154" s="175" t="s">
        <v>218</v>
      </c>
      <c r="G154" s="176" t="s">
        <v>219</v>
      </c>
      <c r="H154" s="177">
        <v>2119</v>
      </c>
      <c r="I154" s="178"/>
      <c r="J154" s="177">
        <f>ROUND(I154*H154,15)</f>
        <v>0</v>
      </c>
      <c r="K154" s="175" t="s">
        <v>120</v>
      </c>
      <c r="L154" s="39"/>
      <c r="M154" s="179" t="s">
        <v>18</v>
      </c>
      <c r="N154" s="180" t="s">
        <v>41</v>
      </c>
      <c r="O154" s="64"/>
      <c r="P154" s="181">
        <f>O154*H154</f>
        <v>0</v>
      </c>
      <c r="Q154" s="181">
        <v>0</v>
      </c>
      <c r="R154" s="181">
        <f>Q154*H154</f>
        <v>0</v>
      </c>
      <c r="S154" s="181">
        <v>0</v>
      </c>
      <c r="T154" s="182">
        <f>S154*H154</f>
        <v>0</v>
      </c>
      <c r="U154" s="34"/>
      <c r="V154" s="34"/>
      <c r="W154" s="34"/>
      <c r="X154" s="34"/>
      <c r="Y154" s="34"/>
      <c r="Z154" s="34"/>
      <c r="AA154" s="34"/>
      <c r="AB154" s="34"/>
      <c r="AC154" s="34"/>
      <c r="AD154" s="34"/>
      <c r="AE154" s="34"/>
      <c r="AR154" s="183" t="s">
        <v>121</v>
      </c>
      <c r="AT154" s="183" t="s">
        <v>116</v>
      </c>
      <c r="AU154" s="183" t="s">
        <v>79</v>
      </c>
      <c r="AY154" s="17" t="s">
        <v>113</v>
      </c>
      <c r="BE154" s="184">
        <f>IF(N154="základní",J154,0)</f>
        <v>0</v>
      </c>
      <c r="BF154" s="184">
        <f>IF(N154="snížená",J154,0)</f>
        <v>0</v>
      </c>
      <c r="BG154" s="184">
        <f>IF(N154="zákl. přenesená",J154,0)</f>
        <v>0</v>
      </c>
      <c r="BH154" s="184">
        <f>IF(N154="sníž. přenesená",J154,0)</f>
        <v>0</v>
      </c>
      <c r="BI154" s="184">
        <f>IF(N154="nulová",J154,0)</f>
        <v>0</v>
      </c>
      <c r="BJ154" s="17" t="s">
        <v>77</v>
      </c>
      <c r="BK154" s="185">
        <f>ROUND(I154*H154,15)</f>
        <v>0</v>
      </c>
      <c r="BL154" s="17" t="s">
        <v>121</v>
      </c>
      <c r="BM154" s="183" t="s">
        <v>220</v>
      </c>
    </row>
    <row r="155" spans="1:47" s="2" customFormat="1" ht="48">
      <c r="A155" s="34"/>
      <c r="B155" s="35"/>
      <c r="C155" s="36"/>
      <c r="D155" s="186" t="s">
        <v>122</v>
      </c>
      <c r="E155" s="36"/>
      <c r="F155" s="187" t="s">
        <v>221</v>
      </c>
      <c r="G155" s="36"/>
      <c r="H155" s="36"/>
      <c r="I155" s="188"/>
      <c r="J155" s="36"/>
      <c r="K155" s="36"/>
      <c r="L155" s="39"/>
      <c r="M155" s="189"/>
      <c r="N155" s="190"/>
      <c r="O155" s="64"/>
      <c r="P155" s="64"/>
      <c r="Q155" s="64"/>
      <c r="R155" s="64"/>
      <c r="S155" s="64"/>
      <c r="T155" s="65"/>
      <c r="U155" s="34"/>
      <c r="V155" s="34"/>
      <c r="W155" s="34"/>
      <c r="X155" s="34"/>
      <c r="Y155" s="34"/>
      <c r="Z155" s="34"/>
      <c r="AA155" s="34"/>
      <c r="AB155" s="34"/>
      <c r="AC155" s="34"/>
      <c r="AD155" s="34"/>
      <c r="AE155" s="34"/>
      <c r="AT155" s="17" t="s">
        <v>122</v>
      </c>
      <c r="AU155" s="17" t="s">
        <v>79</v>
      </c>
    </row>
    <row r="156" spans="2:51" s="13" customFormat="1" ht="12">
      <c r="B156" s="191"/>
      <c r="C156" s="192"/>
      <c r="D156" s="186" t="s">
        <v>124</v>
      </c>
      <c r="E156" s="193" t="s">
        <v>18</v>
      </c>
      <c r="F156" s="194" t="s">
        <v>222</v>
      </c>
      <c r="G156" s="192"/>
      <c r="H156" s="193" t="s">
        <v>18</v>
      </c>
      <c r="I156" s="195"/>
      <c r="J156" s="192"/>
      <c r="K156" s="192"/>
      <c r="L156" s="196"/>
      <c r="M156" s="197"/>
      <c r="N156" s="198"/>
      <c r="O156" s="198"/>
      <c r="P156" s="198"/>
      <c r="Q156" s="198"/>
      <c r="R156" s="198"/>
      <c r="S156" s="198"/>
      <c r="T156" s="199"/>
      <c r="AT156" s="200" t="s">
        <v>124</v>
      </c>
      <c r="AU156" s="200" t="s">
        <v>79</v>
      </c>
      <c r="AV156" s="13" t="s">
        <v>77</v>
      </c>
      <c r="AW156" s="13" t="s">
        <v>32</v>
      </c>
      <c r="AX156" s="13" t="s">
        <v>6</v>
      </c>
      <c r="AY156" s="200" t="s">
        <v>113</v>
      </c>
    </row>
    <row r="157" spans="2:51" s="14" customFormat="1" ht="12">
      <c r="B157" s="201"/>
      <c r="C157" s="202"/>
      <c r="D157" s="186" t="s">
        <v>124</v>
      </c>
      <c r="E157" s="203" t="s">
        <v>18</v>
      </c>
      <c r="F157" s="204" t="s">
        <v>223</v>
      </c>
      <c r="G157" s="202"/>
      <c r="H157" s="205">
        <v>2119</v>
      </c>
      <c r="I157" s="206"/>
      <c r="J157" s="202"/>
      <c r="K157" s="202"/>
      <c r="L157" s="207"/>
      <c r="M157" s="208"/>
      <c r="N157" s="209"/>
      <c r="O157" s="209"/>
      <c r="P157" s="209"/>
      <c r="Q157" s="209"/>
      <c r="R157" s="209"/>
      <c r="S157" s="209"/>
      <c r="T157" s="210"/>
      <c r="AT157" s="211" t="s">
        <v>124</v>
      </c>
      <c r="AU157" s="211" t="s">
        <v>79</v>
      </c>
      <c r="AV157" s="14" t="s">
        <v>79</v>
      </c>
      <c r="AW157" s="14" t="s">
        <v>32</v>
      </c>
      <c r="AX157" s="14" t="s">
        <v>6</v>
      </c>
      <c r="AY157" s="211" t="s">
        <v>113</v>
      </c>
    </row>
    <row r="158" spans="2:51" s="15" customFormat="1" ht="12">
      <c r="B158" s="212"/>
      <c r="C158" s="213"/>
      <c r="D158" s="186" t="s">
        <v>124</v>
      </c>
      <c r="E158" s="214" t="s">
        <v>18</v>
      </c>
      <c r="F158" s="215" t="s">
        <v>128</v>
      </c>
      <c r="G158" s="213"/>
      <c r="H158" s="216">
        <v>2119</v>
      </c>
      <c r="I158" s="217"/>
      <c r="J158" s="213"/>
      <c r="K158" s="213"/>
      <c r="L158" s="218"/>
      <c r="M158" s="219"/>
      <c r="N158" s="220"/>
      <c r="O158" s="220"/>
      <c r="P158" s="220"/>
      <c r="Q158" s="220"/>
      <c r="R158" s="220"/>
      <c r="S158" s="220"/>
      <c r="T158" s="221"/>
      <c r="AT158" s="222" t="s">
        <v>124</v>
      </c>
      <c r="AU158" s="222" t="s">
        <v>79</v>
      </c>
      <c r="AV158" s="15" t="s">
        <v>121</v>
      </c>
      <c r="AW158" s="15" t="s">
        <v>32</v>
      </c>
      <c r="AX158" s="15" t="s">
        <v>77</v>
      </c>
      <c r="AY158" s="222" t="s">
        <v>113</v>
      </c>
    </row>
    <row r="159" spans="1:65" s="2" customFormat="1" ht="55.5" customHeight="1">
      <c r="A159" s="34"/>
      <c r="B159" s="35"/>
      <c r="C159" s="173" t="s">
        <v>224</v>
      </c>
      <c r="D159" s="173" t="s">
        <v>116</v>
      </c>
      <c r="E159" s="174" t="s">
        <v>225</v>
      </c>
      <c r="F159" s="175" t="s">
        <v>226</v>
      </c>
      <c r="G159" s="176" t="s">
        <v>173</v>
      </c>
      <c r="H159" s="177">
        <v>2028.8056</v>
      </c>
      <c r="I159" s="178"/>
      <c r="J159" s="177">
        <f>ROUND(I159*H159,15)</f>
        <v>0</v>
      </c>
      <c r="K159" s="175" t="s">
        <v>120</v>
      </c>
      <c r="L159" s="39"/>
      <c r="M159" s="179" t="s">
        <v>18</v>
      </c>
      <c r="N159" s="180" t="s">
        <v>41</v>
      </c>
      <c r="O159" s="64"/>
      <c r="P159" s="181">
        <f>O159*H159</f>
        <v>0</v>
      </c>
      <c r="Q159" s="181">
        <v>0</v>
      </c>
      <c r="R159" s="181">
        <f>Q159*H159</f>
        <v>0</v>
      </c>
      <c r="S159" s="181">
        <v>0</v>
      </c>
      <c r="T159" s="182">
        <f>S159*H159</f>
        <v>0</v>
      </c>
      <c r="U159" s="34"/>
      <c r="V159" s="34"/>
      <c r="W159" s="34"/>
      <c r="X159" s="34"/>
      <c r="Y159" s="34"/>
      <c r="Z159" s="34"/>
      <c r="AA159" s="34"/>
      <c r="AB159" s="34"/>
      <c r="AC159" s="34"/>
      <c r="AD159" s="34"/>
      <c r="AE159" s="34"/>
      <c r="AR159" s="183" t="s">
        <v>121</v>
      </c>
      <c r="AT159" s="183" t="s">
        <v>116</v>
      </c>
      <c r="AU159" s="183" t="s">
        <v>79</v>
      </c>
      <c r="AY159" s="17" t="s">
        <v>113</v>
      </c>
      <c r="BE159" s="184">
        <f>IF(N159="základní",J159,0)</f>
        <v>0</v>
      </c>
      <c r="BF159" s="184">
        <f>IF(N159="snížená",J159,0)</f>
        <v>0</v>
      </c>
      <c r="BG159" s="184">
        <f>IF(N159="zákl. přenesená",J159,0)</f>
        <v>0</v>
      </c>
      <c r="BH159" s="184">
        <f>IF(N159="sníž. přenesená",J159,0)</f>
        <v>0</v>
      </c>
      <c r="BI159" s="184">
        <f>IF(N159="nulová",J159,0)</f>
        <v>0</v>
      </c>
      <c r="BJ159" s="17" t="s">
        <v>77</v>
      </c>
      <c r="BK159" s="185">
        <f>ROUND(I159*H159,15)</f>
        <v>0</v>
      </c>
      <c r="BL159" s="17" t="s">
        <v>121</v>
      </c>
      <c r="BM159" s="183" t="s">
        <v>227</v>
      </c>
    </row>
    <row r="160" spans="1:47" s="2" customFormat="1" ht="86.4">
      <c r="A160" s="34"/>
      <c r="B160" s="35"/>
      <c r="C160" s="36"/>
      <c r="D160" s="186" t="s">
        <v>122</v>
      </c>
      <c r="E160" s="36"/>
      <c r="F160" s="187" t="s">
        <v>228</v>
      </c>
      <c r="G160" s="36"/>
      <c r="H160" s="36"/>
      <c r="I160" s="188"/>
      <c r="J160" s="36"/>
      <c r="K160" s="36"/>
      <c r="L160" s="39"/>
      <c r="M160" s="189"/>
      <c r="N160" s="190"/>
      <c r="O160" s="64"/>
      <c r="P160" s="64"/>
      <c r="Q160" s="64"/>
      <c r="R160" s="64"/>
      <c r="S160" s="64"/>
      <c r="T160" s="65"/>
      <c r="U160" s="34"/>
      <c r="V160" s="34"/>
      <c r="W160" s="34"/>
      <c r="X160" s="34"/>
      <c r="Y160" s="34"/>
      <c r="Z160" s="34"/>
      <c r="AA160" s="34"/>
      <c r="AB160" s="34"/>
      <c r="AC160" s="34"/>
      <c r="AD160" s="34"/>
      <c r="AE160" s="34"/>
      <c r="AT160" s="17" t="s">
        <v>122</v>
      </c>
      <c r="AU160" s="17" t="s">
        <v>79</v>
      </c>
    </row>
    <row r="161" spans="2:51" s="13" customFormat="1" ht="20.4">
      <c r="B161" s="191"/>
      <c r="C161" s="192"/>
      <c r="D161" s="186" t="s">
        <v>124</v>
      </c>
      <c r="E161" s="193" t="s">
        <v>18</v>
      </c>
      <c r="F161" s="194" t="s">
        <v>229</v>
      </c>
      <c r="G161" s="192"/>
      <c r="H161" s="193" t="s">
        <v>18</v>
      </c>
      <c r="I161" s="195"/>
      <c r="J161" s="192"/>
      <c r="K161" s="192"/>
      <c r="L161" s="196"/>
      <c r="M161" s="197"/>
      <c r="N161" s="198"/>
      <c r="O161" s="198"/>
      <c r="P161" s="198"/>
      <c r="Q161" s="198"/>
      <c r="R161" s="198"/>
      <c r="S161" s="198"/>
      <c r="T161" s="199"/>
      <c r="AT161" s="200" t="s">
        <v>124</v>
      </c>
      <c r="AU161" s="200" t="s">
        <v>79</v>
      </c>
      <c r="AV161" s="13" t="s">
        <v>77</v>
      </c>
      <c r="AW161" s="13" t="s">
        <v>32</v>
      </c>
      <c r="AX161" s="13" t="s">
        <v>6</v>
      </c>
      <c r="AY161" s="200" t="s">
        <v>113</v>
      </c>
    </row>
    <row r="162" spans="2:51" s="13" customFormat="1" ht="20.4">
      <c r="B162" s="191"/>
      <c r="C162" s="192"/>
      <c r="D162" s="186" t="s">
        <v>124</v>
      </c>
      <c r="E162" s="193" t="s">
        <v>18</v>
      </c>
      <c r="F162" s="194" t="s">
        <v>230</v>
      </c>
      <c r="G162" s="192"/>
      <c r="H162" s="193" t="s">
        <v>18</v>
      </c>
      <c r="I162" s="195"/>
      <c r="J162" s="192"/>
      <c r="K162" s="192"/>
      <c r="L162" s="196"/>
      <c r="M162" s="197"/>
      <c r="N162" s="198"/>
      <c r="O162" s="198"/>
      <c r="P162" s="198"/>
      <c r="Q162" s="198"/>
      <c r="R162" s="198"/>
      <c r="S162" s="198"/>
      <c r="T162" s="199"/>
      <c r="AT162" s="200" t="s">
        <v>124</v>
      </c>
      <c r="AU162" s="200" t="s">
        <v>79</v>
      </c>
      <c r="AV162" s="13" t="s">
        <v>77</v>
      </c>
      <c r="AW162" s="13" t="s">
        <v>32</v>
      </c>
      <c r="AX162" s="13" t="s">
        <v>6</v>
      </c>
      <c r="AY162" s="200" t="s">
        <v>113</v>
      </c>
    </row>
    <row r="163" spans="2:51" s="14" customFormat="1" ht="12">
      <c r="B163" s="201"/>
      <c r="C163" s="202"/>
      <c r="D163" s="186" t="s">
        <v>124</v>
      </c>
      <c r="E163" s="203" t="s">
        <v>18</v>
      </c>
      <c r="F163" s="204" t="s">
        <v>231</v>
      </c>
      <c r="G163" s="202"/>
      <c r="H163" s="205">
        <v>2028.8056</v>
      </c>
      <c r="I163" s="206"/>
      <c r="J163" s="202"/>
      <c r="K163" s="202"/>
      <c r="L163" s="207"/>
      <c r="M163" s="208"/>
      <c r="N163" s="209"/>
      <c r="O163" s="209"/>
      <c r="P163" s="209"/>
      <c r="Q163" s="209"/>
      <c r="R163" s="209"/>
      <c r="S163" s="209"/>
      <c r="T163" s="210"/>
      <c r="AT163" s="211" t="s">
        <v>124</v>
      </c>
      <c r="AU163" s="211" t="s">
        <v>79</v>
      </c>
      <c r="AV163" s="14" t="s">
        <v>79</v>
      </c>
      <c r="AW163" s="14" t="s">
        <v>32</v>
      </c>
      <c r="AX163" s="14" t="s">
        <v>6</v>
      </c>
      <c r="AY163" s="211" t="s">
        <v>113</v>
      </c>
    </row>
    <row r="164" spans="2:51" s="15" customFormat="1" ht="12">
      <c r="B164" s="212"/>
      <c r="C164" s="213"/>
      <c r="D164" s="186" t="s">
        <v>124</v>
      </c>
      <c r="E164" s="214" t="s">
        <v>18</v>
      </c>
      <c r="F164" s="215" t="s">
        <v>128</v>
      </c>
      <c r="G164" s="213"/>
      <c r="H164" s="216">
        <v>2028.8056</v>
      </c>
      <c r="I164" s="217"/>
      <c r="J164" s="213"/>
      <c r="K164" s="213"/>
      <c r="L164" s="218"/>
      <c r="M164" s="219"/>
      <c r="N164" s="220"/>
      <c r="O164" s="220"/>
      <c r="P164" s="220"/>
      <c r="Q164" s="220"/>
      <c r="R164" s="220"/>
      <c r="S164" s="220"/>
      <c r="T164" s="221"/>
      <c r="AT164" s="222" t="s">
        <v>124</v>
      </c>
      <c r="AU164" s="222" t="s">
        <v>79</v>
      </c>
      <c r="AV164" s="15" t="s">
        <v>121</v>
      </c>
      <c r="AW164" s="15" t="s">
        <v>32</v>
      </c>
      <c r="AX164" s="15" t="s">
        <v>77</v>
      </c>
      <c r="AY164" s="222" t="s">
        <v>113</v>
      </c>
    </row>
    <row r="165" spans="1:65" s="2" customFormat="1" ht="22.8">
      <c r="A165" s="34"/>
      <c r="B165" s="35"/>
      <c r="C165" s="173" t="s">
        <v>182</v>
      </c>
      <c r="D165" s="173" t="s">
        <v>116</v>
      </c>
      <c r="E165" s="174" t="s">
        <v>232</v>
      </c>
      <c r="F165" s="175" t="s">
        <v>233</v>
      </c>
      <c r="G165" s="176" t="s">
        <v>219</v>
      </c>
      <c r="H165" s="177">
        <v>900</v>
      </c>
      <c r="I165" s="178"/>
      <c r="J165" s="177">
        <f>ROUND(I165*H165,15)</f>
        <v>0</v>
      </c>
      <c r="K165" s="175" t="s">
        <v>120</v>
      </c>
      <c r="L165" s="39"/>
      <c r="M165" s="179" t="s">
        <v>18</v>
      </c>
      <c r="N165" s="180" t="s">
        <v>41</v>
      </c>
      <c r="O165" s="64"/>
      <c r="P165" s="181">
        <f>O165*H165</f>
        <v>0</v>
      </c>
      <c r="Q165" s="181">
        <v>0</v>
      </c>
      <c r="R165" s="181">
        <f>Q165*H165</f>
        <v>0</v>
      </c>
      <c r="S165" s="181">
        <v>0</v>
      </c>
      <c r="T165" s="182">
        <f>S165*H165</f>
        <v>0</v>
      </c>
      <c r="U165" s="34"/>
      <c r="V165" s="34"/>
      <c r="W165" s="34"/>
      <c r="X165" s="34"/>
      <c r="Y165" s="34"/>
      <c r="Z165" s="34"/>
      <c r="AA165" s="34"/>
      <c r="AB165" s="34"/>
      <c r="AC165" s="34"/>
      <c r="AD165" s="34"/>
      <c r="AE165" s="34"/>
      <c r="AR165" s="183" t="s">
        <v>121</v>
      </c>
      <c r="AT165" s="183" t="s">
        <v>116</v>
      </c>
      <c r="AU165" s="183" t="s">
        <v>79</v>
      </c>
      <c r="AY165" s="17" t="s">
        <v>113</v>
      </c>
      <c r="BE165" s="184">
        <f>IF(N165="základní",J165,0)</f>
        <v>0</v>
      </c>
      <c r="BF165" s="184">
        <f>IF(N165="snížená",J165,0)</f>
        <v>0</v>
      </c>
      <c r="BG165" s="184">
        <f>IF(N165="zákl. přenesená",J165,0)</f>
        <v>0</v>
      </c>
      <c r="BH165" s="184">
        <f>IF(N165="sníž. přenesená",J165,0)</f>
        <v>0</v>
      </c>
      <c r="BI165" s="184">
        <f>IF(N165="nulová",J165,0)</f>
        <v>0</v>
      </c>
      <c r="BJ165" s="17" t="s">
        <v>77</v>
      </c>
      <c r="BK165" s="185">
        <f>ROUND(I165*H165,15)</f>
        <v>0</v>
      </c>
      <c r="BL165" s="17" t="s">
        <v>121</v>
      </c>
      <c r="BM165" s="183" t="s">
        <v>234</v>
      </c>
    </row>
    <row r="166" spans="1:47" s="2" customFormat="1" ht="38.4">
      <c r="A166" s="34"/>
      <c r="B166" s="35"/>
      <c r="C166" s="36"/>
      <c r="D166" s="186" t="s">
        <v>122</v>
      </c>
      <c r="E166" s="36"/>
      <c r="F166" s="187" t="s">
        <v>235</v>
      </c>
      <c r="G166" s="36"/>
      <c r="H166" s="36"/>
      <c r="I166" s="188"/>
      <c r="J166" s="36"/>
      <c r="K166" s="36"/>
      <c r="L166" s="39"/>
      <c r="M166" s="189"/>
      <c r="N166" s="190"/>
      <c r="O166" s="64"/>
      <c r="P166" s="64"/>
      <c r="Q166" s="64"/>
      <c r="R166" s="64"/>
      <c r="S166" s="64"/>
      <c r="T166" s="65"/>
      <c r="U166" s="34"/>
      <c r="V166" s="34"/>
      <c r="W166" s="34"/>
      <c r="X166" s="34"/>
      <c r="Y166" s="34"/>
      <c r="Z166" s="34"/>
      <c r="AA166" s="34"/>
      <c r="AB166" s="34"/>
      <c r="AC166" s="34"/>
      <c r="AD166" s="34"/>
      <c r="AE166" s="34"/>
      <c r="AT166" s="17" t="s">
        <v>122</v>
      </c>
      <c r="AU166" s="17" t="s">
        <v>79</v>
      </c>
    </row>
    <row r="167" spans="2:51" s="13" customFormat="1" ht="12">
      <c r="B167" s="191"/>
      <c r="C167" s="192"/>
      <c r="D167" s="186" t="s">
        <v>124</v>
      </c>
      <c r="E167" s="193" t="s">
        <v>18</v>
      </c>
      <c r="F167" s="194" t="s">
        <v>236</v>
      </c>
      <c r="G167" s="192"/>
      <c r="H167" s="193" t="s">
        <v>18</v>
      </c>
      <c r="I167" s="195"/>
      <c r="J167" s="192"/>
      <c r="K167" s="192"/>
      <c r="L167" s="196"/>
      <c r="M167" s="197"/>
      <c r="N167" s="198"/>
      <c r="O167" s="198"/>
      <c r="P167" s="198"/>
      <c r="Q167" s="198"/>
      <c r="R167" s="198"/>
      <c r="S167" s="198"/>
      <c r="T167" s="199"/>
      <c r="AT167" s="200" t="s">
        <v>124</v>
      </c>
      <c r="AU167" s="200" t="s">
        <v>79</v>
      </c>
      <c r="AV167" s="13" t="s">
        <v>77</v>
      </c>
      <c r="AW167" s="13" t="s">
        <v>32</v>
      </c>
      <c r="AX167" s="13" t="s">
        <v>6</v>
      </c>
      <c r="AY167" s="200" t="s">
        <v>113</v>
      </c>
    </row>
    <row r="168" spans="2:51" s="14" customFormat="1" ht="12">
      <c r="B168" s="201"/>
      <c r="C168" s="202"/>
      <c r="D168" s="186" t="s">
        <v>124</v>
      </c>
      <c r="E168" s="203" t="s">
        <v>18</v>
      </c>
      <c r="F168" s="204" t="s">
        <v>237</v>
      </c>
      <c r="G168" s="202"/>
      <c r="H168" s="205">
        <v>900</v>
      </c>
      <c r="I168" s="206"/>
      <c r="J168" s="202"/>
      <c r="K168" s="202"/>
      <c r="L168" s="207"/>
      <c r="M168" s="208"/>
      <c r="N168" s="209"/>
      <c r="O168" s="209"/>
      <c r="P168" s="209"/>
      <c r="Q168" s="209"/>
      <c r="R168" s="209"/>
      <c r="S168" s="209"/>
      <c r="T168" s="210"/>
      <c r="AT168" s="211" t="s">
        <v>124</v>
      </c>
      <c r="AU168" s="211" t="s">
        <v>79</v>
      </c>
      <c r="AV168" s="14" t="s">
        <v>79</v>
      </c>
      <c r="AW168" s="14" t="s">
        <v>32</v>
      </c>
      <c r="AX168" s="14" t="s">
        <v>6</v>
      </c>
      <c r="AY168" s="211" t="s">
        <v>113</v>
      </c>
    </row>
    <row r="169" spans="2:51" s="15" customFormat="1" ht="12">
      <c r="B169" s="212"/>
      <c r="C169" s="213"/>
      <c r="D169" s="186" t="s">
        <v>124</v>
      </c>
      <c r="E169" s="214" t="s">
        <v>18</v>
      </c>
      <c r="F169" s="215" t="s">
        <v>128</v>
      </c>
      <c r="G169" s="213"/>
      <c r="H169" s="216">
        <v>900</v>
      </c>
      <c r="I169" s="217"/>
      <c r="J169" s="213"/>
      <c r="K169" s="213"/>
      <c r="L169" s="218"/>
      <c r="M169" s="219"/>
      <c r="N169" s="220"/>
      <c r="O169" s="220"/>
      <c r="P169" s="220"/>
      <c r="Q169" s="220"/>
      <c r="R169" s="220"/>
      <c r="S169" s="220"/>
      <c r="T169" s="221"/>
      <c r="AT169" s="222" t="s">
        <v>124</v>
      </c>
      <c r="AU169" s="222" t="s">
        <v>79</v>
      </c>
      <c r="AV169" s="15" t="s">
        <v>121</v>
      </c>
      <c r="AW169" s="15" t="s">
        <v>32</v>
      </c>
      <c r="AX169" s="15" t="s">
        <v>77</v>
      </c>
      <c r="AY169" s="222" t="s">
        <v>113</v>
      </c>
    </row>
    <row r="170" spans="1:65" s="2" customFormat="1" ht="16.5" customHeight="1">
      <c r="A170" s="34"/>
      <c r="B170" s="35"/>
      <c r="C170" s="173" t="s">
        <v>238</v>
      </c>
      <c r="D170" s="173" t="s">
        <v>116</v>
      </c>
      <c r="E170" s="174" t="s">
        <v>239</v>
      </c>
      <c r="F170" s="175" t="s">
        <v>240</v>
      </c>
      <c r="G170" s="176" t="s">
        <v>212</v>
      </c>
      <c r="H170" s="177">
        <v>961.525</v>
      </c>
      <c r="I170" s="178"/>
      <c r="J170" s="177">
        <f>ROUND(I170*H170,15)</f>
        <v>0</v>
      </c>
      <c r="K170" s="175" t="s">
        <v>120</v>
      </c>
      <c r="L170" s="39"/>
      <c r="M170" s="179" t="s">
        <v>18</v>
      </c>
      <c r="N170" s="180" t="s">
        <v>41</v>
      </c>
      <c r="O170" s="64"/>
      <c r="P170" s="181">
        <f>O170*H170</f>
        <v>0</v>
      </c>
      <c r="Q170" s="181">
        <v>0</v>
      </c>
      <c r="R170" s="181">
        <f>Q170*H170</f>
        <v>0</v>
      </c>
      <c r="S170" s="181">
        <v>0</v>
      </c>
      <c r="T170" s="182">
        <f>S170*H170</f>
        <v>0</v>
      </c>
      <c r="U170" s="34"/>
      <c r="V170" s="34"/>
      <c r="W170" s="34"/>
      <c r="X170" s="34"/>
      <c r="Y170" s="34"/>
      <c r="Z170" s="34"/>
      <c r="AA170" s="34"/>
      <c r="AB170" s="34"/>
      <c r="AC170" s="34"/>
      <c r="AD170" s="34"/>
      <c r="AE170" s="34"/>
      <c r="AR170" s="183" t="s">
        <v>121</v>
      </c>
      <c r="AT170" s="183" t="s">
        <v>116</v>
      </c>
      <c r="AU170" s="183" t="s">
        <v>79</v>
      </c>
      <c r="AY170" s="17" t="s">
        <v>113</v>
      </c>
      <c r="BE170" s="184">
        <f>IF(N170="základní",J170,0)</f>
        <v>0</v>
      </c>
      <c r="BF170" s="184">
        <f>IF(N170="snížená",J170,0)</f>
        <v>0</v>
      </c>
      <c r="BG170" s="184">
        <f>IF(N170="zákl. přenesená",J170,0)</f>
        <v>0</v>
      </c>
      <c r="BH170" s="184">
        <f>IF(N170="sníž. přenesená",J170,0)</f>
        <v>0</v>
      </c>
      <c r="BI170" s="184">
        <f>IF(N170="nulová",J170,0)</f>
        <v>0</v>
      </c>
      <c r="BJ170" s="17" t="s">
        <v>77</v>
      </c>
      <c r="BK170" s="185">
        <f>ROUND(I170*H170,15)</f>
        <v>0</v>
      </c>
      <c r="BL170" s="17" t="s">
        <v>121</v>
      </c>
      <c r="BM170" s="183" t="s">
        <v>241</v>
      </c>
    </row>
    <row r="171" spans="1:47" s="2" customFormat="1" ht="48">
      <c r="A171" s="34"/>
      <c r="B171" s="35"/>
      <c r="C171" s="36"/>
      <c r="D171" s="186" t="s">
        <v>122</v>
      </c>
      <c r="E171" s="36"/>
      <c r="F171" s="187" t="s">
        <v>242</v>
      </c>
      <c r="G171" s="36"/>
      <c r="H171" s="36"/>
      <c r="I171" s="188"/>
      <c r="J171" s="36"/>
      <c r="K171" s="36"/>
      <c r="L171" s="39"/>
      <c r="M171" s="189"/>
      <c r="N171" s="190"/>
      <c r="O171" s="64"/>
      <c r="P171" s="64"/>
      <c r="Q171" s="64"/>
      <c r="R171" s="64"/>
      <c r="S171" s="64"/>
      <c r="T171" s="65"/>
      <c r="U171" s="34"/>
      <c r="V171" s="34"/>
      <c r="W171" s="34"/>
      <c r="X171" s="34"/>
      <c r="Y171" s="34"/>
      <c r="Z171" s="34"/>
      <c r="AA171" s="34"/>
      <c r="AB171" s="34"/>
      <c r="AC171" s="34"/>
      <c r="AD171" s="34"/>
      <c r="AE171" s="34"/>
      <c r="AT171" s="17" t="s">
        <v>122</v>
      </c>
      <c r="AU171" s="17" t="s">
        <v>79</v>
      </c>
    </row>
    <row r="172" spans="2:51" s="13" customFormat="1" ht="12">
      <c r="B172" s="191"/>
      <c r="C172" s="192"/>
      <c r="D172" s="186" t="s">
        <v>124</v>
      </c>
      <c r="E172" s="193" t="s">
        <v>18</v>
      </c>
      <c r="F172" s="194" t="s">
        <v>243</v>
      </c>
      <c r="G172" s="192"/>
      <c r="H172" s="193" t="s">
        <v>18</v>
      </c>
      <c r="I172" s="195"/>
      <c r="J172" s="192"/>
      <c r="K172" s="192"/>
      <c r="L172" s="196"/>
      <c r="M172" s="197"/>
      <c r="N172" s="198"/>
      <c r="O172" s="198"/>
      <c r="P172" s="198"/>
      <c r="Q172" s="198"/>
      <c r="R172" s="198"/>
      <c r="S172" s="198"/>
      <c r="T172" s="199"/>
      <c r="AT172" s="200" t="s">
        <v>124</v>
      </c>
      <c r="AU172" s="200" t="s">
        <v>79</v>
      </c>
      <c r="AV172" s="13" t="s">
        <v>77</v>
      </c>
      <c r="AW172" s="13" t="s">
        <v>32</v>
      </c>
      <c r="AX172" s="13" t="s">
        <v>6</v>
      </c>
      <c r="AY172" s="200" t="s">
        <v>113</v>
      </c>
    </row>
    <row r="173" spans="2:51" s="14" customFormat="1" ht="12">
      <c r="B173" s="201"/>
      <c r="C173" s="202"/>
      <c r="D173" s="186" t="s">
        <v>124</v>
      </c>
      <c r="E173" s="203" t="s">
        <v>18</v>
      </c>
      <c r="F173" s="204" t="s">
        <v>244</v>
      </c>
      <c r="G173" s="202"/>
      <c r="H173" s="205">
        <v>961.525</v>
      </c>
      <c r="I173" s="206"/>
      <c r="J173" s="202"/>
      <c r="K173" s="202"/>
      <c r="L173" s="207"/>
      <c r="M173" s="208"/>
      <c r="N173" s="209"/>
      <c r="O173" s="209"/>
      <c r="P173" s="209"/>
      <c r="Q173" s="209"/>
      <c r="R173" s="209"/>
      <c r="S173" s="209"/>
      <c r="T173" s="210"/>
      <c r="AT173" s="211" t="s">
        <v>124</v>
      </c>
      <c r="AU173" s="211" t="s">
        <v>79</v>
      </c>
      <c r="AV173" s="14" t="s">
        <v>79</v>
      </c>
      <c r="AW173" s="14" t="s">
        <v>32</v>
      </c>
      <c r="AX173" s="14" t="s">
        <v>6</v>
      </c>
      <c r="AY173" s="211" t="s">
        <v>113</v>
      </c>
    </row>
    <row r="174" spans="2:51" s="15" customFormat="1" ht="12">
      <c r="B174" s="212"/>
      <c r="C174" s="213"/>
      <c r="D174" s="186" t="s">
        <v>124</v>
      </c>
      <c r="E174" s="214" t="s">
        <v>18</v>
      </c>
      <c r="F174" s="215" t="s">
        <v>128</v>
      </c>
      <c r="G174" s="213"/>
      <c r="H174" s="216">
        <v>961.525</v>
      </c>
      <c r="I174" s="217"/>
      <c r="J174" s="213"/>
      <c r="K174" s="213"/>
      <c r="L174" s="218"/>
      <c r="M174" s="219"/>
      <c r="N174" s="220"/>
      <c r="O174" s="220"/>
      <c r="P174" s="220"/>
      <c r="Q174" s="220"/>
      <c r="R174" s="220"/>
      <c r="S174" s="220"/>
      <c r="T174" s="221"/>
      <c r="AT174" s="222" t="s">
        <v>124</v>
      </c>
      <c r="AU174" s="222" t="s">
        <v>79</v>
      </c>
      <c r="AV174" s="15" t="s">
        <v>121</v>
      </c>
      <c r="AW174" s="15" t="s">
        <v>32</v>
      </c>
      <c r="AX174" s="15" t="s">
        <v>77</v>
      </c>
      <c r="AY174" s="222" t="s">
        <v>113</v>
      </c>
    </row>
    <row r="175" spans="1:65" s="2" customFormat="1" ht="22.8">
      <c r="A175" s="34"/>
      <c r="B175" s="35"/>
      <c r="C175" s="173" t="s">
        <v>189</v>
      </c>
      <c r="D175" s="173" t="s">
        <v>116</v>
      </c>
      <c r="E175" s="174" t="s">
        <v>245</v>
      </c>
      <c r="F175" s="175" t="s">
        <v>246</v>
      </c>
      <c r="G175" s="176" t="s">
        <v>119</v>
      </c>
      <c r="H175" s="177">
        <v>0.1</v>
      </c>
      <c r="I175" s="178"/>
      <c r="J175" s="177">
        <f>ROUND(I175*H175,15)</f>
        <v>0</v>
      </c>
      <c r="K175" s="175" t="s">
        <v>120</v>
      </c>
      <c r="L175" s="39"/>
      <c r="M175" s="179" t="s">
        <v>18</v>
      </c>
      <c r="N175" s="180" t="s">
        <v>41</v>
      </c>
      <c r="O175" s="64"/>
      <c r="P175" s="181">
        <f>O175*H175</f>
        <v>0</v>
      </c>
      <c r="Q175" s="181">
        <v>0</v>
      </c>
      <c r="R175" s="181">
        <f>Q175*H175</f>
        <v>0</v>
      </c>
      <c r="S175" s="181">
        <v>0</v>
      </c>
      <c r="T175" s="182">
        <f>S175*H175</f>
        <v>0</v>
      </c>
      <c r="U175" s="34"/>
      <c r="V175" s="34"/>
      <c r="W175" s="34"/>
      <c r="X175" s="34"/>
      <c r="Y175" s="34"/>
      <c r="Z175" s="34"/>
      <c r="AA175" s="34"/>
      <c r="AB175" s="34"/>
      <c r="AC175" s="34"/>
      <c r="AD175" s="34"/>
      <c r="AE175" s="34"/>
      <c r="AR175" s="183" t="s">
        <v>121</v>
      </c>
      <c r="AT175" s="183" t="s">
        <v>116</v>
      </c>
      <c r="AU175" s="183" t="s">
        <v>79</v>
      </c>
      <c r="AY175" s="17" t="s">
        <v>113</v>
      </c>
      <c r="BE175" s="184">
        <f>IF(N175="základní",J175,0)</f>
        <v>0</v>
      </c>
      <c r="BF175" s="184">
        <f>IF(N175="snížená",J175,0)</f>
        <v>0</v>
      </c>
      <c r="BG175" s="184">
        <f>IF(N175="zákl. přenesená",J175,0)</f>
        <v>0</v>
      </c>
      <c r="BH175" s="184">
        <f>IF(N175="sníž. přenesená",J175,0)</f>
        <v>0</v>
      </c>
      <c r="BI175" s="184">
        <f>IF(N175="nulová",J175,0)</f>
        <v>0</v>
      </c>
      <c r="BJ175" s="17" t="s">
        <v>77</v>
      </c>
      <c r="BK175" s="185">
        <f>ROUND(I175*H175,15)</f>
        <v>0</v>
      </c>
      <c r="BL175" s="17" t="s">
        <v>121</v>
      </c>
      <c r="BM175" s="183" t="s">
        <v>247</v>
      </c>
    </row>
    <row r="176" spans="1:47" s="2" customFormat="1" ht="86.4">
      <c r="A176" s="34"/>
      <c r="B176" s="35"/>
      <c r="C176" s="36"/>
      <c r="D176" s="186" t="s">
        <v>122</v>
      </c>
      <c r="E176" s="36"/>
      <c r="F176" s="187" t="s">
        <v>248</v>
      </c>
      <c r="G176" s="36"/>
      <c r="H176" s="36"/>
      <c r="I176" s="188"/>
      <c r="J176" s="36"/>
      <c r="K176" s="36"/>
      <c r="L176" s="39"/>
      <c r="M176" s="189"/>
      <c r="N176" s="190"/>
      <c r="O176" s="64"/>
      <c r="P176" s="64"/>
      <c r="Q176" s="64"/>
      <c r="R176" s="64"/>
      <c r="S176" s="64"/>
      <c r="T176" s="65"/>
      <c r="U176" s="34"/>
      <c r="V176" s="34"/>
      <c r="W176" s="34"/>
      <c r="X176" s="34"/>
      <c r="Y176" s="34"/>
      <c r="Z176" s="34"/>
      <c r="AA176" s="34"/>
      <c r="AB176" s="34"/>
      <c r="AC176" s="34"/>
      <c r="AD176" s="34"/>
      <c r="AE176" s="34"/>
      <c r="AT176" s="17" t="s">
        <v>122</v>
      </c>
      <c r="AU176" s="17" t="s">
        <v>79</v>
      </c>
    </row>
    <row r="177" spans="2:51" s="13" customFormat="1" ht="12">
      <c r="B177" s="191"/>
      <c r="C177" s="192"/>
      <c r="D177" s="186" t="s">
        <v>124</v>
      </c>
      <c r="E177" s="193" t="s">
        <v>18</v>
      </c>
      <c r="F177" s="194" t="s">
        <v>249</v>
      </c>
      <c r="G177" s="192"/>
      <c r="H177" s="193" t="s">
        <v>18</v>
      </c>
      <c r="I177" s="195"/>
      <c r="J177" s="192"/>
      <c r="K177" s="192"/>
      <c r="L177" s="196"/>
      <c r="M177" s="197"/>
      <c r="N177" s="198"/>
      <c r="O177" s="198"/>
      <c r="P177" s="198"/>
      <c r="Q177" s="198"/>
      <c r="R177" s="198"/>
      <c r="S177" s="198"/>
      <c r="T177" s="199"/>
      <c r="AT177" s="200" t="s">
        <v>124</v>
      </c>
      <c r="AU177" s="200" t="s">
        <v>79</v>
      </c>
      <c r="AV177" s="13" t="s">
        <v>77</v>
      </c>
      <c r="AW177" s="13" t="s">
        <v>32</v>
      </c>
      <c r="AX177" s="13" t="s">
        <v>6</v>
      </c>
      <c r="AY177" s="200" t="s">
        <v>113</v>
      </c>
    </row>
    <row r="178" spans="2:51" s="14" customFormat="1" ht="12">
      <c r="B178" s="201"/>
      <c r="C178" s="202"/>
      <c r="D178" s="186" t="s">
        <v>124</v>
      </c>
      <c r="E178" s="203" t="s">
        <v>18</v>
      </c>
      <c r="F178" s="204" t="s">
        <v>250</v>
      </c>
      <c r="G178" s="202"/>
      <c r="H178" s="205">
        <v>0.1</v>
      </c>
      <c r="I178" s="206"/>
      <c r="J178" s="202"/>
      <c r="K178" s="202"/>
      <c r="L178" s="207"/>
      <c r="M178" s="208"/>
      <c r="N178" s="209"/>
      <c r="O178" s="209"/>
      <c r="P178" s="209"/>
      <c r="Q178" s="209"/>
      <c r="R178" s="209"/>
      <c r="S178" s="209"/>
      <c r="T178" s="210"/>
      <c r="AT178" s="211" t="s">
        <v>124</v>
      </c>
      <c r="AU178" s="211" t="s">
        <v>79</v>
      </c>
      <c r="AV178" s="14" t="s">
        <v>79</v>
      </c>
      <c r="AW178" s="14" t="s">
        <v>32</v>
      </c>
      <c r="AX178" s="14" t="s">
        <v>6</v>
      </c>
      <c r="AY178" s="211" t="s">
        <v>113</v>
      </c>
    </row>
    <row r="179" spans="2:51" s="15" customFormat="1" ht="12">
      <c r="B179" s="212"/>
      <c r="C179" s="213"/>
      <c r="D179" s="186" t="s">
        <v>124</v>
      </c>
      <c r="E179" s="214" t="s">
        <v>18</v>
      </c>
      <c r="F179" s="215" t="s">
        <v>128</v>
      </c>
      <c r="G179" s="213"/>
      <c r="H179" s="216">
        <v>0.1</v>
      </c>
      <c r="I179" s="217"/>
      <c r="J179" s="213"/>
      <c r="K179" s="213"/>
      <c r="L179" s="218"/>
      <c r="M179" s="219"/>
      <c r="N179" s="220"/>
      <c r="O179" s="220"/>
      <c r="P179" s="220"/>
      <c r="Q179" s="220"/>
      <c r="R179" s="220"/>
      <c r="S179" s="220"/>
      <c r="T179" s="221"/>
      <c r="AT179" s="222" t="s">
        <v>124</v>
      </c>
      <c r="AU179" s="222" t="s">
        <v>79</v>
      </c>
      <c r="AV179" s="15" t="s">
        <v>121</v>
      </c>
      <c r="AW179" s="15" t="s">
        <v>32</v>
      </c>
      <c r="AX179" s="15" t="s">
        <v>77</v>
      </c>
      <c r="AY179" s="222" t="s">
        <v>113</v>
      </c>
    </row>
    <row r="180" spans="1:65" s="2" customFormat="1" ht="22.8">
      <c r="A180" s="34"/>
      <c r="B180" s="35"/>
      <c r="C180" s="173" t="s">
        <v>7</v>
      </c>
      <c r="D180" s="173" t="s">
        <v>116</v>
      </c>
      <c r="E180" s="174" t="s">
        <v>251</v>
      </c>
      <c r="F180" s="175" t="s">
        <v>252</v>
      </c>
      <c r="G180" s="176" t="s">
        <v>119</v>
      </c>
      <c r="H180" s="177">
        <v>1.635</v>
      </c>
      <c r="I180" s="178"/>
      <c r="J180" s="177">
        <f>ROUND(I180*H180,15)</f>
        <v>0</v>
      </c>
      <c r="K180" s="175" t="s">
        <v>120</v>
      </c>
      <c r="L180" s="39"/>
      <c r="M180" s="179" t="s">
        <v>18</v>
      </c>
      <c r="N180" s="180" t="s">
        <v>41</v>
      </c>
      <c r="O180" s="64"/>
      <c r="P180" s="181">
        <f>O180*H180</f>
        <v>0</v>
      </c>
      <c r="Q180" s="181">
        <v>0</v>
      </c>
      <c r="R180" s="181">
        <f>Q180*H180</f>
        <v>0</v>
      </c>
      <c r="S180" s="181">
        <v>0</v>
      </c>
      <c r="T180" s="182">
        <f>S180*H180</f>
        <v>0</v>
      </c>
      <c r="U180" s="34"/>
      <c r="V180" s="34"/>
      <c r="W180" s="34"/>
      <c r="X180" s="34"/>
      <c r="Y180" s="34"/>
      <c r="Z180" s="34"/>
      <c r="AA180" s="34"/>
      <c r="AB180" s="34"/>
      <c r="AC180" s="34"/>
      <c r="AD180" s="34"/>
      <c r="AE180" s="34"/>
      <c r="AR180" s="183" t="s">
        <v>121</v>
      </c>
      <c r="AT180" s="183" t="s">
        <v>116</v>
      </c>
      <c r="AU180" s="183" t="s">
        <v>79</v>
      </c>
      <c r="AY180" s="17" t="s">
        <v>113</v>
      </c>
      <c r="BE180" s="184">
        <f>IF(N180="základní",J180,0)</f>
        <v>0</v>
      </c>
      <c r="BF180" s="184">
        <f>IF(N180="snížená",J180,0)</f>
        <v>0</v>
      </c>
      <c r="BG180" s="184">
        <f>IF(N180="zákl. přenesená",J180,0)</f>
        <v>0</v>
      </c>
      <c r="BH180" s="184">
        <f>IF(N180="sníž. přenesená",J180,0)</f>
        <v>0</v>
      </c>
      <c r="BI180" s="184">
        <f>IF(N180="nulová",J180,0)</f>
        <v>0</v>
      </c>
      <c r="BJ180" s="17" t="s">
        <v>77</v>
      </c>
      <c r="BK180" s="185">
        <f>ROUND(I180*H180,15)</f>
        <v>0</v>
      </c>
      <c r="BL180" s="17" t="s">
        <v>121</v>
      </c>
      <c r="BM180" s="183" t="s">
        <v>253</v>
      </c>
    </row>
    <row r="181" spans="1:47" s="2" customFormat="1" ht="86.4">
      <c r="A181" s="34"/>
      <c r="B181" s="35"/>
      <c r="C181" s="36"/>
      <c r="D181" s="186" t="s">
        <v>122</v>
      </c>
      <c r="E181" s="36"/>
      <c r="F181" s="187" t="s">
        <v>254</v>
      </c>
      <c r="G181" s="36"/>
      <c r="H181" s="36"/>
      <c r="I181" s="188"/>
      <c r="J181" s="36"/>
      <c r="K181" s="36"/>
      <c r="L181" s="39"/>
      <c r="M181" s="189"/>
      <c r="N181" s="190"/>
      <c r="O181" s="64"/>
      <c r="P181" s="64"/>
      <c r="Q181" s="64"/>
      <c r="R181" s="64"/>
      <c r="S181" s="64"/>
      <c r="T181" s="65"/>
      <c r="U181" s="34"/>
      <c r="V181" s="34"/>
      <c r="W181" s="34"/>
      <c r="X181" s="34"/>
      <c r="Y181" s="34"/>
      <c r="Z181" s="34"/>
      <c r="AA181" s="34"/>
      <c r="AB181" s="34"/>
      <c r="AC181" s="34"/>
      <c r="AD181" s="34"/>
      <c r="AE181" s="34"/>
      <c r="AT181" s="17" t="s">
        <v>122</v>
      </c>
      <c r="AU181" s="17" t="s">
        <v>79</v>
      </c>
    </row>
    <row r="182" spans="2:51" s="13" customFormat="1" ht="12">
      <c r="B182" s="191"/>
      <c r="C182" s="192"/>
      <c r="D182" s="186" t="s">
        <v>124</v>
      </c>
      <c r="E182" s="193" t="s">
        <v>18</v>
      </c>
      <c r="F182" s="194" t="s">
        <v>255</v>
      </c>
      <c r="G182" s="192"/>
      <c r="H182" s="193" t="s">
        <v>18</v>
      </c>
      <c r="I182" s="195"/>
      <c r="J182" s="192"/>
      <c r="K182" s="192"/>
      <c r="L182" s="196"/>
      <c r="M182" s="197"/>
      <c r="N182" s="198"/>
      <c r="O182" s="198"/>
      <c r="P182" s="198"/>
      <c r="Q182" s="198"/>
      <c r="R182" s="198"/>
      <c r="S182" s="198"/>
      <c r="T182" s="199"/>
      <c r="AT182" s="200" t="s">
        <v>124</v>
      </c>
      <c r="AU182" s="200" t="s">
        <v>79</v>
      </c>
      <c r="AV182" s="13" t="s">
        <v>77</v>
      </c>
      <c r="AW182" s="13" t="s">
        <v>32</v>
      </c>
      <c r="AX182" s="13" t="s">
        <v>6</v>
      </c>
      <c r="AY182" s="200" t="s">
        <v>113</v>
      </c>
    </row>
    <row r="183" spans="2:51" s="14" customFormat="1" ht="12">
      <c r="B183" s="201"/>
      <c r="C183" s="202"/>
      <c r="D183" s="186" t="s">
        <v>124</v>
      </c>
      <c r="E183" s="203" t="s">
        <v>18</v>
      </c>
      <c r="F183" s="204" t="s">
        <v>256</v>
      </c>
      <c r="G183" s="202"/>
      <c r="H183" s="205">
        <v>1.635</v>
      </c>
      <c r="I183" s="206"/>
      <c r="J183" s="202"/>
      <c r="K183" s="202"/>
      <c r="L183" s="207"/>
      <c r="M183" s="208"/>
      <c r="N183" s="209"/>
      <c r="O183" s="209"/>
      <c r="P183" s="209"/>
      <c r="Q183" s="209"/>
      <c r="R183" s="209"/>
      <c r="S183" s="209"/>
      <c r="T183" s="210"/>
      <c r="AT183" s="211" t="s">
        <v>124</v>
      </c>
      <c r="AU183" s="211" t="s">
        <v>79</v>
      </c>
      <c r="AV183" s="14" t="s">
        <v>79</v>
      </c>
      <c r="AW183" s="14" t="s">
        <v>32</v>
      </c>
      <c r="AX183" s="14" t="s">
        <v>6</v>
      </c>
      <c r="AY183" s="211" t="s">
        <v>113</v>
      </c>
    </row>
    <row r="184" spans="2:51" s="15" customFormat="1" ht="12">
      <c r="B184" s="212"/>
      <c r="C184" s="213"/>
      <c r="D184" s="186" t="s">
        <v>124</v>
      </c>
      <c r="E184" s="214" t="s">
        <v>18</v>
      </c>
      <c r="F184" s="215" t="s">
        <v>128</v>
      </c>
      <c r="G184" s="213"/>
      <c r="H184" s="216">
        <v>1.635</v>
      </c>
      <c r="I184" s="217"/>
      <c r="J184" s="213"/>
      <c r="K184" s="213"/>
      <c r="L184" s="218"/>
      <c r="M184" s="219"/>
      <c r="N184" s="220"/>
      <c r="O184" s="220"/>
      <c r="P184" s="220"/>
      <c r="Q184" s="220"/>
      <c r="R184" s="220"/>
      <c r="S184" s="220"/>
      <c r="T184" s="221"/>
      <c r="AT184" s="222" t="s">
        <v>124</v>
      </c>
      <c r="AU184" s="222" t="s">
        <v>79</v>
      </c>
      <c r="AV184" s="15" t="s">
        <v>121</v>
      </c>
      <c r="AW184" s="15" t="s">
        <v>32</v>
      </c>
      <c r="AX184" s="15" t="s">
        <v>77</v>
      </c>
      <c r="AY184" s="222" t="s">
        <v>113</v>
      </c>
    </row>
    <row r="185" spans="1:65" s="2" customFormat="1" ht="22.8">
      <c r="A185" s="34"/>
      <c r="B185" s="35"/>
      <c r="C185" s="173" t="s">
        <v>195</v>
      </c>
      <c r="D185" s="173" t="s">
        <v>116</v>
      </c>
      <c r="E185" s="174" t="s">
        <v>257</v>
      </c>
      <c r="F185" s="175" t="s">
        <v>258</v>
      </c>
      <c r="G185" s="176" t="s">
        <v>131</v>
      </c>
      <c r="H185" s="177">
        <v>36</v>
      </c>
      <c r="I185" s="178"/>
      <c r="J185" s="177">
        <f>ROUND(I185*H185,15)</f>
        <v>0</v>
      </c>
      <c r="K185" s="175" t="s">
        <v>120</v>
      </c>
      <c r="L185" s="39"/>
      <c r="M185" s="179" t="s">
        <v>18</v>
      </c>
      <c r="N185" s="180" t="s">
        <v>41</v>
      </c>
      <c r="O185" s="64"/>
      <c r="P185" s="181">
        <f>O185*H185</f>
        <v>0</v>
      </c>
      <c r="Q185" s="181">
        <v>0</v>
      </c>
      <c r="R185" s="181">
        <f>Q185*H185</f>
        <v>0</v>
      </c>
      <c r="S185" s="181">
        <v>0</v>
      </c>
      <c r="T185" s="182">
        <f>S185*H185</f>
        <v>0</v>
      </c>
      <c r="U185" s="34"/>
      <c r="V185" s="34"/>
      <c r="W185" s="34"/>
      <c r="X185" s="34"/>
      <c r="Y185" s="34"/>
      <c r="Z185" s="34"/>
      <c r="AA185" s="34"/>
      <c r="AB185" s="34"/>
      <c r="AC185" s="34"/>
      <c r="AD185" s="34"/>
      <c r="AE185" s="34"/>
      <c r="AR185" s="183" t="s">
        <v>121</v>
      </c>
      <c r="AT185" s="183" t="s">
        <v>116</v>
      </c>
      <c r="AU185" s="183" t="s">
        <v>79</v>
      </c>
      <c r="AY185" s="17" t="s">
        <v>113</v>
      </c>
      <c r="BE185" s="184">
        <f>IF(N185="základní",J185,0)</f>
        <v>0</v>
      </c>
      <c r="BF185" s="184">
        <f>IF(N185="snížená",J185,0)</f>
        <v>0</v>
      </c>
      <c r="BG185" s="184">
        <f>IF(N185="zákl. přenesená",J185,0)</f>
        <v>0</v>
      </c>
      <c r="BH185" s="184">
        <f>IF(N185="sníž. přenesená",J185,0)</f>
        <v>0</v>
      </c>
      <c r="BI185" s="184">
        <f>IF(N185="nulová",J185,0)</f>
        <v>0</v>
      </c>
      <c r="BJ185" s="17" t="s">
        <v>77</v>
      </c>
      <c r="BK185" s="185">
        <f>ROUND(I185*H185,15)</f>
        <v>0</v>
      </c>
      <c r="BL185" s="17" t="s">
        <v>121</v>
      </c>
      <c r="BM185" s="183" t="s">
        <v>259</v>
      </c>
    </row>
    <row r="186" spans="1:47" s="2" customFormat="1" ht="86.4">
      <c r="A186" s="34"/>
      <c r="B186" s="35"/>
      <c r="C186" s="36"/>
      <c r="D186" s="186" t="s">
        <v>122</v>
      </c>
      <c r="E186" s="36"/>
      <c r="F186" s="187" t="s">
        <v>260</v>
      </c>
      <c r="G186" s="36"/>
      <c r="H186" s="36"/>
      <c r="I186" s="188"/>
      <c r="J186" s="36"/>
      <c r="K186" s="36"/>
      <c r="L186" s="39"/>
      <c r="M186" s="189"/>
      <c r="N186" s="190"/>
      <c r="O186" s="64"/>
      <c r="P186" s="64"/>
      <c r="Q186" s="64"/>
      <c r="R186" s="64"/>
      <c r="S186" s="64"/>
      <c r="T186" s="65"/>
      <c r="U186" s="34"/>
      <c r="V186" s="34"/>
      <c r="W186" s="34"/>
      <c r="X186" s="34"/>
      <c r="Y186" s="34"/>
      <c r="Z186" s="34"/>
      <c r="AA186" s="34"/>
      <c r="AB186" s="34"/>
      <c r="AC186" s="34"/>
      <c r="AD186" s="34"/>
      <c r="AE186" s="34"/>
      <c r="AT186" s="17" t="s">
        <v>122</v>
      </c>
      <c r="AU186" s="17" t="s">
        <v>79</v>
      </c>
    </row>
    <row r="187" spans="2:51" s="13" customFormat="1" ht="12">
      <c r="B187" s="191"/>
      <c r="C187" s="192"/>
      <c r="D187" s="186" t="s">
        <v>124</v>
      </c>
      <c r="E187" s="193" t="s">
        <v>18</v>
      </c>
      <c r="F187" s="194" t="s">
        <v>261</v>
      </c>
      <c r="G187" s="192"/>
      <c r="H187" s="193" t="s">
        <v>18</v>
      </c>
      <c r="I187" s="195"/>
      <c r="J187" s="192"/>
      <c r="K187" s="192"/>
      <c r="L187" s="196"/>
      <c r="M187" s="197"/>
      <c r="N187" s="198"/>
      <c r="O187" s="198"/>
      <c r="P187" s="198"/>
      <c r="Q187" s="198"/>
      <c r="R187" s="198"/>
      <c r="S187" s="198"/>
      <c r="T187" s="199"/>
      <c r="AT187" s="200" t="s">
        <v>124</v>
      </c>
      <c r="AU187" s="200" t="s">
        <v>79</v>
      </c>
      <c r="AV187" s="13" t="s">
        <v>77</v>
      </c>
      <c r="AW187" s="13" t="s">
        <v>32</v>
      </c>
      <c r="AX187" s="13" t="s">
        <v>6</v>
      </c>
      <c r="AY187" s="200" t="s">
        <v>113</v>
      </c>
    </row>
    <row r="188" spans="2:51" s="14" customFormat="1" ht="12">
      <c r="B188" s="201"/>
      <c r="C188" s="202"/>
      <c r="D188" s="186" t="s">
        <v>124</v>
      </c>
      <c r="E188" s="203" t="s">
        <v>18</v>
      </c>
      <c r="F188" s="204" t="s">
        <v>234</v>
      </c>
      <c r="G188" s="202"/>
      <c r="H188" s="205">
        <v>36</v>
      </c>
      <c r="I188" s="206"/>
      <c r="J188" s="202"/>
      <c r="K188" s="202"/>
      <c r="L188" s="207"/>
      <c r="M188" s="208"/>
      <c r="N188" s="209"/>
      <c r="O188" s="209"/>
      <c r="P188" s="209"/>
      <c r="Q188" s="209"/>
      <c r="R188" s="209"/>
      <c r="S188" s="209"/>
      <c r="T188" s="210"/>
      <c r="AT188" s="211" t="s">
        <v>124</v>
      </c>
      <c r="AU188" s="211" t="s">
        <v>79</v>
      </c>
      <c r="AV188" s="14" t="s">
        <v>79</v>
      </c>
      <c r="AW188" s="14" t="s">
        <v>32</v>
      </c>
      <c r="AX188" s="14" t="s">
        <v>6</v>
      </c>
      <c r="AY188" s="211" t="s">
        <v>113</v>
      </c>
    </row>
    <row r="189" spans="2:51" s="15" customFormat="1" ht="12">
      <c r="B189" s="212"/>
      <c r="C189" s="213"/>
      <c r="D189" s="186" t="s">
        <v>124</v>
      </c>
      <c r="E189" s="214" t="s">
        <v>18</v>
      </c>
      <c r="F189" s="215" t="s">
        <v>128</v>
      </c>
      <c r="G189" s="213"/>
      <c r="H189" s="216">
        <v>36</v>
      </c>
      <c r="I189" s="217"/>
      <c r="J189" s="213"/>
      <c r="K189" s="213"/>
      <c r="L189" s="218"/>
      <c r="M189" s="219"/>
      <c r="N189" s="220"/>
      <c r="O189" s="220"/>
      <c r="P189" s="220"/>
      <c r="Q189" s="220"/>
      <c r="R189" s="220"/>
      <c r="S189" s="220"/>
      <c r="T189" s="221"/>
      <c r="AT189" s="222" t="s">
        <v>124</v>
      </c>
      <c r="AU189" s="222" t="s">
        <v>79</v>
      </c>
      <c r="AV189" s="15" t="s">
        <v>121</v>
      </c>
      <c r="AW189" s="15" t="s">
        <v>32</v>
      </c>
      <c r="AX189" s="15" t="s">
        <v>77</v>
      </c>
      <c r="AY189" s="222" t="s">
        <v>113</v>
      </c>
    </row>
    <row r="190" spans="1:65" s="2" customFormat="1" ht="22.8">
      <c r="A190" s="34"/>
      <c r="B190" s="35"/>
      <c r="C190" s="173" t="s">
        <v>262</v>
      </c>
      <c r="D190" s="173" t="s">
        <v>116</v>
      </c>
      <c r="E190" s="174" t="s">
        <v>263</v>
      </c>
      <c r="F190" s="175" t="s">
        <v>264</v>
      </c>
      <c r="G190" s="176" t="s">
        <v>131</v>
      </c>
      <c r="H190" s="177">
        <v>12</v>
      </c>
      <c r="I190" s="178"/>
      <c r="J190" s="177">
        <f>ROUND(I190*H190,15)</f>
        <v>0</v>
      </c>
      <c r="K190" s="175" t="s">
        <v>120</v>
      </c>
      <c r="L190" s="39"/>
      <c r="M190" s="179" t="s">
        <v>18</v>
      </c>
      <c r="N190" s="180" t="s">
        <v>41</v>
      </c>
      <c r="O190" s="64"/>
      <c r="P190" s="181">
        <f>O190*H190</f>
        <v>0</v>
      </c>
      <c r="Q190" s="181">
        <v>0</v>
      </c>
      <c r="R190" s="181">
        <f>Q190*H190</f>
        <v>0</v>
      </c>
      <c r="S190" s="181">
        <v>0</v>
      </c>
      <c r="T190" s="182">
        <f>S190*H190</f>
        <v>0</v>
      </c>
      <c r="U190" s="34"/>
      <c r="V190" s="34"/>
      <c r="W190" s="34"/>
      <c r="X190" s="34"/>
      <c r="Y190" s="34"/>
      <c r="Z190" s="34"/>
      <c r="AA190" s="34"/>
      <c r="AB190" s="34"/>
      <c r="AC190" s="34"/>
      <c r="AD190" s="34"/>
      <c r="AE190" s="34"/>
      <c r="AR190" s="183" t="s">
        <v>121</v>
      </c>
      <c r="AT190" s="183" t="s">
        <v>116</v>
      </c>
      <c r="AU190" s="183" t="s">
        <v>79</v>
      </c>
      <c r="AY190" s="17" t="s">
        <v>113</v>
      </c>
      <c r="BE190" s="184">
        <f>IF(N190="základní",J190,0)</f>
        <v>0</v>
      </c>
      <c r="BF190" s="184">
        <f>IF(N190="snížená",J190,0)</f>
        <v>0</v>
      </c>
      <c r="BG190" s="184">
        <f>IF(N190="zákl. přenesená",J190,0)</f>
        <v>0</v>
      </c>
      <c r="BH190" s="184">
        <f>IF(N190="sníž. přenesená",J190,0)</f>
        <v>0</v>
      </c>
      <c r="BI190" s="184">
        <f>IF(N190="nulová",J190,0)</f>
        <v>0</v>
      </c>
      <c r="BJ190" s="17" t="s">
        <v>77</v>
      </c>
      <c r="BK190" s="185">
        <f>ROUND(I190*H190,15)</f>
        <v>0</v>
      </c>
      <c r="BL190" s="17" t="s">
        <v>121</v>
      </c>
      <c r="BM190" s="183" t="s">
        <v>265</v>
      </c>
    </row>
    <row r="191" spans="1:47" s="2" customFormat="1" ht="76.8">
      <c r="A191" s="34"/>
      <c r="B191" s="35"/>
      <c r="C191" s="36"/>
      <c r="D191" s="186" t="s">
        <v>122</v>
      </c>
      <c r="E191" s="36"/>
      <c r="F191" s="187" t="s">
        <v>266</v>
      </c>
      <c r="G191" s="36"/>
      <c r="H191" s="36"/>
      <c r="I191" s="188"/>
      <c r="J191" s="36"/>
      <c r="K191" s="36"/>
      <c r="L191" s="39"/>
      <c r="M191" s="189"/>
      <c r="N191" s="190"/>
      <c r="O191" s="64"/>
      <c r="P191" s="64"/>
      <c r="Q191" s="64"/>
      <c r="R191" s="64"/>
      <c r="S191" s="64"/>
      <c r="T191" s="65"/>
      <c r="U191" s="34"/>
      <c r="V191" s="34"/>
      <c r="W191" s="34"/>
      <c r="X191" s="34"/>
      <c r="Y191" s="34"/>
      <c r="Z191" s="34"/>
      <c r="AA191" s="34"/>
      <c r="AB191" s="34"/>
      <c r="AC191" s="34"/>
      <c r="AD191" s="34"/>
      <c r="AE191" s="34"/>
      <c r="AT191" s="17" t="s">
        <v>122</v>
      </c>
      <c r="AU191" s="17" t="s">
        <v>79</v>
      </c>
    </row>
    <row r="192" spans="2:51" s="13" customFormat="1" ht="12">
      <c r="B192" s="191"/>
      <c r="C192" s="192"/>
      <c r="D192" s="186" t="s">
        <v>124</v>
      </c>
      <c r="E192" s="193" t="s">
        <v>18</v>
      </c>
      <c r="F192" s="194" t="s">
        <v>267</v>
      </c>
      <c r="G192" s="192"/>
      <c r="H192" s="193" t="s">
        <v>18</v>
      </c>
      <c r="I192" s="195"/>
      <c r="J192" s="192"/>
      <c r="K192" s="192"/>
      <c r="L192" s="196"/>
      <c r="M192" s="197"/>
      <c r="N192" s="198"/>
      <c r="O192" s="198"/>
      <c r="P192" s="198"/>
      <c r="Q192" s="198"/>
      <c r="R192" s="198"/>
      <c r="S192" s="198"/>
      <c r="T192" s="199"/>
      <c r="AT192" s="200" t="s">
        <v>124</v>
      </c>
      <c r="AU192" s="200" t="s">
        <v>79</v>
      </c>
      <c r="AV192" s="13" t="s">
        <v>77</v>
      </c>
      <c r="AW192" s="13" t="s">
        <v>32</v>
      </c>
      <c r="AX192" s="13" t="s">
        <v>6</v>
      </c>
      <c r="AY192" s="200" t="s">
        <v>113</v>
      </c>
    </row>
    <row r="193" spans="2:51" s="14" customFormat="1" ht="12">
      <c r="B193" s="201"/>
      <c r="C193" s="202"/>
      <c r="D193" s="186" t="s">
        <v>124</v>
      </c>
      <c r="E193" s="203" t="s">
        <v>18</v>
      </c>
      <c r="F193" s="204" t="s">
        <v>159</v>
      </c>
      <c r="G193" s="202"/>
      <c r="H193" s="205">
        <v>12</v>
      </c>
      <c r="I193" s="206"/>
      <c r="J193" s="202"/>
      <c r="K193" s="202"/>
      <c r="L193" s="207"/>
      <c r="M193" s="208"/>
      <c r="N193" s="209"/>
      <c r="O193" s="209"/>
      <c r="P193" s="209"/>
      <c r="Q193" s="209"/>
      <c r="R193" s="209"/>
      <c r="S193" s="209"/>
      <c r="T193" s="210"/>
      <c r="AT193" s="211" t="s">
        <v>124</v>
      </c>
      <c r="AU193" s="211" t="s">
        <v>79</v>
      </c>
      <c r="AV193" s="14" t="s">
        <v>79</v>
      </c>
      <c r="AW193" s="14" t="s">
        <v>32</v>
      </c>
      <c r="AX193" s="14" t="s">
        <v>6</v>
      </c>
      <c r="AY193" s="211" t="s">
        <v>113</v>
      </c>
    </row>
    <row r="194" spans="2:51" s="15" customFormat="1" ht="12">
      <c r="B194" s="212"/>
      <c r="C194" s="213"/>
      <c r="D194" s="186" t="s">
        <v>124</v>
      </c>
      <c r="E194" s="214" t="s">
        <v>18</v>
      </c>
      <c r="F194" s="215" t="s">
        <v>128</v>
      </c>
      <c r="G194" s="213"/>
      <c r="H194" s="216">
        <v>12</v>
      </c>
      <c r="I194" s="217"/>
      <c r="J194" s="213"/>
      <c r="K194" s="213"/>
      <c r="L194" s="218"/>
      <c r="M194" s="219"/>
      <c r="N194" s="220"/>
      <c r="O194" s="220"/>
      <c r="P194" s="220"/>
      <c r="Q194" s="220"/>
      <c r="R194" s="220"/>
      <c r="S194" s="220"/>
      <c r="T194" s="221"/>
      <c r="AT194" s="222" t="s">
        <v>124</v>
      </c>
      <c r="AU194" s="222" t="s">
        <v>79</v>
      </c>
      <c r="AV194" s="15" t="s">
        <v>121</v>
      </c>
      <c r="AW194" s="15" t="s">
        <v>32</v>
      </c>
      <c r="AX194" s="15" t="s">
        <v>77</v>
      </c>
      <c r="AY194" s="222" t="s">
        <v>113</v>
      </c>
    </row>
    <row r="195" spans="1:65" s="2" customFormat="1" ht="22.8">
      <c r="A195" s="34"/>
      <c r="B195" s="35"/>
      <c r="C195" s="173" t="s">
        <v>268</v>
      </c>
      <c r="D195" s="173" t="s">
        <v>116</v>
      </c>
      <c r="E195" s="174" t="s">
        <v>269</v>
      </c>
      <c r="F195" s="175" t="s">
        <v>270</v>
      </c>
      <c r="G195" s="176" t="s">
        <v>131</v>
      </c>
      <c r="H195" s="177">
        <v>12</v>
      </c>
      <c r="I195" s="178"/>
      <c r="J195" s="177">
        <f>ROUND(I195*H195,15)</f>
        <v>0</v>
      </c>
      <c r="K195" s="175" t="s">
        <v>120</v>
      </c>
      <c r="L195" s="39"/>
      <c r="M195" s="179" t="s">
        <v>18</v>
      </c>
      <c r="N195" s="180" t="s">
        <v>41</v>
      </c>
      <c r="O195" s="64"/>
      <c r="P195" s="181">
        <f>O195*H195</f>
        <v>0</v>
      </c>
      <c r="Q195" s="181">
        <v>0</v>
      </c>
      <c r="R195" s="181">
        <f>Q195*H195</f>
        <v>0</v>
      </c>
      <c r="S195" s="181">
        <v>0</v>
      </c>
      <c r="T195" s="182">
        <f>S195*H195</f>
        <v>0</v>
      </c>
      <c r="U195" s="34"/>
      <c r="V195" s="34"/>
      <c r="W195" s="34"/>
      <c r="X195" s="34"/>
      <c r="Y195" s="34"/>
      <c r="Z195" s="34"/>
      <c r="AA195" s="34"/>
      <c r="AB195" s="34"/>
      <c r="AC195" s="34"/>
      <c r="AD195" s="34"/>
      <c r="AE195" s="34"/>
      <c r="AR195" s="183" t="s">
        <v>121</v>
      </c>
      <c r="AT195" s="183" t="s">
        <v>116</v>
      </c>
      <c r="AU195" s="183" t="s">
        <v>79</v>
      </c>
      <c r="AY195" s="17" t="s">
        <v>113</v>
      </c>
      <c r="BE195" s="184">
        <f>IF(N195="základní",J195,0)</f>
        <v>0</v>
      </c>
      <c r="BF195" s="184">
        <f>IF(N195="snížená",J195,0)</f>
        <v>0</v>
      </c>
      <c r="BG195" s="184">
        <f>IF(N195="zákl. přenesená",J195,0)</f>
        <v>0</v>
      </c>
      <c r="BH195" s="184">
        <f>IF(N195="sníž. přenesená",J195,0)</f>
        <v>0</v>
      </c>
      <c r="BI195" s="184">
        <f>IF(N195="nulová",J195,0)</f>
        <v>0</v>
      </c>
      <c r="BJ195" s="17" t="s">
        <v>77</v>
      </c>
      <c r="BK195" s="185">
        <f>ROUND(I195*H195,15)</f>
        <v>0</v>
      </c>
      <c r="BL195" s="17" t="s">
        <v>121</v>
      </c>
      <c r="BM195" s="183" t="s">
        <v>271</v>
      </c>
    </row>
    <row r="196" spans="1:47" s="2" customFormat="1" ht="57.6">
      <c r="A196" s="34"/>
      <c r="B196" s="35"/>
      <c r="C196" s="36"/>
      <c r="D196" s="186" t="s">
        <v>122</v>
      </c>
      <c r="E196" s="36"/>
      <c r="F196" s="187" t="s">
        <v>272</v>
      </c>
      <c r="G196" s="36"/>
      <c r="H196" s="36"/>
      <c r="I196" s="188"/>
      <c r="J196" s="36"/>
      <c r="K196" s="36"/>
      <c r="L196" s="39"/>
      <c r="M196" s="189"/>
      <c r="N196" s="190"/>
      <c r="O196" s="64"/>
      <c r="P196" s="64"/>
      <c r="Q196" s="64"/>
      <c r="R196" s="64"/>
      <c r="S196" s="64"/>
      <c r="T196" s="65"/>
      <c r="U196" s="34"/>
      <c r="V196" s="34"/>
      <c r="W196" s="34"/>
      <c r="X196" s="34"/>
      <c r="Y196" s="34"/>
      <c r="Z196" s="34"/>
      <c r="AA196" s="34"/>
      <c r="AB196" s="34"/>
      <c r="AC196" s="34"/>
      <c r="AD196" s="34"/>
      <c r="AE196" s="34"/>
      <c r="AT196" s="17" t="s">
        <v>122</v>
      </c>
      <c r="AU196" s="17" t="s">
        <v>79</v>
      </c>
    </row>
    <row r="197" spans="1:65" s="2" customFormat="1" ht="34.2">
      <c r="A197" s="34"/>
      <c r="B197" s="35"/>
      <c r="C197" s="173" t="s">
        <v>273</v>
      </c>
      <c r="D197" s="173" t="s">
        <v>116</v>
      </c>
      <c r="E197" s="174" t="s">
        <v>274</v>
      </c>
      <c r="F197" s="175" t="s">
        <v>275</v>
      </c>
      <c r="G197" s="176" t="s">
        <v>165</v>
      </c>
      <c r="H197" s="177">
        <v>3490</v>
      </c>
      <c r="I197" s="178"/>
      <c r="J197" s="177">
        <f>ROUND(I197*H197,15)</f>
        <v>0</v>
      </c>
      <c r="K197" s="175" t="s">
        <v>120</v>
      </c>
      <c r="L197" s="39"/>
      <c r="M197" s="179" t="s">
        <v>18</v>
      </c>
      <c r="N197" s="180" t="s">
        <v>41</v>
      </c>
      <c r="O197" s="64"/>
      <c r="P197" s="181">
        <f>O197*H197</f>
        <v>0</v>
      </c>
      <c r="Q197" s="181">
        <v>0</v>
      </c>
      <c r="R197" s="181">
        <f>Q197*H197</f>
        <v>0</v>
      </c>
      <c r="S197" s="181">
        <v>0</v>
      </c>
      <c r="T197" s="182">
        <f>S197*H197</f>
        <v>0</v>
      </c>
      <c r="U197" s="34"/>
      <c r="V197" s="34"/>
      <c r="W197" s="34"/>
      <c r="X197" s="34"/>
      <c r="Y197" s="34"/>
      <c r="Z197" s="34"/>
      <c r="AA197" s="34"/>
      <c r="AB197" s="34"/>
      <c r="AC197" s="34"/>
      <c r="AD197" s="34"/>
      <c r="AE197" s="34"/>
      <c r="AR197" s="183" t="s">
        <v>121</v>
      </c>
      <c r="AT197" s="183" t="s">
        <v>116</v>
      </c>
      <c r="AU197" s="183" t="s">
        <v>79</v>
      </c>
      <c r="AY197" s="17" t="s">
        <v>113</v>
      </c>
      <c r="BE197" s="184">
        <f>IF(N197="základní",J197,0)</f>
        <v>0</v>
      </c>
      <c r="BF197" s="184">
        <f>IF(N197="snížená",J197,0)</f>
        <v>0</v>
      </c>
      <c r="BG197" s="184">
        <f>IF(N197="zákl. přenesená",J197,0)</f>
        <v>0</v>
      </c>
      <c r="BH197" s="184">
        <f>IF(N197="sníž. přenesená",J197,0)</f>
        <v>0</v>
      </c>
      <c r="BI197" s="184">
        <f>IF(N197="nulová",J197,0)</f>
        <v>0</v>
      </c>
      <c r="BJ197" s="17" t="s">
        <v>77</v>
      </c>
      <c r="BK197" s="185">
        <f>ROUND(I197*H197,15)</f>
        <v>0</v>
      </c>
      <c r="BL197" s="17" t="s">
        <v>121</v>
      </c>
      <c r="BM197" s="183" t="s">
        <v>276</v>
      </c>
    </row>
    <row r="198" spans="1:47" s="2" customFormat="1" ht="57.6">
      <c r="A198" s="34"/>
      <c r="B198" s="35"/>
      <c r="C198" s="36"/>
      <c r="D198" s="186" t="s">
        <v>122</v>
      </c>
      <c r="E198" s="36"/>
      <c r="F198" s="187" t="s">
        <v>277</v>
      </c>
      <c r="G198" s="36"/>
      <c r="H198" s="36"/>
      <c r="I198" s="188"/>
      <c r="J198" s="36"/>
      <c r="K198" s="36"/>
      <c r="L198" s="39"/>
      <c r="M198" s="189"/>
      <c r="N198" s="190"/>
      <c r="O198" s="64"/>
      <c r="P198" s="64"/>
      <c r="Q198" s="64"/>
      <c r="R198" s="64"/>
      <c r="S198" s="64"/>
      <c r="T198" s="65"/>
      <c r="U198" s="34"/>
      <c r="V198" s="34"/>
      <c r="W198" s="34"/>
      <c r="X198" s="34"/>
      <c r="Y198" s="34"/>
      <c r="Z198" s="34"/>
      <c r="AA198" s="34"/>
      <c r="AB198" s="34"/>
      <c r="AC198" s="34"/>
      <c r="AD198" s="34"/>
      <c r="AE198" s="34"/>
      <c r="AT198" s="17" t="s">
        <v>122</v>
      </c>
      <c r="AU198" s="17" t="s">
        <v>79</v>
      </c>
    </row>
    <row r="199" spans="2:51" s="13" customFormat="1" ht="12">
      <c r="B199" s="191"/>
      <c r="C199" s="192"/>
      <c r="D199" s="186" t="s">
        <v>124</v>
      </c>
      <c r="E199" s="193" t="s">
        <v>18</v>
      </c>
      <c r="F199" s="194" t="s">
        <v>278</v>
      </c>
      <c r="G199" s="192"/>
      <c r="H199" s="193" t="s">
        <v>18</v>
      </c>
      <c r="I199" s="195"/>
      <c r="J199" s="192"/>
      <c r="K199" s="192"/>
      <c r="L199" s="196"/>
      <c r="M199" s="197"/>
      <c r="N199" s="198"/>
      <c r="O199" s="198"/>
      <c r="P199" s="198"/>
      <c r="Q199" s="198"/>
      <c r="R199" s="198"/>
      <c r="S199" s="198"/>
      <c r="T199" s="199"/>
      <c r="AT199" s="200" t="s">
        <v>124</v>
      </c>
      <c r="AU199" s="200" t="s">
        <v>79</v>
      </c>
      <c r="AV199" s="13" t="s">
        <v>77</v>
      </c>
      <c r="AW199" s="13" t="s">
        <v>32</v>
      </c>
      <c r="AX199" s="13" t="s">
        <v>6</v>
      </c>
      <c r="AY199" s="200" t="s">
        <v>113</v>
      </c>
    </row>
    <row r="200" spans="2:51" s="14" customFormat="1" ht="12">
      <c r="B200" s="201"/>
      <c r="C200" s="202"/>
      <c r="D200" s="186" t="s">
        <v>124</v>
      </c>
      <c r="E200" s="203" t="s">
        <v>18</v>
      </c>
      <c r="F200" s="204" t="s">
        <v>279</v>
      </c>
      <c r="G200" s="202"/>
      <c r="H200" s="205">
        <v>3490</v>
      </c>
      <c r="I200" s="206"/>
      <c r="J200" s="202"/>
      <c r="K200" s="202"/>
      <c r="L200" s="207"/>
      <c r="M200" s="208"/>
      <c r="N200" s="209"/>
      <c r="O200" s="209"/>
      <c r="P200" s="209"/>
      <c r="Q200" s="209"/>
      <c r="R200" s="209"/>
      <c r="S200" s="209"/>
      <c r="T200" s="210"/>
      <c r="AT200" s="211" t="s">
        <v>124</v>
      </c>
      <c r="AU200" s="211" t="s">
        <v>79</v>
      </c>
      <c r="AV200" s="14" t="s">
        <v>79</v>
      </c>
      <c r="AW200" s="14" t="s">
        <v>32</v>
      </c>
      <c r="AX200" s="14" t="s">
        <v>6</v>
      </c>
      <c r="AY200" s="211" t="s">
        <v>113</v>
      </c>
    </row>
    <row r="201" spans="2:51" s="15" customFormat="1" ht="12">
      <c r="B201" s="212"/>
      <c r="C201" s="213"/>
      <c r="D201" s="186" t="s">
        <v>124</v>
      </c>
      <c r="E201" s="214" t="s">
        <v>18</v>
      </c>
      <c r="F201" s="215" t="s">
        <v>128</v>
      </c>
      <c r="G201" s="213"/>
      <c r="H201" s="216">
        <v>3490</v>
      </c>
      <c r="I201" s="217"/>
      <c r="J201" s="213"/>
      <c r="K201" s="213"/>
      <c r="L201" s="218"/>
      <c r="M201" s="219"/>
      <c r="N201" s="220"/>
      <c r="O201" s="220"/>
      <c r="P201" s="220"/>
      <c r="Q201" s="220"/>
      <c r="R201" s="220"/>
      <c r="S201" s="220"/>
      <c r="T201" s="221"/>
      <c r="AT201" s="222" t="s">
        <v>124</v>
      </c>
      <c r="AU201" s="222" t="s">
        <v>79</v>
      </c>
      <c r="AV201" s="15" t="s">
        <v>121</v>
      </c>
      <c r="AW201" s="15" t="s">
        <v>32</v>
      </c>
      <c r="AX201" s="15" t="s">
        <v>77</v>
      </c>
      <c r="AY201" s="222" t="s">
        <v>113</v>
      </c>
    </row>
    <row r="202" spans="1:65" s="2" customFormat="1" ht="34.2">
      <c r="A202" s="34"/>
      <c r="B202" s="35"/>
      <c r="C202" s="173" t="s">
        <v>201</v>
      </c>
      <c r="D202" s="173" t="s">
        <v>116</v>
      </c>
      <c r="E202" s="174" t="s">
        <v>280</v>
      </c>
      <c r="F202" s="175" t="s">
        <v>281</v>
      </c>
      <c r="G202" s="176" t="s">
        <v>165</v>
      </c>
      <c r="H202" s="177">
        <v>3490</v>
      </c>
      <c r="I202" s="178"/>
      <c r="J202" s="177">
        <f>ROUND(I202*H202,15)</f>
        <v>0</v>
      </c>
      <c r="K202" s="175" t="s">
        <v>120</v>
      </c>
      <c r="L202" s="39"/>
      <c r="M202" s="179" t="s">
        <v>18</v>
      </c>
      <c r="N202" s="180" t="s">
        <v>41</v>
      </c>
      <c r="O202" s="64"/>
      <c r="P202" s="181">
        <f>O202*H202</f>
        <v>0</v>
      </c>
      <c r="Q202" s="181">
        <v>0</v>
      </c>
      <c r="R202" s="181">
        <f>Q202*H202</f>
        <v>0</v>
      </c>
      <c r="S202" s="181">
        <v>0</v>
      </c>
      <c r="T202" s="182">
        <f>S202*H202</f>
        <v>0</v>
      </c>
      <c r="U202" s="34"/>
      <c r="V202" s="34"/>
      <c r="W202" s="34"/>
      <c r="X202" s="34"/>
      <c r="Y202" s="34"/>
      <c r="Z202" s="34"/>
      <c r="AA202" s="34"/>
      <c r="AB202" s="34"/>
      <c r="AC202" s="34"/>
      <c r="AD202" s="34"/>
      <c r="AE202" s="34"/>
      <c r="AR202" s="183" t="s">
        <v>121</v>
      </c>
      <c r="AT202" s="183" t="s">
        <v>116</v>
      </c>
      <c r="AU202" s="183" t="s">
        <v>79</v>
      </c>
      <c r="AY202" s="17" t="s">
        <v>113</v>
      </c>
      <c r="BE202" s="184">
        <f>IF(N202="základní",J202,0)</f>
        <v>0</v>
      </c>
      <c r="BF202" s="184">
        <f>IF(N202="snížená",J202,0)</f>
        <v>0</v>
      </c>
      <c r="BG202" s="184">
        <f>IF(N202="zákl. přenesená",J202,0)</f>
        <v>0</v>
      </c>
      <c r="BH202" s="184">
        <f>IF(N202="sníž. přenesená",J202,0)</f>
        <v>0</v>
      </c>
      <c r="BI202" s="184">
        <f>IF(N202="nulová",J202,0)</f>
        <v>0</v>
      </c>
      <c r="BJ202" s="17" t="s">
        <v>77</v>
      </c>
      <c r="BK202" s="185">
        <f>ROUND(I202*H202,15)</f>
        <v>0</v>
      </c>
      <c r="BL202" s="17" t="s">
        <v>121</v>
      </c>
      <c r="BM202" s="183" t="s">
        <v>282</v>
      </c>
    </row>
    <row r="203" spans="1:47" s="2" customFormat="1" ht="57.6">
      <c r="A203" s="34"/>
      <c r="B203" s="35"/>
      <c r="C203" s="36"/>
      <c r="D203" s="186" t="s">
        <v>122</v>
      </c>
      <c r="E203" s="36"/>
      <c r="F203" s="187" t="s">
        <v>283</v>
      </c>
      <c r="G203" s="36"/>
      <c r="H203" s="36"/>
      <c r="I203" s="188"/>
      <c r="J203" s="36"/>
      <c r="K203" s="36"/>
      <c r="L203" s="39"/>
      <c r="M203" s="189"/>
      <c r="N203" s="190"/>
      <c r="O203" s="64"/>
      <c r="P203" s="64"/>
      <c r="Q203" s="64"/>
      <c r="R203" s="64"/>
      <c r="S203" s="64"/>
      <c r="T203" s="65"/>
      <c r="U203" s="34"/>
      <c r="V203" s="34"/>
      <c r="W203" s="34"/>
      <c r="X203" s="34"/>
      <c r="Y203" s="34"/>
      <c r="Z203" s="34"/>
      <c r="AA203" s="34"/>
      <c r="AB203" s="34"/>
      <c r="AC203" s="34"/>
      <c r="AD203" s="34"/>
      <c r="AE203" s="34"/>
      <c r="AT203" s="17" t="s">
        <v>122</v>
      </c>
      <c r="AU203" s="17" t="s">
        <v>79</v>
      </c>
    </row>
    <row r="204" spans="2:51" s="13" customFormat="1" ht="12">
      <c r="B204" s="191"/>
      <c r="C204" s="192"/>
      <c r="D204" s="186" t="s">
        <v>124</v>
      </c>
      <c r="E204" s="193" t="s">
        <v>18</v>
      </c>
      <c r="F204" s="194" t="s">
        <v>278</v>
      </c>
      <c r="G204" s="192"/>
      <c r="H204" s="193" t="s">
        <v>18</v>
      </c>
      <c r="I204" s="195"/>
      <c r="J204" s="192"/>
      <c r="K204" s="192"/>
      <c r="L204" s="196"/>
      <c r="M204" s="197"/>
      <c r="N204" s="198"/>
      <c r="O204" s="198"/>
      <c r="P204" s="198"/>
      <c r="Q204" s="198"/>
      <c r="R204" s="198"/>
      <c r="S204" s="198"/>
      <c r="T204" s="199"/>
      <c r="AT204" s="200" t="s">
        <v>124</v>
      </c>
      <c r="AU204" s="200" t="s">
        <v>79</v>
      </c>
      <c r="AV204" s="13" t="s">
        <v>77</v>
      </c>
      <c r="AW204" s="13" t="s">
        <v>32</v>
      </c>
      <c r="AX204" s="13" t="s">
        <v>6</v>
      </c>
      <c r="AY204" s="200" t="s">
        <v>113</v>
      </c>
    </row>
    <row r="205" spans="2:51" s="14" customFormat="1" ht="12">
      <c r="B205" s="201"/>
      <c r="C205" s="202"/>
      <c r="D205" s="186" t="s">
        <v>124</v>
      </c>
      <c r="E205" s="203" t="s">
        <v>18</v>
      </c>
      <c r="F205" s="204" t="s">
        <v>279</v>
      </c>
      <c r="G205" s="202"/>
      <c r="H205" s="205">
        <v>3490</v>
      </c>
      <c r="I205" s="206"/>
      <c r="J205" s="202"/>
      <c r="K205" s="202"/>
      <c r="L205" s="207"/>
      <c r="M205" s="208"/>
      <c r="N205" s="209"/>
      <c r="O205" s="209"/>
      <c r="P205" s="209"/>
      <c r="Q205" s="209"/>
      <c r="R205" s="209"/>
      <c r="S205" s="209"/>
      <c r="T205" s="210"/>
      <c r="AT205" s="211" t="s">
        <v>124</v>
      </c>
      <c r="AU205" s="211" t="s">
        <v>79</v>
      </c>
      <c r="AV205" s="14" t="s">
        <v>79</v>
      </c>
      <c r="AW205" s="14" t="s">
        <v>32</v>
      </c>
      <c r="AX205" s="14" t="s">
        <v>6</v>
      </c>
      <c r="AY205" s="211" t="s">
        <v>113</v>
      </c>
    </row>
    <row r="206" spans="2:51" s="15" customFormat="1" ht="12">
      <c r="B206" s="212"/>
      <c r="C206" s="213"/>
      <c r="D206" s="186" t="s">
        <v>124</v>
      </c>
      <c r="E206" s="214" t="s">
        <v>18</v>
      </c>
      <c r="F206" s="215" t="s">
        <v>128</v>
      </c>
      <c r="G206" s="213"/>
      <c r="H206" s="216">
        <v>3490</v>
      </c>
      <c r="I206" s="217"/>
      <c r="J206" s="213"/>
      <c r="K206" s="213"/>
      <c r="L206" s="218"/>
      <c r="M206" s="219"/>
      <c r="N206" s="220"/>
      <c r="O206" s="220"/>
      <c r="P206" s="220"/>
      <c r="Q206" s="220"/>
      <c r="R206" s="220"/>
      <c r="S206" s="220"/>
      <c r="T206" s="221"/>
      <c r="AT206" s="222" t="s">
        <v>124</v>
      </c>
      <c r="AU206" s="222" t="s">
        <v>79</v>
      </c>
      <c r="AV206" s="15" t="s">
        <v>121</v>
      </c>
      <c r="AW206" s="15" t="s">
        <v>32</v>
      </c>
      <c r="AX206" s="15" t="s">
        <v>77</v>
      </c>
      <c r="AY206" s="222" t="s">
        <v>113</v>
      </c>
    </row>
    <row r="207" spans="1:65" s="2" customFormat="1" ht="22.8">
      <c r="A207" s="34"/>
      <c r="B207" s="35"/>
      <c r="C207" s="173" t="s">
        <v>284</v>
      </c>
      <c r="D207" s="173" t="s">
        <v>116</v>
      </c>
      <c r="E207" s="174" t="s">
        <v>285</v>
      </c>
      <c r="F207" s="175" t="s">
        <v>286</v>
      </c>
      <c r="G207" s="176" t="s">
        <v>212</v>
      </c>
      <c r="H207" s="177">
        <v>1095</v>
      </c>
      <c r="I207" s="178"/>
      <c r="J207" s="177">
        <f>ROUND(I207*H207,15)</f>
        <v>0</v>
      </c>
      <c r="K207" s="175" t="s">
        <v>120</v>
      </c>
      <c r="L207" s="39"/>
      <c r="M207" s="179" t="s">
        <v>18</v>
      </c>
      <c r="N207" s="180" t="s">
        <v>41</v>
      </c>
      <c r="O207" s="64"/>
      <c r="P207" s="181">
        <f>O207*H207</f>
        <v>0</v>
      </c>
      <c r="Q207" s="181">
        <v>0</v>
      </c>
      <c r="R207" s="181">
        <f>Q207*H207</f>
        <v>0</v>
      </c>
      <c r="S207" s="181">
        <v>0</v>
      </c>
      <c r="T207" s="182">
        <f>S207*H207</f>
        <v>0</v>
      </c>
      <c r="U207" s="34"/>
      <c r="V207" s="34"/>
      <c r="W207" s="34"/>
      <c r="X207" s="34"/>
      <c r="Y207" s="34"/>
      <c r="Z207" s="34"/>
      <c r="AA207" s="34"/>
      <c r="AB207" s="34"/>
      <c r="AC207" s="34"/>
      <c r="AD207" s="34"/>
      <c r="AE207" s="34"/>
      <c r="AR207" s="183" t="s">
        <v>121</v>
      </c>
      <c r="AT207" s="183" t="s">
        <v>116</v>
      </c>
      <c r="AU207" s="183" t="s">
        <v>79</v>
      </c>
      <c r="AY207" s="17" t="s">
        <v>113</v>
      </c>
      <c r="BE207" s="184">
        <f>IF(N207="základní",J207,0)</f>
        <v>0</v>
      </c>
      <c r="BF207" s="184">
        <f>IF(N207="snížená",J207,0)</f>
        <v>0</v>
      </c>
      <c r="BG207" s="184">
        <f>IF(N207="zákl. přenesená",J207,0)</f>
        <v>0</v>
      </c>
      <c r="BH207" s="184">
        <f>IF(N207="sníž. přenesená",J207,0)</f>
        <v>0</v>
      </c>
      <c r="BI207" s="184">
        <f>IF(N207="nulová",J207,0)</f>
        <v>0</v>
      </c>
      <c r="BJ207" s="17" t="s">
        <v>77</v>
      </c>
      <c r="BK207" s="185">
        <f>ROUND(I207*H207,15)</f>
        <v>0</v>
      </c>
      <c r="BL207" s="17" t="s">
        <v>121</v>
      </c>
      <c r="BM207" s="183" t="s">
        <v>287</v>
      </c>
    </row>
    <row r="208" spans="1:47" s="2" customFormat="1" ht="48">
      <c r="A208" s="34"/>
      <c r="B208" s="35"/>
      <c r="C208" s="36"/>
      <c r="D208" s="186" t="s">
        <v>122</v>
      </c>
      <c r="E208" s="36"/>
      <c r="F208" s="187" t="s">
        <v>288</v>
      </c>
      <c r="G208" s="36"/>
      <c r="H208" s="36"/>
      <c r="I208" s="188"/>
      <c r="J208" s="36"/>
      <c r="K208" s="36"/>
      <c r="L208" s="39"/>
      <c r="M208" s="189"/>
      <c r="N208" s="190"/>
      <c r="O208" s="64"/>
      <c r="P208" s="64"/>
      <c r="Q208" s="64"/>
      <c r="R208" s="64"/>
      <c r="S208" s="64"/>
      <c r="T208" s="65"/>
      <c r="U208" s="34"/>
      <c r="V208" s="34"/>
      <c r="W208" s="34"/>
      <c r="X208" s="34"/>
      <c r="Y208" s="34"/>
      <c r="Z208" s="34"/>
      <c r="AA208" s="34"/>
      <c r="AB208" s="34"/>
      <c r="AC208" s="34"/>
      <c r="AD208" s="34"/>
      <c r="AE208" s="34"/>
      <c r="AT208" s="17" t="s">
        <v>122</v>
      </c>
      <c r="AU208" s="17" t="s">
        <v>79</v>
      </c>
    </row>
    <row r="209" spans="2:51" s="13" customFormat="1" ht="12">
      <c r="B209" s="191"/>
      <c r="C209" s="192"/>
      <c r="D209" s="186" t="s">
        <v>124</v>
      </c>
      <c r="E209" s="193" t="s">
        <v>18</v>
      </c>
      <c r="F209" s="194" t="s">
        <v>289</v>
      </c>
      <c r="G209" s="192"/>
      <c r="H209" s="193" t="s">
        <v>18</v>
      </c>
      <c r="I209" s="195"/>
      <c r="J209" s="192"/>
      <c r="K209" s="192"/>
      <c r="L209" s="196"/>
      <c r="M209" s="197"/>
      <c r="N209" s="198"/>
      <c r="O209" s="198"/>
      <c r="P209" s="198"/>
      <c r="Q209" s="198"/>
      <c r="R209" s="198"/>
      <c r="S209" s="198"/>
      <c r="T209" s="199"/>
      <c r="AT209" s="200" t="s">
        <v>124</v>
      </c>
      <c r="AU209" s="200" t="s">
        <v>79</v>
      </c>
      <c r="AV209" s="13" t="s">
        <v>77</v>
      </c>
      <c r="AW209" s="13" t="s">
        <v>32</v>
      </c>
      <c r="AX209" s="13" t="s">
        <v>6</v>
      </c>
      <c r="AY209" s="200" t="s">
        <v>113</v>
      </c>
    </row>
    <row r="210" spans="2:51" s="13" customFormat="1" ht="12">
      <c r="B210" s="191"/>
      <c r="C210" s="192"/>
      <c r="D210" s="186" t="s">
        <v>124</v>
      </c>
      <c r="E210" s="193" t="s">
        <v>18</v>
      </c>
      <c r="F210" s="194" t="s">
        <v>290</v>
      </c>
      <c r="G210" s="192"/>
      <c r="H210" s="193" t="s">
        <v>18</v>
      </c>
      <c r="I210" s="195"/>
      <c r="J210" s="192"/>
      <c r="K210" s="192"/>
      <c r="L210" s="196"/>
      <c r="M210" s="197"/>
      <c r="N210" s="198"/>
      <c r="O210" s="198"/>
      <c r="P210" s="198"/>
      <c r="Q210" s="198"/>
      <c r="R210" s="198"/>
      <c r="S210" s="198"/>
      <c r="T210" s="199"/>
      <c r="AT210" s="200" t="s">
        <v>124</v>
      </c>
      <c r="AU210" s="200" t="s">
        <v>79</v>
      </c>
      <c r="AV210" s="13" t="s">
        <v>77</v>
      </c>
      <c r="AW210" s="13" t="s">
        <v>32</v>
      </c>
      <c r="AX210" s="13" t="s">
        <v>6</v>
      </c>
      <c r="AY210" s="200" t="s">
        <v>113</v>
      </c>
    </row>
    <row r="211" spans="2:51" s="13" customFormat="1" ht="12">
      <c r="B211" s="191"/>
      <c r="C211" s="192"/>
      <c r="D211" s="186" t="s">
        <v>124</v>
      </c>
      <c r="E211" s="193" t="s">
        <v>18</v>
      </c>
      <c r="F211" s="194" t="s">
        <v>291</v>
      </c>
      <c r="G211" s="192"/>
      <c r="H211" s="193" t="s">
        <v>18</v>
      </c>
      <c r="I211" s="195"/>
      <c r="J211" s="192"/>
      <c r="K211" s="192"/>
      <c r="L211" s="196"/>
      <c r="M211" s="197"/>
      <c r="N211" s="198"/>
      <c r="O211" s="198"/>
      <c r="P211" s="198"/>
      <c r="Q211" s="198"/>
      <c r="R211" s="198"/>
      <c r="S211" s="198"/>
      <c r="T211" s="199"/>
      <c r="AT211" s="200" t="s">
        <v>124</v>
      </c>
      <c r="AU211" s="200" t="s">
        <v>79</v>
      </c>
      <c r="AV211" s="13" t="s">
        <v>77</v>
      </c>
      <c r="AW211" s="13" t="s">
        <v>32</v>
      </c>
      <c r="AX211" s="13" t="s">
        <v>6</v>
      </c>
      <c r="AY211" s="200" t="s">
        <v>113</v>
      </c>
    </row>
    <row r="212" spans="2:51" s="13" customFormat="1" ht="12">
      <c r="B212" s="191"/>
      <c r="C212" s="192"/>
      <c r="D212" s="186" t="s">
        <v>124</v>
      </c>
      <c r="E212" s="193" t="s">
        <v>18</v>
      </c>
      <c r="F212" s="194" t="s">
        <v>292</v>
      </c>
      <c r="G212" s="192"/>
      <c r="H212" s="193" t="s">
        <v>18</v>
      </c>
      <c r="I212" s="195"/>
      <c r="J212" s="192"/>
      <c r="K212" s="192"/>
      <c r="L212" s="196"/>
      <c r="M212" s="197"/>
      <c r="N212" s="198"/>
      <c r="O212" s="198"/>
      <c r="P212" s="198"/>
      <c r="Q212" s="198"/>
      <c r="R212" s="198"/>
      <c r="S212" s="198"/>
      <c r="T212" s="199"/>
      <c r="AT212" s="200" t="s">
        <v>124</v>
      </c>
      <c r="AU212" s="200" t="s">
        <v>79</v>
      </c>
      <c r="AV212" s="13" t="s">
        <v>77</v>
      </c>
      <c r="AW212" s="13" t="s">
        <v>32</v>
      </c>
      <c r="AX212" s="13" t="s">
        <v>6</v>
      </c>
      <c r="AY212" s="200" t="s">
        <v>113</v>
      </c>
    </row>
    <row r="213" spans="2:51" s="14" customFormat="1" ht="12">
      <c r="B213" s="201"/>
      <c r="C213" s="202"/>
      <c r="D213" s="186" t="s">
        <v>124</v>
      </c>
      <c r="E213" s="203" t="s">
        <v>18</v>
      </c>
      <c r="F213" s="204" t="s">
        <v>293</v>
      </c>
      <c r="G213" s="202"/>
      <c r="H213" s="205">
        <v>1095</v>
      </c>
      <c r="I213" s="206"/>
      <c r="J213" s="202"/>
      <c r="K213" s="202"/>
      <c r="L213" s="207"/>
      <c r="M213" s="208"/>
      <c r="N213" s="209"/>
      <c r="O213" s="209"/>
      <c r="P213" s="209"/>
      <c r="Q213" s="209"/>
      <c r="R213" s="209"/>
      <c r="S213" s="209"/>
      <c r="T213" s="210"/>
      <c r="AT213" s="211" t="s">
        <v>124</v>
      </c>
      <c r="AU213" s="211" t="s">
        <v>79</v>
      </c>
      <c r="AV213" s="14" t="s">
        <v>79</v>
      </c>
      <c r="AW213" s="14" t="s">
        <v>32</v>
      </c>
      <c r="AX213" s="14" t="s">
        <v>6</v>
      </c>
      <c r="AY213" s="211" t="s">
        <v>113</v>
      </c>
    </row>
    <row r="214" spans="2:51" s="15" customFormat="1" ht="12">
      <c r="B214" s="212"/>
      <c r="C214" s="213"/>
      <c r="D214" s="186" t="s">
        <v>124</v>
      </c>
      <c r="E214" s="214" t="s">
        <v>18</v>
      </c>
      <c r="F214" s="215" t="s">
        <v>128</v>
      </c>
      <c r="G214" s="213"/>
      <c r="H214" s="216">
        <v>1095</v>
      </c>
      <c r="I214" s="217"/>
      <c r="J214" s="213"/>
      <c r="K214" s="213"/>
      <c r="L214" s="218"/>
      <c r="M214" s="219"/>
      <c r="N214" s="220"/>
      <c r="O214" s="220"/>
      <c r="P214" s="220"/>
      <c r="Q214" s="220"/>
      <c r="R214" s="220"/>
      <c r="S214" s="220"/>
      <c r="T214" s="221"/>
      <c r="AT214" s="222" t="s">
        <v>124</v>
      </c>
      <c r="AU214" s="222" t="s">
        <v>79</v>
      </c>
      <c r="AV214" s="15" t="s">
        <v>121</v>
      </c>
      <c r="AW214" s="15" t="s">
        <v>32</v>
      </c>
      <c r="AX214" s="15" t="s">
        <v>77</v>
      </c>
      <c r="AY214" s="222" t="s">
        <v>113</v>
      </c>
    </row>
    <row r="215" spans="1:65" s="2" customFormat="1" ht="55.5" customHeight="1">
      <c r="A215" s="34"/>
      <c r="B215" s="35"/>
      <c r="C215" s="173" t="s">
        <v>206</v>
      </c>
      <c r="D215" s="173" t="s">
        <v>116</v>
      </c>
      <c r="E215" s="174" t="s">
        <v>225</v>
      </c>
      <c r="F215" s="175" t="s">
        <v>226</v>
      </c>
      <c r="G215" s="176" t="s">
        <v>173</v>
      </c>
      <c r="H215" s="177">
        <v>1642.5</v>
      </c>
      <c r="I215" s="178"/>
      <c r="J215" s="177">
        <f>ROUND(I215*H215,15)</f>
        <v>0</v>
      </c>
      <c r="K215" s="175" t="s">
        <v>120</v>
      </c>
      <c r="L215" s="39"/>
      <c r="M215" s="179" t="s">
        <v>18</v>
      </c>
      <c r="N215" s="180" t="s">
        <v>41</v>
      </c>
      <c r="O215" s="64"/>
      <c r="P215" s="181">
        <f>O215*H215</f>
        <v>0</v>
      </c>
      <c r="Q215" s="181">
        <v>0</v>
      </c>
      <c r="R215" s="181">
        <f>Q215*H215</f>
        <v>0</v>
      </c>
      <c r="S215" s="181">
        <v>0</v>
      </c>
      <c r="T215" s="182">
        <f>S215*H215</f>
        <v>0</v>
      </c>
      <c r="U215" s="34"/>
      <c r="V215" s="34"/>
      <c r="W215" s="34"/>
      <c r="X215" s="34"/>
      <c r="Y215" s="34"/>
      <c r="Z215" s="34"/>
      <c r="AA215" s="34"/>
      <c r="AB215" s="34"/>
      <c r="AC215" s="34"/>
      <c r="AD215" s="34"/>
      <c r="AE215" s="34"/>
      <c r="AR215" s="183" t="s">
        <v>121</v>
      </c>
      <c r="AT215" s="183" t="s">
        <v>116</v>
      </c>
      <c r="AU215" s="183" t="s">
        <v>79</v>
      </c>
      <c r="AY215" s="17" t="s">
        <v>113</v>
      </c>
      <c r="BE215" s="184">
        <f>IF(N215="základní",J215,0)</f>
        <v>0</v>
      </c>
      <c r="BF215" s="184">
        <f>IF(N215="snížená",J215,0)</f>
        <v>0</v>
      </c>
      <c r="BG215" s="184">
        <f>IF(N215="zákl. přenesená",J215,0)</f>
        <v>0</v>
      </c>
      <c r="BH215" s="184">
        <f>IF(N215="sníž. přenesená",J215,0)</f>
        <v>0</v>
      </c>
      <c r="BI215" s="184">
        <f>IF(N215="nulová",J215,0)</f>
        <v>0</v>
      </c>
      <c r="BJ215" s="17" t="s">
        <v>77</v>
      </c>
      <c r="BK215" s="185">
        <f>ROUND(I215*H215,15)</f>
        <v>0</v>
      </c>
      <c r="BL215" s="17" t="s">
        <v>121</v>
      </c>
      <c r="BM215" s="183" t="s">
        <v>162</v>
      </c>
    </row>
    <row r="216" spans="1:47" s="2" customFormat="1" ht="86.4">
      <c r="A216" s="34"/>
      <c r="B216" s="35"/>
      <c r="C216" s="36"/>
      <c r="D216" s="186" t="s">
        <v>122</v>
      </c>
      <c r="E216" s="36"/>
      <c r="F216" s="187" t="s">
        <v>228</v>
      </c>
      <c r="G216" s="36"/>
      <c r="H216" s="36"/>
      <c r="I216" s="188"/>
      <c r="J216" s="36"/>
      <c r="K216" s="36"/>
      <c r="L216" s="39"/>
      <c r="M216" s="189"/>
      <c r="N216" s="190"/>
      <c r="O216" s="64"/>
      <c r="P216" s="64"/>
      <c r="Q216" s="64"/>
      <c r="R216" s="64"/>
      <c r="S216" s="64"/>
      <c r="T216" s="65"/>
      <c r="U216" s="34"/>
      <c r="V216" s="34"/>
      <c r="W216" s="34"/>
      <c r="X216" s="34"/>
      <c r="Y216" s="34"/>
      <c r="Z216" s="34"/>
      <c r="AA216" s="34"/>
      <c r="AB216" s="34"/>
      <c r="AC216" s="34"/>
      <c r="AD216" s="34"/>
      <c r="AE216" s="34"/>
      <c r="AT216" s="17" t="s">
        <v>122</v>
      </c>
      <c r="AU216" s="17" t="s">
        <v>79</v>
      </c>
    </row>
    <row r="217" spans="2:51" s="13" customFormat="1" ht="12">
      <c r="B217" s="191"/>
      <c r="C217" s="192"/>
      <c r="D217" s="186" t="s">
        <v>124</v>
      </c>
      <c r="E217" s="193" t="s">
        <v>18</v>
      </c>
      <c r="F217" s="194" t="s">
        <v>294</v>
      </c>
      <c r="G217" s="192"/>
      <c r="H217" s="193" t="s">
        <v>18</v>
      </c>
      <c r="I217" s="195"/>
      <c r="J217" s="192"/>
      <c r="K217" s="192"/>
      <c r="L217" s="196"/>
      <c r="M217" s="197"/>
      <c r="N217" s="198"/>
      <c r="O217" s="198"/>
      <c r="P217" s="198"/>
      <c r="Q217" s="198"/>
      <c r="R217" s="198"/>
      <c r="S217" s="198"/>
      <c r="T217" s="199"/>
      <c r="AT217" s="200" t="s">
        <v>124</v>
      </c>
      <c r="AU217" s="200" t="s">
        <v>79</v>
      </c>
      <c r="AV217" s="13" t="s">
        <v>77</v>
      </c>
      <c r="AW217" s="13" t="s">
        <v>32</v>
      </c>
      <c r="AX217" s="13" t="s">
        <v>6</v>
      </c>
      <c r="AY217" s="200" t="s">
        <v>113</v>
      </c>
    </row>
    <row r="218" spans="2:51" s="14" customFormat="1" ht="12">
      <c r="B218" s="201"/>
      <c r="C218" s="202"/>
      <c r="D218" s="186" t="s">
        <v>124</v>
      </c>
      <c r="E218" s="203" t="s">
        <v>18</v>
      </c>
      <c r="F218" s="204" t="s">
        <v>295</v>
      </c>
      <c r="G218" s="202"/>
      <c r="H218" s="205">
        <v>1642.5</v>
      </c>
      <c r="I218" s="206"/>
      <c r="J218" s="202"/>
      <c r="K218" s="202"/>
      <c r="L218" s="207"/>
      <c r="M218" s="208"/>
      <c r="N218" s="209"/>
      <c r="O218" s="209"/>
      <c r="P218" s="209"/>
      <c r="Q218" s="209"/>
      <c r="R218" s="209"/>
      <c r="S218" s="209"/>
      <c r="T218" s="210"/>
      <c r="AT218" s="211" t="s">
        <v>124</v>
      </c>
      <c r="AU218" s="211" t="s">
        <v>79</v>
      </c>
      <c r="AV218" s="14" t="s">
        <v>79</v>
      </c>
      <c r="AW218" s="14" t="s">
        <v>32</v>
      </c>
      <c r="AX218" s="14" t="s">
        <v>6</v>
      </c>
      <c r="AY218" s="211" t="s">
        <v>113</v>
      </c>
    </row>
    <row r="219" spans="2:51" s="15" customFormat="1" ht="12">
      <c r="B219" s="212"/>
      <c r="C219" s="213"/>
      <c r="D219" s="186" t="s">
        <v>124</v>
      </c>
      <c r="E219" s="214" t="s">
        <v>18</v>
      </c>
      <c r="F219" s="215" t="s">
        <v>128</v>
      </c>
      <c r="G219" s="213"/>
      <c r="H219" s="216">
        <v>1642.5</v>
      </c>
      <c r="I219" s="217"/>
      <c r="J219" s="213"/>
      <c r="K219" s="213"/>
      <c r="L219" s="218"/>
      <c r="M219" s="219"/>
      <c r="N219" s="220"/>
      <c r="O219" s="220"/>
      <c r="P219" s="220"/>
      <c r="Q219" s="220"/>
      <c r="R219" s="220"/>
      <c r="S219" s="220"/>
      <c r="T219" s="221"/>
      <c r="AT219" s="222" t="s">
        <v>124</v>
      </c>
      <c r="AU219" s="222" t="s">
        <v>79</v>
      </c>
      <c r="AV219" s="15" t="s">
        <v>121</v>
      </c>
      <c r="AW219" s="15" t="s">
        <v>32</v>
      </c>
      <c r="AX219" s="15" t="s">
        <v>77</v>
      </c>
      <c r="AY219" s="222" t="s">
        <v>113</v>
      </c>
    </row>
    <row r="220" spans="1:65" s="2" customFormat="1" ht="16.5" customHeight="1">
      <c r="A220" s="34"/>
      <c r="B220" s="35"/>
      <c r="C220" s="173" t="s">
        <v>296</v>
      </c>
      <c r="D220" s="173" t="s">
        <v>116</v>
      </c>
      <c r="E220" s="174" t="s">
        <v>297</v>
      </c>
      <c r="F220" s="175" t="s">
        <v>298</v>
      </c>
      <c r="G220" s="176" t="s">
        <v>131</v>
      </c>
      <c r="H220" s="177">
        <v>1</v>
      </c>
      <c r="I220" s="178"/>
      <c r="J220" s="177">
        <f>ROUND(I220*H220,15)</f>
        <v>0</v>
      </c>
      <c r="K220" s="175" t="s">
        <v>120</v>
      </c>
      <c r="L220" s="39"/>
      <c r="M220" s="179" t="s">
        <v>18</v>
      </c>
      <c r="N220" s="180" t="s">
        <v>41</v>
      </c>
      <c r="O220" s="64"/>
      <c r="P220" s="181">
        <f>O220*H220</f>
        <v>0</v>
      </c>
      <c r="Q220" s="181">
        <v>0</v>
      </c>
      <c r="R220" s="181">
        <f>Q220*H220</f>
        <v>0</v>
      </c>
      <c r="S220" s="181">
        <v>0</v>
      </c>
      <c r="T220" s="182">
        <f>S220*H220</f>
        <v>0</v>
      </c>
      <c r="U220" s="34"/>
      <c r="V220" s="34"/>
      <c r="W220" s="34"/>
      <c r="X220" s="34"/>
      <c r="Y220" s="34"/>
      <c r="Z220" s="34"/>
      <c r="AA220" s="34"/>
      <c r="AB220" s="34"/>
      <c r="AC220" s="34"/>
      <c r="AD220" s="34"/>
      <c r="AE220" s="34"/>
      <c r="AR220" s="183" t="s">
        <v>121</v>
      </c>
      <c r="AT220" s="183" t="s">
        <v>116</v>
      </c>
      <c r="AU220" s="183" t="s">
        <v>79</v>
      </c>
      <c r="AY220" s="17" t="s">
        <v>113</v>
      </c>
      <c r="BE220" s="184">
        <f>IF(N220="základní",J220,0)</f>
        <v>0</v>
      </c>
      <c r="BF220" s="184">
        <f>IF(N220="snížená",J220,0)</f>
        <v>0</v>
      </c>
      <c r="BG220" s="184">
        <f>IF(N220="zákl. přenesená",J220,0)</f>
        <v>0</v>
      </c>
      <c r="BH220" s="184">
        <f>IF(N220="sníž. přenesená",J220,0)</f>
        <v>0</v>
      </c>
      <c r="BI220" s="184">
        <f>IF(N220="nulová",J220,0)</f>
        <v>0</v>
      </c>
      <c r="BJ220" s="17" t="s">
        <v>77</v>
      </c>
      <c r="BK220" s="185">
        <f>ROUND(I220*H220,15)</f>
        <v>0</v>
      </c>
      <c r="BL220" s="17" t="s">
        <v>121</v>
      </c>
      <c r="BM220" s="183" t="s">
        <v>299</v>
      </c>
    </row>
    <row r="221" spans="1:47" s="2" customFormat="1" ht="38.4">
      <c r="A221" s="34"/>
      <c r="B221" s="35"/>
      <c r="C221" s="36"/>
      <c r="D221" s="186" t="s">
        <v>122</v>
      </c>
      <c r="E221" s="36"/>
      <c r="F221" s="187" t="s">
        <v>300</v>
      </c>
      <c r="G221" s="36"/>
      <c r="H221" s="36"/>
      <c r="I221" s="188"/>
      <c r="J221" s="36"/>
      <c r="K221" s="36"/>
      <c r="L221" s="39"/>
      <c r="M221" s="189"/>
      <c r="N221" s="190"/>
      <c r="O221" s="64"/>
      <c r="P221" s="64"/>
      <c r="Q221" s="64"/>
      <c r="R221" s="64"/>
      <c r="S221" s="64"/>
      <c r="T221" s="65"/>
      <c r="U221" s="34"/>
      <c r="V221" s="34"/>
      <c r="W221" s="34"/>
      <c r="X221" s="34"/>
      <c r="Y221" s="34"/>
      <c r="Z221" s="34"/>
      <c r="AA221" s="34"/>
      <c r="AB221" s="34"/>
      <c r="AC221" s="34"/>
      <c r="AD221" s="34"/>
      <c r="AE221" s="34"/>
      <c r="AT221" s="17" t="s">
        <v>122</v>
      </c>
      <c r="AU221" s="17" t="s">
        <v>79</v>
      </c>
    </row>
    <row r="222" spans="1:65" s="2" customFormat="1" ht="16.5" customHeight="1">
      <c r="A222" s="34"/>
      <c r="B222" s="35"/>
      <c r="C222" s="173" t="s">
        <v>213</v>
      </c>
      <c r="D222" s="173" t="s">
        <v>116</v>
      </c>
      <c r="E222" s="174" t="s">
        <v>301</v>
      </c>
      <c r="F222" s="175" t="s">
        <v>302</v>
      </c>
      <c r="G222" s="176" t="s">
        <v>131</v>
      </c>
      <c r="H222" s="177">
        <v>16</v>
      </c>
      <c r="I222" s="178"/>
      <c r="J222" s="177">
        <f>ROUND(I222*H222,15)</f>
        <v>0</v>
      </c>
      <c r="K222" s="175" t="s">
        <v>120</v>
      </c>
      <c r="L222" s="39"/>
      <c r="M222" s="179" t="s">
        <v>18</v>
      </c>
      <c r="N222" s="180" t="s">
        <v>41</v>
      </c>
      <c r="O222" s="64"/>
      <c r="P222" s="181">
        <f>O222*H222</f>
        <v>0</v>
      </c>
      <c r="Q222" s="181">
        <v>0</v>
      </c>
      <c r="R222" s="181">
        <f>Q222*H222</f>
        <v>0</v>
      </c>
      <c r="S222" s="181">
        <v>0</v>
      </c>
      <c r="T222" s="182">
        <f>S222*H222</f>
        <v>0</v>
      </c>
      <c r="U222" s="34"/>
      <c r="V222" s="34"/>
      <c r="W222" s="34"/>
      <c r="X222" s="34"/>
      <c r="Y222" s="34"/>
      <c r="Z222" s="34"/>
      <c r="AA222" s="34"/>
      <c r="AB222" s="34"/>
      <c r="AC222" s="34"/>
      <c r="AD222" s="34"/>
      <c r="AE222" s="34"/>
      <c r="AR222" s="183" t="s">
        <v>121</v>
      </c>
      <c r="AT222" s="183" t="s">
        <v>116</v>
      </c>
      <c r="AU222" s="183" t="s">
        <v>79</v>
      </c>
      <c r="AY222" s="17" t="s">
        <v>113</v>
      </c>
      <c r="BE222" s="184">
        <f>IF(N222="základní",J222,0)</f>
        <v>0</v>
      </c>
      <c r="BF222" s="184">
        <f>IF(N222="snížená",J222,0)</f>
        <v>0</v>
      </c>
      <c r="BG222" s="184">
        <f>IF(N222="zákl. přenesená",J222,0)</f>
        <v>0</v>
      </c>
      <c r="BH222" s="184">
        <f>IF(N222="sníž. přenesená",J222,0)</f>
        <v>0</v>
      </c>
      <c r="BI222" s="184">
        <f>IF(N222="nulová",J222,0)</f>
        <v>0</v>
      </c>
      <c r="BJ222" s="17" t="s">
        <v>77</v>
      </c>
      <c r="BK222" s="185">
        <f>ROUND(I222*H222,15)</f>
        <v>0</v>
      </c>
      <c r="BL222" s="17" t="s">
        <v>121</v>
      </c>
      <c r="BM222" s="183" t="s">
        <v>303</v>
      </c>
    </row>
    <row r="223" spans="1:47" s="2" customFormat="1" ht="38.4">
      <c r="A223" s="34"/>
      <c r="B223" s="35"/>
      <c r="C223" s="36"/>
      <c r="D223" s="186" t="s">
        <v>122</v>
      </c>
      <c r="E223" s="36"/>
      <c r="F223" s="187" t="s">
        <v>304</v>
      </c>
      <c r="G223" s="36"/>
      <c r="H223" s="36"/>
      <c r="I223" s="188"/>
      <c r="J223" s="36"/>
      <c r="K223" s="36"/>
      <c r="L223" s="39"/>
      <c r="M223" s="189"/>
      <c r="N223" s="190"/>
      <c r="O223" s="64"/>
      <c r="P223" s="64"/>
      <c r="Q223" s="64"/>
      <c r="R223" s="64"/>
      <c r="S223" s="64"/>
      <c r="T223" s="65"/>
      <c r="U223" s="34"/>
      <c r="V223" s="34"/>
      <c r="W223" s="34"/>
      <c r="X223" s="34"/>
      <c r="Y223" s="34"/>
      <c r="Z223" s="34"/>
      <c r="AA223" s="34"/>
      <c r="AB223" s="34"/>
      <c r="AC223" s="34"/>
      <c r="AD223" s="34"/>
      <c r="AE223" s="34"/>
      <c r="AT223" s="17" t="s">
        <v>122</v>
      </c>
      <c r="AU223" s="17" t="s">
        <v>79</v>
      </c>
    </row>
    <row r="224" spans="1:65" s="2" customFormat="1" ht="22.8">
      <c r="A224" s="34"/>
      <c r="B224" s="35"/>
      <c r="C224" s="173" t="s">
        <v>305</v>
      </c>
      <c r="D224" s="173" t="s">
        <v>116</v>
      </c>
      <c r="E224" s="174" t="s">
        <v>306</v>
      </c>
      <c r="F224" s="175" t="s">
        <v>307</v>
      </c>
      <c r="G224" s="176" t="s">
        <v>131</v>
      </c>
      <c r="H224" s="177">
        <v>20</v>
      </c>
      <c r="I224" s="178"/>
      <c r="J224" s="177">
        <f>ROUND(I224*H224,15)</f>
        <v>0</v>
      </c>
      <c r="K224" s="175" t="s">
        <v>120</v>
      </c>
      <c r="L224" s="39"/>
      <c r="M224" s="179" t="s">
        <v>18</v>
      </c>
      <c r="N224" s="180" t="s">
        <v>41</v>
      </c>
      <c r="O224" s="64"/>
      <c r="P224" s="181">
        <f>O224*H224</f>
        <v>0</v>
      </c>
      <c r="Q224" s="181">
        <v>0</v>
      </c>
      <c r="R224" s="181">
        <f>Q224*H224</f>
        <v>0</v>
      </c>
      <c r="S224" s="181">
        <v>0</v>
      </c>
      <c r="T224" s="182">
        <f>S224*H224</f>
        <v>0</v>
      </c>
      <c r="U224" s="34"/>
      <c r="V224" s="34"/>
      <c r="W224" s="34"/>
      <c r="X224" s="34"/>
      <c r="Y224" s="34"/>
      <c r="Z224" s="34"/>
      <c r="AA224" s="34"/>
      <c r="AB224" s="34"/>
      <c r="AC224" s="34"/>
      <c r="AD224" s="34"/>
      <c r="AE224" s="34"/>
      <c r="AR224" s="183" t="s">
        <v>121</v>
      </c>
      <c r="AT224" s="183" t="s">
        <v>116</v>
      </c>
      <c r="AU224" s="183" t="s">
        <v>79</v>
      </c>
      <c r="AY224" s="17" t="s">
        <v>113</v>
      </c>
      <c r="BE224" s="184">
        <f>IF(N224="základní",J224,0)</f>
        <v>0</v>
      </c>
      <c r="BF224" s="184">
        <f>IF(N224="snížená",J224,0)</f>
        <v>0</v>
      </c>
      <c r="BG224" s="184">
        <f>IF(N224="zákl. přenesená",J224,0)</f>
        <v>0</v>
      </c>
      <c r="BH224" s="184">
        <f>IF(N224="sníž. přenesená",J224,0)</f>
        <v>0</v>
      </c>
      <c r="BI224" s="184">
        <f>IF(N224="nulová",J224,0)</f>
        <v>0</v>
      </c>
      <c r="BJ224" s="17" t="s">
        <v>77</v>
      </c>
      <c r="BK224" s="185">
        <f>ROUND(I224*H224,15)</f>
        <v>0</v>
      </c>
      <c r="BL224" s="17" t="s">
        <v>121</v>
      </c>
      <c r="BM224" s="183" t="s">
        <v>185</v>
      </c>
    </row>
    <row r="225" spans="1:47" s="2" customFormat="1" ht="28.8">
      <c r="A225" s="34"/>
      <c r="B225" s="35"/>
      <c r="C225" s="36"/>
      <c r="D225" s="186" t="s">
        <v>122</v>
      </c>
      <c r="E225" s="36"/>
      <c r="F225" s="187" t="s">
        <v>308</v>
      </c>
      <c r="G225" s="36"/>
      <c r="H225" s="36"/>
      <c r="I225" s="188"/>
      <c r="J225" s="36"/>
      <c r="K225" s="36"/>
      <c r="L225" s="39"/>
      <c r="M225" s="189"/>
      <c r="N225" s="190"/>
      <c r="O225" s="64"/>
      <c r="P225" s="64"/>
      <c r="Q225" s="64"/>
      <c r="R225" s="64"/>
      <c r="S225" s="64"/>
      <c r="T225" s="65"/>
      <c r="U225" s="34"/>
      <c r="V225" s="34"/>
      <c r="W225" s="34"/>
      <c r="X225" s="34"/>
      <c r="Y225" s="34"/>
      <c r="Z225" s="34"/>
      <c r="AA225" s="34"/>
      <c r="AB225" s="34"/>
      <c r="AC225" s="34"/>
      <c r="AD225" s="34"/>
      <c r="AE225" s="34"/>
      <c r="AT225" s="17" t="s">
        <v>122</v>
      </c>
      <c r="AU225" s="17" t="s">
        <v>79</v>
      </c>
    </row>
    <row r="226" spans="1:65" s="2" customFormat="1" ht="21.75" customHeight="1">
      <c r="A226" s="34"/>
      <c r="B226" s="35"/>
      <c r="C226" s="173" t="s">
        <v>220</v>
      </c>
      <c r="D226" s="173" t="s">
        <v>116</v>
      </c>
      <c r="E226" s="174" t="s">
        <v>309</v>
      </c>
      <c r="F226" s="175" t="s">
        <v>310</v>
      </c>
      <c r="G226" s="176" t="s">
        <v>173</v>
      </c>
      <c r="H226" s="177">
        <v>1983.54918</v>
      </c>
      <c r="I226" s="178"/>
      <c r="J226" s="177">
        <f>ROUND(I226*H226,15)</f>
        <v>0</v>
      </c>
      <c r="K226" s="175" t="s">
        <v>120</v>
      </c>
      <c r="L226" s="39"/>
      <c r="M226" s="179" t="s">
        <v>18</v>
      </c>
      <c r="N226" s="180" t="s">
        <v>41</v>
      </c>
      <c r="O226" s="64"/>
      <c r="P226" s="181">
        <f>O226*H226</f>
        <v>0</v>
      </c>
      <c r="Q226" s="181">
        <v>0</v>
      </c>
      <c r="R226" s="181">
        <f>Q226*H226</f>
        <v>0</v>
      </c>
      <c r="S226" s="181">
        <v>0</v>
      </c>
      <c r="T226" s="182">
        <f>S226*H226</f>
        <v>0</v>
      </c>
      <c r="U226" s="34"/>
      <c r="V226" s="34"/>
      <c r="W226" s="34"/>
      <c r="X226" s="34"/>
      <c r="Y226" s="34"/>
      <c r="Z226" s="34"/>
      <c r="AA226" s="34"/>
      <c r="AB226" s="34"/>
      <c r="AC226" s="34"/>
      <c r="AD226" s="34"/>
      <c r="AE226" s="34"/>
      <c r="AR226" s="183" t="s">
        <v>121</v>
      </c>
      <c r="AT226" s="183" t="s">
        <v>116</v>
      </c>
      <c r="AU226" s="183" t="s">
        <v>79</v>
      </c>
      <c r="AY226" s="17" t="s">
        <v>113</v>
      </c>
      <c r="BE226" s="184">
        <f>IF(N226="základní",J226,0)</f>
        <v>0</v>
      </c>
      <c r="BF226" s="184">
        <f>IF(N226="snížená",J226,0)</f>
        <v>0</v>
      </c>
      <c r="BG226" s="184">
        <f>IF(N226="zákl. přenesená",J226,0)</f>
        <v>0</v>
      </c>
      <c r="BH226" s="184">
        <f>IF(N226="sníž. přenesená",J226,0)</f>
        <v>0</v>
      </c>
      <c r="BI226" s="184">
        <f>IF(N226="nulová",J226,0)</f>
        <v>0</v>
      </c>
      <c r="BJ226" s="17" t="s">
        <v>77</v>
      </c>
      <c r="BK226" s="185">
        <f>ROUND(I226*H226,15)</f>
        <v>0</v>
      </c>
      <c r="BL226" s="17" t="s">
        <v>121</v>
      </c>
      <c r="BM226" s="183" t="s">
        <v>311</v>
      </c>
    </row>
    <row r="227" spans="1:47" s="2" customFormat="1" ht="57.6">
      <c r="A227" s="34"/>
      <c r="B227" s="35"/>
      <c r="C227" s="36"/>
      <c r="D227" s="186" t="s">
        <v>122</v>
      </c>
      <c r="E227" s="36"/>
      <c r="F227" s="187" t="s">
        <v>312</v>
      </c>
      <c r="G227" s="36"/>
      <c r="H227" s="36"/>
      <c r="I227" s="188"/>
      <c r="J227" s="36"/>
      <c r="K227" s="36"/>
      <c r="L227" s="39"/>
      <c r="M227" s="189"/>
      <c r="N227" s="190"/>
      <c r="O227" s="64"/>
      <c r="P227" s="64"/>
      <c r="Q227" s="64"/>
      <c r="R227" s="64"/>
      <c r="S227" s="64"/>
      <c r="T227" s="65"/>
      <c r="U227" s="34"/>
      <c r="V227" s="34"/>
      <c r="W227" s="34"/>
      <c r="X227" s="34"/>
      <c r="Y227" s="34"/>
      <c r="Z227" s="34"/>
      <c r="AA227" s="34"/>
      <c r="AB227" s="34"/>
      <c r="AC227" s="34"/>
      <c r="AD227" s="34"/>
      <c r="AE227" s="34"/>
      <c r="AT227" s="17" t="s">
        <v>122</v>
      </c>
      <c r="AU227" s="17" t="s">
        <v>79</v>
      </c>
    </row>
    <row r="228" spans="2:51" s="13" customFormat="1" ht="20.4">
      <c r="B228" s="191"/>
      <c r="C228" s="192"/>
      <c r="D228" s="186" t="s">
        <v>124</v>
      </c>
      <c r="E228" s="193" t="s">
        <v>18</v>
      </c>
      <c r="F228" s="194" t="s">
        <v>313</v>
      </c>
      <c r="G228" s="192"/>
      <c r="H228" s="193" t="s">
        <v>18</v>
      </c>
      <c r="I228" s="195"/>
      <c r="J228" s="192"/>
      <c r="K228" s="192"/>
      <c r="L228" s="196"/>
      <c r="M228" s="197"/>
      <c r="N228" s="198"/>
      <c r="O228" s="198"/>
      <c r="P228" s="198"/>
      <c r="Q228" s="198"/>
      <c r="R228" s="198"/>
      <c r="S228" s="198"/>
      <c r="T228" s="199"/>
      <c r="AT228" s="200" t="s">
        <v>124</v>
      </c>
      <c r="AU228" s="200" t="s">
        <v>79</v>
      </c>
      <c r="AV228" s="13" t="s">
        <v>77</v>
      </c>
      <c r="AW228" s="13" t="s">
        <v>32</v>
      </c>
      <c r="AX228" s="13" t="s">
        <v>6</v>
      </c>
      <c r="AY228" s="200" t="s">
        <v>113</v>
      </c>
    </row>
    <row r="229" spans="2:51" s="13" customFormat="1" ht="20.4">
      <c r="B229" s="191"/>
      <c r="C229" s="192"/>
      <c r="D229" s="186" t="s">
        <v>124</v>
      </c>
      <c r="E229" s="193" t="s">
        <v>18</v>
      </c>
      <c r="F229" s="194" t="s">
        <v>314</v>
      </c>
      <c r="G229" s="192"/>
      <c r="H229" s="193" t="s">
        <v>18</v>
      </c>
      <c r="I229" s="195"/>
      <c r="J229" s="192"/>
      <c r="K229" s="192"/>
      <c r="L229" s="196"/>
      <c r="M229" s="197"/>
      <c r="N229" s="198"/>
      <c r="O229" s="198"/>
      <c r="P229" s="198"/>
      <c r="Q229" s="198"/>
      <c r="R229" s="198"/>
      <c r="S229" s="198"/>
      <c r="T229" s="199"/>
      <c r="AT229" s="200" t="s">
        <v>124</v>
      </c>
      <c r="AU229" s="200" t="s">
        <v>79</v>
      </c>
      <c r="AV229" s="13" t="s">
        <v>77</v>
      </c>
      <c r="AW229" s="13" t="s">
        <v>32</v>
      </c>
      <c r="AX229" s="13" t="s">
        <v>6</v>
      </c>
      <c r="AY229" s="200" t="s">
        <v>113</v>
      </c>
    </row>
    <row r="230" spans="2:51" s="14" customFormat="1" ht="12">
      <c r="B230" s="201"/>
      <c r="C230" s="202"/>
      <c r="D230" s="186" t="s">
        <v>124</v>
      </c>
      <c r="E230" s="203" t="s">
        <v>18</v>
      </c>
      <c r="F230" s="204" t="s">
        <v>315</v>
      </c>
      <c r="G230" s="202"/>
      <c r="H230" s="205">
        <v>1983.54918</v>
      </c>
      <c r="I230" s="206"/>
      <c r="J230" s="202"/>
      <c r="K230" s="202"/>
      <c r="L230" s="207"/>
      <c r="M230" s="208"/>
      <c r="N230" s="209"/>
      <c r="O230" s="209"/>
      <c r="P230" s="209"/>
      <c r="Q230" s="209"/>
      <c r="R230" s="209"/>
      <c r="S230" s="209"/>
      <c r="T230" s="210"/>
      <c r="AT230" s="211" t="s">
        <v>124</v>
      </c>
      <c r="AU230" s="211" t="s">
        <v>79</v>
      </c>
      <c r="AV230" s="14" t="s">
        <v>79</v>
      </c>
      <c r="AW230" s="14" t="s">
        <v>32</v>
      </c>
      <c r="AX230" s="14" t="s">
        <v>6</v>
      </c>
      <c r="AY230" s="211" t="s">
        <v>113</v>
      </c>
    </row>
    <row r="231" spans="2:51" s="15" customFormat="1" ht="12">
      <c r="B231" s="212"/>
      <c r="C231" s="213"/>
      <c r="D231" s="186" t="s">
        <v>124</v>
      </c>
      <c r="E231" s="214" t="s">
        <v>18</v>
      </c>
      <c r="F231" s="215" t="s">
        <v>128</v>
      </c>
      <c r="G231" s="213"/>
      <c r="H231" s="216">
        <v>1983.54918</v>
      </c>
      <c r="I231" s="217"/>
      <c r="J231" s="213"/>
      <c r="K231" s="213"/>
      <c r="L231" s="218"/>
      <c r="M231" s="219"/>
      <c r="N231" s="220"/>
      <c r="O231" s="220"/>
      <c r="P231" s="220"/>
      <c r="Q231" s="220"/>
      <c r="R231" s="220"/>
      <c r="S231" s="220"/>
      <c r="T231" s="221"/>
      <c r="AT231" s="222" t="s">
        <v>124</v>
      </c>
      <c r="AU231" s="222" t="s">
        <v>79</v>
      </c>
      <c r="AV231" s="15" t="s">
        <v>121</v>
      </c>
      <c r="AW231" s="15" t="s">
        <v>32</v>
      </c>
      <c r="AX231" s="15" t="s">
        <v>77</v>
      </c>
      <c r="AY231" s="222" t="s">
        <v>113</v>
      </c>
    </row>
    <row r="232" spans="1:65" s="2" customFormat="1" ht="55.5" customHeight="1">
      <c r="A232" s="34"/>
      <c r="B232" s="35"/>
      <c r="C232" s="173" t="s">
        <v>316</v>
      </c>
      <c r="D232" s="173" t="s">
        <v>116</v>
      </c>
      <c r="E232" s="174" t="s">
        <v>317</v>
      </c>
      <c r="F232" s="175" t="s">
        <v>318</v>
      </c>
      <c r="G232" s="176" t="s">
        <v>173</v>
      </c>
      <c r="H232" s="177">
        <v>1983.54918</v>
      </c>
      <c r="I232" s="178"/>
      <c r="J232" s="177">
        <f>ROUND(I232*H232,15)</f>
        <v>0</v>
      </c>
      <c r="K232" s="175" t="s">
        <v>120</v>
      </c>
      <c r="L232" s="39"/>
      <c r="M232" s="179" t="s">
        <v>18</v>
      </c>
      <c r="N232" s="180" t="s">
        <v>41</v>
      </c>
      <c r="O232" s="64"/>
      <c r="P232" s="181">
        <f>O232*H232</f>
        <v>0</v>
      </c>
      <c r="Q232" s="181">
        <v>0</v>
      </c>
      <c r="R232" s="181">
        <f>Q232*H232</f>
        <v>0</v>
      </c>
      <c r="S232" s="181">
        <v>0</v>
      </c>
      <c r="T232" s="182">
        <f>S232*H232</f>
        <v>0</v>
      </c>
      <c r="U232" s="34"/>
      <c r="V232" s="34"/>
      <c r="W232" s="34"/>
      <c r="X232" s="34"/>
      <c r="Y232" s="34"/>
      <c r="Z232" s="34"/>
      <c r="AA232" s="34"/>
      <c r="AB232" s="34"/>
      <c r="AC232" s="34"/>
      <c r="AD232" s="34"/>
      <c r="AE232" s="34"/>
      <c r="AR232" s="183" t="s">
        <v>121</v>
      </c>
      <c r="AT232" s="183" t="s">
        <v>116</v>
      </c>
      <c r="AU232" s="183" t="s">
        <v>79</v>
      </c>
      <c r="AY232" s="17" t="s">
        <v>113</v>
      </c>
      <c r="BE232" s="184">
        <f>IF(N232="základní",J232,0)</f>
        <v>0</v>
      </c>
      <c r="BF232" s="184">
        <f>IF(N232="snížená",J232,0)</f>
        <v>0</v>
      </c>
      <c r="BG232" s="184">
        <f>IF(N232="zákl. přenesená",J232,0)</f>
        <v>0</v>
      </c>
      <c r="BH232" s="184">
        <f>IF(N232="sníž. přenesená",J232,0)</f>
        <v>0</v>
      </c>
      <c r="BI232" s="184">
        <f>IF(N232="nulová",J232,0)</f>
        <v>0</v>
      </c>
      <c r="BJ232" s="17" t="s">
        <v>77</v>
      </c>
      <c r="BK232" s="185">
        <f>ROUND(I232*H232,15)</f>
        <v>0</v>
      </c>
      <c r="BL232" s="17" t="s">
        <v>121</v>
      </c>
      <c r="BM232" s="183" t="s">
        <v>319</v>
      </c>
    </row>
    <row r="233" spans="1:47" s="2" customFormat="1" ht="86.4">
      <c r="A233" s="34"/>
      <c r="B233" s="35"/>
      <c r="C233" s="36"/>
      <c r="D233" s="186" t="s">
        <v>122</v>
      </c>
      <c r="E233" s="36"/>
      <c r="F233" s="187" t="s">
        <v>320</v>
      </c>
      <c r="G233" s="36"/>
      <c r="H233" s="36"/>
      <c r="I233" s="188"/>
      <c r="J233" s="36"/>
      <c r="K233" s="36"/>
      <c r="L233" s="39"/>
      <c r="M233" s="189"/>
      <c r="N233" s="190"/>
      <c r="O233" s="64"/>
      <c r="P233" s="64"/>
      <c r="Q233" s="64"/>
      <c r="R233" s="64"/>
      <c r="S233" s="64"/>
      <c r="T233" s="65"/>
      <c r="U233" s="34"/>
      <c r="V233" s="34"/>
      <c r="W233" s="34"/>
      <c r="X233" s="34"/>
      <c r="Y233" s="34"/>
      <c r="Z233" s="34"/>
      <c r="AA233" s="34"/>
      <c r="AB233" s="34"/>
      <c r="AC233" s="34"/>
      <c r="AD233" s="34"/>
      <c r="AE233" s="34"/>
      <c r="AT233" s="17" t="s">
        <v>122</v>
      </c>
      <c r="AU233" s="17" t="s">
        <v>79</v>
      </c>
    </row>
    <row r="234" spans="1:65" s="2" customFormat="1" ht="21.75" customHeight="1">
      <c r="A234" s="34"/>
      <c r="B234" s="35"/>
      <c r="C234" s="173" t="s">
        <v>227</v>
      </c>
      <c r="D234" s="173" t="s">
        <v>116</v>
      </c>
      <c r="E234" s="174" t="s">
        <v>321</v>
      </c>
      <c r="F234" s="175" t="s">
        <v>322</v>
      </c>
      <c r="G234" s="176" t="s">
        <v>173</v>
      </c>
      <c r="H234" s="177">
        <v>1983.54918</v>
      </c>
      <c r="I234" s="178"/>
      <c r="J234" s="177">
        <f>ROUND(I234*H234,15)</f>
        <v>0</v>
      </c>
      <c r="K234" s="175" t="s">
        <v>120</v>
      </c>
      <c r="L234" s="39"/>
      <c r="M234" s="179" t="s">
        <v>18</v>
      </c>
      <c r="N234" s="180" t="s">
        <v>41</v>
      </c>
      <c r="O234" s="64"/>
      <c r="P234" s="181">
        <f>O234*H234</f>
        <v>0</v>
      </c>
      <c r="Q234" s="181">
        <v>0</v>
      </c>
      <c r="R234" s="181">
        <f>Q234*H234</f>
        <v>0</v>
      </c>
      <c r="S234" s="181">
        <v>0</v>
      </c>
      <c r="T234" s="182">
        <f>S234*H234</f>
        <v>0</v>
      </c>
      <c r="U234" s="34"/>
      <c r="V234" s="34"/>
      <c r="W234" s="34"/>
      <c r="X234" s="34"/>
      <c r="Y234" s="34"/>
      <c r="Z234" s="34"/>
      <c r="AA234" s="34"/>
      <c r="AB234" s="34"/>
      <c r="AC234" s="34"/>
      <c r="AD234" s="34"/>
      <c r="AE234" s="34"/>
      <c r="AR234" s="183" t="s">
        <v>121</v>
      </c>
      <c r="AT234" s="183" t="s">
        <v>116</v>
      </c>
      <c r="AU234" s="183" t="s">
        <v>79</v>
      </c>
      <c r="AY234" s="17" t="s">
        <v>113</v>
      </c>
      <c r="BE234" s="184">
        <f>IF(N234="základní",J234,0)</f>
        <v>0</v>
      </c>
      <c r="BF234" s="184">
        <f>IF(N234="snížená",J234,0)</f>
        <v>0</v>
      </c>
      <c r="BG234" s="184">
        <f>IF(N234="zákl. přenesená",J234,0)</f>
        <v>0</v>
      </c>
      <c r="BH234" s="184">
        <f>IF(N234="sníž. přenesená",J234,0)</f>
        <v>0</v>
      </c>
      <c r="BI234" s="184">
        <f>IF(N234="nulová",J234,0)</f>
        <v>0</v>
      </c>
      <c r="BJ234" s="17" t="s">
        <v>77</v>
      </c>
      <c r="BK234" s="185">
        <f>ROUND(I234*H234,15)</f>
        <v>0</v>
      </c>
      <c r="BL234" s="17" t="s">
        <v>121</v>
      </c>
      <c r="BM234" s="183" t="s">
        <v>323</v>
      </c>
    </row>
    <row r="235" spans="1:47" s="2" customFormat="1" ht="57.6">
      <c r="A235" s="34"/>
      <c r="B235" s="35"/>
      <c r="C235" s="36"/>
      <c r="D235" s="186" t="s">
        <v>122</v>
      </c>
      <c r="E235" s="36"/>
      <c r="F235" s="187" t="s">
        <v>324</v>
      </c>
      <c r="G235" s="36"/>
      <c r="H235" s="36"/>
      <c r="I235" s="188"/>
      <c r="J235" s="36"/>
      <c r="K235" s="36"/>
      <c r="L235" s="39"/>
      <c r="M235" s="189"/>
      <c r="N235" s="190"/>
      <c r="O235" s="64"/>
      <c r="P235" s="64"/>
      <c r="Q235" s="64"/>
      <c r="R235" s="64"/>
      <c r="S235" s="64"/>
      <c r="T235" s="65"/>
      <c r="U235" s="34"/>
      <c r="V235" s="34"/>
      <c r="W235" s="34"/>
      <c r="X235" s="34"/>
      <c r="Y235" s="34"/>
      <c r="Z235" s="34"/>
      <c r="AA235" s="34"/>
      <c r="AB235" s="34"/>
      <c r="AC235" s="34"/>
      <c r="AD235" s="34"/>
      <c r="AE235" s="34"/>
      <c r="AT235" s="17" t="s">
        <v>122</v>
      </c>
      <c r="AU235" s="17" t="s">
        <v>79</v>
      </c>
    </row>
    <row r="236" spans="2:51" s="13" customFormat="1" ht="20.4">
      <c r="B236" s="191"/>
      <c r="C236" s="192"/>
      <c r="D236" s="186" t="s">
        <v>124</v>
      </c>
      <c r="E236" s="193" t="s">
        <v>18</v>
      </c>
      <c r="F236" s="194" t="s">
        <v>325</v>
      </c>
      <c r="G236" s="192"/>
      <c r="H236" s="193" t="s">
        <v>18</v>
      </c>
      <c r="I236" s="195"/>
      <c r="J236" s="192"/>
      <c r="K236" s="192"/>
      <c r="L236" s="196"/>
      <c r="M236" s="197"/>
      <c r="N236" s="198"/>
      <c r="O236" s="198"/>
      <c r="P236" s="198"/>
      <c r="Q236" s="198"/>
      <c r="R236" s="198"/>
      <c r="S236" s="198"/>
      <c r="T236" s="199"/>
      <c r="AT236" s="200" t="s">
        <v>124</v>
      </c>
      <c r="AU236" s="200" t="s">
        <v>79</v>
      </c>
      <c r="AV236" s="13" t="s">
        <v>77</v>
      </c>
      <c r="AW236" s="13" t="s">
        <v>32</v>
      </c>
      <c r="AX236" s="13" t="s">
        <v>6</v>
      </c>
      <c r="AY236" s="200" t="s">
        <v>113</v>
      </c>
    </row>
    <row r="237" spans="2:51" s="14" customFormat="1" ht="12">
      <c r="B237" s="201"/>
      <c r="C237" s="202"/>
      <c r="D237" s="186" t="s">
        <v>124</v>
      </c>
      <c r="E237" s="203" t="s">
        <v>18</v>
      </c>
      <c r="F237" s="204" t="s">
        <v>315</v>
      </c>
      <c r="G237" s="202"/>
      <c r="H237" s="205">
        <v>1983.54918</v>
      </c>
      <c r="I237" s="206"/>
      <c r="J237" s="202"/>
      <c r="K237" s="202"/>
      <c r="L237" s="207"/>
      <c r="M237" s="208"/>
      <c r="N237" s="209"/>
      <c r="O237" s="209"/>
      <c r="P237" s="209"/>
      <c r="Q237" s="209"/>
      <c r="R237" s="209"/>
      <c r="S237" s="209"/>
      <c r="T237" s="210"/>
      <c r="AT237" s="211" t="s">
        <v>124</v>
      </c>
      <c r="AU237" s="211" t="s">
        <v>79</v>
      </c>
      <c r="AV237" s="14" t="s">
        <v>79</v>
      </c>
      <c r="AW237" s="14" t="s">
        <v>32</v>
      </c>
      <c r="AX237" s="14" t="s">
        <v>6</v>
      </c>
      <c r="AY237" s="211" t="s">
        <v>113</v>
      </c>
    </row>
    <row r="238" spans="2:51" s="15" customFormat="1" ht="12">
      <c r="B238" s="212"/>
      <c r="C238" s="213"/>
      <c r="D238" s="186" t="s">
        <v>124</v>
      </c>
      <c r="E238" s="214" t="s">
        <v>18</v>
      </c>
      <c r="F238" s="215" t="s">
        <v>128</v>
      </c>
      <c r="G238" s="213"/>
      <c r="H238" s="216">
        <v>1983.54918</v>
      </c>
      <c r="I238" s="217"/>
      <c r="J238" s="213"/>
      <c r="K238" s="213"/>
      <c r="L238" s="218"/>
      <c r="M238" s="219"/>
      <c r="N238" s="220"/>
      <c r="O238" s="220"/>
      <c r="P238" s="220"/>
      <c r="Q238" s="220"/>
      <c r="R238" s="220"/>
      <c r="S238" s="220"/>
      <c r="T238" s="221"/>
      <c r="AT238" s="222" t="s">
        <v>124</v>
      </c>
      <c r="AU238" s="222" t="s">
        <v>79</v>
      </c>
      <c r="AV238" s="15" t="s">
        <v>121</v>
      </c>
      <c r="AW238" s="15" t="s">
        <v>32</v>
      </c>
      <c r="AX238" s="15" t="s">
        <v>77</v>
      </c>
      <c r="AY238" s="222" t="s">
        <v>113</v>
      </c>
    </row>
    <row r="239" spans="1:65" s="2" customFormat="1" ht="22.8">
      <c r="A239" s="34"/>
      <c r="B239" s="35"/>
      <c r="C239" s="173" t="s">
        <v>326</v>
      </c>
      <c r="D239" s="173" t="s">
        <v>116</v>
      </c>
      <c r="E239" s="174" t="s">
        <v>327</v>
      </c>
      <c r="F239" s="175" t="s">
        <v>328</v>
      </c>
      <c r="G239" s="176" t="s">
        <v>173</v>
      </c>
      <c r="H239" s="177">
        <v>5.63855</v>
      </c>
      <c r="I239" s="178"/>
      <c r="J239" s="177">
        <f>ROUND(I239*H239,15)</f>
        <v>0</v>
      </c>
      <c r="K239" s="175" t="s">
        <v>120</v>
      </c>
      <c r="L239" s="39"/>
      <c r="M239" s="179" t="s">
        <v>18</v>
      </c>
      <c r="N239" s="180" t="s">
        <v>41</v>
      </c>
      <c r="O239" s="64"/>
      <c r="P239" s="181">
        <f>O239*H239</f>
        <v>0</v>
      </c>
      <c r="Q239" s="181">
        <v>0</v>
      </c>
      <c r="R239" s="181">
        <f>Q239*H239</f>
        <v>0</v>
      </c>
      <c r="S239" s="181">
        <v>0</v>
      </c>
      <c r="T239" s="182">
        <f>S239*H239</f>
        <v>0</v>
      </c>
      <c r="U239" s="34"/>
      <c r="V239" s="34"/>
      <c r="W239" s="34"/>
      <c r="X239" s="34"/>
      <c r="Y239" s="34"/>
      <c r="Z239" s="34"/>
      <c r="AA239" s="34"/>
      <c r="AB239" s="34"/>
      <c r="AC239" s="34"/>
      <c r="AD239" s="34"/>
      <c r="AE239" s="34"/>
      <c r="AR239" s="183" t="s">
        <v>121</v>
      </c>
      <c r="AT239" s="183" t="s">
        <v>116</v>
      </c>
      <c r="AU239" s="183" t="s">
        <v>79</v>
      </c>
      <c r="AY239" s="17" t="s">
        <v>113</v>
      </c>
      <c r="BE239" s="184">
        <f>IF(N239="základní",J239,0)</f>
        <v>0</v>
      </c>
      <c r="BF239" s="184">
        <f>IF(N239="snížená",J239,0)</f>
        <v>0</v>
      </c>
      <c r="BG239" s="184">
        <f>IF(N239="zákl. přenesená",J239,0)</f>
        <v>0</v>
      </c>
      <c r="BH239" s="184">
        <f>IF(N239="sníž. přenesená",J239,0)</f>
        <v>0</v>
      </c>
      <c r="BI239" s="184">
        <f>IF(N239="nulová",J239,0)</f>
        <v>0</v>
      </c>
      <c r="BJ239" s="17" t="s">
        <v>77</v>
      </c>
      <c r="BK239" s="185">
        <f>ROUND(I239*H239,15)</f>
        <v>0</v>
      </c>
      <c r="BL239" s="17" t="s">
        <v>121</v>
      </c>
      <c r="BM239" s="183" t="s">
        <v>329</v>
      </c>
    </row>
    <row r="240" spans="1:47" s="2" customFormat="1" ht="57.6">
      <c r="A240" s="34"/>
      <c r="B240" s="35"/>
      <c r="C240" s="36"/>
      <c r="D240" s="186" t="s">
        <v>122</v>
      </c>
      <c r="E240" s="36"/>
      <c r="F240" s="187" t="s">
        <v>330</v>
      </c>
      <c r="G240" s="36"/>
      <c r="H240" s="36"/>
      <c r="I240" s="188"/>
      <c r="J240" s="36"/>
      <c r="K240" s="36"/>
      <c r="L240" s="39"/>
      <c r="M240" s="189"/>
      <c r="N240" s="190"/>
      <c r="O240" s="64"/>
      <c r="P240" s="64"/>
      <c r="Q240" s="64"/>
      <c r="R240" s="64"/>
      <c r="S240" s="64"/>
      <c r="T240" s="65"/>
      <c r="U240" s="34"/>
      <c r="V240" s="34"/>
      <c r="W240" s="34"/>
      <c r="X240" s="34"/>
      <c r="Y240" s="34"/>
      <c r="Z240" s="34"/>
      <c r="AA240" s="34"/>
      <c r="AB240" s="34"/>
      <c r="AC240" s="34"/>
      <c r="AD240" s="34"/>
      <c r="AE240" s="34"/>
      <c r="AT240" s="17" t="s">
        <v>122</v>
      </c>
      <c r="AU240" s="17" t="s">
        <v>79</v>
      </c>
    </row>
    <row r="241" spans="1:65" s="2" customFormat="1" ht="66.75" customHeight="1">
      <c r="A241" s="34"/>
      <c r="B241" s="35"/>
      <c r="C241" s="173" t="s">
        <v>234</v>
      </c>
      <c r="D241" s="173" t="s">
        <v>116</v>
      </c>
      <c r="E241" s="174" t="s">
        <v>331</v>
      </c>
      <c r="F241" s="175" t="s">
        <v>332</v>
      </c>
      <c r="G241" s="176" t="s">
        <v>173</v>
      </c>
      <c r="H241" s="177">
        <v>5.63855</v>
      </c>
      <c r="I241" s="178"/>
      <c r="J241" s="177">
        <f>ROUND(I241*H241,15)</f>
        <v>0</v>
      </c>
      <c r="K241" s="175" t="s">
        <v>120</v>
      </c>
      <c r="L241" s="39"/>
      <c r="M241" s="179" t="s">
        <v>18</v>
      </c>
      <c r="N241" s="180" t="s">
        <v>41</v>
      </c>
      <c r="O241" s="64"/>
      <c r="P241" s="181">
        <f>O241*H241</f>
        <v>0</v>
      </c>
      <c r="Q241" s="181">
        <v>0</v>
      </c>
      <c r="R241" s="181">
        <f>Q241*H241</f>
        <v>0</v>
      </c>
      <c r="S241" s="181">
        <v>0</v>
      </c>
      <c r="T241" s="182">
        <f>S241*H241</f>
        <v>0</v>
      </c>
      <c r="U241" s="34"/>
      <c r="V241" s="34"/>
      <c r="W241" s="34"/>
      <c r="X241" s="34"/>
      <c r="Y241" s="34"/>
      <c r="Z241" s="34"/>
      <c r="AA241" s="34"/>
      <c r="AB241" s="34"/>
      <c r="AC241" s="34"/>
      <c r="AD241" s="34"/>
      <c r="AE241" s="34"/>
      <c r="AR241" s="183" t="s">
        <v>121</v>
      </c>
      <c r="AT241" s="183" t="s">
        <v>116</v>
      </c>
      <c r="AU241" s="183" t="s">
        <v>79</v>
      </c>
      <c r="AY241" s="17" t="s">
        <v>113</v>
      </c>
      <c r="BE241" s="184">
        <f>IF(N241="základní",J241,0)</f>
        <v>0</v>
      </c>
      <c r="BF241" s="184">
        <f>IF(N241="snížená",J241,0)</f>
        <v>0</v>
      </c>
      <c r="BG241" s="184">
        <f>IF(N241="zákl. přenesená",J241,0)</f>
        <v>0</v>
      </c>
      <c r="BH241" s="184">
        <f>IF(N241="sníž. přenesená",J241,0)</f>
        <v>0</v>
      </c>
      <c r="BI241" s="184">
        <f>IF(N241="nulová",J241,0)</f>
        <v>0</v>
      </c>
      <c r="BJ241" s="17" t="s">
        <v>77</v>
      </c>
      <c r="BK241" s="185">
        <f>ROUND(I241*H241,15)</f>
        <v>0</v>
      </c>
      <c r="BL241" s="17" t="s">
        <v>121</v>
      </c>
      <c r="BM241" s="183" t="s">
        <v>333</v>
      </c>
    </row>
    <row r="242" spans="1:47" s="2" customFormat="1" ht="86.4">
      <c r="A242" s="34"/>
      <c r="B242" s="35"/>
      <c r="C242" s="36"/>
      <c r="D242" s="186" t="s">
        <v>122</v>
      </c>
      <c r="E242" s="36"/>
      <c r="F242" s="187" t="s">
        <v>334</v>
      </c>
      <c r="G242" s="36"/>
      <c r="H242" s="36"/>
      <c r="I242" s="188"/>
      <c r="J242" s="36"/>
      <c r="K242" s="36"/>
      <c r="L242" s="39"/>
      <c r="M242" s="189"/>
      <c r="N242" s="190"/>
      <c r="O242" s="64"/>
      <c r="P242" s="64"/>
      <c r="Q242" s="64"/>
      <c r="R242" s="64"/>
      <c r="S242" s="64"/>
      <c r="T242" s="65"/>
      <c r="U242" s="34"/>
      <c r="V242" s="34"/>
      <c r="W242" s="34"/>
      <c r="X242" s="34"/>
      <c r="Y242" s="34"/>
      <c r="Z242" s="34"/>
      <c r="AA242" s="34"/>
      <c r="AB242" s="34"/>
      <c r="AC242" s="34"/>
      <c r="AD242" s="34"/>
      <c r="AE242" s="34"/>
      <c r="AT242" s="17" t="s">
        <v>122</v>
      </c>
      <c r="AU242" s="17" t="s">
        <v>79</v>
      </c>
    </row>
    <row r="243" spans="1:65" s="2" customFormat="1" ht="21.75" customHeight="1">
      <c r="A243" s="34"/>
      <c r="B243" s="35"/>
      <c r="C243" s="173" t="s">
        <v>335</v>
      </c>
      <c r="D243" s="173" t="s">
        <v>116</v>
      </c>
      <c r="E243" s="174" t="s">
        <v>336</v>
      </c>
      <c r="F243" s="175" t="s">
        <v>337</v>
      </c>
      <c r="G243" s="176" t="s">
        <v>173</v>
      </c>
      <c r="H243" s="177">
        <v>4.96</v>
      </c>
      <c r="I243" s="178"/>
      <c r="J243" s="177">
        <f>ROUND(I243*H243,15)</f>
        <v>0</v>
      </c>
      <c r="K243" s="175" t="s">
        <v>120</v>
      </c>
      <c r="L243" s="39"/>
      <c r="M243" s="179" t="s">
        <v>18</v>
      </c>
      <c r="N243" s="180" t="s">
        <v>41</v>
      </c>
      <c r="O243" s="64"/>
      <c r="P243" s="181">
        <f>O243*H243</f>
        <v>0</v>
      </c>
      <c r="Q243" s="181">
        <v>0</v>
      </c>
      <c r="R243" s="181">
        <f>Q243*H243</f>
        <v>0</v>
      </c>
      <c r="S243" s="181">
        <v>0</v>
      </c>
      <c r="T243" s="182">
        <f>S243*H243</f>
        <v>0</v>
      </c>
      <c r="U243" s="34"/>
      <c r="V243" s="34"/>
      <c r="W243" s="34"/>
      <c r="X243" s="34"/>
      <c r="Y243" s="34"/>
      <c r="Z243" s="34"/>
      <c r="AA243" s="34"/>
      <c r="AB243" s="34"/>
      <c r="AC243" s="34"/>
      <c r="AD243" s="34"/>
      <c r="AE243" s="34"/>
      <c r="AR243" s="183" t="s">
        <v>121</v>
      </c>
      <c r="AT243" s="183" t="s">
        <v>116</v>
      </c>
      <c r="AU243" s="183" t="s">
        <v>79</v>
      </c>
      <c r="AY243" s="17" t="s">
        <v>113</v>
      </c>
      <c r="BE243" s="184">
        <f>IF(N243="základní",J243,0)</f>
        <v>0</v>
      </c>
      <c r="BF243" s="184">
        <f>IF(N243="snížená",J243,0)</f>
        <v>0</v>
      </c>
      <c r="BG243" s="184">
        <f>IF(N243="zákl. přenesená",J243,0)</f>
        <v>0</v>
      </c>
      <c r="BH243" s="184">
        <f>IF(N243="sníž. přenesená",J243,0)</f>
        <v>0</v>
      </c>
      <c r="BI243" s="184">
        <f>IF(N243="nulová",J243,0)</f>
        <v>0</v>
      </c>
      <c r="BJ243" s="17" t="s">
        <v>77</v>
      </c>
      <c r="BK243" s="185">
        <f>ROUND(I243*H243,15)</f>
        <v>0</v>
      </c>
      <c r="BL243" s="17" t="s">
        <v>121</v>
      </c>
      <c r="BM243" s="183" t="s">
        <v>338</v>
      </c>
    </row>
    <row r="244" spans="1:47" s="2" customFormat="1" ht="57.6">
      <c r="A244" s="34"/>
      <c r="B244" s="35"/>
      <c r="C244" s="36"/>
      <c r="D244" s="186" t="s">
        <v>122</v>
      </c>
      <c r="E244" s="36"/>
      <c r="F244" s="187" t="s">
        <v>339</v>
      </c>
      <c r="G244" s="36"/>
      <c r="H244" s="36"/>
      <c r="I244" s="188"/>
      <c r="J244" s="36"/>
      <c r="K244" s="36"/>
      <c r="L244" s="39"/>
      <c r="M244" s="189"/>
      <c r="N244" s="190"/>
      <c r="O244" s="64"/>
      <c r="P244" s="64"/>
      <c r="Q244" s="64"/>
      <c r="R244" s="64"/>
      <c r="S244" s="64"/>
      <c r="T244" s="65"/>
      <c r="U244" s="34"/>
      <c r="V244" s="34"/>
      <c r="W244" s="34"/>
      <c r="X244" s="34"/>
      <c r="Y244" s="34"/>
      <c r="Z244" s="34"/>
      <c r="AA244" s="34"/>
      <c r="AB244" s="34"/>
      <c r="AC244" s="34"/>
      <c r="AD244" s="34"/>
      <c r="AE244" s="34"/>
      <c r="AT244" s="17" t="s">
        <v>122</v>
      </c>
      <c r="AU244" s="17" t="s">
        <v>79</v>
      </c>
    </row>
    <row r="245" spans="2:51" s="13" customFormat="1" ht="20.4">
      <c r="B245" s="191"/>
      <c r="C245" s="192"/>
      <c r="D245" s="186" t="s">
        <v>124</v>
      </c>
      <c r="E245" s="193" t="s">
        <v>18</v>
      </c>
      <c r="F245" s="194" t="s">
        <v>340</v>
      </c>
      <c r="G245" s="192"/>
      <c r="H245" s="193" t="s">
        <v>18</v>
      </c>
      <c r="I245" s="195"/>
      <c r="J245" s="192"/>
      <c r="K245" s="192"/>
      <c r="L245" s="196"/>
      <c r="M245" s="197"/>
      <c r="N245" s="198"/>
      <c r="O245" s="198"/>
      <c r="P245" s="198"/>
      <c r="Q245" s="198"/>
      <c r="R245" s="198"/>
      <c r="S245" s="198"/>
      <c r="T245" s="199"/>
      <c r="AT245" s="200" t="s">
        <v>124</v>
      </c>
      <c r="AU245" s="200" t="s">
        <v>79</v>
      </c>
      <c r="AV245" s="13" t="s">
        <v>77</v>
      </c>
      <c r="AW245" s="13" t="s">
        <v>32</v>
      </c>
      <c r="AX245" s="13" t="s">
        <v>6</v>
      </c>
      <c r="AY245" s="200" t="s">
        <v>113</v>
      </c>
    </row>
    <row r="246" spans="2:51" s="14" customFormat="1" ht="12">
      <c r="B246" s="201"/>
      <c r="C246" s="202"/>
      <c r="D246" s="186" t="s">
        <v>124</v>
      </c>
      <c r="E246" s="203" t="s">
        <v>18</v>
      </c>
      <c r="F246" s="204" t="s">
        <v>341</v>
      </c>
      <c r="G246" s="202"/>
      <c r="H246" s="205">
        <v>4.96</v>
      </c>
      <c r="I246" s="206"/>
      <c r="J246" s="202"/>
      <c r="K246" s="202"/>
      <c r="L246" s="207"/>
      <c r="M246" s="208"/>
      <c r="N246" s="209"/>
      <c r="O246" s="209"/>
      <c r="P246" s="209"/>
      <c r="Q246" s="209"/>
      <c r="R246" s="209"/>
      <c r="S246" s="209"/>
      <c r="T246" s="210"/>
      <c r="AT246" s="211" t="s">
        <v>124</v>
      </c>
      <c r="AU246" s="211" t="s">
        <v>79</v>
      </c>
      <c r="AV246" s="14" t="s">
        <v>79</v>
      </c>
      <c r="AW246" s="14" t="s">
        <v>32</v>
      </c>
      <c r="AX246" s="14" t="s">
        <v>6</v>
      </c>
      <c r="AY246" s="211" t="s">
        <v>113</v>
      </c>
    </row>
    <row r="247" spans="2:51" s="15" customFormat="1" ht="12">
      <c r="B247" s="212"/>
      <c r="C247" s="213"/>
      <c r="D247" s="186" t="s">
        <v>124</v>
      </c>
      <c r="E247" s="214" t="s">
        <v>18</v>
      </c>
      <c r="F247" s="215" t="s">
        <v>128</v>
      </c>
      <c r="G247" s="213"/>
      <c r="H247" s="216">
        <v>4.96</v>
      </c>
      <c r="I247" s="217"/>
      <c r="J247" s="213"/>
      <c r="K247" s="213"/>
      <c r="L247" s="218"/>
      <c r="M247" s="219"/>
      <c r="N247" s="220"/>
      <c r="O247" s="220"/>
      <c r="P247" s="220"/>
      <c r="Q247" s="220"/>
      <c r="R247" s="220"/>
      <c r="S247" s="220"/>
      <c r="T247" s="221"/>
      <c r="AT247" s="222" t="s">
        <v>124</v>
      </c>
      <c r="AU247" s="222" t="s">
        <v>79</v>
      </c>
      <c r="AV247" s="15" t="s">
        <v>121</v>
      </c>
      <c r="AW247" s="15" t="s">
        <v>32</v>
      </c>
      <c r="AX247" s="15" t="s">
        <v>77</v>
      </c>
      <c r="AY247" s="222" t="s">
        <v>113</v>
      </c>
    </row>
    <row r="248" spans="1:65" s="2" customFormat="1" ht="16.5" customHeight="1">
      <c r="A248" s="34"/>
      <c r="B248" s="35"/>
      <c r="C248" s="173" t="s">
        <v>241</v>
      </c>
      <c r="D248" s="173" t="s">
        <v>116</v>
      </c>
      <c r="E248" s="174" t="s">
        <v>342</v>
      </c>
      <c r="F248" s="175" t="s">
        <v>343</v>
      </c>
      <c r="G248" s="176" t="s">
        <v>173</v>
      </c>
      <c r="H248" s="177">
        <v>0.67855</v>
      </c>
      <c r="I248" s="178"/>
      <c r="J248" s="177">
        <f>ROUND(I248*H248,15)</f>
        <v>0</v>
      </c>
      <c r="K248" s="175" t="s">
        <v>120</v>
      </c>
      <c r="L248" s="39"/>
      <c r="M248" s="179" t="s">
        <v>18</v>
      </c>
      <c r="N248" s="180" t="s">
        <v>41</v>
      </c>
      <c r="O248" s="64"/>
      <c r="P248" s="181">
        <f>O248*H248</f>
        <v>0</v>
      </c>
      <c r="Q248" s="181">
        <v>0</v>
      </c>
      <c r="R248" s="181">
        <f>Q248*H248</f>
        <v>0</v>
      </c>
      <c r="S248" s="181">
        <v>0</v>
      </c>
      <c r="T248" s="182">
        <f>S248*H248</f>
        <v>0</v>
      </c>
      <c r="U248" s="34"/>
      <c r="V248" s="34"/>
      <c r="W248" s="34"/>
      <c r="X248" s="34"/>
      <c r="Y248" s="34"/>
      <c r="Z248" s="34"/>
      <c r="AA248" s="34"/>
      <c r="AB248" s="34"/>
      <c r="AC248" s="34"/>
      <c r="AD248" s="34"/>
      <c r="AE248" s="34"/>
      <c r="AR248" s="183" t="s">
        <v>121</v>
      </c>
      <c r="AT248" s="183" t="s">
        <v>116</v>
      </c>
      <c r="AU248" s="183" t="s">
        <v>79</v>
      </c>
      <c r="AY248" s="17" t="s">
        <v>113</v>
      </c>
      <c r="BE248" s="184">
        <f>IF(N248="základní",J248,0)</f>
        <v>0</v>
      </c>
      <c r="BF248" s="184">
        <f>IF(N248="snížená",J248,0)</f>
        <v>0</v>
      </c>
      <c r="BG248" s="184">
        <f>IF(N248="zákl. přenesená",J248,0)</f>
        <v>0</v>
      </c>
      <c r="BH248" s="184">
        <f>IF(N248="sníž. přenesená",J248,0)</f>
        <v>0</v>
      </c>
      <c r="BI248" s="184">
        <f>IF(N248="nulová",J248,0)</f>
        <v>0</v>
      </c>
      <c r="BJ248" s="17" t="s">
        <v>77</v>
      </c>
      <c r="BK248" s="185">
        <f>ROUND(I248*H248,15)</f>
        <v>0</v>
      </c>
      <c r="BL248" s="17" t="s">
        <v>121</v>
      </c>
      <c r="BM248" s="183" t="s">
        <v>154</v>
      </c>
    </row>
    <row r="249" spans="1:47" s="2" customFormat="1" ht="57.6">
      <c r="A249" s="34"/>
      <c r="B249" s="35"/>
      <c r="C249" s="36"/>
      <c r="D249" s="186" t="s">
        <v>122</v>
      </c>
      <c r="E249" s="36"/>
      <c r="F249" s="187" t="s">
        <v>344</v>
      </c>
      <c r="G249" s="36"/>
      <c r="H249" s="36"/>
      <c r="I249" s="188"/>
      <c r="J249" s="36"/>
      <c r="K249" s="36"/>
      <c r="L249" s="39"/>
      <c r="M249" s="189"/>
      <c r="N249" s="190"/>
      <c r="O249" s="64"/>
      <c r="P249" s="64"/>
      <c r="Q249" s="64"/>
      <c r="R249" s="64"/>
      <c r="S249" s="64"/>
      <c r="T249" s="65"/>
      <c r="U249" s="34"/>
      <c r="V249" s="34"/>
      <c r="W249" s="34"/>
      <c r="X249" s="34"/>
      <c r="Y249" s="34"/>
      <c r="Z249" s="34"/>
      <c r="AA249" s="34"/>
      <c r="AB249" s="34"/>
      <c r="AC249" s="34"/>
      <c r="AD249" s="34"/>
      <c r="AE249" s="34"/>
      <c r="AT249" s="17" t="s">
        <v>122</v>
      </c>
      <c r="AU249" s="17" t="s">
        <v>79</v>
      </c>
    </row>
    <row r="250" spans="2:51" s="13" customFormat="1" ht="20.4">
      <c r="B250" s="191"/>
      <c r="C250" s="192"/>
      <c r="D250" s="186" t="s">
        <v>124</v>
      </c>
      <c r="E250" s="193" t="s">
        <v>18</v>
      </c>
      <c r="F250" s="194" t="s">
        <v>345</v>
      </c>
      <c r="G250" s="192"/>
      <c r="H250" s="193" t="s">
        <v>18</v>
      </c>
      <c r="I250" s="195"/>
      <c r="J250" s="192"/>
      <c r="K250" s="192"/>
      <c r="L250" s="196"/>
      <c r="M250" s="197"/>
      <c r="N250" s="198"/>
      <c r="O250" s="198"/>
      <c r="P250" s="198"/>
      <c r="Q250" s="198"/>
      <c r="R250" s="198"/>
      <c r="S250" s="198"/>
      <c r="T250" s="199"/>
      <c r="AT250" s="200" t="s">
        <v>124</v>
      </c>
      <c r="AU250" s="200" t="s">
        <v>79</v>
      </c>
      <c r="AV250" s="13" t="s">
        <v>77</v>
      </c>
      <c r="AW250" s="13" t="s">
        <v>32</v>
      </c>
      <c r="AX250" s="13" t="s">
        <v>6</v>
      </c>
      <c r="AY250" s="200" t="s">
        <v>113</v>
      </c>
    </row>
    <row r="251" spans="2:51" s="14" customFormat="1" ht="12">
      <c r="B251" s="201"/>
      <c r="C251" s="202"/>
      <c r="D251" s="186" t="s">
        <v>124</v>
      </c>
      <c r="E251" s="203" t="s">
        <v>18</v>
      </c>
      <c r="F251" s="204" t="s">
        <v>346</v>
      </c>
      <c r="G251" s="202"/>
      <c r="H251" s="205">
        <v>0.678546</v>
      </c>
      <c r="I251" s="206"/>
      <c r="J251" s="202"/>
      <c r="K251" s="202"/>
      <c r="L251" s="207"/>
      <c r="M251" s="208"/>
      <c r="N251" s="209"/>
      <c r="O251" s="209"/>
      <c r="P251" s="209"/>
      <c r="Q251" s="209"/>
      <c r="R251" s="209"/>
      <c r="S251" s="209"/>
      <c r="T251" s="210"/>
      <c r="AT251" s="211" t="s">
        <v>124</v>
      </c>
      <c r="AU251" s="211" t="s">
        <v>79</v>
      </c>
      <c r="AV251" s="14" t="s">
        <v>79</v>
      </c>
      <c r="AW251" s="14" t="s">
        <v>32</v>
      </c>
      <c r="AX251" s="14" t="s">
        <v>6</v>
      </c>
      <c r="AY251" s="211" t="s">
        <v>113</v>
      </c>
    </row>
    <row r="252" spans="2:51" s="15" customFormat="1" ht="12">
      <c r="B252" s="212"/>
      <c r="C252" s="213"/>
      <c r="D252" s="186" t="s">
        <v>124</v>
      </c>
      <c r="E252" s="214" t="s">
        <v>18</v>
      </c>
      <c r="F252" s="215" t="s">
        <v>128</v>
      </c>
      <c r="G252" s="213"/>
      <c r="H252" s="216">
        <v>0.678546</v>
      </c>
      <c r="I252" s="217"/>
      <c r="J252" s="213"/>
      <c r="K252" s="213"/>
      <c r="L252" s="218"/>
      <c r="M252" s="219"/>
      <c r="N252" s="220"/>
      <c r="O252" s="220"/>
      <c r="P252" s="220"/>
      <c r="Q252" s="220"/>
      <c r="R252" s="220"/>
      <c r="S252" s="220"/>
      <c r="T252" s="221"/>
      <c r="AT252" s="222" t="s">
        <v>124</v>
      </c>
      <c r="AU252" s="222" t="s">
        <v>79</v>
      </c>
      <c r="AV252" s="15" t="s">
        <v>121</v>
      </c>
      <c r="AW252" s="15" t="s">
        <v>32</v>
      </c>
      <c r="AX252" s="15" t="s">
        <v>77</v>
      </c>
      <c r="AY252" s="222" t="s">
        <v>113</v>
      </c>
    </row>
    <row r="253" spans="1:65" s="2" customFormat="1" ht="22.8">
      <c r="A253" s="34"/>
      <c r="B253" s="35"/>
      <c r="C253" s="173" t="s">
        <v>347</v>
      </c>
      <c r="D253" s="173" t="s">
        <v>116</v>
      </c>
      <c r="E253" s="174" t="s">
        <v>327</v>
      </c>
      <c r="F253" s="175" t="s">
        <v>328</v>
      </c>
      <c r="G253" s="176" t="s">
        <v>173</v>
      </c>
      <c r="H253" s="177">
        <v>682.948</v>
      </c>
      <c r="I253" s="178"/>
      <c r="J253" s="177">
        <f>ROUND(I253*H253,15)</f>
        <v>0</v>
      </c>
      <c r="K253" s="175" t="s">
        <v>120</v>
      </c>
      <c r="L253" s="39"/>
      <c r="M253" s="179" t="s">
        <v>18</v>
      </c>
      <c r="N253" s="180" t="s">
        <v>41</v>
      </c>
      <c r="O253" s="64"/>
      <c r="P253" s="181">
        <f>O253*H253</f>
        <v>0</v>
      </c>
      <c r="Q253" s="181">
        <v>0</v>
      </c>
      <c r="R253" s="181">
        <f>Q253*H253</f>
        <v>0</v>
      </c>
      <c r="S253" s="181">
        <v>0</v>
      </c>
      <c r="T253" s="182">
        <f>S253*H253</f>
        <v>0</v>
      </c>
      <c r="U253" s="34"/>
      <c r="V253" s="34"/>
      <c r="W253" s="34"/>
      <c r="X253" s="34"/>
      <c r="Y253" s="34"/>
      <c r="Z253" s="34"/>
      <c r="AA253" s="34"/>
      <c r="AB253" s="34"/>
      <c r="AC253" s="34"/>
      <c r="AD253" s="34"/>
      <c r="AE253" s="34"/>
      <c r="AR253" s="183" t="s">
        <v>121</v>
      </c>
      <c r="AT253" s="183" t="s">
        <v>116</v>
      </c>
      <c r="AU253" s="183" t="s">
        <v>79</v>
      </c>
      <c r="AY253" s="17" t="s">
        <v>113</v>
      </c>
      <c r="BE253" s="184">
        <f>IF(N253="základní",J253,0)</f>
        <v>0</v>
      </c>
      <c r="BF253" s="184">
        <f>IF(N253="snížená",J253,0)</f>
        <v>0</v>
      </c>
      <c r="BG253" s="184">
        <f>IF(N253="zákl. přenesená",J253,0)</f>
        <v>0</v>
      </c>
      <c r="BH253" s="184">
        <f>IF(N253="sníž. přenesená",J253,0)</f>
        <v>0</v>
      </c>
      <c r="BI253" s="184">
        <f>IF(N253="nulová",J253,0)</f>
        <v>0</v>
      </c>
      <c r="BJ253" s="17" t="s">
        <v>77</v>
      </c>
      <c r="BK253" s="185">
        <f>ROUND(I253*H253,15)</f>
        <v>0</v>
      </c>
      <c r="BL253" s="17" t="s">
        <v>121</v>
      </c>
      <c r="BM253" s="183" t="s">
        <v>348</v>
      </c>
    </row>
    <row r="254" spans="1:47" s="2" customFormat="1" ht="57.6">
      <c r="A254" s="34"/>
      <c r="B254" s="35"/>
      <c r="C254" s="36"/>
      <c r="D254" s="186" t="s">
        <v>122</v>
      </c>
      <c r="E254" s="36"/>
      <c r="F254" s="187" t="s">
        <v>330</v>
      </c>
      <c r="G254" s="36"/>
      <c r="H254" s="36"/>
      <c r="I254" s="188"/>
      <c r="J254" s="36"/>
      <c r="K254" s="36"/>
      <c r="L254" s="39"/>
      <c r="M254" s="189"/>
      <c r="N254" s="190"/>
      <c r="O254" s="64"/>
      <c r="P254" s="64"/>
      <c r="Q254" s="64"/>
      <c r="R254" s="64"/>
      <c r="S254" s="64"/>
      <c r="T254" s="65"/>
      <c r="U254" s="34"/>
      <c r="V254" s="34"/>
      <c r="W254" s="34"/>
      <c r="X254" s="34"/>
      <c r="Y254" s="34"/>
      <c r="Z254" s="34"/>
      <c r="AA254" s="34"/>
      <c r="AB254" s="34"/>
      <c r="AC254" s="34"/>
      <c r="AD254" s="34"/>
      <c r="AE254" s="34"/>
      <c r="AT254" s="17" t="s">
        <v>122</v>
      </c>
      <c r="AU254" s="17" t="s">
        <v>79</v>
      </c>
    </row>
    <row r="255" spans="2:51" s="13" customFormat="1" ht="20.4">
      <c r="B255" s="191"/>
      <c r="C255" s="192"/>
      <c r="D255" s="186" t="s">
        <v>124</v>
      </c>
      <c r="E255" s="193" t="s">
        <v>18</v>
      </c>
      <c r="F255" s="194" t="s">
        <v>349</v>
      </c>
      <c r="G255" s="192"/>
      <c r="H255" s="193" t="s">
        <v>18</v>
      </c>
      <c r="I255" s="195"/>
      <c r="J255" s="192"/>
      <c r="K255" s="192"/>
      <c r="L255" s="196"/>
      <c r="M255" s="197"/>
      <c r="N255" s="198"/>
      <c r="O255" s="198"/>
      <c r="P255" s="198"/>
      <c r="Q255" s="198"/>
      <c r="R255" s="198"/>
      <c r="S255" s="198"/>
      <c r="T255" s="199"/>
      <c r="AT255" s="200" t="s">
        <v>124</v>
      </c>
      <c r="AU255" s="200" t="s">
        <v>79</v>
      </c>
      <c r="AV255" s="13" t="s">
        <v>77</v>
      </c>
      <c r="AW255" s="13" t="s">
        <v>32</v>
      </c>
      <c r="AX255" s="13" t="s">
        <v>6</v>
      </c>
      <c r="AY255" s="200" t="s">
        <v>113</v>
      </c>
    </row>
    <row r="256" spans="2:51" s="14" customFormat="1" ht="12">
      <c r="B256" s="201"/>
      <c r="C256" s="202"/>
      <c r="D256" s="186" t="s">
        <v>124</v>
      </c>
      <c r="E256" s="203" t="s">
        <v>18</v>
      </c>
      <c r="F256" s="204" t="s">
        <v>350</v>
      </c>
      <c r="G256" s="202"/>
      <c r="H256" s="205">
        <v>682.948</v>
      </c>
      <c r="I256" s="206"/>
      <c r="J256" s="202"/>
      <c r="K256" s="202"/>
      <c r="L256" s="207"/>
      <c r="M256" s="208"/>
      <c r="N256" s="209"/>
      <c r="O256" s="209"/>
      <c r="P256" s="209"/>
      <c r="Q256" s="209"/>
      <c r="R256" s="209"/>
      <c r="S256" s="209"/>
      <c r="T256" s="210"/>
      <c r="AT256" s="211" t="s">
        <v>124</v>
      </c>
      <c r="AU256" s="211" t="s">
        <v>79</v>
      </c>
      <c r="AV256" s="14" t="s">
        <v>79</v>
      </c>
      <c r="AW256" s="14" t="s">
        <v>32</v>
      </c>
      <c r="AX256" s="14" t="s">
        <v>77</v>
      </c>
      <c r="AY256" s="211" t="s">
        <v>113</v>
      </c>
    </row>
    <row r="257" spans="1:65" s="2" customFormat="1" ht="66.75" customHeight="1">
      <c r="A257" s="34"/>
      <c r="B257" s="35"/>
      <c r="C257" s="173" t="s">
        <v>247</v>
      </c>
      <c r="D257" s="173" t="s">
        <v>116</v>
      </c>
      <c r="E257" s="174" t="s">
        <v>351</v>
      </c>
      <c r="F257" s="175" t="s">
        <v>352</v>
      </c>
      <c r="G257" s="176" t="s">
        <v>173</v>
      </c>
      <c r="H257" s="177">
        <v>682.948</v>
      </c>
      <c r="I257" s="178"/>
      <c r="J257" s="177">
        <f>ROUND(I257*H257,15)</f>
        <v>0</v>
      </c>
      <c r="K257" s="175" t="s">
        <v>120</v>
      </c>
      <c r="L257" s="39"/>
      <c r="M257" s="179" t="s">
        <v>18</v>
      </c>
      <c r="N257" s="180" t="s">
        <v>41</v>
      </c>
      <c r="O257" s="64"/>
      <c r="P257" s="181">
        <f>O257*H257</f>
        <v>0</v>
      </c>
      <c r="Q257" s="181">
        <v>0</v>
      </c>
      <c r="R257" s="181">
        <f>Q257*H257</f>
        <v>0</v>
      </c>
      <c r="S257" s="181">
        <v>0</v>
      </c>
      <c r="T257" s="182">
        <f>S257*H257</f>
        <v>0</v>
      </c>
      <c r="U257" s="34"/>
      <c r="V257" s="34"/>
      <c r="W257" s="34"/>
      <c r="X257" s="34"/>
      <c r="Y257" s="34"/>
      <c r="Z257" s="34"/>
      <c r="AA257" s="34"/>
      <c r="AB257" s="34"/>
      <c r="AC257" s="34"/>
      <c r="AD257" s="34"/>
      <c r="AE257" s="34"/>
      <c r="AR257" s="183" t="s">
        <v>121</v>
      </c>
      <c r="AT257" s="183" t="s">
        <v>116</v>
      </c>
      <c r="AU257" s="183" t="s">
        <v>79</v>
      </c>
      <c r="AY257" s="17" t="s">
        <v>113</v>
      </c>
      <c r="BE257" s="184">
        <f>IF(N257="základní",J257,0)</f>
        <v>0</v>
      </c>
      <c r="BF257" s="184">
        <f>IF(N257="snížená",J257,0)</f>
        <v>0</v>
      </c>
      <c r="BG257" s="184">
        <f>IF(N257="zákl. přenesená",J257,0)</f>
        <v>0</v>
      </c>
      <c r="BH257" s="184">
        <f>IF(N257="sníž. přenesená",J257,0)</f>
        <v>0</v>
      </c>
      <c r="BI257" s="184">
        <f>IF(N257="nulová",J257,0)</f>
        <v>0</v>
      </c>
      <c r="BJ257" s="17" t="s">
        <v>77</v>
      </c>
      <c r="BK257" s="185">
        <f>ROUND(I257*H257,15)</f>
        <v>0</v>
      </c>
      <c r="BL257" s="17" t="s">
        <v>121</v>
      </c>
      <c r="BM257" s="183" t="s">
        <v>353</v>
      </c>
    </row>
    <row r="258" spans="1:47" s="2" customFormat="1" ht="86.4">
      <c r="A258" s="34"/>
      <c r="B258" s="35"/>
      <c r="C258" s="36"/>
      <c r="D258" s="186" t="s">
        <v>122</v>
      </c>
      <c r="E258" s="36"/>
      <c r="F258" s="187" t="s">
        <v>354</v>
      </c>
      <c r="G258" s="36"/>
      <c r="H258" s="36"/>
      <c r="I258" s="188"/>
      <c r="J258" s="36"/>
      <c r="K258" s="36"/>
      <c r="L258" s="39"/>
      <c r="M258" s="189"/>
      <c r="N258" s="190"/>
      <c r="O258" s="64"/>
      <c r="P258" s="64"/>
      <c r="Q258" s="64"/>
      <c r="R258" s="64"/>
      <c r="S258" s="64"/>
      <c r="T258" s="65"/>
      <c r="U258" s="34"/>
      <c r="V258" s="34"/>
      <c r="W258" s="34"/>
      <c r="X258" s="34"/>
      <c r="Y258" s="34"/>
      <c r="Z258" s="34"/>
      <c r="AA258" s="34"/>
      <c r="AB258" s="34"/>
      <c r="AC258" s="34"/>
      <c r="AD258" s="34"/>
      <c r="AE258" s="34"/>
      <c r="AT258" s="17" t="s">
        <v>122</v>
      </c>
      <c r="AU258" s="17" t="s">
        <v>79</v>
      </c>
    </row>
    <row r="259" spans="2:51" s="13" customFormat="1" ht="20.4">
      <c r="B259" s="191"/>
      <c r="C259" s="192"/>
      <c r="D259" s="186" t="s">
        <v>124</v>
      </c>
      <c r="E259" s="193" t="s">
        <v>18</v>
      </c>
      <c r="F259" s="194" t="s">
        <v>349</v>
      </c>
      <c r="G259" s="192"/>
      <c r="H259" s="193" t="s">
        <v>18</v>
      </c>
      <c r="I259" s="195"/>
      <c r="J259" s="192"/>
      <c r="K259" s="192"/>
      <c r="L259" s="196"/>
      <c r="M259" s="197"/>
      <c r="N259" s="198"/>
      <c r="O259" s="198"/>
      <c r="P259" s="198"/>
      <c r="Q259" s="198"/>
      <c r="R259" s="198"/>
      <c r="S259" s="198"/>
      <c r="T259" s="199"/>
      <c r="AT259" s="200" t="s">
        <v>124</v>
      </c>
      <c r="AU259" s="200" t="s">
        <v>79</v>
      </c>
      <c r="AV259" s="13" t="s">
        <v>77</v>
      </c>
      <c r="AW259" s="13" t="s">
        <v>32</v>
      </c>
      <c r="AX259" s="13" t="s">
        <v>6</v>
      </c>
      <c r="AY259" s="200" t="s">
        <v>113</v>
      </c>
    </row>
    <row r="260" spans="2:51" s="14" customFormat="1" ht="12">
      <c r="B260" s="201"/>
      <c r="C260" s="202"/>
      <c r="D260" s="186" t="s">
        <v>124</v>
      </c>
      <c r="E260" s="203" t="s">
        <v>18</v>
      </c>
      <c r="F260" s="204" t="s">
        <v>350</v>
      </c>
      <c r="G260" s="202"/>
      <c r="H260" s="205">
        <v>682.948</v>
      </c>
      <c r="I260" s="206"/>
      <c r="J260" s="202"/>
      <c r="K260" s="202"/>
      <c r="L260" s="207"/>
      <c r="M260" s="208"/>
      <c r="N260" s="209"/>
      <c r="O260" s="209"/>
      <c r="P260" s="209"/>
      <c r="Q260" s="209"/>
      <c r="R260" s="209"/>
      <c r="S260" s="209"/>
      <c r="T260" s="210"/>
      <c r="AT260" s="211" t="s">
        <v>124</v>
      </c>
      <c r="AU260" s="211" t="s">
        <v>79</v>
      </c>
      <c r="AV260" s="14" t="s">
        <v>79</v>
      </c>
      <c r="AW260" s="14" t="s">
        <v>32</v>
      </c>
      <c r="AX260" s="14" t="s">
        <v>77</v>
      </c>
      <c r="AY260" s="211" t="s">
        <v>113</v>
      </c>
    </row>
    <row r="261" spans="1:65" s="2" customFormat="1" ht="16.5" customHeight="1">
      <c r="A261" s="34"/>
      <c r="B261" s="35"/>
      <c r="C261" s="173" t="s">
        <v>355</v>
      </c>
      <c r="D261" s="173" t="s">
        <v>116</v>
      </c>
      <c r="E261" s="174" t="s">
        <v>356</v>
      </c>
      <c r="F261" s="175" t="s">
        <v>357</v>
      </c>
      <c r="G261" s="176" t="s">
        <v>173</v>
      </c>
      <c r="H261" s="177">
        <v>682.948</v>
      </c>
      <c r="I261" s="178"/>
      <c r="J261" s="177">
        <f>ROUND(I261*H261,15)</f>
        <v>0</v>
      </c>
      <c r="K261" s="175" t="s">
        <v>120</v>
      </c>
      <c r="L261" s="39"/>
      <c r="M261" s="179" t="s">
        <v>18</v>
      </c>
      <c r="N261" s="180" t="s">
        <v>41</v>
      </c>
      <c r="O261" s="64"/>
      <c r="P261" s="181">
        <f>O261*H261</f>
        <v>0</v>
      </c>
      <c r="Q261" s="181">
        <v>0</v>
      </c>
      <c r="R261" s="181">
        <f>Q261*H261</f>
        <v>0</v>
      </c>
      <c r="S261" s="181">
        <v>0</v>
      </c>
      <c r="T261" s="182">
        <f>S261*H261</f>
        <v>0</v>
      </c>
      <c r="U261" s="34"/>
      <c r="V261" s="34"/>
      <c r="W261" s="34"/>
      <c r="X261" s="34"/>
      <c r="Y261" s="34"/>
      <c r="Z261" s="34"/>
      <c r="AA261" s="34"/>
      <c r="AB261" s="34"/>
      <c r="AC261" s="34"/>
      <c r="AD261" s="34"/>
      <c r="AE261" s="34"/>
      <c r="AR261" s="183" t="s">
        <v>121</v>
      </c>
      <c r="AT261" s="183" t="s">
        <v>116</v>
      </c>
      <c r="AU261" s="183" t="s">
        <v>79</v>
      </c>
      <c r="AY261" s="17" t="s">
        <v>113</v>
      </c>
      <c r="BE261" s="184">
        <f>IF(N261="základní",J261,0)</f>
        <v>0</v>
      </c>
      <c r="BF261" s="184">
        <f>IF(N261="snížená",J261,0)</f>
        <v>0</v>
      </c>
      <c r="BG261" s="184">
        <f>IF(N261="zákl. přenesená",J261,0)</f>
        <v>0</v>
      </c>
      <c r="BH261" s="184">
        <f>IF(N261="sníž. přenesená",J261,0)</f>
        <v>0</v>
      </c>
      <c r="BI261" s="184">
        <f>IF(N261="nulová",J261,0)</f>
        <v>0</v>
      </c>
      <c r="BJ261" s="17" t="s">
        <v>77</v>
      </c>
      <c r="BK261" s="185">
        <f>ROUND(I261*H261,15)</f>
        <v>0</v>
      </c>
      <c r="BL261" s="17" t="s">
        <v>121</v>
      </c>
      <c r="BM261" s="183" t="s">
        <v>358</v>
      </c>
    </row>
    <row r="262" spans="1:47" s="2" customFormat="1" ht="57.6">
      <c r="A262" s="34"/>
      <c r="B262" s="35"/>
      <c r="C262" s="36"/>
      <c r="D262" s="186" t="s">
        <v>122</v>
      </c>
      <c r="E262" s="36"/>
      <c r="F262" s="187" t="s">
        <v>359</v>
      </c>
      <c r="G262" s="36"/>
      <c r="H262" s="36"/>
      <c r="I262" s="188"/>
      <c r="J262" s="36"/>
      <c r="K262" s="36"/>
      <c r="L262" s="39"/>
      <c r="M262" s="189"/>
      <c r="N262" s="190"/>
      <c r="O262" s="64"/>
      <c r="P262" s="64"/>
      <c r="Q262" s="64"/>
      <c r="R262" s="64"/>
      <c r="S262" s="64"/>
      <c r="T262" s="65"/>
      <c r="U262" s="34"/>
      <c r="V262" s="34"/>
      <c r="W262" s="34"/>
      <c r="X262" s="34"/>
      <c r="Y262" s="34"/>
      <c r="Z262" s="34"/>
      <c r="AA262" s="34"/>
      <c r="AB262" s="34"/>
      <c r="AC262" s="34"/>
      <c r="AD262" s="34"/>
      <c r="AE262" s="34"/>
      <c r="AT262" s="17" t="s">
        <v>122</v>
      </c>
      <c r="AU262" s="17" t="s">
        <v>79</v>
      </c>
    </row>
    <row r="263" spans="2:51" s="13" customFormat="1" ht="20.4">
      <c r="B263" s="191"/>
      <c r="C263" s="192"/>
      <c r="D263" s="186" t="s">
        <v>124</v>
      </c>
      <c r="E263" s="193" t="s">
        <v>18</v>
      </c>
      <c r="F263" s="194" t="s">
        <v>349</v>
      </c>
      <c r="G263" s="192"/>
      <c r="H263" s="193" t="s">
        <v>18</v>
      </c>
      <c r="I263" s="195"/>
      <c r="J263" s="192"/>
      <c r="K263" s="192"/>
      <c r="L263" s="196"/>
      <c r="M263" s="197"/>
      <c r="N263" s="198"/>
      <c r="O263" s="198"/>
      <c r="P263" s="198"/>
      <c r="Q263" s="198"/>
      <c r="R263" s="198"/>
      <c r="S263" s="198"/>
      <c r="T263" s="199"/>
      <c r="AT263" s="200" t="s">
        <v>124</v>
      </c>
      <c r="AU263" s="200" t="s">
        <v>79</v>
      </c>
      <c r="AV263" s="13" t="s">
        <v>77</v>
      </c>
      <c r="AW263" s="13" t="s">
        <v>32</v>
      </c>
      <c r="AX263" s="13" t="s">
        <v>6</v>
      </c>
      <c r="AY263" s="200" t="s">
        <v>113</v>
      </c>
    </row>
    <row r="264" spans="2:51" s="14" customFormat="1" ht="12">
      <c r="B264" s="201"/>
      <c r="C264" s="202"/>
      <c r="D264" s="186" t="s">
        <v>124</v>
      </c>
      <c r="E264" s="203" t="s">
        <v>18</v>
      </c>
      <c r="F264" s="204" t="s">
        <v>350</v>
      </c>
      <c r="G264" s="202"/>
      <c r="H264" s="205">
        <v>682.948</v>
      </c>
      <c r="I264" s="206"/>
      <c r="J264" s="202"/>
      <c r="K264" s="202"/>
      <c r="L264" s="207"/>
      <c r="M264" s="208"/>
      <c r="N264" s="209"/>
      <c r="O264" s="209"/>
      <c r="P264" s="209"/>
      <c r="Q264" s="209"/>
      <c r="R264" s="209"/>
      <c r="S264" s="209"/>
      <c r="T264" s="210"/>
      <c r="AT264" s="211" t="s">
        <v>124</v>
      </c>
      <c r="AU264" s="211" t="s">
        <v>79</v>
      </c>
      <c r="AV264" s="14" t="s">
        <v>79</v>
      </c>
      <c r="AW264" s="14" t="s">
        <v>32</v>
      </c>
      <c r="AX264" s="14" t="s">
        <v>6</v>
      </c>
      <c r="AY264" s="211" t="s">
        <v>113</v>
      </c>
    </row>
    <row r="265" spans="2:51" s="15" customFormat="1" ht="12">
      <c r="B265" s="212"/>
      <c r="C265" s="213"/>
      <c r="D265" s="186" t="s">
        <v>124</v>
      </c>
      <c r="E265" s="214" t="s">
        <v>18</v>
      </c>
      <c r="F265" s="215" t="s">
        <v>128</v>
      </c>
      <c r="G265" s="213"/>
      <c r="H265" s="216">
        <v>682.948</v>
      </c>
      <c r="I265" s="217"/>
      <c r="J265" s="213"/>
      <c r="K265" s="213"/>
      <c r="L265" s="218"/>
      <c r="M265" s="219"/>
      <c r="N265" s="220"/>
      <c r="O265" s="220"/>
      <c r="P265" s="220"/>
      <c r="Q265" s="220"/>
      <c r="R265" s="220"/>
      <c r="S265" s="220"/>
      <c r="T265" s="221"/>
      <c r="AT265" s="222" t="s">
        <v>124</v>
      </c>
      <c r="AU265" s="222" t="s">
        <v>79</v>
      </c>
      <c r="AV265" s="15" t="s">
        <v>121</v>
      </c>
      <c r="AW265" s="15" t="s">
        <v>32</v>
      </c>
      <c r="AX265" s="15" t="s">
        <v>77</v>
      </c>
      <c r="AY265" s="222" t="s">
        <v>113</v>
      </c>
    </row>
    <row r="266" spans="1:65" s="2" customFormat="1" ht="22.8">
      <c r="A266" s="34"/>
      <c r="B266" s="35"/>
      <c r="C266" s="173" t="s">
        <v>253</v>
      </c>
      <c r="D266" s="173" t="s">
        <v>116</v>
      </c>
      <c r="E266" s="174" t="s">
        <v>360</v>
      </c>
      <c r="F266" s="175" t="s">
        <v>361</v>
      </c>
      <c r="G266" s="176" t="s">
        <v>131</v>
      </c>
      <c r="H266" s="177">
        <v>3</v>
      </c>
      <c r="I266" s="178"/>
      <c r="J266" s="177">
        <f>ROUND(I266*H266,15)</f>
        <v>0</v>
      </c>
      <c r="K266" s="175" t="s">
        <v>120</v>
      </c>
      <c r="L266" s="39"/>
      <c r="M266" s="179" t="s">
        <v>18</v>
      </c>
      <c r="N266" s="180" t="s">
        <v>41</v>
      </c>
      <c r="O266" s="64"/>
      <c r="P266" s="181">
        <f>O266*H266</f>
        <v>0</v>
      </c>
      <c r="Q266" s="181">
        <v>0</v>
      </c>
      <c r="R266" s="181">
        <f>Q266*H266</f>
        <v>0</v>
      </c>
      <c r="S266" s="181">
        <v>0</v>
      </c>
      <c r="T266" s="182">
        <f>S266*H266</f>
        <v>0</v>
      </c>
      <c r="U266" s="34"/>
      <c r="V266" s="34"/>
      <c r="W266" s="34"/>
      <c r="X266" s="34"/>
      <c r="Y266" s="34"/>
      <c r="Z266" s="34"/>
      <c r="AA266" s="34"/>
      <c r="AB266" s="34"/>
      <c r="AC266" s="34"/>
      <c r="AD266" s="34"/>
      <c r="AE266" s="34"/>
      <c r="AR266" s="183" t="s">
        <v>121</v>
      </c>
      <c r="AT266" s="183" t="s">
        <v>116</v>
      </c>
      <c r="AU266" s="183" t="s">
        <v>79</v>
      </c>
      <c r="AY266" s="17" t="s">
        <v>113</v>
      </c>
      <c r="BE266" s="184">
        <f>IF(N266="základní",J266,0)</f>
        <v>0</v>
      </c>
      <c r="BF266" s="184">
        <f>IF(N266="snížená",J266,0)</f>
        <v>0</v>
      </c>
      <c r="BG266" s="184">
        <f>IF(N266="zákl. přenesená",J266,0)</f>
        <v>0</v>
      </c>
      <c r="BH266" s="184">
        <f>IF(N266="sníž. přenesená",J266,0)</f>
        <v>0</v>
      </c>
      <c r="BI266" s="184">
        <f>IF(N266="nulová",J266,0)</f>
        <v>0</v>
      </c>
      <c r="BJ266" s="17" t="s">
        <v>77</v>
      </c>
      <c r="BK266" s="185">
        <f>ROUND(I266*H266,15)</f>
        <v>0</v>
      </c>
      <c r="BL266" s="17" t="s">
        <v>121</v>
      </c>
      <c r="BM266" s="183" t="s">
        <v>362</v>
      </c>
    </row>
    <row r="267" spans="1:47" s="2" customFormat="1" ht="19.2">
      <c r="A267" s="34"/>
      <c r="B267" s="35"/>
      <c r="C267" s="36"/>
      <c r="D267" s="186" t="s">
        <v>122</v>
      </c>
      <c r="E267" s="36"/>
      <c r="F267" s="187" t="s">
        <v>361</v>
      </c>
      <c r="G267" s="36"/>
      <c r="H267" s="36"/>
      <c r="I267" s="188"/>
      <c r="J267" s="36"/>
      <c r="K267" s="36"/>
      <c r="L267" s="39"/>
      <c r="M267" s="189"/>
      <c r="N267" s="190"/>
      <c r="O267" s="64"/>
      <c r="P267" s="64"/>
      <c r="Q267" s="64"/>
      <c r="R267" s="64"/>
      <c r="S267" s="64"/>
      <c r="T267" s="65"/>
      <c r="U267" s="34"/>
      <c r="V267" s="34"/>
      <c r="W267" s="34"/>
      <c r="X267" s="34"/>
      <c r="Y267" s="34"/>
      <c r="Z267" s="34"/>
      <c r="AA267" s="34"/>
      <c r="AB267" s="34"/>
      <c r="AC267" s="34"/>
      <c r="AD267" s="34"/>
      <c r="AE267" s="34"/>
      <c r="AT267" s="17" t="s">
        <v>122</v>
      </c>
      <c r="AU267" s="17" t="s">
        <v>79</v>
      </c>
    </row>
    <row r="268" spans="1:65" s="2" customFormat="1" ht="21.75" customHeight="1">
      <c r="A268" s="34"/>
      <c r="B268" s="35"/>
      <c r="C268" s="173" t="s">
        <v>363</v>
      </c>
      <c r="D268" s="173" t="s">
        <v>116</v>
      </c>
      <c r="E268" s="174" t="s">
        <v>364</v>
      </c>
      <c r="F268" s="175" t="s">
        <v>365</v>
      </c>
      <c r="G268" s="176" t="s">
        <v>131</v>
      </c>
      <c r="H268" s="177">
        <v>6</v>
      </c>
      <c r="I268" s="178"/>
      <c r="J268" s="177">
        <f>ROUND(I268*H268,15)</f>
        <v>0</v>
      </c>
      <c r="K268" s="175" t="s">
        <v>120</v>
      </c>
      <c r="L268" s="39"/>
      <c r="M268" s="179" t="s">
        <v>18</v>
      </c>
      <c r="N268" s="180" t="s">
        <v>41</v>
      </c>
      <c r="O268" s="64"/>
      <c r="P268" s="181">
        <f>O268*H268</f>
        <v>0</v>
      </c>
      <c r="Q268" s="181">
        <v>0</v>
      </c>
      <c r="R268" s="181">
        <f>Q268*H268</f>
        <v>0</v>
      </c>
      <c r="S268" s="181">
        <v>0</v>
      </c>
      <c r="T268" s="182">
        <f>S268*H268</f>
        <v>0</v>
      </c>
      <c r="U268" s="34"/>
      <c r="V268" s="34"/>
      <c r="W268" s="34"/>
      <c r="X268" s="34"/>
      <c r="Y268" s="34"/>
      <c r="Z268" s="34"/>
      <c r="AA268" s="34"/>
      <c r="AB268" s="34"/>
      <c r="AC268" s="34"/>
      <c r="AD268" s="34"/>
      <c r="AE268" s="34"/>
      <c r="AR268" s="183" t="s">
        <v>121</v>
      </c>
      <c r="AT268" s="183" t="s">
        <v>116</v>
      </c>
      <c r="AU268" s="183" t="s">
        <v>79</v>
      </c>
      <c r="AY268" s="17" t="s">
        <v>113</v>
      </c>
      <c r="BE268" s="184">
        <f>IF(N268="základní",J268,0)</f>
        <v>0</v>
      </c>
      <c r="BF268" s="184">
        <f>IF(N268="snížená",J268,0)</f>
        <v>0</v>
      </c>
      <c r="BG268" s="184">
        <f>IF(N268="zákl. přenesená",J268,0)</f>
        <v>0</v>
      </c>
      <c r="BH268" s="184">
        <f>IF(N268="sníž. přenesená",J268,0)</f>
        <v>0</v>
      </c>
      <c r="BI268" s="184">
        <f>IF(N268="nulová",J268,0)</f>
        <v>0</v>
      </c>
      <c r="BJ268" s="17" t="s">
        <v>77</v>
      </c>
      <c r="BK268" s="185">
        <f>ROUND(I268*H268,15)</f>
        <v>0</v>
      </c>
      <c r="BL268" s="17" t="s">
        <v>121</v>
      </c>
      <c r="BM268" s="183" t="s">
        <v>366</v>
      </c>
    </row>
    <row r="269" spans="1:47" s="2" customFormat="1" ht="28.8">
      <c r="A269" s="34"/>
      <c r="B269" s="35"/>
      <c r="C269" s="36"/>
      <c r="D269" s="186" t="s">
        <v>122</v>
      </c>
      <c r="E269" s="36"/>
      <c r="F269" s="187" t="s">
        <v>367</v>
      </c>
      <c r="G269" s="36"/>
      <c r="H269" s="36"/>
      <c r="I269" s="188"/>
      <c r="J269" s="36"/>
      <c r="K269" s="36"/>
      <c r="L269" s="39"/>
      <c r="M269" s="189"/>
      <c r="N269" s="190"/>
      <c r="O269" s="64"/>
      <c r="P269" s="64"/>
      <c r="Q269" s="64"/>
      <c r="R269" s="64"/>
      <c r="S269" s="64"/>
      <c r="T269" s="65"/>
      <c r="U269" s="34"/>
      <c r="V269" s="34"/>
      <c r="W269" s="34"/>
      <c r="X269" s="34"/>
      <c r="Y269" s="34"/>
      <c r="Z269" s="34"/>
      <c r="AA269" s="34"/>
      <c r="AB269" s="34"/>
      <c r="AC269" s="34"/>
      <c r="AD269" s="34"/>
      <c r="AE269" s="34"/>
      <c r="AT269" s="17" t="s">
        <v>122</v>
      </c>
      <c r="AU269" s="17" t="s">
        <v>79</v>
      </c>
    </row>
    <row r="270" spans="1:65" s="2" customFormat="1" ht="22.8">
      <c r="A270" s="34"/>
      <c r="B270" s="35"/>
      <c r="C270" s="173" t="s">
        <v>259</v>
      </c>
      <c r="D270" s="173" t="s">
        <v>116</v>
      </c>
      <c r="E270" s="174" t="s">
        <v>368</v>
      </c>
      <c r="F270" s="175" t="s">
        <v>369</v>
      </c>
      <c r="G270" s="176" t="s">
        <v>131</v>
      </c>
      <c r="H270" s="177">
        <v>3</v>
      </c>
      <c r="I270" s="178"/>
      <c r="J270" s="177">
        <f>ROUND(I270*H270,15)</f>
        <v>0</v>
      </c>
      <c r="K270" s="175" t="s">
        <v>120</v>
      </c>
      <c r="L270" s="39"/>
      <c r="M270" s="179" t="s">
        <v>18</v>
      </c>
      <c r="N270" s="180" t="s">
        <v>41</v>
      </c>
      <c r="O270" s="64"/>
      <c r="P270" s="181">
        <f>O270*H270</f>
        <v>0</v>
      </c>
      <c r="Q270" s="181">
        <v>0</v>
      </c>
      <c r="R270" s="181">
        <f>Q270*H270</f>
        <v>0</v>
      </c>
      <c r="S270" s="181">
        <v>0</v>
      </c>
      <c r="T270" s="182">
        <f>S270*H270</f>
        <v>0</v>
      </c>
      <c r="U270" s="34"/>
      <c r="V270" s="34"/>
      <c r="W270" s="34"/>
      <c r="X270" s="34"/>
      <c r="Y270" s="34"/>
      <c r="Z270" s="34"/>
      <c r="AA270" s="34"/>
      <c r="AB270" s="34"/>
      <c r="AC270" s="34"/>
      <c r="AD270" s="34"/>
      <c r="AE270" s="34"/>
      <c r="AR270" s="183" t="s">
        <v>121</v>
      </c>
      <c r="AT270" s="183" t="s">
        <v>116</v>
      </c>
      <c r="AU270" s="183" t="s">
        <v>79</v>
      </c>
      <c r="AY270" s="17" t="s">
        <v>113</v>
      </c>
      <c r="BE270" s="184">
        <f>IF(N270="základní",J270,0)</f>
        <v>0</v>
      </c>
      <c r="BF270" s="184">
        <f>IF(N270="snížená",J270,0)</f>
        <v>0</v>
      </c>
      <c r="BG270" s="184">
        <f>IF(N270="zákl. přenesená",J270,0)</f>
        <v>0</v>
      </c>
      <c r="BH270" s="184">
        <f>IF(N270="sníž. přenesená",J270,0)</f>
        <v>0</v>
      </c>
      <c r="BI270" s="184">
        <f>IF(N270="nulová",J270,0)</f>
        <v>0</v>
      </c>
      <c r="BJ270" s="17" t="s">
        <v>77</v>
      </c>
      <c r="BK270" s="185">
        <f>ROUND(I270*H270,15)</f>
        <v>0</v>
      </c>
      <c r="BL270" s="17" t="s">
        <v>121</v>
      </c>
      <c r="BM270" s="183" t="s">
        <v>370</v>
      </c>
    </row>
    <row r="271" spans="1:47" s="2" customFormat="1" ht="48">
      <c r="A271" s="34"/>
      <c r="B271" s="35"/>
      <c r="C271" s="36"/>
      <c r="D271" s="186" t="s">
        <v>122</v>
      </c>
      <c r="E271" s="36"/>
      <c r="F271" s="187" t="s">
        <v>371</v>
      </c>
      <c r="G271" s="36"/>
      <c r="H271" s="36"/>
      <c r="I271" s="188"/>
      <c r="J271" s="36"/>
      <c r="K271" s="36"/>
      <c r="L271" s="39"/>
      <c r="M271" s="189"/>
      <c r="N271" s="190"/>
      <c r="O271" s="64"/>
      <c r="P271" s="64"/>
      <c r="Q271" s="64"/>
      <c r="R271" s="64"/>
      <c r="S271" s="64"/>
      <c r="T271" s="65"/>
      <c r="U271" s="34"/>
      <c r="V271" s="34"/>
      <c r="W271" s="34"/>
      <c r="X271" s="34"/>
      <c r="Y271" s="34"/>
      <c r="Z271" s="34"/>
      <c r="AA271" s="34"/>
      <c r="AB271" s="34"/>
      <c r="AC271" s="34"/>
      <c r="AD271" s="34"/>
      <c r="AE271" s="34"/>
      <c r="AT271" s="17" t="s">
        <v>122</v>
      </c>
      <c r="AU271" s="17" t="s">
        <v>79</v>
      </c>
    </row>
    <row r="272" spans="1:65" s="2" customFormat="1" ht="21.75" customHeight="1">
      <c r="A272" s="34"/>
      <c r="B272" s="35"/>
      <c r="C272" s="173" t="s">
        <v>372</v>
      </c>
      <c r="D272" s="173" t="s">
        <v>116</v>
      </c>
      <c r="E272" s="174" t="s">
        <v>373</v>
      </c>
      <c r="F272" s="175" t="s">
        <v>374</v>
      </c>
      <c r="G272" s="176" t="s">
        <v>131</v>
      </c>
      <c r="H272" s="177">
        <v>1</v>
      </c>
      <c r="I272" s="178"/>
      <c r="J272" s="177">
        <f>ROUND(I272*H272,15)</f>
        <v>0</v>
      </c>
      <c r="K272" s="175" t="s">
        <v>120</v>
      </c>
      <c r="L272" s="39"/>
      <c r="M272" s="179" t="s">
        <v>18</v>
      </c>
      <c r="N272" s="180" t="s">
        <v>41</v>
      </c>
      <c r="O272" s="64"/>
      <c r="P272" s="181">
        <f>O272*H272</f>
        <v>0</v>
      </c>
      <c r="Q272" s="181">
        <v>0</v>
      </c>
      <c r="R272" s="181">
        <f>Q272*H272</f>
        <v>0</v>
      </c>
      <c r="S272" s="181">
        <v>0</v>
      </c>
      <c r="T272" s="182">
        <f>S272*H272</f>
        <v>0</v>
      </c>
      <c r="U272" s="34"/>
      <c r="V272" s="34"/>
      <c r="W272" s="34"/>
      <c r="X272" s="34"/>
      <c r="Y272" s="34"/>
      <c r="Z272" s="34"/>
      <c r="AA272" s="34"/>
      <c r="AB272" s="34"/>
      <c r="AC272" s="34"/>
      <c r="AD272" s="34"/>
      <c r="AE272" s="34"/>
      <c r="AR272" s="183" t="s">
        <v>121</v>
      </c>
      <c r="AT272" s="183" t="s">
        <v>116</v>
      </c>
      <c r="AU272" s="183" t="s">
        <v>79</v>
      </c>
      <c r="AY272" s="17" t="s">
        <v>113</v>
      </c>
      <c r="BE272" s="184">
        <f>IF(N272="základní",J272,0)</f>
        <v>0</v>
      </c>
      <c r="BF272" s="184">
        <f>IF(N272="snížená",J272,0)</f>
        <v>0</v>
      </c>
      <c r="BG272" s="184">
        <f>IF(N272="zákl. přenesená",J272,0)</f>
        <v>0</v>
      </c>
      <c r="BH272" s="184">
        <f>IF(N272="sníž. přenesená",J272,0)</f>
        <v>0</v>
      </c>
      <c r="BI272" s="184">
        <f>IF(N272="nulová",J272,0)</f>
        <v>0</v>
      </c>
      <c r="BJ272" s="17" t="s">
        <v>77</v>
      </c>
      <c r="BK272" s="185">
        <f>ROUND(I272*H272,15)</f>
        <v>0</v>
      </c>
      <c r="BL272" s="17" t="s">
        <v>121</v>
      </c>
      <c r="BM272" s="183" t="s">
        <v>375</v>
      </c>
    </row>
    <row r="273" spans="1:47" s="2" customFormat="1" ht="12">
      <c r="A273" s="34"/>
      <c r="B273" s="35"/>
      <c r="C273" s="36"/>
      <c r="D273" s="186" t="s">
        <v>122</v>
      </c>
      <c r="E273" s="36"/>
      <c r="F273" s="187" t="s">
        <v>374</v>
      </c>
      <c r="G273" s="36"/>
      <c r="H273" s="36"/>
      <c r="I273" s="188"/>
      <c r="J273" s="36"/>
      <c r="K273" s="36"/>
      <c r="L273" s="39"/>
      <c r="M273" s="189"/>
      <c r="N273" s="190"/>
      <c r="O273" s="64"/>
      <c r="P273" s="64"/>
      <c r="Q273" s="64"/>
      <c r="R273" s="64"/>
      <c r="S273" s="64"/>
      <c r="T273" s="65"/>
      <c r="U273" s="34"/>
      <c r="V273" s="34"/>
      <c r="W273" s="34"/>
      <c r="X273" s="34"/>
      <c r="Y273" s="34"/>
      <c r="Z273" s="34"/>
      <c r="AA273" s="34"/>
      <c r="AB273" s="34"/>
      <c r="AC273" s="34"/>
      <c r="AD273" s="34"/>
      <c r="AE273" s="34"/>
      <c r="AT273" s="17" t="s">
        <v>122</v>
      </c>
      <c r="AU273" s="17" t="s">
        <v>79</v>
      </c>
    </row>
    <row r="274" spans="1:65" s="2" customFormat="1" ht="16.5" customHeight="1">
      <c r="A274" s="34"/>
      <c r="B274" s="35"/>
      <c r="C274" s="173" t="s">
        <v>265</v>
      </c>
      <c r="D274" s="173" t="s">
        <v>116</v>
      </c>
      <c r="E274" s="174" t="s">
        <v>376</v>
      </c>
      <c r="F274" s="175" t="s">
        <v>377</v>
      </c>
      <c r="G274" s="176" t="s">
        <v>131</v>
      </c>
      <c r="H274" s="177">
        <v>1</v>
      </c>
      <c r="I274" s="178"/>
      <c r="J274" s="177">
        <f>ROUND(I274*H274,15)</f>
        <v>0</v>
      </c>
      <c r="K274" s="175" t="s">
        <v>120</v>
      </c>
      <c r="L274" s="39"/>
      <c r="M274" s="179" t="s">
        <v>18</v>
      </c>
      <c r="N274" s="180" t="s">
        <v>41</v>
      </c>
      <c r="O274" s="64"/>
      <c r="P274" s="181">
        <f>O274*H274</f>
        <v>0</v>
      </c>
      <c r="Q274" s="181">
        <v>0</v>
      </c>
      <c r="R274" s="181">
        <f>Q274*H274</f>
        <v>0</v>
      </c>
      <c r="S274" s="181">
        <v>0</v>
      </c>
      <c r="T274" s="182">
        <f>S274*H274</f>
        <v>0</v>
      </c>
      <c r="U274" s="34"/>
      <c r="V274" s="34"/>
      <c r="W274" s="34"/>
      <c r="X274" s="34"/>
      <c r="Y274" s="34"/>
      <c r="Z274" s="34"/>
      <c r="AA274" s="34"/>
      <c r="AB274" s="34"/>
      <c r="AC274" s="34"/>
      <c r="AD274" s="34"/>
      <c r="AE274" s="34"/>
      <c r="AR274" s="183" t="s">
        <v>121</v>
      </c>
      <c r="AT274" s="183" t="s">
        <v>116</v>
      </c>
      <c r="AU274" s="183" t="s">
        <v>79</v>
      </c>
      <c r="AY274" s="17" t="s">
        <v>113</v>
      </c>
      <c r="BE274" s="184">
        <f>IF(N274="základní",J274,0)</f>
        <v>0</v>
      </c>
      <c r="BF274" s="184">
        <f>IF(N274="snížená",J274,0)</f>
        <v>0</v>
      </c>
      <c r="BG274" s="184">
        <f>IF(N274="zákl. přenesená",J274,0)</f>
        <v>0</v>
      </c>
      <c r="BH274" s="184">
        <f>IF(N274="sníž. přenesená",J274,0)</f>
        <v>0</v>
      </c>
      <c r="BI274" s="184">
        <f>IF(N274="nulová",J274,0)</f>
        <v>0</v>
      </c>
      <c r="BJ274" s="17" t="s">
        <v>77</v>
      </c>
      <c r="BK274" s="185">
        <f>ROUND(I274*H274,15)</f>
        <v>0</v>
      </c>
      <c r="BL274" s="17" t="s">
        <v>121</v>
      </c>
      <c r="BM274" s="183" t="s">
        <v>378</v>
      </c>
    </row>
    <row r="275" spans="1:47" s="2" customFormat="1" ht="19.2">
      <c r="A275" s="34"/>
      <c r="B275" s="35"/>
      <c r="C275" s="36"/>
      <c r="D275" s="186" t="s">
        <v>122</v>
      </c>
      <c r="E275" s="36"/>
      <c r="F275" s="187" t="s">
        <v>379</v>
      </c>
      <c r="G275" s="36"/>
      <c r="H275" s="36"/>
      <c r="I275" s="188"/>
      <c r="J275" s="36"/>
      <c r="K275" s="36"/>
      <c r="L275" s="39"/>
      <c r="M275" s="189"/>
      <c r="N275" s="190"/>
      <c r="O275" s="64"/>
      <c r="P275" s="64"/>
      <c r="Q275" s="64"/>
      <c r="R275" s="64"/>
      <c r="S275" s="64"/>
      <c r="T275" s="65"/>
      <c r="U275" s="34"/>
      <c r="V275" s="34"/>
      <c r="W275" s="34"/>
      <c r="X275" s="34"/>
      <c r="Y275" s="34"/>
      <c r="Z275" s="34"/>
      <c r="AA275" s="34"/>
      <c r="AB275" s="34"/>
      <c r="AC275" s="34"/>
      <c r="AD275" s="34"/>
      <c r="AE275" s="34"/>
      <c r="AT275" s="17" t="s">
        <v>122</v>
      </c>
      <c r="AU275" s="17" t="s">
        <v>79</v>
      </c>
    </row>
    <row r="276" spans="1:65" s="2" customFormat="1" ht="22.8">
      <c r="A276" s="34"/>
      <c r="B276" s="35"/>
      <c r="C276" s="173" t="s">
        <v>380</v>
      </c>
      <c r="D276" s="173" t="s">
        <v>116</v>
      </c>
      <c r="E276" s="174" t="s">
        <v>381</v>
      </c>
      <c r="F276" s="175" t="s">
        <v>382</v>
      </c>
      <c r="G276" s="176" t="s">
        <v>131</v>
      </c>
      <c r="H276" s="177">
        <v>20</v>
      </c>
      <c r="I276" s="178"/>
      <c r="J276" s="177">
        <f>ROUND(I276*H276,15)</f>
        <v>0</v>
      </c>
      <c r="K276" s="175" t="s">
        <v>120</v>
      </c>
      <c r="L276" s="39"/>
      <c r="M276" s="179" t="s">
        <v>18</v>
      </c>
      <c r="N276" s="180" t="s">
        <v>41</v>
      </c>
      <c r="O276" s="64"/>
      <c r="P276" s="181">
        <f>O276*H276</f>
        <v>0</v>
      </c>
      <c r="Q276" s="181">
        <v>0</v>
      </c>
      <c r="R276" s="181">
        <f>Q276*H276</f>
        <v>0</v>
      </c>
      <c r="S276" s="181">
        <v>0</v>
      </c>
      <c r="T276" s="182">
        <f>S276*H276</f>
        <v>0</v>
      </c>
      <c r="U276" s="34"/>
      <c r="V276" s="34"/>
      <c r="W276" s="34"/>
      <c r="X276" s="34"/>
      <c r="Y276" s="34"/>
      <c r="Z276" s="34"/>
      <c r="AA276" s="34"/>
      <c r="AB276" s="34"/>
      <c r="AC276" s="34"/>
      <c r="AD276" s="34"/>
      <c r="AE276" s="34"/>
      <c r="AR276" s="183" t="s">
        <v>121</v>
      </c>
      <c r="AT276" s="183" t="s">
        <v>116</v>
      </c>
      <c r="AU276" s="183" t="s">
        <v>79</v>
      </c>
      <c r="AY276" s="17" t="s">
        <v>113</v>
      </c>
      <c r="BE276" s="184">
        <f>IF(N276="základní",J276,0)</f>
        <v>0</v>
      </c>
      <c r="BF276" s="184">
        <f>IF(N276="snížená",J276,0)</f>
        <v>0</v>
      </c>
      <c r="BG276" s="184">
        <f>IF(N276="zákl. přenesená",J276,0)</f>
        <v>0</v>
      </c>
      <c r="BH276" s="184">
        <f>IF(N276="sníž. přenesená",J276,0)</f>
        <v>0</v>
      </c>
      <c r="BI276" s="184">
        <f>IF(N276="nulová",J276,0)</f>
        <v>0</v>
      </c>
      <c r="BJ276" s="17" t="s">
        <v>77</v>
      </c>
      <c r="BK276" s="185">
        <f>ROUND(I276*H276,15)</f>
        <v>0</v>
      </c>
      <c r="BL276" s="17" t="s">
        <v>121</v>
      </c>
      <c r="BM276" s="183" t="s">
        <v>383</v>
      </c>
    </row>
    <row r="277" spans="1:47" s="2" customFormat="1" ht="38.4">
      <c r="A277" s="34"/>
      <c r="B277" s="35"/>
      <c r="C277" s="36"/>
      <c r="D277" s="186" t="s">
        <v>122</v>
      </c>
      <c r="E277" s="36"/>
      <c r="F277" s="187" t="s">
        <v>384</v>
      </c>
      <c r="G277" s="36"/>
      <c r="H277" s="36"/>
      <c r="I277" s="188"/>
      <c r="J277" s="36"/>
      <c r="K277" s="36"/>
      <c r="L277" s="39"/>
      <c r="M277" s="189"/>
      <c r="N277" s="190"/>
      <c r="O277" s="64"/>
      <c r="P277" s="64"/>
      <c r="Q277" s="64"/>
      <c r="R277" s="64"/>
      <c r="S277" s="64"/>
      <c r="T277" s="65"/>
      <c r="U277" s="34"/>
      <c r="V277" s="34"/>
      <c r="W277" s="34"/>
      <c r="X277" s="34"/>
      <c r="Y277" s="34"/>
      <c r="Z277" s="34"/>
      <c r="AA277" s="34"/>
      <c r="AB277" s="34"/>
      <c r="AC277" s="34"/>
      <c r="AD277" s="34"/>
      <c r="AE277" s="34"/>
      <c r="AT277" s="17" t="s">
        <v>122</v>
      </c>
      <c r="AU277" s="17" t="s">
        <v>79</v>
      </c>
    </row>
    <row r="278" spans="1:65" s="2" customFormat="1" ht="16.5" customHeight="1">
      <c r="A278" s="34"/>
      <c r="B278" s="35"/>
      <c r="C278" s="173" t="s">
        <v>271</v>
      </c>
      <c r="D278" s="173" t="s">
        <v>116</v>
      </c>
      <c r="E278" s="174" t="s">
        <v>385</v>
      </c>
      <c r="F278" s="175" t="s">
        <v>386</v>
      </c>
      <c r="G278" s="176" t="s">
        <v>131</v>
      </c>
      <c r="H278" s="177">
        <v>1</v>
      </c>
      <c r="I278" s="178"/>
      <c r="J278" s="177">
        <f>ROUND(I278*H278,15)</f>
        <v>0</v>
      </c>
      <c r="K278" s="175" t="s">
        <v>120</v>
      </c>
      <c r="L278" s="39"/>
      <c r="M278" s="179" t="s">
        <v>18</v>
      </c>
      <c r="N278" s="180" t="s">
        <v>41</v>
      </c>
      <c r="O278" s="64"/>
      <c r="P278" s="181">
        <f>O278*H278</f>
        <v>0</v>
      </c>
      <c r="Q278" s="181">
        <v>0</v>
      </c>
      <c r="R278" s="181">
        <f>Q278*H278</f>
        <v>0</v>
      </c>
      <c r="S278" s="181">
        <v>0</v>
      </c>
      <c r="T278" s="182">
        <f>S278*H278</f>
        <v>0</v>
      </c>
      <c r="U278" s="34"/>
      <c r="V278" s="34"/>
      <c r="W278" s="34"/>
      <c r="X278" s="34"/>
      <c r="Y278" s="34"/>
      <c r="Z278" s="34"/>
      <c r="AA278" s="34"/>
      <c r="AB278" s="34"/>
      <c r="AC278" s="34"/>
      <c r="AD278" s="34"/>
      <c r="AE278" s="34"/>
      <c r="AR278" s="183" t="s">
        <v>121</v>
      </c>
      <c r="AT278" s="183" t="s">
        <v>116</v>
      </c>
      <c r="AU278" s="183" t="s">
        <v>79</v>
      </c>
      <c r="AY278" s="17" t="s">
        <v>113</v>
      </c>
      <c r="BE278" s="184">
        <f>IF(N278="základní",J278,0)</f>
        <v>0</v>
      </c>
      <c r="BF278" s="184">
        <f>IF(N278="snížená",J278,0)</f>
        <v>0</v>
      </c>
      <c r="BG278" s="184">
        <f>IF(N278="zákl. přenesená",J278,0)</f>
        <v>0</v>
      </c>
      <c r="BH278" s="184">
        <f>IF(N278="sníž. přenesená",J278,0)</f>
        <v>0</v>
      </c>
      <c r="BI278" s="184">
        <f>IF(N278="nulová",J278,0)</f>
        <v>0</v>
      </c>
      <c r="BJ278" s="17" t="s">
        <v>77</v>
      </c>
      <c r="BK278" s="185">
        <f>ROUND(I278*H278,15)</f>
        <v>0</v>
      </c>
      <c r="BL278" s="17" t="s">
        <v>121</v>
      </c>
      <c r="BM278" s="183" t="s">
        <v>387</v>
      </c>
    </row>
    <row r="279" spans="1:47" s="2" customFormat="1" ht="38.4">
      <c r="A279" s="34"/>
      <c r="B279" s="35"/>
      <c r="C279" s="36"/>
      <c r="D279" s="186" t="s">
        <v>122</v>
      </c>
      <c r="E279" s="36"/>
      <c r="F279" s="187" t="s">
        <v>388</v>
      </c>
      <c r="G279" s="36"/>
      <c r="H279" s="36"/>
      <c r="I279" s="188"/>
      <c r="J279" s="36"/>
      <c r="K279" s="36"/>
      <c r="L279" s="39"/>
      <c r="M279" s="189"/>
      <c r="N279" s="190"/>
      <c r="O279" s="64"/>
      <c r="P279" s="64"/>
      <c r="Q279" s="64"/>
      <c r="R279" s="64"/>
      <c r="S279" s="64"/>
      <c r="T279" s="65"/>
      <c r="U279" s="34"/>
      <c r="V279" s="34"/>
      <c r="W279" s="34"/>
      <c r="X279" s="34"/>
      <c r="Y279" s="34"/>
      <c r="Z279" s="34"/>
      <c r="AA279" s="34"/>
      <c r="AB279" s="34"/>
      <c r="AC279" s="34"/>
      <c r="AD279" s="34"/>
      <c r="AE279" s="34"/>
      <c r="AT279" s="17" t="s">
        <v>122</v>
      </c>
      <c r="AU279" s="17" t="s">
        <v>79</v>
      </c>
    </row>
    <row r="280" spans="1:65" s="2" customFormat="1" ht="16.5" customHeight="1">
      <c r="A280" s="34"/>
      <c r="B280" s="35"/>
      <c r="C280" s="173" t="s">
        <v>389</v>
      </c>
      <c r="D280" s="173" t="s">
        <v>116</v>
      </c>
      <c r="E280" s="174" t="s">
        <v>390</v>
      </c>
      <c r="F280" s="175" t="s">
        <v>391</v>
      </c>
      <c r="G280" s="176" t="s">
        <v>131</v>
      </c>
      <c r="H280" s="177">
        <v>16</v>
      </c>
      <c r="I280" s="178"/>
      <c r="J280" s="177">
        <f>ROUND(I280*H280,15)</f>
        <v>0</v>
      </c>
      <c r="K280" s="175" t="s">
        <v>120</v>
      </c>
      <c r="L280" s="39"/>
      <c r="M280" s="179" t="s">
        <v>18</v>
      </c>
      <c r="N280" s="180" t="s">
        <v>41</v>
      </c>
      <c r="O280" s="64"/>
      <c r="P280" s="181">
        <f>O280*H280</f>
        <v>0</v>
      </c>
      <c r="Q280" s="181">
        <v>0</v>
      </c>
      <c r="R280" s="181">
        <f>Q280*H280</f>
        <v>0</v>
      </c>
      <c r="S280" s="181">
        <v>0</v>
      </c>
      <c r="T280" s="182">
        <f>S280*H280</f>
        <v>0</v>
      </c>
      <c r="U280" s="34"/>
      <c r="V280" s="34"/>
      <c r="W280" s="34"/>
      <c r="X280" s="34"/>
      <c r="Y280" s="34"/>
      <c r="Z280" s="34"/>
      <c r="AA280" s="34"/>
      <c r="AB280" s="34"/>
      <c r="AC280" s="34"/>
      <c r="AD280" s="34"/>
      <c r="AE280" s="34"/>
      <c r="AR280" s="183" t="s">
        <v>121</v>
      </c>
      <c r="AT280" s="183" t="s">
        <v>116</v>
      </c>
      <c r="AU280" s="183" t="s">
        <v>79</v>
      </c>
      <c r="AY280" s="17" t="s">
        <v>113</v>
      </c>
      <c r="BE280" s="184">
        <f>IF(N280="základní",J280,0)</f>
        <v>0</v>
      </c>
      <c r="BF280" s="184">
        <f>IF(N280="snížená",J280,0)</f>
        <v>0</v>
      </c>
      <c r="BG280" s="184">
        <f>IF(N280="zákl. přenesená",J280,0)</f>
        <v>0</v>
      </c>
      <c r="BH280" s="184">
        <f>IF(N280="sníž. přenesená",J280,0)</f>
        <v>0</v>
      </c>
      <c r="BI280" s="184">
        <f>IF(N280="nulová",J280,0)</f>
        <v>0</v>
      </c>
      <c r="BJ280" s="17" t="s">
        <v>77</v>
      </c>
      <c r="BK280" s="185">
        <f>ROUND(I280*H280,15)</f>
        <v>0</v>
      </c>
      <c r="BL280" s="17" t="s">
        <v>121</v>
      </c>
      <c r="BM280" s="183" t="s">
        <v>392</v>
      </c>
    </row>
    <row r="281" spans="1:47" s="2" customFormat="1" ht="38.4">
      <c r="A281" s="34"/>
      <c r="B281" s="35"/>
      <c r="C281" s="36"/>
      <c r="D281" s="186" t="s">
        <v>122</v>
      </c>
      <c r="E281" s="36"/>
      <c r="F281" s="187" t="s">
        <v>393</v>
      </c>
      <c r="G281" s="36"/>
      <c r="H281" s="36"/>
      <c r="I281" s="188"/>
      <c r="J281" s="36"/>
      <c r="K281" s="36"/>
      <c r="L281" s="39"/>
      <c r="M281" s="189"/>
      <c r="N281" s="190"/>
      <c r="O281" s="64"/>
      <c r="P281" s="64"/>
      <c r="Q281" s="64"/>
      <c r="R281" s="64"/>
      <c r="S281" s="64"/>
      <c r="T281" s="65"/>
      <c r="U281" s="34"/>
      <c r="V281" s="34"/>
      <c r="W281" s="34"/>
      <c r="X281" s="34"/>
      <c r="Y281" s="34"/>
      <c r="Z281" s="34"/>
      <c r="AA281" s="34"/>
      <c r="AB281" s="34"/>
      <c r="AC281" s="34"/>
      <c r="AD281" s="34"/>
      <c r="AE281" s="34"/>
      <c r="AT281" s="17" t="s">
        <v>122</v>
      </c>
      <c r="AU281" s="17" t="s">
        <v>79</v>
      </c>
    </row>
    <row r="282" spans="1:65" s="2" customFormat="1" ht="21.75" customHeight="1">
      <c r="A282" s="34"/>
      <c r="B282" s="35"/>
      <c r="C282" s="223" t="s">
        <v>276</v>
      </c>
      <c r="D282" s="223" t="s">
        <v>140</v>
      </c>
      <c r="E282" s="224" t="s">
        <v>394</v>
      </c>
      <c r="F282" s="225" t="s">
        <v>395</v>
      </c>
      <c r="G282" s="226" t="s">
        <v>131</v>
      </c>
      <c r="H282" s="227">
        <v>20</v>
      </c>
      <c r="I282" s="228"/>
      <c r="J282" s="227">
        <f>ROUND(I282*H282,15)</f>
        <v>0</v>
      </c>
      <c r="K282" s="225" t="s">
        <v>120</v>
      </c>
      <c r="L282" s="229"/>
      <c r="M282" s="230" t="s">
        <v>18</v>
      </c>
      <c r="N282" s="231" t="s">
        <v>41</v>
      </c>
      <c r="O282" s="64"/>
      <c r="P282" s="181">
        <f>O282*H282</f>
        <v>0</v>
      </c>
      <c r="Q282" s="181">
        <v>0.17</v>
      </c>
      <c r="R282" s="181">
        <f>Q282*H282</f>
        <v>3.4000000000000004</v>
      </c>
      <c r="S282" s="181">
        <v>0</v>
      </c>
      <c r="T282" s="182">
        <f>S282*H282</f>
        <v>0</v>
      </c>
      <c r="U282" s="34"/>
      <c r="V282" s="34"/>
      <c r="W282" s="34"/>
      <c r="X282" s="34"/>
      <c r="Y282" s="34"/>
      <c r="Z282" s="34"/>
      <c r="AA282" s="34"/>
      <c r="AB282" s="34"/>
      <c r="AC282" s="34"/>
      <c r="AD282" s="34"/>
      <c r="AE282" s="34"/>
      <c r="AR282" s="183" t="s">
        <v>143</v>
      </c>
      <c r="AT282" s="183" t="s">
        <v>140</v>
      </c>
      <c r="AU282" s="183" t="s">
        <v>79</v>
      </c>
      <c r="AY282" s="17" t="s">
        <v>113</v>
      </c>
      <c r="BE282" s="184">
        <f>IF(N282="základní",J282,0)</f>
        <v>0</v>
      </c>
      <c r="BF282" s="184">
        <f>IF(N282="snížená",J282,0)</f>
        <v>0</v>
      </c>
      <c r="BG282" s="184">
        <f>IF(N282="zákl. přenesená",J282,0)</f>
        <v>0</v>
      </c>
      <c r="BH282" s="184">
        <f>IF(N282="sníž. přenesená",J282,0)</f>
        <v>0</v>
      </c>
      <c r="BI282" s="184">
        <f>IF(N282="nulová",J282,0)</f>
        <v>0</v>
      </c>
      <c r="BJ282" s="17" t="s">
        <v>77</v>
      </c>
      <c r="BK282" s="185">
        <f>ROUND(I282*H282,15)</f>
        <v>0</v>
      </c>
      <c r="BL282" s="17" t="s">
        <v>121</v>
      </c>
      <c r="BM282" s="183" t="s">
        <v>396</v>
      </c>
    </row>
    <row r="283" spans="1:47" s="2" customFormat="1" ht="12">
      <c r="A283" s="34"/>
      <c r="B283" s="35"/>
      <c r="C283" s="36"/>
      <c r="D283" s="186" t="s">
        <v>122</v>
      </c>
      <c r="E283" s="36"/>
      <c r="F283" s="187" t="s">
        <v>395</v>
      </c>
      <c r="G283" s="36"/>
      <c r="H283" s="36"/>
      <c r="I283" s="188"/>
      <c r="J283" s="36"/>
      <c r="K283" s="36"/>
      <c r="L283" s="39"/>
      <c r="M283" s="189"/>
      <c r="N283" s="190"/>
      <c r="O283" s="64"/>
      <c r="P283" s="64"/>
      <c r="Q283" s="64"/>
      <c r="R283" s="64"/>
      <c r="S283" s="64"/>
      <c r="T283" s="65"/>
      <c r="U283" s="34"/>
      <c r="V283" s="34"/>
      <c r="W283" s="34"/>
      <c r="X283" s="34"/>
      <c r="Y283" s="34"/>
      <c r="Z283" s="34"/>
      <c r="AA283" s="34"/>
      <c r="AB283" s="34"/>
      <c r="AC283" s="34"/>
      <c r="AD283" s="34"/>
      <c r="AE283" s="34"/>
      <c r="AT283" s="17" t="s">
        <v>122</v>
      </c>
      <c r="AU283" s="17" t="s">
        <v>79</v>
      </c>
    </row>
    <row r="284" spans="1:65" s="2" customFormat="1" ht="16.5" customHeight="1">
      <c r="A284" s="34"/>
      <c r="B284" s="35"/>
      <c r="C284" s="223" t="s">
        <v>397</v>
      </c>
      <c r="D284" s="223" t="s">
        <v>140</v>
      </c>
      <c r="E284" s="224" t="s">
        <v>398</v>
      </c>
      <c r="F284" s="225" t="s">
        <v>399</v>
      </c>
      <c r="G284" s="226" t="s">
        <v>131</v>
      </c>
      <c r="H284" s="227">
        <v>20</v>
      </c>
      <c r="I284" s="228"/>
      <c r="J284" s="227">
        <f>ROUND(I284*H284,15)</f>
        <v>0</v>
      </c>
      <c r="K284" s="225" t="s">
        <v>120</v>
      </c>
      <c r="L284" s="229"/>
      <c r="M284" s="230" t="s">
        <v>18</v>
      </c>
      <c r="N284" s="231" t="s">
        <v>41</v>
      </c>
      <c r="O284" s="64"/>
      <c r="P284" s="181">
        <f>O284*H284</f>
        <v>0</v>
      </c>
      <c r="Q284" s="181">
        <v>0</v>
      </c>
      <c r="R284" s="181">
        <f>Q284*H284</f>
        <v>0</v>
      </c>
      <c r="S284" s="181">
        <v>0</v>
      </c>
      <c r="T284" s="182">
        <f>S284*H284</f>
        <v>0</v>
      </c>
      <c r="U284" s="34"/>
      <c r="V284" s="34"/>
      <c r="W284" s="34"/>
      <c r="X284" s="34"/>
      <c r="Y284" s="34"/>
      <c r="Z284" s="34"/>
      <c r="AA284" s="34"/>
      <c r="AB284" s="34"/>
      <c r="AC284" s="34"/>
      <c r="AD284" s="34"/>
      <c r="AE284" s="34"/>
      <c r="AR284" s="183" t="s">
        <v>143</v>
      </c>
      <c r="AT284" s="183" t="s">
        <v>140</v>
      </c>
      <c r="AU284" s="183" t="s">
        <v>79</v>
      </c>
      <c r="AY284" s="17" t="s">
        <v>113</v>
      </c>
      <c r="BE284" s="184">
        <f>IF(N284="základní",J284,0)</f>
        <v>0</v>
      </c>
      <c r="BF284" s="184">
        <f>IF(N284="snížená",J284,0)</f>
        <v>0</v>
      </c>
      <c r="BG284" s="184">
        <f>IF(N284="zákl. přenesená",J284,0)</f>
        <v>0</v>
      </c>
      <c r="BH284" s="184">
        <f>IF(N284="sníž. přenesená",J284,0)</f>
        <v>0</v>
      </c>
      <c r="BI284" s="184">
        <f>IF(N284="nulová",J284,0)</f>
        <v>0</v>
      </c>
      <c r="BJ284" s="17" t="s">
        <v>77</v>
      </c>
      <c r="BK284" s="185">
        <f>ROUND(I284*H284,15)</f>
        <v>0</v>
      </c>
      <c r="BL284" s="17" t="s">
        <v>121</v>
      </c>
      <c r="BM284" s="183" t="s">
        <v>400</v>
      </c>
    </row>
    <row r="285" spans="1:47" s="2" customFormat="1" ht="12">
      <c r="A285" s="34"/>
      <c r="B285" s="35"/>
      <c r="C285" s="36"/>
      <c r="D285" s="186" t="s">
        <v>122</v>
      </c>
      <c r="E285" s="36"/>
      <c r="F285" s="187" t="s">
        <v>399</v>
      </c>
      <c r="G285" s="36"/>
      <c r="H285" s="36"/>
      <c r="I285" s="188"/>
      <c r="J285" s="36"/>
      <c r="K285" s="36"/>
      <c r="L285" s="39"/>
      <c r="M285" s="189"/>
      <c r="N285" s="190"/>
      <c r="O285" s="64"/>
      <c r="P285" s="64"/>
      <c r="Q285" s="64"/>
      <c r="R285" s="64"/>
      <c r="S285" s="64"/>
      <c r="T285" s="65"/>
      <c r="U285" s="34"/>
      <c r="V285" s="34"/>
      <c r="W285" s="34"/>
      <c r="X285" s="34"/>
      <c r="Y285" s="34"/>
      <c r="Z285" s="34"/>
      <c r="AA285" s="34"/>
      <c r="AB285" s="34"/>
      <c r="AC285" s="34"/>
      <c r="AD285" s="34"/>
      <c r="AE285" s="34"/>
      <c r="AT285" s="17" t="s">
        <v>122</v>
      </c>
      <c r="AU285" s="17" t="s">
        <v>79</v>
      </c>
    </row>
    <row r="286" spans="1:65" s="2" customFormat="1" ht="16.5" customHeight="1">
      <c r="A286" s="34"/>
      <c r="B286" s="35"/>
      <c r="C286" s="223" t="s">
        <v>282</v>
      </c>
      <c r="D286" s="223" t="s">
        <v>140</v>
      </c>
      <c r="E286" s="224" t="s">
        <v>401</v>
      </c>
      <c r="F286" s="225" t="s">
        <v>402</v>
      </c>
      <c r="G286" s="226" t="s">
        <v>131</v>
      </c>
      <c r="H286" s="227">
        <v>1</v>
      </c>
      <c r="I286" s="228"/>
      <c r="J286" s="227">
        <f>ROUND(I286*H286,15)</f>
        <v>0</v>
      </c>
      <c r="K286" s="225" t="s">
        <v>120</v>
      </c>
      <c r="L286" s="229"/>
      <c r="M286" s="230" t="s">
        <v>18</v>
      </c>
      <c r="N286" s="231" t="s">
        <v>41</v>
      </c>
      <c r="O286" s="64"/>
      <c r="P286" s="181">
        <f>O286*H286</f>
        <v>0</v>
      </c>
      <c r="Q286" s="181">
        <v>0.397</v>
      </c>
      <c r="R286" s="181">
        <f>Q286*H286</f>
        <v>0.397</v>
      </c>
      <c r="S286" s="181">
        <v>0</v>
      </c>
      <c r="T286" s="182">
        <f>S286*H286</f>
        <v>0</v>
      </c>
      <c r="U286" s="34"/>
      <c r="V286" s="34"/>
      <c r="W286" s="34"/>
      <c r="X286" s="34"/>
      <c r="Y286" s="34"/>
      <c r="Z286" s="34"/>
      <c r="AA286" s="34"/>
      <c r="AB286" s="34"/>
      <c r="AC286" s="34"/>
      <c r="AD286" s="34"/>
      <c r="AE286" s="34"/>
      <c r="AR286" s="183" t="s">
        <v>143</v>
      </c>
      <c r="AT286" s="183" t="s">
        <v>140</v>
      </c>
      <c r="AU286" s="183" t="s">
        <v>79</v>
      </c>
      <c r="AY286" s="17" t="s">
        <v>113</v>
      </c>
      <c r="BE286" s="184">
        <f>IF(N286="základní",J286,0)</f>
        <v>0</v>
      </c>
      <c r="BF286" s="184">
        <f>IF(N286="snížená",J286,0)</f>
        <v>0</v>
      </c>
      <c r="BG286" s="184">
        <f>IF(N286="zákl. přenesená",J286,0)</f>
        <v>0</v>
      </c>
      <c r="BH286" s="184">
        <f>IF(N286="sníž. přenesená",J286,0)</f>
        <v>0</v>
      </c>
      <c r="BI286" s="184">
        <f>IF(N286="nulová",J286,0)</f>
        <v>0</v>
      </c>
      <c r="BJ286" s="17" t="s">
        <v>77</v>
      </c>
      <c r="BK286" s="185">
        <f>ROUND(I286*H286,15)</f>
        <v>0</v>
      </c>
      <c r="BL286" s="17" t="s">
        <v>121</v>
      </c>
      <c r="BM286" s="183" t="s">
        <v>403</v>
      </c>
    </row>
    <row r="287" spans="1:47" s="2" customFormat="1" ht="12">
      <c r="A287" s="34"/>
      <c r="B287" s="35"/>
      <c r="C287" s="36"/>
      <c r="D287" s="186" t="s">
        <v>122</v>
      </c>
      <c r="E287" s="36"/>
      <c r="F287" s="187" t="s">
        <v>402</v>
      </c>
      <c r="G287" s="36"/>
      <c r="H287" s="36"/>
      <c r="I287" s="188"/>
      <c r="J287" s="36"/>
      <c r="K287" s="36"/>
      <c r="L287" s="39"/>
      <c r="M287" s="189"/>
      <c r="N287" s="190"/>
      <c r="O287" s="64"/>
      <c r="P287" s="64"/>
      <c r="Q287" s="64"/>
      <c r="R287" s="64"/>
      <c r="S287" s="64"/>
      <c r="T287" s="65"/>
      <c r="U287" s="34"/>
      <c r="V287" s="34"/>
      <c r="W287" s="34"/>
      <c r="X287" s="34"/>
      <c r="Y287" s="34"/>
      <c r="Z287" s="34"/>
      <c r="AA287" s="34"/>
      <c r="AB287" s="34"/>
      <c r="AC287" s="34"/>
      <c r="AD287" s="34"/>
      <c r="AE287" s="34"/>
      <c r="AT287" s="17" t="s">
        <v>122</v>
      </c>
      <c r="AU287" s="17" t="s">
        <v>79</v>
      </c>
    </row>
    <row r="288" spans="1:65" s="2" customFormat="1" ht="21.75" customHeight="1">
      <c r="A288" s="34"/>
      <c r="B288" s="35"/>
      <c r="C288" s="223" t="s">
        <v>404</v>
      </c>
      <c r="D288" s="223" t="s">
        <v>140</v>
      </c>
      <c r="E288" s="224" t="s">
        <v>405</v>
      </c>
      <c r="F288" s="225" t="s">
        <v>406</v>
      </c>
      <c r="G288" s="226" t="s">
        <v>131</v>
      </c>
      <c r="H288" s="227">
        <v>16</v>
      </c>
      <c r="I288" s="228"/>
      <c r="J288" s="227">
        <f>ROUND(I288*H288,15)</f>
        <v>0</v>
      </c>
      <c r="K288" s="225" t="s">
        <v>120</v>
      </c>
      <c r="L288" s="229"/>
      <c r="M288" s="230" t="s">
        <v>18</v>
      </c>
      <c r="N288" s="231" t="s">
        <v>41</v>
      </c>
      <c r="O288" s="64"/>
      <c r="P288" s="181">
        <f>O288*H288</f>
        <v>0</v>
      </c>
      <c r="Q288" s="181">
        <v>0.157</v>
      </c>
      <c r="R288" s="181">
        <f>Q288*H288</f>
        <v>2.512</v>
      </c>
      <c r="S288" s="181">
        <v>0</v>
      </c>
      <c r="T288" s="182">
        <f>S288*H288</f>
        <v>0</v>
      </c>
      <c r="U288" s="34"/>
      <c r="V288" s="34"/>
      <c r="W288" s="34"/>
      <c r="X288" s="34"/>
      <c r="Y288" s="34"/>
      <c r="Z288" s="34"/>
      <c r="AA288" s="34"/>
      <c r="AB288" s="34"/>
      <c r="AC288" s="34"/>
      <c r="AD288" s="34"/>
      <c r="AE288" s="34"/>
      <c r="AR288" s="183" t="s">
        <v>143</v>
      </c>
      <c r="AT288" s="183" t="s">
        <v>140</v>
      </c>
      <c r="AU288" s="183" t="s">
        <v>79</v>
      </c>
      <c r="AY288" s="17" t="s">
        <v>113</v>
      </c>
      <c r="BE288" s="184">
        <f>IF(N288="základní",J288,0)</f>
        <v>0</v>
      </c>
      <c r="BF288" s="184">
        <f>IF(N288="snížená",J288,0)</f>
        <v>0</v>
      </c>
      <c r="BG288" s="184">
        <f>IF(N288="zákl. přenesená",J288,0)</f>
        <v>0</v>
      </c>
      <c r="BH288" s="184">
        <f>IF(N288="sníž. přenesená",J288,0)</f>
        <v>0</v>
      </c>
      <c r="BI288" s="184">
        <f>IF(N288="nulová",J288,0)</f>
        <v>0</v>
      </c>
      <c r="BJ288" s="17" t="s">
        <v>77</v>
      </c>
      <c r="BK288" s="185">
        <f>ROUND(I288*H288,15)</f>
        <v>0</v>
      </c>
      <c r="BL288" s="17" t="s">
        <v>121</v>
      </c>
      <c r="BM288" s="183" t="s">
        <v>407</v>
      </c>
    </row>
    <row r="289" spans="1:47" s="2" customFormat="1" ht="12">
      <c r="A289" s="34"/>
      <c r="B289" s="35"/>
      <c r="C289" s="36"/>
      <c r="D289" s="186" t="s">
        <v>122</v>
      </c>
      <c r="E289" s="36"/>
      <c r="F289" s="187" t="s">
        <v>406</v>
      </c>
      <c r="G289" s="36"/>
      <c r="H289" s="36"/>
      <c r="I289" s="188"/>
      <c r="J289" s="36"/>
      <c r="K289" s="36"/>
      <c r="L289" s="39"/>
      <c r="M289" s="189"/>
      <c r="N289" s="190"/>
      <c r="O289" s="64"/>
      <c r="P289" s="64"/>
      <c r="Q289" s="64"/>
      <c r="R289" s="64"/>
      <c r="S289" s="64"/>
      <c r="T289" s="65"/>
      <c r="U289" s="34"/>
      <c r="V289" s="34"/>
      <c r="W289" s="34"/>
      <c r="X289" s="34"/>
      <c r="Y289" s="34"/>
      <c r="Z289" s="34"/>
      <c r="AA289" s="34"/>
      <c r="AB289" s="34"/>
      <c r="AC289" s="34"/>
      <c r="AD289" s="34"/>
      <c r="AE289" s="34"/>
      <c r="AT289" s="17" t="s">
        <v>122</v>
      </c>
      <c r="AU289" s="17" t="s">
        <v>79</v>
      </c>
    </row>
    <row r="290" spans="1:65" s="2" customFormat="1" ht="66.75" customHeight="1">
      <c r="A290" s="34"/>
      <c r="B290" s="35"/>
      <c r="C290" s="173" t="s">
        <v>287</v>
      </c>
      <c r="D290" s="173" t="s">
        <v>116</v>
      </c>
      <c r="E290" s="174" t="s">
        <v>408</v>
      </c>
      <c r="F290" s="175" t="s">
        <v>409</v>
      </c>
      <c r="G290" s="176" t="s">
        <v>173</v>
      </c>
      <c r="H290" s="177">
        <v>6.309</v>
      </c>
      <c r="I290" s="178"/>
      <c r="J290" s="177">
        <f>ROUND(I290*H290,15)</f>
        <v>0</v>
      </c>
      <c r="K290" s="175" t="s">
        <v>120</v>
      </c>
      <c r="L290" s="39"/>
      <c r="M290" s="179" t="s">
        <v>18</v>
      </c>
      <c r="N290" s="180" t="s">
        <v>41</v>
      </c>
      <c r="O290" s="64"/>
      <c r="P290" s="181">
        <f>O290*H290</f>
        <v>0</v>
      </c>
      <c r="Q290" s="181">
        <v>0</v>
      </c>
      <c r="R290" s="181">
        <f>Q290*H290</f>
        <v>0</v>
      </c>
      <c r="S290" s="181">
        <v>0</v>
      </c>
      <c r="T290" s="182">
        <f>S290*H290</f>
        <v>0</v>
      </c>
      <c r="U290" s="34"/>
      <c r="V290" s="34"/>
      <c r="W290" s="34"/>
      <c r="X290" s="34"/>
      <c r="Y290" s="34"/>
      <c r="Z290" s="34"/>
      <c r="AA290" s="34"/>
      <c r="AB290" s="34"/>
      <c r="AC290" s="34"/>
      <c r="AD290" s="34"/>
      <c r="AE290" s="34"/>
      <c r="AR290" s="183" t="s">
        <v>121</v>
      </c>
      <c r="AT290" s="183" t="s">
        <v>116</v>
      </c>
      <c r="AU290" s="183" t="s">
        <v>79</v>
      </c>
      <c r="AY290" s="17" t="s">
        <v>113</v>
      </c>
      <c r="BE290" s="184">
        <f>IF(N290="základní",J290,0)</f>
        <v>0</v>
      </c>
      <c r="BF290" s="184">
        <f>IF(N290="snížená",J290,0)</f>
        <v>0</v>
      </c>
      <c r="BG290" s="184">
        <f>IF(N290="zákl. přenesená",J290,0)</f>
        <v>0</v>
      </c>
      <c r="BH290" s="184">
        <f>IF(N290="sníž. přenesená",J290,0)</f>
        <v>0</v>
      </c>
      <c r="BI290" s="184">
        <f>IF(N290="nulová",J290,0)</f>
        <v>0</v>
      </c>
      <c r="BJ290" s="17" t="s">
        <v>77</v>
      </c>
      <c r="BK290" s="185">
        <f>ROUND(I290*H290,15)</f>
        <v>0</v>
      </c>
      <c r="BL290" s="17" t="s">
        <v>121</v>
      </c>
      <c r="BM290" s="183" t="s">
        <v>410</v>
      </c>
    </row>
    <row r="291" spans="1:47" s="2" customFormat="1" ht="86.4">
      <c r="A291" s="34"/>
      <c r="B291" s="35"/>
      <c r="C291" s="36"/>
      <c r="D291" s="186" t="s">
        <v>122</v>
      </c>
      <c r="E291" s="36"/>
      <c r="F291" s="187" t="s">
        <v>411</v>
      </c>
      <c r="G291" s="36"/>
      <c r="H291" s="36"/>
      <c r="I291" s="188"/>
      <c r="J291" s="36"/>
      <c r="K291" s="36"/>
      <c r="L291" s="39"/>
      <c r="M291" s="189"/>
      <c r="N291" s="190"/>
      <c r="O291" s="64"/>
      <c r="P291" s="64"/>
      <c r="Q291" s="64"/>
      <c r="R291" s="64"/>
      <c r="S291" s="64"/>
      <c r="T291" s="65"/>
      <c r="U291" s="34"/>
      <c r="V291" s="34"/>
      <c r="W291" s="34"/>
      <c r="X291" s="34"/>
      <c r="Y291" s="34"/>
      <c r="Z291" s="34"/>
      <c r="AA291" s="34"/>
      <c r="AB291" s="34"/>
      <c r="AC291" s="34"/>
      <c r="AD291" s="34"/>
      <c r="AE291" s="34"/>
      <c r="AT291" s="17" t="s">
        <v>122</v>
      </c>
      <c r="AU291" s="17" t="s">
        <v>79</v>
      </c>
    </row>
    <row r="292" spans="2:51" s="13" customFormat="1" ht="30.6">
      <c r="B292" s="191"/>
      <c r="C292" s="192"/>
      <c r="D292" s="186" t="s">
        <v>124</v>
      </c>
      <c r="E292" s="193" t="s">
        <v>18</v>
      </c>
      <c r="F292" s="194" t="s">
        <v>412</v>
      </c>
      <c r="G292" s="192"/>
      <c r="H292" s="193" t="s">
        <v>18</v>
      </c>
      <c r="I292" s="195"/>
      <c r="J292" s="192"/>
      <c r="K292" s="192"/>
      <c r="L292" s="196"/>
      <c r="M292" s="197"/>
      <c r="N292" s="198"/>
      <c r="O292" s="198"/>
      <c r="P292" s="198"/>
      <c r="Q292" s="198"/>
      <c r="R292" s="198"/>
      <c r="S292" s="198"/>
      <c r="T292" s="199"/>
      <c r="AT292" s="200" t="s">
        <v>124</v>
      </c>
      <c r="AU292" s="200" t="s">
        <v>79</v>
      </c>
      <c r="AV292" s="13" t="s">
        <v>77</v>
      </c>
      <c r="AW292" s="13" t="s">
        <v>32</v>
      </c>
      <c r="AX292" s="13" t="s">
        <v>6</v>
      </c>
      <c r="AY292" s="200" t="s">
        <v>113</v>
      </c>
    </row>
    <row r="293" spans="2:51" s="14" customFormat="1" ht="12">
      <c r="B293" s="201"/>
      <c r="C293" s="202"/>
      <c r="D293" s="186" t="s">
        <v>124</v>
      </c>
      <c r="E293" s="203" t="s">
        <v>18</v>
      </c>
      <c r="F293" s="204" t="s">
        <v>413</v>
      </c>
      <c r="G293" s="202"/>
      <c r="H293" s="205">
        <v>6.309</v>
      </c>
      <c r="I293" s="206"/>
      <c r="J293" s="202"/>
      <c r="K293" s="202"/>
      <c r="L293" s="207"/>
      <c r="M293" s="208"/>
      <c r="N293" s="209"/>
      <c r="O293" s="209"/>
      <c r="P293" s="209"/>
      <c r="Q293" s="209"/>
      <c r="R293" s="209"/>
      <c r="S293" s="209"/>
      <c r="T293" s="210"/>
      <c r="AT293" s="211" t="s">
        <v>124</v>
      </c>
      <c r="AU293" s="211" t="s">
        <v>79</v>
      </c>
      <c r="AV293" s="14" t="s">
        <v>79</v>
      </c>
      <c r="AW293" s="14" t="s">
        <v>32</v>
      </c>
      <c r="AX293" s="14" t="s">
        <v>6</v>
      </c>
      <c r="AY293" s="211" t="s">
        <v>113</v>
      </c>
    </row>
    <row r="294" spans="2:51" s="15" customFormat="1" ht="12">
      <c r="B294" s="212"/>
      <c r="C294" s="213"/>
      <c r="D294" s="186" t="s">
        <v>124</v>
      </c>
      <c r="E294" s="214" t="s">
        <v>18</v>
      </c>
      <c r="F294" s="215" t="s">
        <v>128</v>
      </c>
      <c r="G294" s="213"/>
      <c r="H294" s="216">
        <v>6.309</v>
      </c>
      <c r="I294" s="217"/>
      <c r="J294" s="213"/>
      <c r="K294" s="213"/>
      <c r="L294" s="218"/>
      <c r="M294" s="219"/>
      <c r="N294" s="220"/>
      <c r="O294" s="220"/>
      <c r="P294" s="220"/>
      <c r="Q294" s="220"/>
      <c r="R294" s="220"/>
      <c r="S294" s="220"/>
      <c r="T294" s="221"/>
      <c r="AT294" s="222" t="s">
        <v>124</v>
      </c>
      <c r="AU294" s="222" t="s">
        <v>79</v>
      </c>
      <c r="AV294" s="15" t="s">
        <v>121</v>
      </c>
      <c r="AW294" s="15" t="s">
        <v>32</v>
      </c>
      <c r="AX294" s="15" t="s">
        <v>77</v>
      </c>
      <c r="AY294" s="222" t="s">
        <v>113</v>
      </c>
    </row>
    <row r="295" spans="1:65" s="2" customFormat="1" ht="16.5" customHeight="1">
      <c r="A295" s="34"/>
      <c r="B295" s="35"/>
      <c r="C295" s="223" t="s">
        <v>414</v>
      </c>
      <c r="D295" s="223" t="s">
        <v>140</v>
      </c>
      <c r="E295" s="224" t="s">
        <v>415</v>
      </c>
      <c r="F295" s="225" t="s">
        <v>416</v>
      </c>
      <c r="G295" s="226" t="s">
        <v>173</v>
      </c>
      <c r="H295" s="227">
        <v>1956.70338</v>
      </c>
      <c r="I295" s="228"/>
      <c r="J295" s="227">
        <f>ROUND(I295*H295,15)</f>
        <v>0</v>
      </c>
      <c r="K295" s="225" t="s">
        <v>120</v>
      </c>
      <c r="L295" s="229"/>
      <c r="M295" s="230" t="s">
        <v>18</v>
      </c>
      <c r="N295" s="231" t="s">
        <v>41</v>
      </c>
      <c r="O295" s="64"/>
      <c r="P295" s="181">
        <f>O295*H295</f>
        <v>0</v>
      </c>
      <c r="Q295" s="181">
        <v>1</v>
      </c>
      <c r="R295" s="181">
        <f>Q295*H295</f>
        <v>1956.70338</v>
      </c>
      <c r="S295" s="181">
        <v>0</v>
      </c>
      <c r="T295" s="182">
        <f>S295*H295</f>
        <v>0</v>
      </c>
      <c r="U295" s="34"/>
      <c r="V295" s="34"/>
      <c r="W295" s="34"/>
      <c r="X295" s="34"/>
      <c r="Y295" s="34"/>
      <c r="Z295" s="34"/>
      <c r="AA295" s="34"/>
      <c r="AB295" s="34"/>
      <c r="AC295" s="34"/>
      <c r="AD295" s="34"/>
      <c r="AE295" s="34"/>
      <c r="AR295" s="183" t="s">
        <v>143</v>
      </c>
      <c r="AT295" s="183" t="s">
        <v>140</v>
      </c>
      <c r="AU295" s="183" t="s">
        <v>79</v>
      </c>
      <c r="AY295" s="17" t="s">
        <v>113</v>
      </c>
      <c r="BE295" s="184">
        <f>IF(N295="základní",J295,0)</f>
        <v>0</v>
      </c>
      <c r="BF295" s="184">
        <f>IF(N295="snížená",J295,0)</f>
        <v>0</v>
      </c>
      <c r="BG295" s="184">
        <f>IF(N295="zákl. přenesená",J295,0)</f>
        <v>0</v>
      </c>
      <c r="BH295" s="184">
        <f>IF(N295="sníž. přenesená",J295,0)</f>
        <v>0</v>
      </c>
      <c r="BI295" s="184">
        <f>IF(N295="nulová",J295,0)</f>
        <v>0</v>
      </c>
      <c r="BJ295" s="17" t="s">
        <v>77</v>
      </c>
      <c r="BK295" s="185">
        <f>ROUND(I295*H295,15)</f>
        <v>0</v>
      </c>
      <c r="BL295" s="17" t="s">
        <v>121</v>
      </c>
      <c r="BM295" s="183" t="s">
        <v>417</v>
      </c>
    </row>
    <row r="296" spans="1:47" s="2" customFormat="1" ht="12">
      <c r="A296" s="34"/>
      <c r="B296" s="35"/>
      <c r="C296" s="36"/>
      <c r="D296" s="186" t="s">
        <v>122</v>
      </c>
      <c r="E296" s="36"/>
      <c r="F296" s="187" t="s">
        <v>416</v>
      </c>
      <c r="G296" s="36"/>
      <c r="H296" s="36"/>
      <c r="I296" s="188"/>
      <c r="J296" s="36"/>
      <c r="K296" s="36"/>
      <c r="L296" s="39"/>
      <c r="M296" s="189"/>
      <c r="N296" s="190"/>
      <c r="O296" s="64"/>
      <c r="P296" s="64"/>
      <c r="Q296" s="64"/>
      <c r="R296" s="64"/>
      <c r="S296" s="64"/>
      <c r="T296" s="65"/>
      <c r="U296" s="34"/>
      <c r="V296" s="34"/>
      <c r="W296" s="34"/>
      <c r="X296" s="34"/>
      <c r="Y296" s="34"/>
      <c r="Z296" s="34"/>
      <c r="AA296" s="34"/>
      <c r="AB296" s="34"/>
      <c r="AC296" s="34"/>
      <c r="AD296" s="34"/>
      <c r="AE296" s="34"/>
      <c r="AT296" s="17" t="s">
        <v>122</v>
      </c>
      <c r="AU296" s="17" t="s">
        <v>79</v>
      </c>
    </row>
    <row r="297" spans="2:51" s="13" customFormat="1" ht="12">
      <c r="B297" s="191"/>
      <c r="C297" s="192"/>
      <c r="D297" s="186" t="s">
        <v>124</v>
      </c>
      <c r="E297" s="193" t="s">
        <v>18</v>
      </c>
      <c r="F297" s="194" t="s">
        <v>418</v>
      </c>
      <c r="G297" s="192"/>
      <c r="H297" s="193" t="s">
        <v>18</v>
      </c>
      <c r="I297" s="195"/>
      <c r="J297" s="192"/>
      <c r="K297" s="192"/>
      <c r="L297" s="196"/>
      <c r="M297" s="197"/>
      <c r="N297" s="198"/>
      <c r="O297" s="198"/>
      <c r="P297" s="198"/>
      <c r="Q297" s="198"/>
      <c r="R297" s="198"/>
      <c r="S297" s="198"/>
      <c r="T297" s="199"/>
      <c r="AT297" s="200" t="s">
        <v>124</v>
      </c>
      <c r="AU297" s="200" t="s">
        <v>79</v>
      </c>
      <c r="AV297" s="13" t="s">
        <v>77</v>
      </c>
      <c r="AW297" s="13" t="s">
        <v>32</v>
      </c>
      <c r="AX297" s="13" t="s">
        <v>6</v>
      </c>
      <c r="AY297" s="200" t="s">
        <v>113</v>
      </c>
    </row>
    <row r="298" spans="2:51" s="14" customFormat="1" ht="12">
      <c r="B298" s="201"/>
      <c r="C298" s="202"/>
      <c r="D298" s="186" t="s">
        <v>124</v>
      </c>
      <c r="E298" s="203" t="s">
        <v>18</v>
      </c>
      <c r="F298" s="204" t="s">
        <v>419</v>
      </c>
      <c r="G298" s="202"/>
      <c r="H298" s="205">
        <v>1956.703375</v>
      </c>
      <c r="I298" s="206"/>
      <c r="J298" s="202"/>
      <c r="K298" s="202"/>
      <c r="L298" s="207"/>
      <c r="M298" s="208"/>
      <c r="N298" s="209"/>
      <c r="O298" s="209"/>
      <c r="P298" s="209"/>
      <c r="Q298" s="209"/>
      <c r="R298" s="209"/>
      <c r="S298" s="209"/>
      <c r="T298" s="210"/>
      <c r="AT298" s="211" t="s">
        <v>124</v>
      </c>
      <c r="AU298" s="211" t="s">
        <v>79</v>
      </c>
      <c r="AV298" s="14" t="s">
        <v>79</v>
      </c>
      <c r="AW298" s="14" t="s">
        <v>32</v>
      </c>
      <c r="AX298" s="14" t="s">
        <v>6</v>
      </c>
      <c r="AY298" s="211" t="s">
        <v>113</v>
      </c>
    </row>
    <row r="299" spans="2:51" s="15" customFormat="1" ht="12">
      <c r="B299" s="212"/>
      <c r="C299" s="213"/>
      <c r="D299" s="186" t="s">
        <v>124</v>
      </c>
      <c r="E299" s="214" t="s">
        <v>18</v>
      </c>
      <c r="F299" s="215" t="s">
        <v>128</v>
      </c>
      <c r="G299" s="213"/>
      <c r="H299" s="216">
        <v>1956.703375</v>
      </c>
      <c r="I299" s="217"/>
      <c r="J299" s="213"/>
      <c r="K299" s="213"/>
      <c r="L299" s="218"/>
      <c r="M299" s="219"/>
      <c r="N299" s="220"/>
      <c r="O299" s="220"/>
      <c r="P299" s="220"/>
      <c r="Q299" s="220"/>
      <c r="R299" s="220"/>
      <c r="S299" s="220"/>
      <c r="T299" s="221"/>
      <c r="AT299" s="222" t="s">
        <v>124</v>
      </c>
      <c r="AU299" s="222" t="s">
        <v>79</v>
      </c>
      <c r="AV299" s="15" t="s">
        <v>121</v>
      </c>
      <c r="AW299" s="15" t="s">
        <v>32</v>
      </c>
      <c r="AX299" s="15" t="s">
        <v>77</v>
      </c>
      <c r="AY299" s="222" t="s">
        <v>113</v>
      </c>
    </row>
    <row r="300" spans="1:65" s="2" customFormat="1" ht="55.5" customHeight="1">
      <c r="A300" s="34"/>
      <c r="B300" s="35"/>
      <c r="C300" s="173" t="s">
        <v>162</v>
      </c>
      <c r="D300" s="173" t="s">
        <v>116</v>
      </c>
      <c r="E300" s="174" t="s">
        <v>420</v>
      </c>
      <c r="F300" s="175" t="s">
        <v>421</v>
      </c>
      <c r="G300" s="176" t="s">
        <v>173</v>
      </c>
      <c r="H300" s="177">
        <v>1956.70338</v>
      </c>
      <c r="I300" s="178"/>
      <c r="J300" s="177">
        <f>ROUND(I300*H300,15)</f>
        <v>0</v>
      </c>
      <c r="K300" s="175" t="s">
        <v>120</v>
      </c>
      <c r="L300" s="39"/>
      <c r="M300" s="179" t="s">
        <v>18</v>
      </c>
      <c r="N300" s="180" t="s">
        <v>41</v>
      </c>
      <c r="O300" s="64"/>
      <c r="P300" s="181">
        <f>O300*H300</f>
        <v>0</v>
      </c>
      <c r="Q300" s="181">
        <v>0</v>
      </c>
      <c r="R300" s="181">
        <f>Q300*H300</f>
        <v>0</v>
      </c>
      <c r="S300" s="181">
        <v>0</v>
      </c>
      <c r="T300" s="182">
        <f>S300*H300</f>
        <v>0</v>
      </c>
      <c r="U300" s="34"/>
      <c r="V300" s="34"/>
      <c r="W300" s="34"/>
      <c r="X300" s="34"/>
      <c r="Y300" s="34"/>
      <c r="Z300" s="34"/>
      <c r="AA300" s="34"/>
      <c r="AB300" s="34"/>
      <c r="AC300" s="34"/>
      <c r="AD300" s="34"/>
      <c r="AE300" s="34"/>
      <c r="AR300" s="183" t="s">
        <v>121</v>
      </c>
      <c r="AT300" s="183" t="s">
        <v>116</v>
      </c>
      <c r="AU300" s="183" t="s">
        <v>79</v>
      </c>
      <c r="AY300" s="17" t="s">
        <v>113</v>
      </c>
      <c r="BE300" s="184">
        <f>IF(N300="základní",J300,0)</f>
        <v>0</v>
      </c>
      <c r="BF300" s="184">
        <f>IF(N300="snížená",J300,0)</f>
        <v>0</v>
      </c>
      <c r="BG300" s="184">
        <f>IF(N300="zákl. přenesená",J300,0)</f>
        <v>0</v>
      </c>
      <c r="BH300" s="184">
        <f>IF(N300="sníž. přenesená",J300,0)</f>
        <v>0</v>
      </c>
      <c r="BI300" s="184">
        <f>IF(N300="nulová",J300,0)</f>
        <v>0</v>
      </c>
      <c r="BJ300" s="17" t="s">
        <v>77</v>
      </c>
      <c r="BK300" s="185">
        <f>ROUND(I300*H300,15)</f>
        <v>0</v>
      </c>
      <c r="BL300" s="17" t="s">
        <v>121</v>
      </c>
      <c r="BM300" s="183" t="s">
        <v>422</v>
      </c>
    </row>
    <row r="301" spans="1:47" s="2" customFormat="1" ht="86.4">
      <c r="A301" s="34"/>
      <c r="B301" s="35"/>
      <c r="C301" s="36"/>
      <c r="D301" s="186" t="s">
        <v>122</v>
      </c>
      <c r="E301" s="36"/>
      <c r="F301" s="187" t="s">
        <v>423</v>
      </c>
      <c r="G301" s="36"/>
      <c r="H301" s="36"/>
      <c r="I301" s="188"/>
      <c r="J301" s="36"/>
      <c r="K301" s="36"/>
      <c r="L301" s="39"/>
      <c r="M301" s="189"/>
      <c r="N301" s="190"/>
      <c r="O301" s="64"/>
      <c r="P301" s="64"/>
      <c r="Q301" s="64"/>
      <c r="R301" s="64"/>
      <c r="S301" s="64"/>
      <c r="T301" s="65"/>
      <c r="U301" s="34"/>
      <c r="V301" s="34"/>
      <c r="W301" s="34"/>
      <c r="X301" s="34"/>
      <c r="Y301" s="34"/>
      <c r="Z301" s="34"/>
      <c r="AA301" s="34"/>
      <c r="AB301" s="34"/>
      <c r="AC301" s="34"/>
      <c r="AD301" s="34"/>
      <c r="AE301" s="34"/>
      <c r="AT301" s="17" t="s">
        <v>122</v>
      </c>
      <c r="AU301" s="17" t="s">
        <v>79</v>
      </c>
    </row>
    <row r="302" spans="2:51" s="13" customFormat="1" ht="12">
      <c r="B302" s="191"/>
      <c r="C302" s="192"/>
      <c r="D302" s="186" t="s">
        <v>124</v>
      </c>
      <c r="E302" s="193" t="s">
        <v>18</v>
      </c>
      <c r="F302" s="194" t="s">
        <v>424</v>
      </c>
      <c r="G302" s="192"/>
      <c r="H302" s="193" t="s">
        <v>18</v>
      </c>
      <c r="I302" s="195"/>
      <c r="J302" s="192"/>
      <c r="K302" s="192"/>
      <c r="L302" s="196"/>
      <c r="M302" s="197"/>
      <c r="N302" s="198"/>
      <c r="O302" s="198"/>
      <c r="P302" s="198"/>
      <c r="Q302" s="198"/>
      <c r="R302" s="198"/>
      <c r="S302" s="198"/>
      <c r="T302" s="199"/>
      <c r="AT302" s="200" t="s">
        <v>124</v>
      </c>
      <c r="AU302" s="200" t="s">
        <v>79</v>
      </c>
      <c r="AV302" s="13" t="s">
        <v>77</v>
      </c>
      <c r="AW302" s="13" t="s">
        <v>32</v>
      </c>
      <c r="AX302" s="13" t="s">
        <v>6</v>
      </c>
      <c r="AY302" s="200" t="s">
        <v>113</v>
      </c>
    </row>
    <row r="303" spans="2:51" s="14" customFormat="1" ht="12">
      <c r="B303" s="201"/>
      <c r="C303" s="202"/>
      <c r="D303" s="186" t="s">
        <v>124</v>
      </c>
      <c r="E303" s="203" t="s">
        <v>18</v>
      </c>
      <c r="F303" s="204" t="s">
        <v>419</v>
      </c>
      <c r="G303" s="202"/>
      <c r="H303" s="205">
        <v>1956.703375</v>
      </c>
      <c r="I303" s="206"/>
      <c r="J303" s="202"/>
      <c r="K303" s="202"/>
      <c r="L303" s="207"/>
      <c r="M303" s="208"/>
      <c r="N303" s="209"/>
      <c r="O303" s="209"/>
      <c r="P303" s="209"/>
      <c r="Q303" s="209"/>
      <c r="R303" s="209"/>
      <c r="S303" s="209"/>
      <c r="T303" s="210"/>
      <c r="AT303" s="211" t="s">
        <v>124</v>
      </c>
      <c r="AU303" s="211" t="s">
        <v>79</v>
      </c>
      <c r="AV303" s="14" t="s">
        <v>79</v>
      </c>
      <c r="AW303" s="14" t="s">
        <v>32</v>
      </c>
      <c r="AX303" s="14" t="s">
        <v>6</v>
      </c>
      <c r="AY303" s="211" t="s">
        <v>113</v>
      </c>
    </row>
    <row r="304" spans="2:51" s="15" customFormat="1" ht="12">
      <c r="B304" s="212"/>
      <c r="C304" s="213"/>
      <c r="D304" s="186" t="s">
        <v>124</v>
      </c>
      <c r="E304" s="214" t="s">
        <v>18</v>
      </c>
      <c r="F304" s="215" t="s">
        <v>128</v>
      </c>
      <c r="G304" s="213"/>
      <c r="H304" s="216">
        <v>1956.703375</v>
      </c>
      <c r="I304" s="217"/>
      <c r="J304" s="213"/>
      <c r="K304" s="213"/>
      <c r="L304" s="218"/>
      <c r="M304" s="219"/>
      <c r="N304" s="220"/>
      <c r="O304" s="220"/>
      <c r="P304" s="220"/>
      <c r="Q304" s="220"/>
      <c r="R304" s="220"/>
      <c r="S304" s="220"/>
      <c r="T304" s="221"/>
      <c r="AT304" s="222" t="s">
        <v>124</v>
      </c>
      <c r="AU304" s="222" t="s">
        <v>79</v>
      </c>
      <c r="AV304" s="15" t="s">
        <v>121</v>
      </c>
      <c r="AW304" s="15" t="s">
        <v>32</v>
      </c>
      <c r="AX304" s="15" t="s">
        <v>77</v>
      </c>
      <c r="AY304" s="222" t="s">
        <v>113</v>
      </c>
    </row>
    <row r="305" spans="2:63" s="12" customFormat="1" ht="22.95" customHeight="1">
      <c r="B305" s="157"/>
      <c r="C305" s="158"/>
      <c r="D305" s="159" t="s">
        <v>69</v>
      </c>
      <c r="E305" s="171" t="s">
        <v>425</v>
      </c>
      <c r="F305" s="171" t="s">
        <v>426</v>
      </c>
      <c r="G305" s="158"/>
      <c r="H305" s="158"/>
      <c r="I305" s="161"/>
      <c r="J305" s="172">
        <f>BK305</f>
        <v>0</v>
      </c>
      <c r="K305" s="158"/>
      <c r="L305" s="163"/>
      <c r="M305" s="164"/>
      <c r="N305" s="165"/>
      <c r="O305" s="165"/>
      <c r="P305" s="166">
        <f>SUM(P306:P312)</f>
        <v>0</v>
      </c>
      <c r="Q305" s="165"/>
      <c r="R305" s="166">
        <f>SUM(R306:R312)</f>
        <v>0</v>
      </c>
      <c r="S305" s="165"/>
      <c r="T305" s="167">
        <f>SUM(T306:T312)</f>
        <v>0</v>
      </c>
      <c r="AR305" s="168" t="s">
        <v>77</v>
      </c>
      <c r="AT305" s="169" t="s">
        <v>69</v>
      </c>
      <c r="AU305" s="169" t="s">
        <v>77</v>
      </c>
      <c r="AY305" s="168" t="s">
        <v>113</v>
      </c>
      <c r="BK305" s="170">
        <f>SUM(BK306:BK312)</f>
        <v>0</v>
      </c>
    </row>
    <row r="306" spans="1:65" s="2" customFormat="1" ht="16.5" customHeight="1">
      <c r="A306" s="34"/>
      <c r="B306" s="35"/>
      <c r="C306" s="173" t="s">
        <v>427</v>
      </c>
      <c r="D306" s="173" t="s">
        <v>116</v>
      </c>
      <c r="E306" s="174" t="s">
        <v>428</v>
      </c>
      <c r="F306" s="175" t="s">
        <v>429</v>
      </c>
      <c r="G306" s="176" t="s">
        <v>165</v>
      </c>
      <c r="H306" s="177">
        <v>825</v>
      </c>
      <c r="I306" s="178"/>
      <c r="J306" s="177">
        <f>ROUND(I306*H306,15)</f>
        <v>0</v>
      </c>
      <c r="K306" s="175" t="s">
        <v>120</v>
      </c>
      <c r="L306" s="39"/>
      <c r="M306" s="179" t="s">
        <v>18</v>
      </c>
      <c r="N306" s="180" t="s">
        <v>41</v>
      </c>
      <c r="O306" s="64"/>
      <c r="P306" s="181">
        <f>O306*H306</f>
        <v>0</v>
      </c>
      <c r="Q306" s="181">
        <v>0</v>
      </c>
      <c r="R306" s="181">
        <f>Q306*H306</f>
        <v>0</v>
      </c>
      <c r="S306" s="181">
        <v>0</v>
      </c>
      <c r="T306" s="182">
        <f>S306*H306</f>
        <v>0</v>
      </c>
      <c r="U306" s="34"/>
      <c r="V306" s="34"/>
      <c r="W306" s="34"/>
      <c r="X306" s="34"/>
      <c r="Y306" s="34"/>
      <c r="Z306" s="34"/>
      <c r="AA306" s="34"/>
      <c r="AB306" s="34"/>
      <c r="AC306" s="34"/>
      <c r="AD306" s="34"/>
      <c r="AE306" s="34"/>
      <c r="AR306" s="183" t="s">
        <v>121</v>
      </c>
      <c r="AT306" s="183" t="s">
        <v>116</v>
      </c>
      <c r="AU306" s="183" t="s">
        <v>79</v>
      </c>
      <c r="AY306" s="17" t="s">
        <v>113</v>
      </c>
      <c r="BE306" s="184">
        <f>IF(N306="základní",J306,0)</f>
        <v>0</v>
      </c>
      <c r="BF306" s="184">
        <f>IF(N306="snížená",J306,0)</f>
        <v>0</v>
      </c>
      <c r="BG306" s="184">
        <f>IF(N306="zákl. přenesená",J306,0)</f>
        <v>0</v>
      </c>
      <c r="BH306" s="184">
        <f>IF(N306="sníž. přenesená",J306,0)</f>
        <v>0</v>
      </c>
      <c r="BI306" s="184">
        <f>IF(N306="nulová",J306,0)</f>
        <v>0</v>
      </c>
      <c r="BJ306" s="17" t="s">
        <v>77</v>
      </c>
      <c r="BK306" s="185">
        <f>ROUND(I306*H306,15)</f>
        <v>0</v>
      </c>
      <c r="BL306" s="17" t="s">
        <v>121</v>
      </c>
      <c r="BM306" s="183" t="s">
        <v>430</v>
      </c>
    </row>
    <row r="307" spans="1:47" s="2" customFormat="1" ht="12">
      <c r="A307" s="34"/>
      <c r="B307" s="35"/>
      <c r="C307" s="36"/>
      <c r="D307" s="186" t="s">
        <v>122</v>
      </c>
      <c r="E307" s="36"/>
      <c r="F307" s="187" t="s">
        <v>429</v>
      </c>
      <c r="G307" s="36"/>
      <c r="H307" s="36"/>
      <c r="I307" s="188"/>
      <c r="J307" s="36"/>
      <c r="K307" s="36"/>
      <c r="L307" s="39"/>
      <c r="M307" s="189"/>
      <c r="N307" s="190"/>
      <c r="O307" s="64"/>
      <c r="P307" s="64"/>
      <c r="Q307" s="64"/>
      <c r="R307" s="64"/>
      <c r="S307" s="64"/>
      <c r="T307" s="65"/>
      <c r="U307" s="34"/>
      <c r="V307" s="34"/>
      <c r="W307" s="34"/>
      <c r="X307" s="34"/>
      <c r="Y307" s="34"/>
      <c r="Z307" s="34"/>
      <c r="AA307" s="34"/>
      <c r="AB307" s="34"/>
      <c r="AC307" s="34"/>
      <c r="AD307" s="34"/>
      <c r="AE307" s="34"/>
      <c r="AT307" s="17" t="s">
        <v>122</v>
      </c>
      <c r="AU307" s="17" t="s">
        <v>79</v>
      </c>
    </row>
    <row r="308" spans="1:65" s="2" customFormat="1" ht="34.2">
      <c r="A308" s="34"/>
      <c r="B308" s="35"/>
      <c r="C308" s="173" t="s">
        <v>299</v>
      </c>
      <c r="D308" s="173" t="s">
        <v>116</v>
      </c>
      <c r="E308" s="174" t="s">
        <v>431</v>
      </c>
      <c r="F308" s="175" t="s">
        <v>432</v>
      </c>
      <c r="G308" s="176" t="s">
        <v>165</v>
      </c>
      <c r="H308" s="177">
        <v>825</v>
      </c>
      <c r="I308" s="178"/>
      <c r="J308" s="177">
        <f>ROUND(I308*H308,15)</f>
        <v>0</v>
      </c>
      <c r="K308" s="175" t="s">
        <v>120</v>
      </c>
      <c r="L308" s="39"/>
      <c r="M308" s="179" t="s">
        <v>18</v>
      </c>
      <c r="N308" s="180" t="s">
        <v>41</v>
      </c>
      <c r="O308" s="64"/>
      <c r="P308" s="181">
        <f>O308*H308</f>
        <v>0</v>
      </c>
      <c r="Q308" s="181">
        <v>0</v>
      </c>
      <c r="R308" s="181">
        <f>Q308*H308</f>
        <v>0</v>
      </c>
      <c r="S308" s="181">
        <v>0</v>
      </c>
      <c r="T308" s="182">
        <f>S308*H308</f>
        <v>0</v>
      </c>
      <c r="U308" s="34"/>
      <c r="V308" s="34"/>
      <c r="W308" s="34"/>
      <c r="X308" s="34"/>
      <c r="Y308" s="34"/>
      <c r="Z308" s="34"/>
      <c r="AA308" s="34"/>
      <c r="AB308" s="34"/>
      <c r="AC308" s="34"/>
      <c r="AD308" s="34"/>
      <c r="AE308" s="34"/>
      <c r="AR308" s="183" t="s">
        <v>121</v>
      </c>
      <c r="AT308" s="183" t="s">
        <v>116</v>
      </c>
      <c r="AU308" s="183" t="s">
        <v>79</v>
      </c>
      <c r="AY308" s="17" t="s">
        <v>113</v>
      </c>
      <c r="BE308" s="184">
        <f>IF(N308="základní",J308,0)</f>
        <v>0</v>
      </c>
      <c r="BF308" s="184">
        <f>IF(N308="snížená",J308,0)</f>
        <v>0</v>
      </c>
      <c r="BG308" s="184">
        <f>IF(N308="zákl. přenesená",J308,0)</f>
        <v>0</v>
      </c>
      <c r="BH308" s="184">
        <f>IF(N308="sníž. přenesená",J308,0)</f>
        <v>0</v>
      </c>
      <c r="BI308" s="184">
        <f>IF(N308="nulová",J308,0)</f>
        <v>0</v>
      </c>
      <c r="BJ308" s="17" t="s">
        <v>77</v>
      </c>
      <c r="BK308" s="185">
        <f>ROUND(I308*H308,15)</f>
        <v>0</v>
      </c>
      <c r="BL308" s="17" t="s">
        <v>121</v>
      </c>
      <c r="BM308" s="183" t="s">
        <v>433</v>
      </c>
    </row>
    <row r="309" spans="1:47" s="2" customFormat="1" ht="67.2">
      <c r="A309" s="34"/>
      <c r="B309" s="35"/>
      <c r="C309" s="36"/>
      <c r="D309" s="186" t="s">
        <v>122</v>
      </c>
      <c r="E309" s="36"/>
      <c r="F309" s="187" t="s">
        <v>434</v>
      </c>
      <c r="G309" s="36"/>
      <c r="H309" s="36"/>
      <c r="I309" s="188"/>
      <c r="J309" s="36"/>
      <c r="K309" s="36"/>
      <c r="L309" s="39"/>
      <c r="M309" s="189"/>
      <c r="N309" s="190"/>
      <c r="O309" s="64"/>
      <c r="P309" s="64"/>
      <c r="Q309" s="64"/>
      <c r="R309" s="64"/>
      <c r="S309" s="64"/>
      <c r="T309" s="65"/>
      <c r="U309" s="34"/>
      <c r="V309" s="34"/>
      <c r="W309" s="34"/>
      <c r="X309" s="34"/>
      <c r="Y309" s="34"/>
      <c r="Z309" s="34"/>
      <c r="AA309" s="34"/>
      <c r="AB309" s="34"/>
      <c r="AC309" s="34"/>
      <c r="AD309" s="34"/>
      <c r="AE309" s="34"/>
      <c r="AT309" s="17" t="s">
        <v>122</v>
      </c>
      <c r="AU309" s="17" t="s">
        <v>79</v>
      </c>
    </row>
    <row r="310" spans="2:51" s="13" customFormat="1" ht="12">
      <c r="B310" s="191"/>
      <c r="C310" s="192"/>
      <c r="D310" s="186" t="s">
        <v>124</v>
      </c>
      <c r="E310" s="193" t="s">
        <v>18</v>
      </c>
      <c r="F310" s="194" t="s">
        <v>435</v>
      </c>
      <c r="G310" s="192"/>
      <c r="H310" s="193" t="s">
        <v>18</v>
      </c>
      <c r="I310" s="195"/>
      <c r="J310" s="192"/>
      <c r="K310" s="192"/>
      <c r="L310" s="196"/>
      <c r="M310" s="197"/>
      <c r="N310" s="198"/>
      <c r="O310" s="198"/>
      <c r="P310" s="198"/>
      <c r="Q310" s="198"/>
      <c r="R310" s="198"/>
      <c r="S310" s="198"/>
      <c r="T310" s="199"/>
      <c r="AT310" s="200" t="s">
        <v>124</v>
      </c>
      <c r="AU310" s="200" t="s">
        <v>79</v>
      </c>
      <c r="AV310" s="13" t="s">
        <v>77</v>
      </c>
      <c r="AW310" s="13" t="s">
        <v>32</v>
      </c>
      <c r="AX310" s="13" t="s">
        <v>6</v>
      </c>
      <c r="AY310" s="200" t="s">
        <v>113</v>
      </c>
    </row>
    <row r="311" spans="2:51" s="14" customFormat="1" ht="12">
      <c r="B311" s="201"/>
      <c r="C311" s="202"/>
      <c r="D311" s="186" t="s">
        <v>124</v>
      </c>
      <c r="E311" s="203" t="s">
        <v>18</v>
      </c>
      <c r="F311" s="204" t="s">
        <v>436</v>
      </c>
      <c r="G311" s="202"/>
      <c r="H311" s="205">
        <v>825</v>
      </c>
      <c r="I311" s="206"/>
      <c r="J311" s="202"/>
      <c r="K311" s="202"/>
      <c r="L311" s="207"/>
      <c r="M311" s="208"/>
      <c r="N311" s="209"/>
      <c r="O311" s="209"/>
      <c r="P311" s="209"/>
      <c r="Q311" s="209"/>
      <c r="R311" s="209"/>
      <c r="S311" s="209"/>
      <c r="T311" s="210"/>
      <c r="AT311" s="211" t="s">
        <v>124</v>
      </c>
      <c r="AU311" s="211" t="s">
        <v>79</v>
      </c>
      <c r="AV311" s="14" t="s">
        <v>79</v>
      </c>
      <c r="AW311" s="14" t="s">
        <v>32</v>
      </c>
      <c r="AX311" s="14" t="s">
        <v>6</v>
      </c>
      <c r="AY311" s="211" t="s">
        <v>113</v>
      </c>
    </row>
    <row r="312" spans="2:51" s="15" customFormat="1" ht="12">
      <c r="B312" s="212"/>
      <c r="C312" s="213"/>
      <c r="D312" s="186" t="s">
        <v>124</v>
      </c>
      <c r="E312" s="214" t="s">
        <v>18</v>
      </c>
      <c r="F312" s="215" t="s">
        <v>128</v>
      </c>
      <c r="G312" s="213"/>
      <c r="H312" s="216">
        <v>825</v>
      </c>
      <c r="I312" s="217"/>
      <c r="J312" s="213"/>
      <c r="K312" s="213"/>
      <c r="L312" s="218"/>
      <c r="M312" s="219"/>
      <c r="N312" s="220"/>
      <c r="O312" s="220"/>
      <c r="P312" s="220"/>
      <c r="Q312" s="220"/>
      <c r="R312" s="220"/>
      <c r="S312" s="220"/>
      <c r="T312" s="221"/>
      <c r="AT312" s="222" t="s">
        <v>124</v>
      </c>
      <c r="AU312" s="222" t="s">
        <v>79</v>
      </c>
      <c r="AV312" s="15" t="s">
        <v>121</v>
      </c>
      <c r="AW312" s="15" t="s">
        <v>32</v>
      </c>
      <c r="AX312" s="15" t="s">
        <v>77</v>
      </c>
      <c r="AY312" s="222" t="s">
        <v>113</v>
      </c>
    </row>
    <row r="313" spans="2:63" s="12" customFormat="1" ht="25.95" customHeight="1">
      <c r="B313" s="157"/>
      <c r="C313" s="158"/>
      <c r="D313" s="159" t="s">
        <v>69</v>
      </c>
      <c r="E313" s="160" t="s">
        <v>437</v>
      </c>
      <c r="F313" s="160" t="s">
        <v>438</v>
      </c>
      <c r="G313" s="158"/>
      <c r="H313" s="158"/>
      <c r="I313" s="161"/>
      <c r="J313" s="162">
        <f>BK313</f>
        <v>0</v>
      </c>
      <c r="K313" s="158"/>
      <c r="L313" s="163"/>
      <c r="M313" s="164"/>
      <c r="N313" s="165"/>
      <c r="O313" s="165"/>
      <c r="P313" s="166">
        <f>SUM(P314:P317)</f>
        <v>0</v>
      </c>
      <c r="Q313" s="165"/>
      <c r="R313" s="166">
        <f>SUM(R314:R317)</f>
        <v>0</v>
      </c>
      <c r="S313" s="165"/>
      <c r="T313" s="167">
        <f>SUM(T314:T317)</f>
        <v>0</v>
      </c>
      <c r="AR313" s="168" t="s">
        <v>121</v>
      </c>
      <c r="AT313" s="169" t="s">
        <v>69</v>
      </c>
      <c r="AU313" s="169" t="s">
        <v>6</v>
      </c>
      <c r="AY313" s="168" t="s">
        <v>113</v>
      </c>
      <c r="BK313" s="170">
        <f>SUM(BK314:BK317)</f>
        <v>0</v>
      </c>
    </row>
    <row r="314" spans="1:65" s="2" customFormat="1" ht="57">
      <c r="A314" s="34"/>
      <c r="B314" s="35"/>
      <c r="C314" s="173" t="s">
        <v>439</v>
      </c>
      <c r="D314" s="173" t="s">
        <v>116</v>
      </c>
      <c r="E314" s="174" t="s">
        <v>440</v>
      </c>
      <c r="F314" s="175" t="s">
        <v>441</v>
      </c>
      <c r="G314" s="176" t="s">
        <v>173</v>
      </c>
      <c r="H314" s="177">
        <v>877.014</v>
      </c>
      <c r="I314" s="178"/>
      <c r="J314" s="177">
        <f>ROUND(I314*H314,15)</f>
        <v>0</v>
      </c>
      <c r="K314" s="175" t="s">
        <v>120</v>
      </c>
      <c r="L314" s="39"/>
      <c r="M314" s="179" t="s">
        <v>18</v>
      </c>
      <c r="N314" s="180" t="s">
        <v>41</v>
      </c>
      <c r="O314" s="64"/>
      <c r="P314" s="181">
        <f>O314*H314</f>
        <v>0</v>
      </c>
      <c r="Q314" s="181">
        <v>0</v>
      </c>
      <c r="R314" s="181">
        <f>Q314*H314</f>
        <v>0</v>
      </c>
      <c r="S314" s="181">
        <v>0</v>
      </c>
      <c r="T314" s="182">
        <f>S314*H314</f>
        <v>0</v>
      </c>
      <c r="U314" s="34"/>
      <c r="V314" s="34"/>
      <c r="W314" s="34"/>
      <c r="X314" s="34"/>
      <c r="Y314" s="34"/>
      <c r="Z314" s="34"/>
      <c r="AA314" s="34"/>
      <c r="AB314" s="34"/>
      <c r="AC314" s="34"/>
      <c r="AD314" s="34"/>
      <c r="AE314" s="34"/>
      <c r="AR314" s="183" t="s">
        <v>442</v>
      </c>
      <c r="AT314" s="183" t="s">
        <v>116</v>
      </c>
      <c r="AU314" s="183" t="s">
        <v>77</v>
      </c>
      <c r="AY314" s="17" t="s">
        <v>113</v>
      </c>
      <c r="BE314" s="184">
        <f>IF(N314="základní",J314,0)</f>
        <v>0</v>
      </c>
      <c r="BF314" s="184">
        <f>IF(N314="snížená",J314,0)</f>
        <v>0</v>
      </c>
      <c r="BG314" s="184">
        <f>IF(N314="zákl. přenesená",J314,0)</f>
        <v>0</v>
      </c>
      <c r="BH314" s="184">
        <f>IF(N314="sníž. přenesená",J314,0)</f>
        <v>0</v>
      </c>
      <c r="BI314" s="184">
        <f>IF(N314="nulová",J314,0)</f>
        <v>0</v>
      </c>
      <c r="BJ314" s="17" t="s">
        <v>77</v>
      </c>
      <c r="BK314" s="185">
        <f>ROUND(I314*H314,15)</f>
        <v>0</v>
      </c>
      <c r="BL314" s="17" t="s">
        <v>442</v>
      </c>
      <c r="BM314" s="183" t="s">
        <v>443</v>
      </c>
    </row>
    <row r="315" spans="1:47" s="2" customFormat="1" ht="115.2">
      <c r="A315" s="34"/>
      <c r="B315" s="35"/>
      <c r="C315" s="36"/>
      <c r="D315" s="186" t="s">
        <v>122</v>
      </c>
      <c r="E315" s="36"/>
      <c r="F315" s="187" t="s">
        <v>444</v>
      </c>
      <c r="G315" s="36"/>
      <c r="H315" s="36"/>
      <c r="I315" s="188"/>
      <c r="J315" s="36"/>
      <c r="K315" s="36"/>
      <c r="L315" s="39"/>
      <c r="M315" s="189"/>
      <c r="N315" s="190"/>
      <c r="O315" s="64"/>
      <c r="P315" s="64"/>
      <c r="Q315" s="64"/>
      <c r="R315" s="64"/>
      <c r="S315" s="64"/>
      <c r="T315" s="65"/>
      <c r="U315" s="34"/>
      <c r="V315" s="34"/>
      <c r="W315" s="34"/>
      <c r="X315" s="34"/>
      <c r="Y315" s="34"/>
      <c r="Z315" s="34"/>
      <c r="AA315" s="34"/>
      <c r="AB315" s="34"/>
      <c r="AC315" s="34"/>
      <c r="AD315" s="34"/>
      <c r="AE315" s="34"/>
      <c r="AT315" s="17" t="s">
        <v>122</v>
      </c>
      <c r="AU315" s="17" t="s">
        <v>77</v>
      </c>
    </row>
    <row r="316" spans="2:51" s="13" customFormat="1" ht="12">
      <c r="B316" s="191"/>
      <c r="C316" s="192"/>
      <c r="D316" s="186" t="s">
        <v>124</v>
      </c>
      <c r="E316" s="193" t="s">
        <v>18</v>
      </c>
      <c r="F316" s="194" t="s">
        <v>445</v>
      </c>
      <c r="G316" s="192"/>
      <c r="H316" s="193" t="s">
        <v>18</v>
      </c>
      <c r="I316" s="195"/>
      <c r="J316" s="192"/>
      <c r="K316" s="192"/>
      <c r="L316" s="196"/>
      <c r="M316" s="197"/>
      <c r="N316" s="198"/>
      <c r="O316" s="198"/>
      <c r="P316" s="198"/>
      <c r="Q316" s="198"/>
      <c r="R316" s="198"/>
      <c r="S316" s="198"/>
      <c r="T316" s="199"/>
      <c r="AT316" s="200" t="s">
        <v>124</v>
      </c>
      <c r="AU316" s="200" t="s">
        <v>77</v>
      </c>
      <c r="AV316" s="13" t="s">
        <v>77</v>
      </c>
      <c r="AW316" s="13" t="s">
        <v>32</v>
      </c>
      <c r="AX316" s="13" t="s">
        <v>6</v>
      </c>
      <c r="AY316" s="200" t="s">
        <v>113</v>
      </c>
    </row>
    <row r="317" spans="2:51" s="14" customFormat="1" ht="12">
      <c r="B317" s="201"/>
      <c r="C317" s="202"/>
      <c r="D317" s="186" t="s">
        <v>124</v>
      </c>
      <c r="E317" s="203" t="s">
        <v>18</v>
      </c>
      <c r="F317" s="204" t="s">
        <v>446</v>
      </c>
      <c r="G317" s="202"/>
      <c r="H317" s="205">
        <v>877.014</v>
      </c>
      <c r="I317" s="206"/>
      <c r="J317" s="202"/>
      <c r="K317" s="202"/>
      <c r="L317" s="207"/>
      <c r="M317" s="208"/>
      <c r="N317" s="209"/>
      <c r="O317" s="209"/>
      <c r="P317" s="209"/>
      <c r="Q317" s="209"/>
      <c r="R317" s="209"/>
      <c r="S317" s="209"/>
      <c r="T317" s="210"/>
      <c r="AT317" s="211" t="s">
        <v>124</v>
      </c>
      <c r="AU317" s="211" t="s">
        <v>77</v>
      </c>
      <c r="AV317" s="14" t="s">
        <v>79</v>
      </c>
      <c r="AW317" s="14" t="s">
        <v>32</v>
      </c>
      <c r="AX317" s="14" t="s">
        <v>77</v>
      </c>
      <c r="AY317" s="211" t="s">
        <v>113</v>
      </c>
    </row>
    <row r="318" spans="2:63" s="12" customFormat="1" ht="25.95" customHeight="1">
      <c r="B318" s="157"/>
      <c r="C318" s="158"/>
      <c r="D318" s="159" t="s">
        <v>69</v>
      </c>
      <c r="E318" s="160" t="s">
        <v>447</v>
      </c>
      <c r="F318" s="160" t="s">
        <v>448</v>
      </c>
      <c r="G318" s="158"/>
      <c r="H318" s="158"/>
      <c r="I318" s="161"/>
      <c r="J318" s="162">
        <f>BK318</f>
        <v>0</v>
      </c>
      <c r="K318" s="158"/>
      <c r="L318" s="163"/>
      <c r="M318" s="164"/>
      <c r="N318" s="165"/>
      <c r="O318" s="165"/>
      <c r="P318" s="166">
        <f>SUM(P319:P330)</f>
        <v>0</v>
      </c>
      <c r="Q318" s="165"/>
      <c r="R318" s="166">
        <f>SUM(R319:R330)</f>
        <v>0</v>
      </c>
      <c r="S318" s="165"/>
      <c r="T318" s="167">
        <f>SUM(T319:T330)</f>
        <v>0</v>
      </c>
      <c r="AR318" s="168" t="s">
        <v>77</v>
      </c>
      <c r="AT318" s="169" t="s">
        <v>69</v>
      </c>
      <c r="AU318" s="169" t="s">
        <v>6</v>
      </c>
      <c r="AY318" s="168" t="s">
        <v>113</v>
      </c>
      <c r="BK318" s="170">
        <f>SUM(BK319:BK330)</f>
        <v>0</v>
      </c>
    </row>
    <row r="319" spans="1:65" s="2" customFormat="1" ht="22.8">
      <c r="A319" s="34"/>
      <c r="B319" s="35"/>
      <c r="C319" s="173" t="s">
        <v>303</v>
      </c>
      <c r="D319" s="232" t="s">
        <v>116</v>
      </c>
      <c r="E319" s="174" t="s">
        <v>449</v>
      </c>
      <c r="F319" s="175" t="s">
        <v>450</v>
      </c>
      <c r="G319" s="176" t="s">
        <v>165</v>
      </c>
      <c r="H319" s="177">
        <v>1810</v>
      </c>
      <c r="I319" s="178"/>
      <c r="J319" s="177">
        <f>ROUND(I319*H319,15)</f>
        <v>0</v>
      </c>
      <c r="K319" s="175" t="s">
        <v>120</v>
      </c>
      <c r="L319" s="39"/>
      <c r="M319" s="179" t="s">
        <v>18</v>
      </c>
      <c r="N319" s="180" t="s">
        <v>41</v>
      </c>
      <c r="O319" s="64"/>
      <c r="P319" s="181">
        <f>O319*H319</f>
        <v>0</v>
      </c>
      <c r="Q319" s="181">
        <v>0</v>
      </c>
      <c r="R319" s="181">
        <f>Q319*H319</f>
        <v>0</v>
      </c>
      <c r="S319" s="181">
        <v>0</v>
      </c>
      <c r="T319" s="182">
        <f>S319*H319</f>
        <v>0</v>
      </c>
      <c r="U319" s="34"/>
      <c r="V319" s="34"/>
      <c r="W319" s="34"/>
      <c r="X319" s="34"/>
      <c r="Y319" s="34"/>
      <c r="Z319" s="34"/>
      <c r="AA319" s="34"/>
      <c r="AB319" s="34"/>
      <c r="AC319" s="34"/>
      <c r="AD319" s="34"/>
      <c r="AE319" s="34"/>
      <c r="AR319" s="183" t="s">
        <v>121</v>
      </c>
      <c r="AT319" s="183" t="s">
        <v>116</v>
      </c>
      <c r="AU319" s="183" t="s">
        <v>77</v>
      </c>
      <c r="AY319" s="17" t="s">
        <v>113</v>
      </c>
      <c r="BE319" s="184">
        <f>IF(N319="základní",J319,0)</f>
        <v>0</v>
      </c>
      <c r="BF319" s="184">
        <f>IF(N319="snížená",J319,0)</f>
        <v>0</v>
      </c>
      <c r="BG319" s="184">
        <f>IF(N319="zákl. přenesená",J319,0)</f>
        <v>0</v>
      </c>
      <c r="BH319" s="184">
        <f>IF(N319="sníž. přenesená",J319,0)</f>
        <v>0</v>
      </c>
      <c r="BI319" s="184">
        <f>IF(N319="nulová",J319,0)</f>
        <v>0</v>
      </c>
      <c r="BJ319" s="17" t="s">
        <v>77</v>
      </c>
      <c r="BK319" s="185">
        <f>ROUND(I319*H319,15)</f>
        <v>0</v>
      </c>
      <c r="BL319" s="17" t="s">
        <v>121</v>
      </c>
      <c r="BM319" s="183" t="s">
        <v>451</v>
      </c>
    </row>
    <row r="320" spans="1:47" s="2" customFormat="1" ht="38.4">
      <c r="A320" s="34"/>
      <c r="B320" s="35"/>
      <c r="C320" s="36"/>
      <c r="D320" s="186" t="s">
        <v>122</v>
      </c>
      <c r="E320" s="36"/>
      <c r="F320" s="187" t="s">
        <v>452</v>
      </c>
      <c r="G320" s="36"/>
      <c r="H320" s="36"/>
      <c r="I320" s="188"/>
      <c r="J320" s="36"/>
      <c r="K320" s="36"/>
      <c r="L320" s="39"/>
      <c r="M320" s="189"/>
      <c r="N320" s="190"/>
      <c r="O320" s="64"/>
      <c r="P320" s="64"/>
      <c r="Q320" s="64"/>
      <c r="R320" s="64"/>
      <c r="S320" s="64"/>
      <c r="T320" s="65"/>
      <c r="U320" s="34"/>
      <c r="V320" s="34"/>
      <c r="W320" s="34"/>
      <c r="X320" s="34"/>
      <c r="Y320" s="34"/>
      <c r="Z320" s="34"/>
      <c r="AA320" s="34"/>
      <c r="AB320" s="34"/>
      <c r="AC320" s="34"/>
      <c r="AD320" s="34"/>
      <c r="AE320" s="34"/>
      <c r="AT320" s="17" t="s">
        <v>122</v>
      </c>
      <c r="AU320" s="17" t="s">
        <v>77</v>
      </c>
    </row>
    <row r="321" spans="2:51" s="14" customFormat="1" ht="12">
      <c r="B321" s="201"/>
      <c r="C321" s="202"/>
      <c r="D321" s="186" t="s">
        <v>124</v>
      </c>
      <c r="E321" s="203" t="s">
        <v>18</v>
      </c>
      <c r="F321" s="204" t="s">
        <v>453</v>
      </c>
      <c r="G321" s="202"/>
      <c r="H321" s="205">
        <v>628</v>
      </c>
      <c r="I321" s="206"/>
      <c r="J321" s="202"/>
      <c r="K321" s="202"/>
      <c r="L321" s="207"/>
      <c r="M321" s="208"/>
      <c r="N321" s="209"/>
      <c r="O321" s="209"/>
      <c r="P321" s="209"/>
      <c r="Q321" s="209"/>
      <c r="R321" s="209"/>
      <c r="S321" s="209"/>
      <c r="T321" s="210"/>
      <c r="AT321" s="211" t="s">
        <v>124</v>
      </c>
      <c r="AU321" s="211" t="s">
        <v>77</v>
      </c>
      <c r="AV321" s="14" t="s">
        <v>79</v>
      </c>
      <c r="AW321" s="14" t="s">
        <v>32</v>
      </c>
      <c r="AX321" s="14" t="s">
        <v>6</v>
      </c>
      <c r="AY321" s="211" t="s">
        <v>113</v>
      </c>
    </row>
    <row r="322" spans="2:51" s="14" customFormat="1" ht="12">
      <c r="B322" s="201"/>
      <c r="C322" s="202"/>
      <c r="D322" s="186" t="s">
        <v>124</v>
      </c>
      <c r="E322" s="203" t="s">
        <v>18</v>
      </c>
      <c r="F322" s="204" t="s">
        <v>454</v>
      </c>
      <c r="G322" s="202"/>
      <c r="H322" s="205">
        <v>742</v>
      </c>
      <c r="I322" s="206"/>
      <c r="J322" s="202"/>
      <c r="K322" s="202"/>
      <c r="L322" s="207"/>
      <c r="M322" s="208"/>
      <c r="N322" s="209"/>
      <c r="O322" s="209"/>
      <c r="P322" s="209"/>
      <c r="Q322" s="209"/>
      <c r="R322" s="209"/>
      <c r="S322" s="209"/>
      <c r="T322" s="210"/>
      <c r="AT322" s="211" t="s">
        <v>124</v>
      </c>
      <c r="AU322" s="211" t="s">
        <v>77</v>
      </c>
      <c r="AV322" s="14" t="s">
        <v>79</v>
      </c>
      <c r="AW322" s="14" t="s">
        <v>32</v>
      </c>
      <c r="AX322" s="14" t="s">
        <v>6</v>
      </c>
      <c r="AY322" s="211" t="s">
        <v>113</v>
      </c>
    </row>
    <row r="323" spans="2:51" s="14" customFormat="1" ht="12">
      <c r="B323" s="201"/>
      <c r="C323" s="202"/>
      <c r="D323" s="186" t="s">
        <v>124</v>
      </c>
      <c r="E323" s="203" t="s">
        <v>18</v>
      </c>
      <c r="F323" s="204" t="s">
        <v>455</v>
      </c>
      <c r="G323" s="202"/>
      <c r="H323" s="205">
        <v>440</v>
      </c>
      <c r="I323" s="206"/>
      <c r="J323" s="202"/>
      <c r="K323" s="202"/>
      <c r="L323" s="207"/>
      <c r="M323" s="208"/>
      <c r="N323" s="209"/>
      <c r="O323" s="209"/>
      <c r="P323" s="209"/>
      <c r="Q323" s="209"/>
      <c r="R323" s="209"/>
      <c r="S323" s="209"/>
      <c r="T323" s="210"/>
      <c r="AT323" s="211" t="s">
        <v>124</v>
      </c>
      <c r="AU323" s="211" t="s">
        <v>77</v>
      </c>
      <c r="AV323" s="14" t="s">
        <v>79</v>
      </c>
      <c r="AW323" s="14" t="s">
        <v>32</v>
      </c>
      <c r="AX323" s="14" t="s">
        <v>6</v>
      </c>
      <c r="AY323" s="211" t="s">
        <v>113</v>
      </c>
    </row>
    <row r="324" spans="1:65" s="2" customFormat="1" ht="33" customHeight="1">
      <c r="A324" s="34"/>
      <c r="B324" s="35"/>
      <c r="C324" s="173" t="s">
        <v>456</v>
      </c>
      <c r="D324" s="232" t="s">
        <v>116</v>
      </c>
      <c r="E324" s="174" t="s">
        <v>457</v>
      </c>
      <c r="F324" s="175" t="s">
        <v>458</v>
      </c>
      <c r="G324" s="176" t="s">
        <v>131</v>
      </c>
      <c r="H324" s="177">
        <v>3</v>
      </c>
      <c r="I324" s="178"/>
      <c r="J324" s="177">
        <f>ROUND(I324*H324,15)</f>
        <v>0</v>
      </c>
      <c r="K324" s="175" t="s">
        <v>120</v>
      </c>
      <c r="L324" s="39"/>
      <c r="M324" s="179" t="s">
        <v>18</v>
      </c>
      <c r="N324" s="180" t="s">
        <v>41</v>
      </c>
      <c r="O324" s="64"/>
      <c r="P324" s="181">
        <f>O324*H324</f>
        <v>0</v>
      </c>
      <c r="Q324" s="181">
        <v>0</v>
      </c>
      <c r="R324" s="181">
        <f>Q324*H324</f>
        <v>0</v>
      </c>
      <c r="S324" s="181">
        <v>0</v>
      </c>
      <c r="T324" s="182">
        <f>S324*H324</f>
        <v>0</v>
      </c>
      <c r="U324" s="34"/>
      <c r="V324" s="34"/>
      <c r="W324" s="34"/>
      <c r="X324" s="34"/>
      <c r="Y324" s="34"/>
      <c r="Z324" s="34"/>
      <c r="AA324" s="34"/>
      <c r="AB324" s="34"/>
      <c r="AC324" s="34"/>
      <c r="AD324" s="34"/>
      <c r="AE324" s="34"/>
      <c r="AR324" s="183" t="s">
        <v>442</v>
      </c>
      <c r="AT324" s="183" t="s">
        <v>116</v>
      </c>
      <c r="AU324" s="183" t="s">
        <v>77</v>
      </c>
      <c r="AY324" s="17" t="s">
        <v>113</v>
      </c>
      <c r="BE324" s="184">
        <f>IF(N324="základní",J324,0)</f>
        <v>0</v>
      </c>
      <c r="BF324" s="184">
        <f>IF(N324="snížená",J324,0)</f>
        <v>0</v>
      </c>
      <c r="BG324" s="184">
        <f>IF(N324="zákl. přenesená",J324,0)</f>
        <v>0</v>
      </c>
      <c r="BH324" s="184">
        <f>IF(N324="sníž. přenesená",J324,0)</f>
        <v>0</v>
      </c>
      <c r="BI324" s="184">
        <f>IF(N324="nulová",J324,0)</f>
        <v>0</v>
      </c>
      <c r="BJ324" s="17" t="s">
        <v>77</v>
      </c>
      <c r="BK324" s="185">
        <f>ROUND(I324*H324,15)</f>
        <v>0</v>
      </c>
      <c r="BL324" s="17" t="s">
        <v>442</v>
      </c>
      <c r="BM324" s="183" t="s">
        <v>459</v>
      </c>
    </row>
    <row r="325" spans="1:47" s="2" customFormat="1" ht="57.6">
      <c r="A325" s="34"/>
      <c r="B325" s="35"/>
      <c r="C325" s="36"/>
      <c r="D325" s="186" t="s">
        <v>122</v>
      </c>
      <c r="E325" s="36"/>
      <c r="F325" s="187" t="s">
        <v>460</v>
      </c>
      <c r="G325" s="36"/>
      <c r="H325" s="36"/>
      <c r="I325" s="188"/>
      <c r="J325" s="36"/>
      <c r="K325" s="36"/>
      <c r="L325" s="39"/>
      <c r="M325" s="189"/>
      <c r="N325" s="190"/>
      <c r="O325" s="64"/>
      <c r="P325" s="64"/>
      <c r="Q325" s="64"/>
      <c r="R325" s="64"/>
      <c r="S325" s="64"/>
      <c r="T325" s="65"/>
      <c r="U325" s="34"/>
      <c r="V325" s="34"/>
      <c r="W325" s="34"/>
      <c r="X325" s="34"/>
      <c r="Y325" s="34"/>
      <c r="Z325" s="34"/>
      <c r="AA325" s="34"/>
      <c r="AB325" s="34"/>
      <c r="AC325" s="34"/>
      <c r="AD325" s="34"/>
      <c r="AE325" s="34"/>
      <c r="AT325" s="17" t="s">
        <v>122</v>
      </c>
      <c r="AU325" s="17" t="s">
        <v>77</v>
      </c>
    </row>
    <row r="326" spans="2:51" s="14" customFormat="1" ht="12">
      <c r="B326" s="201"/>
      <c r="C326" s="202"/>
      <c r="D326" s="186" t="s">
        <v>124</v>
      </c>
      <c r="E326" s="203" t="s">
        <v>18</v>
      </c>
      <c r="F326" s="204" t="s">
        <v>461</v>
      </c>
      <c r="G326" s="202"/>
      <c r="H326" s="205">
        <v>3</v>
      </c>
      <c r="I326" s="206"/>
      <c r="J326" s="202"/>
      <c r="K326" s="202"/>
      <c r="L326" s="207"/>
      <c r="M326" s="208"/>
      <c r="N326" s="209"/>
      <c r="O326" s="209"/>
      <c r="P326" s="209"/>
      <c r="Q326" s="209"/>
      <c r="R326" s="209"/>
      <c r="S326" s="209"/>
      <c r="T326" s="210"/>
      <c r="AT326" s="211" t="s">
        <v>124</v>
      </c>
      <c r="AU326" s="211" t="s">
        <v>77</v>
      </c>
      <c r="AV326" s="14" t="s">
        <v>79</v>
      </c>
      <c r="AW326" s="14" t="s">
        <v>32</v>
      </c>
      <c r="AX326" s="14" t="s">
        <v>6</v>
      </c>
      <c r="AY326" s="211" t="s">
        <v>113</v>
      </c>
    </row>
    <row r="327" spans="1:65" s="2" customFormat="1" ht="22.8">
      <c r="A327" s="34"/>
      <c r="B327" s="35"/>
      <c r="C327" s="173" t="s">
        <v>185</v>
      </c>
      <c r="D327" s="232" t="s">
        <v>116</v>
      </c>
      <c r="E327" s="174" t="s">
        <v>462</v>
      </c>
      <c r="F327" s="175" t="s">
        <v>463</v>
      </c>
      <c r="G327" s="176" t="s">
        <v>131</v>
      </c>
      <c r="H327" s="177">
        <v>5</v>
      </c>
      <c r="I327" s="178"/>
      <c r="J327" s="177">
        <f>ROUND(I327*H327,15)</f>
        <v>0</v>
      </c>
      <c r="K327" s="175" t="s">
        <v>120</v>
      </c>
      <c r="L327" s="39"/>
      <c r="M327" s="179" t="s">
        <v>18</v>
      </c>
      <c r="N327" s="180" t="s">
        <v>41</v>
      </c>
      <c r="O327" s="64"/>
      <c r="P327" s="181">
        <f>O327*H327</f>
        <v>0</v>
      </c>
      <c r="Q327" s="181">
        <v>0</v>
      </c>
      <c r="R327" s="181">
        <f>Q327*H327</f>
        <v>0</v>
      </c>
      <c r="S327" s="181">
        <v>0</v>
      </c>
      <c r="T327" s="182">
        <f>S327*H327</f>
        <v>0</v>
      </c>
      <c r="U327" s="34"/>
      <c r="V327" s="34"/>
      <c r="W327" s="34"/>
      <c r="X327" s="34"/>
      <c r="Y327" s="34"/>
      <c r="Z327" s="34"/>
      <c r="AA327" s="34"/>
      <c r="AB327" s="34"/>
      <c r="AC327" s="34"/>
      <c r="AD327" s="34"/>
      <c r="AE327" s="34"/>
      <c r="AR327" s="183" t="s">
        <v>442</v>
      </c>
      <c r="AT327" s="183" t="s">
        <v>116</v>
      </c>
      <c r="AU327" s="183" t="s">
        <v>77</v>
      </c>
      <c r="AY327" s="17" t="s">
        <v>113</v>
      </c>
      <c r="BE327" s="184">
        <f>IF(N327="základní",J327,0)</f>
        <v>0</v>
      </c>
      <c r="BF327" s="184">
        <f>IF(N327="snížená",J327,0)</f>
        <v>0</v>
      </c>
      <c r="BG327" s="184">
        <f>IF(N327="zákl. přenesená",J327,0)</f>
        <v>0</v>
      </c>
      <c r="BH327" s="184">
        <f>IF(N327="sníž. přenesená",J327,0)</f>
        <v>0</v>
      </c>
      <c r="BI327" s="184">
        <f>IF(N327="nulová",J327,0)</f>
        <v>0</v>
      </c>
      <c r="BJ327" s="17" t="s">
        <v>77</v>
      </c>
      <c r="BK327" s="185">
        <f>ROUND(I327*H327,15)</f>
        <v>0</v>
      </c>
      <c r="BL327" s="17" t="s">
        <v>442</v>
      </c>
      <c r="BM327" s="183" t="s">
        <v>464</v>
      </c>
    </row>
    <row r="328" spans="1:47" s="2" customFormat="1" ht="57.6">
      <c r="A328" s="34"/>
      <c r="B328" s="35"/>
      <c r="C328" s="36"/>
      <c r="D328" s="186" t="s">
        <v>122</v>
      </c>
      <c r="E328" s="36"/>
      <c r="F328" s="187" t="s">
        <v>465</v>
      </c>
      <c r="G328" s="36"/>
      <c r="H328" s="36"/>
      <c r="I328" s="188"/>
      <c r="J328" s="36"/>
      <c r="K328" s="36"/>
      <c r="L328" s="39"/>
      <c r="M328" s="189"/>
      <c r="N328" s="190"/>
      <c r="O328" s="64"/>
      <c r="P328" s="64"/>
      <c r="Q328" s="64"/>
      <c r="R328" s="64"/>
      <c r="S328" s="64"/>
      <c r="T328" s="65"/>
      <c r="U328" s="34"/>
      <c r="V328" s="34"/>
      <c r="W328" s="34"/>
      <c r="X328" s="34"/>
      <c r="Y328" s="34"/>
      <c r="Z328" s="34"/>
      <c r="AA328" s="34"/>
      <c r="AB328" s="34"/>
      <c r="AC328" s="34"/>
      <c r="AD328" s="34"/>
      <c r="AE328" s="34"/>
      <c r="AT328" s="17" t="s">
        <v>122</v>
      </c>
      <c r="AU328" s="17" t="s">
        <v>77</v>
      </c>
    </row>
    <row r="329" spans="2:51" s="13" customFormat="1" ht="12">
      <c r="B329" s="191"/>
      <c r="C329" s="192"/>
      <c r="D329" s="186" t="s">
        <v>124</v>
      </c>
      <c r="E329" s="193" t="s">
        <v>18</v>
      </c>
      <c r="F329" s="194" t="s">
        <v>466</v>
      </c>
      <c r="G329" s="192"/>
      <c r="H329" s="193" t="s">
        <v>18</v>
      </c>
      <c r="I329" s="195"/>
      <c r="J329" s="192"/>
      <c r="K329" s="192"/>
      <c r="L329" s="196"/>
      <c r="M329" s="197"/>
      <c r="N329" s="198"/>
      <c r="O329" s="198"/>
      <c r="P329" s="198"/>
      <c r="Q329" s="198"/>
      <c r="R329" s="198"/>
      <c r="S329" s="198"/>
      <c r="T329" s="199"/>
      <c r="AT329" s="200" t="s">
        <v>124</v>
      </c>
      <c r="AU329" s="200" t="s">
        <v>77</v>
      </c>
      <c r="AV329" s="13" t="s">
        <v>77</v>
      </c>
      <c r="AW329" s="13" t="s">
        <v>32</v>
      </c>
      <c r="AX329" s="13" t="s">
        <v>6</v>
      </c>
      <c r="AY329" s="200" t="s">
        <v>113</v>
      </c>
    </row>
    <row r="330" spans="2:51" s="14" customFormat="1" ht="12">
      <c r="B330" s="201"/>
      <c r="C330" s="202"/>
      <c r="D330" s="186" t="s">
        <v>124</v>
      </c>
      <c r="E330" s="203" t="s">
        <v>18</v>
      </c>
      <c r="F330" s="204" t="s">
        <v>114</v>
      </c>
      <c r="G330" s="202"/>
      <c r="H330" s="205">
        <v>5</v>
      </c>
      <c r="I330" s="206"/>
      <c r="J330" s="202"/>
      <c r="K330" s="202"/>
      <c r="L330" s="207"/>
      <c r="M330" s="233"/>
      <c r="N330" s="234"/>
      <c r="O330" s="234"/>
      <c r="P330" s="234"/>
      <c r="Q330" s="234"/>
      <c r="R330" s="234"/>
      <c r="S330" s="234"/>
      <c r="T330" s="235"/>
      <c r="AT330" s="211" t="s">
        <v>124</v>
      </c>
      <c r="AU330" s="211" t="s">
        <v>77</v>
      </c>
      <c r="AV330" s="14" t="s">
        <v>79</v>
      </c>
      <c r="AW330" s="14" t="s">
        <v>32</v>
      </c>
      <c r="AX330" s="14" t="s">
        <v>6</v>
      </c>
      <c r="AY330" s="211" t="s">
        <v>113</v>
      </c>
    </row>
    <row r="331" spans="1:31" s="2" customFormat="1" ht="6.9" customHeight="1">
      <c r="A331" s="34"/>
      <c r="B331" s="47"/>
      <c r="C331" s="48"/>
      <c r="D331" s="48"/>
      <c r="E331" s="48"/>
      <c r="F331" s="48"/>
      <c r="G331" s="48"/>
      <c r="H331" s="48"/>
      <c r="I331" s="48"/>
      <c r="J331" s="48"/>
      <c r="K331" s="48"/>
      <c r="L331" s="39"/>
      <c r="M331" s="34"/>
      <c r="O331" s="34"/>
      <c r="P331" s="34"/>
      <c r="Q331" s="34"/>
      <c r="R331" s="34"/>
      <c r="S331" s="34"/>
      <c r="T331" s="34"/>
      <c r="U331" s="34"/>
      <c r="V331" s="34"/>
      <c r="W331" s="34"/>
      <c r="X331" s="34"/>
      <c r="Y331" s="34"/>
      <c r="Z331" s="34"/>
      <c r="AA331" s="34"/>
      <c r="AB331" s="34"/>
      <c r="AC331" s="34"/>
      <c r="AD331" s="34"/>
      <c r="AE331" s="34"/>
    </row>
  </sheetData>
  <sheetProtection algorithmName="SHA-512" hashValue="nTS9SLrXAgpszGKfpaOwW0OOb1vgExEWardWXebuEjHE4ivytckh/bZ8JBg7pJaqTsZ7d+mLwGo25x35ASgvfg==" saltValue="2ThU+MUf961hz+Sz1FIjS+xozS3k+SG4ISuRRG1pCszQlPAU/pxFeoM0z7HcZTLghgljJMgeVgn6Q5YLMD4ihA==" spinCount="100000" sheet="1" objects="1" scenarios="1" formatColumns="0" formatRows="0" autoFilter="0"/>
  <autoFilter ref="C83:K330"/>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82"/>
  <sheetViews>
    <sheetView showGridLines="0" tabSelected="1" workbookViewId="0" topLeftCell="A62">
      <selection activeCell="J85" sqref="J85"/>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41"/>
      <c r="M2" s="241"/>
      <c r="N2" s="241"/>
      <c r="O2" s="241"/>
      <c r="P2" s="241"/>
      <c r="Q2" s="241"/>
      <c r="R2" s="241"/>
      <c r="S2" s="241"/>
      <c r="T2" s="241"/>
      <c r="U2" s="241"/>
      <c r="V2" s="241"/>
      <c r="AT2" s="17" t="s">
        <v>82</v>
      </c>
    </row>
    <row r="3" spans="2:46" s="1" customFormat="1" ht="6.9" customHeight="1" hidden="1">
      <c r="B3" s="101"/>
      <c r="C3" s="102"/>
      <c r="D3" s="102"/>
      <c r="E3" s="102"/>
      <c r="F3" s="102"/>
      <c r="G3" s="102"/>
      <c r="H3" s="102"/>
      <c r="I3" s="102"/>
      <c r="J3" s="102"/>
      <c r="K3" s="102"/>
      <c r="L3" s="20"/>
      <c r="AT3" s="17" t="s">
        <v>79</v>
      </c>
    </row>
    <row r="4" spans="2:46" s="1" customFormat="1" ht="24.9" customHeight="1" hidden="1">
      <c r="B4" s="20"/>
      <c r="D4" s="103" t="s">
        <v>86</v>
      </c>
      <c r="L4" s="20"/>
      <c r="M4" s="104" t="s">
        <v>10</v>
      </c>
      <c r="AT4" s="17" t="s">
        <v>4</v>
      </c>
    </row>
    <row r="5" spans="2:12" s="1" customFormat="1" ht="6.9" customHeight="1" hidden="1">
      <c r="B5" s="20"/>
      <c r="L5" s="20"/>
    </row>
    <row r="6" spans="2:12" s="1" customFormat="1" ht="12" customHeight="1" hidden="1">
      <c r="B6" s="20"/>
      <c r="D6" s="105" t="s">
        <v>15</v>
      </c>
      <c r="L6" s="20"/>
    </row>
    <row r="7" spans="2:12" s="1" customFormat="1" ht="16.5" customHeight="1" hidden="1">
      <c r="B7" s="20"/>
      <c r="E7" s="284" t="str">
        <f>'Rekapitulace zakázky'!K6</f>
        <v>Oprava trati v úseku Pilníkov - Trutnov</v>
      </c>
      <c r="F7" s="285"/>
      <c r="G7" s="285"/>
      <c r="H7" s="285"/>
      <c r="L7" s="20"/>
    </row>
    <row r="8" spans="1:31" s="2" customFormat="1" ht="12" customHeight="1" hidden="1">
      <c r="A8" s="34"/>
      <c r="B8" s="39"/>
      <c r="C8" s="34"/>
      <c r="D8" s="105" t="s">
        <v>87</v>
      </c>
      <c r="E8" s="34"/>
      <c r="F8" s="34"/>
      <c r="G8" s="34"/>
      <c r="H8" s="34"/>
      <c r="I8" s="34"/>
      <c r="J8" s="34"/>
      <c r="K8" s="34"/>
      <c r="L8" s="106"/>
      <c r="S8" s="34"/>
      <c r="T8" s="34"/>
      <c r="U8" s="34"/>
      <c r="V8" s="34"/>
      <c r="W8" s="34"/>
      <c r="X8" s="34"/>
      <c r="Y8" s="34"/>
      <c r="Z8" s="34"/>
      <c r="AA8" s="34"/>
      <c r="AB8" s="34"/>
      <c r="AC8" s="34"/>
      <c r="AD8" s="34"/>
      <c r="AE8" s="34"/>
    </row>
    <row r="9" spans="1:31" s="2" customFormat="1" ht="16.5" customHeight="1" hidden="1">
      <c r="A9" s="34"/>
      <c r="B9" s="39"/>
      <c r="C9" s="34"/>
      <c r="D9" s="34"/>
      <c r="E9" s="286" t="s">
        <v>467</v>
      </c>
      <c r="F9" s="287"/>
      <c r="G9" s="287"/>
      <c r="H9" s="287"/>
      <c r="I9" s="34"/>
      <c r="J9" s="34"/>
      <c r="K9" s="34"/>
      <c r="L9" s="106"/>
      <c r="S9" s="34"/>
      <c r="T9" s="34"/>
      <c r="U9" s="34"/>
      <c r="V9" s="34"/>
      <c r="W9" s="34"/>
      <c r="X9" s="34"/>
      <c r="Y9" s="34"/>
      <c r="Z9" s="34"/>
      <c r="AA9" s="34"/>
      <c r="AB9" s="34"/>
      <c r="AC9" s="34"/>
      <c r="AD9" s="34"/>
      <c r="AE9" s="34"/>
    </row>
    <row r="10" spans="1:31" s="2" customFormat="1" ht="12" hidden="1">
      <c r="A10" s="34"/>
      <c r="B10" s="39"/>
      <c r="C10" s="34"/>
      <c r="D10" s="34"/>
      <c r="E10" s="34"/>
      <c r="F10" s="34"/>
      <c r="G10" s="34"/>
      <c r="H10" s="34"/>
      <c r="I10" s="34"/>
      <c r="J10" s="34"/>
      <c r="K10" s="34"/>
      <c r="L10" s="106"/>
      <c r="S10" s="34"/>
      <c r="T10" s="34"/>
      <c r="U10" s="34"/>
      <c r="V10" s="34"/>
      <c r="W10" s="34"/>
      <c r="X10" s="34"/>
      <c r="Y10" s="34"/>
      <c r="Z10" s="34"/>
      <c r="AA10" s="34"/>
      <c r="AB10" s="34"/>
      <c r="AC10" s="34"/>
      <c r="AD10" s="34"/>
      <c r="AE10" s="34"/>
    </row>
    <row r="11" spans="1:31" s="2" customFormat="1" ht="12" customHeight="1" hidden="1">
      <c r="A11" s="34"/>
      <c r="B11" s="39"/>
      <c r="C11" s="34"/>
      <c r="D11" s="105" t="s">
        <v>17</v>
      </c>
      <c r="E11" s="34"/>
      <c r="F11" s="107" t="s">
        <v>18</v>
      </c>
      <c r="G11" s="34"/>
      <c r="H11" s="34"/>
      <c r="I11" s="105" t="s">
        <v>19</v>
      </c>
      <c r="J11" s="107" t="s">
        <v>18</v>
      </c>
      <c r="K11" s="34"/>
      <c r="L11" s="106"/>
      <c r="S11" s="34"/>
      <c r="T11" s="34"/>
      <c r="U11" s="34"/>
      <c r="V11" s="34"/>
      <c r="W11" s="34"/>
      <c r="X11" s="34"/>
      <c r="Y11" s="34"/>
      <c r="Z11" s="34"/>
      <c r="AA11" s="34"/>
      <c r="AB11" s="34"/>
      <c r="AC11" s="34"/>
      <c r="AD11" s="34"/>
      <c r="AE11" s="34"/>
    </row>
    <row r="12" spans="1:31" s="2" customFormat="1" ht="12" customHeight="1" hidden="1">
      <c r="A12" s="34"/>
      <c r="B12" s="39"/>
      <c r="C12" s="34"/>
      <c r="D12" s="105" t="s">
        <v>20</v>
      </c>
      <c r="E12" s="34"/>
      <c r="F12" s="107" t="s">
        <v>21</v>
      </c>
      <c r="G12" s="34"/>
      <c r="H12" s="34"/>
      <c r="I12" s="105" t="s">
        <v>22</v>
      </c>
      <c r="J12" s="108" t="str">
        <f>'Rekapitulace zakázky'!AN8</f>
        <v>5. 1. 2021</v>
      </c>
      <c r="K12" s="34"/>
      <c r="L12" s="106"/>
      <c r="S12" s="34"/>
      <c r="T12" s="34"/>
      <c r="U12" s="34"/>
      <c r="V12" s="34"/>
      <c r="W12" s="34"/>
      <c r="X12" s="34"/>
      <c r="Y12" s="34"/>
      <c r="Z12" s="34"/>
      <c r="AA12" s="34"/>
      <c r="AB12" s="34"/>
      <c r="AC12" s="34"/>
      <c r="AD12" s="34"/>
      <c r="AE12" s="34"/>
    </row>
    <row r="13" spans="1:31" s="2" customFormat="1" ht="10.95" customHeight="1" hidden="1">
      <c r="A13" s="34"/>
      <c r="B13" s="39"/>
      <c r="C13" s="34"/>
      <c r="D13" s="34"/>
      <c r="E13" s="34"/>
      <c r="F13" s="34"/>
      <c r="G13" s="34"/>
      <c r="H13" s="34"/>
      <c r="I13" s="34"/>
      <c r="J13" s="34"/>
      <c r="K13" s="34"/>
      <c r="L13" s="106"/>
      <c r="S13" s="34"/>
      <c r="T13" s="34"/>
      <c r="U13" s="34"/>
      <c r="V13" s="34"/>
      <c r="W13" s="34"/>
      <c r="X13" s="34"/>
      <c r="Y13" s="34"/>
      <c r="Z13" s="34"/>
      <c r="AA13" s="34"/>
      <c r="AB13" s="34"/>
      <c r="AC13" s="34"/>
      <c r="AD13" s="34"/>
      <c r="AE13" s="34"/>
    </row>
    <row r="14" spans="1:31" s="2" customFormat="1" ht="12" customHeight="1" hidden="1">
      <c r="A14" s="34"/>
      <c r="B14" s="39"/>
      <c r="C14" s="34"/>
      <c r="D14" s="105" t="s">
        <v>24</v>
      </c>
      <c r="E14" s="34"/>
      <c r="F14" s="34"/>
      <c r="G14" s="34"/>
      <c r="H14" s="34"/>
      <c r="I14" s="105" t="s">
        <v>25</v>
      </c>
      <c r="J14" s="107" t="s">
        <v>18</v>
      </c>
      <c r="K14" s="34"/>
      <c r="L14" s="106"/>
      <c r="S14" s="34"/>
      <c r="T14" s="34"/>
      <c r="U14" s="34"/>
      <c r="V14" s="34"/>
      <c r="W14" s="34"/>
      <c r="X14" s="34"/>
      <c r="Y14" s="34"/>
      <c r="Z14" s="34"/>
      <c r="AA14" s="34"/>
      <c r="AB14" s="34"/>
      <c r="AC14" s="34"/>
      <c r="AD14" s="34"/>
      <c r="AE14" s="34"/>
    </row>
    <row r="15" spans="1:31" s="2" customFormat="1" ht="18" customHeight="1" hidden="1">
      <c r="A15" s="34"/>
      <c r="B15" s="39"/>
      <c r="C15" s="34"/>
      <c r="D15" s="34"/>
      <c r="E15" s="107" t="s">
        <v>26</v>
      </c>
      <c r="F15" s="34"/>
      <c r="G15" s="34"/>
      <c r="H15" s="34"/>
      <c r="I15" s="105" t="s">
        <v>27</v>
      </c>
      <c r="J15" s="107" t="s">
        <v>18</v>
      </c>
      <c r="K15" s="34"/>
      <c r="L15" s="106"/>
      <c r="S15" s="34"/>
      <c r="T15" s="34"/>
      <c r="U15" s="34"/>
      <c r="V15" s="34"/>
      <c r="W15" s="34"/>
      <c r="X15" s="34"/>
      <c r="Y15" s="34"/>
      <c r="Z15" s="34"/>
      <c r="AA15" s="34"/>
      <c r="AB15" s="34"/>
      <c r="AC15" s="34"/>
      <c r="AD15" s="34"/>
      <c r="AE15" s="34"/>
    </row>
    <row r="16" spans="1:31" s="2" customFormat="1" ht="6.9" customHeight="1" hidden="1">
      <c r="A16" s="34"/>
      <c r="B16" s="39"/>
      <c r="C16" s="34"/>
      <c r="D16" s="34"/>
      <c r="E16" s="34"/>
      <c r="F16" s="34"/>
      <c r="G16" s="34"/>
      <c r="H16" s="34"/>
      <c r="I16" s="34"/>
      <c r="J16" s="34"/>
      <c r="K16" s="34"/>
      <c r="L16" s="106"/>
      <c r="S16" s="34"/>
      <c r="T16" s="34"/>
      <c r="U16" s="34"/>
      <c r="V16" s="34"/>
      <c r="W16" s="34"/>
      <c r="X16" s="34"/>
      <c r="Y16" s="34"/>
      <c r="Z16" s="34"/>
      <c r="AA16" s="34"/>
      <c r="AB16" s="34"/>
      <c r="AC16" s="34"/>
      <c r="AD16" s="34"/>
      <c r="AE16" s="34"/>
    </row>
    <row r="17" spans="1:31" s="2" customFormat="1" ht="12" customHeight="1" hidden="1">
      <c r="A17" s="34"/>
      <c r="B17" s="39"/>
      <c r="C17" s="34"/>
      <c r="D17" s="105" t="s">
        <v>28</v>
      </c>
      <c r="E17" s="34"/>
      <c r="F17" s="34"/>
      <c r="G17" s="34"/>
      <c r="H17" s="34"/>
      <c r="I17" s="105" t="s">
        <v>25</v>
      </c>
      <c r="J17" s="30" t="str">
        <f>'Rekapitulace zakázky'!AN13</f>
        <v>Vyplň údaj</v>
      </c>
      <c r="K17" s="34"/>
      <c r="L17" s="106"/>
      <c r="S17" s="34"/>
      <c r="T17" s="34"/>
      <c r="U17" s="34"/>
      <c r="V17" s="34"/>
      <c r="W17" s="34"/>
      <c r="X17" s="34"/>
      <c r="Y17" s="34"/>
      <c r="Z17" s="34"/>
      <c r="AA17" s="34"/>
      <c r="AB17" s="34"/>
      <c r="AC17" s="34"/>
      <c r="AD17" s="34"/>
      <c r="AE17" s="34"/>
    </row>
    <row r="18" spans="1:31" s="2" customFormat="1" ht="18" customHeight="1" hidden="1">
      <c r="A18" s="34"/>
      <c r="B18" s="39"/>
      <c r="C18" s="34"/>
      <c r="D18" s="34"/>
      <c r="E18" s="288" t="str">
        <f>'Rekapitulace zakázky'!E14</f>
        <v>Vyplň údaj</v>
      </c>
      <c r="F18" s="289"/>
      <c r="G18" s="289"/>
      <c r="H18" s="289"/>
      <c r="I18" s="105" t="s">
        <v>27</v>
      </c>
      <c r="J18" s="30" t="str">
        <f>'Rekapitulace zakázky'!AN14</f>
        <v>Vyplň údaj</v>
      </c>
      <c r="K18" s="34"/>
      <c r="L18" s="106"/>
      <c r="S18" s="34"/>
      <c r="T18" s="34"/>
      <c r="U18" s="34"/>
      <c r="V18" s="34"/>
      <c r="W18" s="34"/>
      <c r="X18" s="34"/>
      <c r="Y18" s="34"/>
      <c r="Z18" s="34"/>
      <c r="AA18" s="34"/>
      <c r="AB18" s="34"/>
      <c r="AC18" s="34"/>
      <c r="AD18" s="34"/>
      <c r="AE18" s="34"/>
    </row>
    <row r="19" spans="1:31" s="2" customFormat="1" ht="6.9" customHeight="1" hidden="1">
      <c r="A19" s="34"/>
      <c r="B19" s="39"/>
      <c r="C19" s="34"/>
      <c r="D19" s="34"/>
      <c r="E19" s="34"/>
      <c r="F19" s="34"/>
      <c r="G19" s="34"/>
      <c r="H19" s="34"/>
      <c r="I19" s="34"/>
      <c r="J19" s="34"/>
      <c r="K19" s="34"/>
      <c r="L19" s="106"/>
      <c r="S19" s="34"/>
      <c r="T19" s="34"/>
      <c r="U19" s="34"/>
      <c r="V19" s="34"/>
      <c r="W19" s="34"/>
      <c r="X19" s="34"/>
      <c r="Y19" s="34"/>
      <c r="Z19" s="34"/>
      <c r="AA19" s="34"/>
      <c r="AB19" s="34"/>
      <c r="AC19" s="34"/>
      <c r="AD19" s="34"/>
      <c r="AE19" s="34"/>
    </row>
    <row r="20" spans="1:31" s="2" customFormat="1" ht="12" customHeight="1" hidden="1">
      <c r="A20" s="34"/>
      <c r="B20" s="39"/>
      <c r="C20" s="34"/>
      <c r="D20" s="105" t="s">
        <v>30</v>
      </c>
      <c r="E20" s="34"/>
      <c r="F20" s="34"/>
      <c r="G20" s="34"/>
      <c r="H20" s="34"/>
      <c r="I20" s="105" t="s">
        <v>25</v>
      </c>
      <c r="J20" s="107" t="s">
        <v>18</v>
      </c>
      <c r="K20" s="34"/>
      <c r="L20" s="106"/>
      <c r="S20" s="34"/>
      <c r="T20" s="34"/>
      <c r="U20" s="34"/>
      <c r="V20" s="34"/>
      <c r="W20" s="34"/>
      <c r="X20" s="34"/>
      <c r="Y20" s="34"/>
      <c r="Z20" s="34"/>
      <c r="AA20" s="34"/>
      <c r="AB20" s="34"/>
      <c r="AC20" s="34"/>
      <c r="AD20" s="34"/>
      <c r="AE20" s="34"/>
    </row>
    <row r="21" spans="1:31" s="2" customFormat="1" ht="18" customHeight="1" hidden="1">
      <c r="A21" s="34"/>
      <c r="B21" s="39"/>
      <c r="C21" s="34"/>
      <c r="D21" s="34"/>
      <c r="E21" s="107" t="s">
        <v>31</v>
      </c>
      <c r="F21" s="34"/>
      <c r="G21" s="34"/>
      <c r="H21" s="34"/>
      <c r="I21" s="105" t="s">
        <v>27</v>
      </c>
      <c r="J21" s="107" t="s">
        <v>18</v>
      </c>
      <c r="K21" s="34"/>
      <c r="L21" s="106"/>
      <c r="S21" s="34"/>
      <c r="T21" s="34"/>
      <c r="U21" s="34"/>
      <c r="V21" s="34"/>
      <c r="W21" s="34"/>
      <c r="X21" s="34"/>
      <c r="Y21" s="34"/>
      <c r="Z21" s="34"/>
      <c r="AA21" s="34"/>
      <c r="AB21" s="34"/>
      <c r="AC21" s="34"/>
      <c r="AD21" s="34"/>
      <c r="AE21" s="34"/>
    </row>
    <row r="22" spans="1:31" s="2" customFormat="1" ht="6.9" customHeight="1" hidden="1">
      <c r="A22" s="34"/>
      <c r="B22" s="39"/>
      <c r="C22" s="34"/>
      <c r="D22" s="34"/>
      <c r="E22" s="34"/>
      <c r="F22" s="34"/>
      <c r="G22" s="34"/>
      <c r="H22" s="34"/>
      <c r="I22" s="34"/>
      <c r="J22" s="34"/>
      <c r="K22" s="34"/>
      <c r="L22" s="106"/>
      <c r="S22" s="34"/>
      <c r="T22" s="34"/>
      <c r="U22" s="34"/>
      <c r="V22" s="34"/>
      <c r="W22" s="34"/>
      <c r="X22" s="34"/>
      <c r="Y22" s="34"/>
      <c r="Z22" s="34"/>
      <c r="AA22" s="34"/>
      <c r="AB22" s="34"/>
      <c r="AC22" s="34"/>
      <c r="AD22" s="34"/>
      <c r="AE22" s="34"/>
    </row>
    <row r="23" spans="1:31" s="2" customFormat="1" ht="12" customHeight="1" hidden="1">
      <c r="A23" s="34"/>
      <c r="B23" s="39"/>
      <c r="C23" s="34"/>
      <c r="D23" s="105" t="s">
        <v>33</v>
      </c>
      <c r="E23" s="34"/>
      <c r="F23" s="34"/>
      <c r="G23" s="34"/>
      <c r="H23" s="34"/>
      <c r="I23" s="105" t="s">
        <v>25</v>
      </c>
      <c r="J23" s="107" t="s">
        <v>18</v>
      </c>
      <c r="K23" s="34"/>
      <c r="L23" s="106"/>
      <c r="S23" s="34"/>
      <c r="T23" s="34"/>
      <c r="U23" s="34"/>
      <c r="V23" s="34"/>
      <c r="W23" s="34"/>
      <c r="X23" s="34"/>
      <c r="Y23" s="34"/>
      <c r="Z23" s="34"/>
      <c r="AA23" s="34"/>
      <c r="AB23" s="34"/>
      <c r="AC23" s="34"/>
      <c r="AD23" s="34"/>
      <c r="AE23" s="34"/>
    </row>
    <row r="24" spans="1:31" s="2" customFormat="1" ht="18" customHeight="1" hidden="1">
      <c r="A24" s="34"/>
      <c r="B24" s="39"/>
      <c r="C24" s="34"/>
      <c r="D24" s="34"/>
      <c r="E24" s="107" t="s">
        <v>26</v>
      </c>
      <c r="F24" s="34"/>
      <c r="G24" s="34"/>
      <c r="H24" s="34"/>
      <c r="I24" s="105" t="s">
        <v>27</v>
      </c>
      <c r="J24" s="107" t="s">
        <v>18</v>
      </c>
      <c r="K24" s="34"/>
      <c r="L24" s="106"/>
      <c r="S24" s="34"/>
      <c r="T24" s="34"/>
      <c r="U24" s="34"/>
      <c r="V24" s="34"/>
      <c r="W24" s="34"/>
      <c r="X24" s="34"/>
      <c r="Y24" s="34"/>
      <c r="Z24" s="34"/>
      <c r="AA24" s="34"/>
      <c r="AB24" s="34"/>
      <c r="AC24" s="34"/>
      <c r="AD24" s="34"/>
      <c r="AE24" s="34"/>
    </row>
    <row r="25" spans="1:31" s="2" customFormat="1" ht="6.9" customHeight="1" hidden="1">
      <c r="A25" s="34"/>
      <c r="B25" s="39"/>
      <c r="C25" s="34"/>
      <c r="D25" s="34"/>
      <c r="E25" s="34"/>
      <c r="F25" s="34"/>
      <c r="G25" s="34"/>
      <c r="H25" s="34"/>
      <c r="I25" s="34"/>
      <c r="J25" s="34"/>
      <c r="K25" s="34"/>
      <c r="L25" s="106"/>
      <c r="S25" s="34"/>
      <c r="T25" s="34"/>
      <c r="U25" s="34"/>
      <c r="V25" s="34"/>
      <c r="W25" s="34"/>
      <c r="X25" s="34"/>
      <c r="Y25" s="34"/>
      <c r="Z25" s="34"/>
      <c r="AA25" s="34"/>
      <c r="AB25" s="34"/>
      <c r="AC25" s="34"/>
      <c r="AD25" s="34"/>
      <c r="AE25" s="34"/>
    </row>
    <row r="26" spans="1:31" s="2" customFormat="1" ht="12" customHeight="1" hidden="1">
      <c r="A26" s="34"/>
      <c r="B26" s="39"/>
      <c r="C26" s="34"/>
      <c r="D26" s="105" t="s">
        <v>34</v>
      </c>
      <c r="E26" s="34"/>
      <c r="F26" s="34"/>
      <c r="G26" s="34"/>
      <c r="H26" s="34"/>
      <c r="I26" s="34"/>
      <c r="J26" s="34"/>
      <c r="K26" s="34"/>
      <c r="L26" s="106"/>
      <c r="S26" s="34"/>
      <c r="T26" s="34"/>
      <c r="U26" s="34"/>
      <c r="V26" s="34"/>
      <c r="W26" s="34"/>
      <c r="X26" s="34"/>
      <c r="Y26" s="34"/>
      <c r="Z26" s="34"/>
      <c r="AA26" s="34"/>
      <c r="AB26" s="34"/>
      <c r="AC26" s="34"/>
      <c r="AD26" s="34"/>
      <c r="AE26" s="34"/>
    </row>
    <row r="27" spans="1:31" s="8" customFormat="1" ht="71.25" customHeight="1" hidden="1">
      <c r="A27" s="109"/>
      <c r="B27" s="110"/>
      <c r="C27" s="109"/>
      <c r="D27" s="109"/>
      <c r="E27" s="290" t="s">
        <v>35</v>
      </c>
      <c r="F27" s="290"/>
      <c r="G27" s="290"/>
      <c r="H27" s="290"/>
      <c r="I27" s="109"/>
      <c r="J27" s="109"/>
      <c r="K27" s="109"/>
      <c r="L27" s="111"/>
      <c r="S27" s="109"/>
      <c r="T27" s="109"/>
      <c r="U27" s="109"/>
      <c r="V27" s="109"/>
      <c r="W27" s="109"/>
      <c r="X27" s="109"/>
      <c r="Y27" s="109"/>
      <c r="Z27" s="109"/>
      <c r="AA27" s="109"/>
      <c r="AB27" s="109"/>
      <c r="AC27" s="109"/>
      <c r="AD27" s="109"/>
      <c r="AE27" s="109"/>
    </row>
    <row r="28" spans="1:31" s="2" customFormat="1" ht="6.9" customHeight="1" hidden="1">
      <c r="A28" s="34"/>
      <c r="B28" s="39"/>
      <c r="C28" s="34"/>
      <c r="D28" s="34"/>
      <c r="E28" s="34"/>
      <c r="F28" s="34"/>
      <c r="G28" s="34"/>
      <c r="H28" s="34"/>
      <c r="I28" s="34"/>
      <c r="J28" s="34"/>
      <c r="K28" s="34"/>
      <c r="L28" s="106"/>
      <c r="S28" s="34"/>
      <c r="T28" s="34"/>
      <c r="U28" s="34"/>
      <c r="V28" s="34"/>
      <c r="W28" s="34"/>
      <c r="X28" s="34"/>
      <c r="Y28" s="34"/>
      <c r="Z28" s="34"/>
      <c r="AA28" s="34"/>
      <c r="AB28" s="34"/>
      <c r="AC28" s="34"/>
      <c r="AD28" s="34"/>
      <c r="AE28" s="34"/>
    </row>
    <row r="29" spans="1:31" s="2" customFormat="1" ht="6.9" customHeight="1" hidden="1">
      <c r="A29" s="34"/>
      <c r="B29" s="39"/>
      <c r="C29" s="34"/>
      <c r="D29" s="112"/>
      <c r="E29" s="112"/>
      <c r="F29" s="112"/>
      <c r="G29" s="112"/>
      <c r="H29" s="112"/>
      <c r="I29" s="112"/>
      <c r="J29" s="112"/>
      <c r="K29" s="112"/>
      <c r="L29" s="106"/>
      <c r="S29" s="34"/>
      <c r="T29" s="34"/>
      <c r="U29" s="34"/>
      <c r="V29" s="34"/>
      <c r="W29" s="34"/>
      <c r="X29" s="34"/>
      <c r="Y29" s="34"/>
      <c r="Z29" s="34"/>
      <c r="AA29" s="34"/>
      <c r="AB29" s="34"/>
      <c r="AC29" s="34"/>
      <c r="AD29" s="34"/>
      <c r="AE29" s="34"/>
    </row>
    <row r="30" spans="1:31" s="2" customFormat="1" ht="25.35" customHeight="1" hidden="1">
      <c r="A30" s="34"/>
      <c r="B30" s="39"/>
      <c r="C30" s="34"/>
      <c r="D30" s="113" t="s">
        <v>36</v>
      </c>
      <c r="E30" s="34"/>
      <c r="F30" s="34"/>
      <c r="G30" s="34"/>
      <c r="H30" s="34"/>
      <c r="I30" s="34"/>
      <c r="J30" s="114">
        <f>ROUND(J79,15)</f>
        <v>0</v>
      </c>
      <c r="K30" s="34"/>
      <c r="L30" s="106"/>
      <c r="S30" s="34"/>
      <c r="T30" s="34"/>
      <c r="U30" s="34"/>
      <c r="V30" s="34"/>
      <c r="W30" s="34"/>
      <c r="X30" s="34"/>
      <c r="Y30" s="34"/>
      <c r="Z30" s="34"/>
      <c r="AA30" s="34"/>
      <c r="AB30" s="34"/>
      <c r="AC30" s="34"/>
      <c r="AD30" s="34"/>
      <c r="AE30" s="34"/>
    </row>
    <row r="31" spans="1:31" s="2" customFormat="1" ht="6.9" customHeight="1" hidden="1">
      <c r="A31" s="34"/>
      <c r="B31" s="39"/>
      <c r="C31" s="34"/>
      <c r="D31" s="112"/>
      <c r="E31" s="112"/>
      <c r="F31" s="112"/>
      <c r="G31" s="112"/>
      <c r="H31" s="112"/>
      <c r="I31" s="112"/>
      <c r="J31" s="112"/>
      <c r="K31" s="112"/>
      <c r="L31" s="106"/>
      <c r="S31" s="34"/>
      <c r="T31" s="34"/>
      <c r="U31" s="34"/>
      <c r="V31" s="34"/>
      <c r="W31" s="34"/>
      <c r="X31" s="34"/>
      <c r="Y31" s="34"/>
      <c r="Z31" s="34"/>
      <c r="AA31" s="34"/>
      <c r="AB31" s="34"/>
      <c r="AC31" s="34"/>
      <c r="AD31" s="34"/>
      <c r="AE31" s="34"/>
    </row>
    <row r="32" spans="1:31" s="2" customFormat="1" ht="14.4" customHeight="1" hidden="1">
      <c r="A32" s="34"/>
      <c r="B32" s="39"/>
      <c r="C32" s="34"/>
      <c r="D32" s="34"/>
      <c r="E32" s="34"/>
      <c r="F32" s="115" t="s">
        <v>38</v>
      </c>
      <c r="G32" s="34"/>
      <c r="H32" s="34"/>
      <c r="I32" s="115" t="s">
        <v>37</v>
      </c>
      <c r="J32" s="115" t="s">
        <v>39</v>
      </c>
      <c r="K32" s="34"/>
      <c r="L32" s="106"/>
      <c r="S32" s="34"/>
      <c r="T32" s="34"/>
      <c r="U32" s="34"/>
      <c r="V32" s="34"/>
      <c r="W32" s="34"/>
      <c r="X32" s="34"/>
      <c r="Y32" s="34"/>
      <c r="Z32" s="34"/>
      <c r="AA32" s="34"/>
      <c r="AB32" s="34"/>
      <c r="AC32" s="34"/>
      <c r="AD32" s="34"/>
      <c r="AE32" s="34"/>
    </row>
    <row r="33" spans="1:31" s="2" customFormat="1" ht="14.4" customHeight="1" hidden="1">
      <c r="A33" s="34"/>
      <c r="B33" s="39"/>
      <c r="C33" s="34"/>
      <c r="D33" s="116" t="s">
        <v>40</v>
      </c>
      <c r="E33" s="105" t="s">
        <v>41</v>
      </c>
      <c r="F33" s="117">
        <f>ROUND((SUM(BE79:BE81)),15)</f>
        <v>0</v>
      </c>
      <c r="G33" s="34"/>
      <c r="H33" s="34"/>
      <c r="I33" s="118">
        <v>0.21</v>
      </c>
      <c r="J33" s="117">
        <f>ROUND(((SUM(BE79:BE81))*I33),15)</f>
        <v>0</v>
      </c>
      <c r="K33" s="34"/>
      <c r="L33" s="106"/>
      <c r="S33" s="34"/>
      <c r="T33" s="34"/>
      <c r="U33" s="34"/>
      <c r="V33" s="34"/>
      <c r="W33" s="34"/>
      <c r="X33" s="34"/>
      <c r="Y33" s="34"/>
      <c r="Z33" s="34"/>
      <c r="AA33" s="34"/>
      <c r="AB33" s="34"/>
      <c r="AC33" s="34"/>
      <c r="AD33" s="34"/>
      <c r="AE33" s="34"/>
    </row>
    <row r="34" spans="1:31" s="2" customFormat="1" ht="14.4" customHeight="1" hidden="1">
      <c r="A34" s="34"/>
      <c r="B34" s="39"/>
      <c r="C34" s="34"/>
      <c r="D34" s="34"/>
      <c r="E34" s="105" t="s">
        <v>42</v>
      </c>
      <c r="F34" s="117">
        <f>ROUND((SUM(BF79:BF81)),15)</f>
        <v>0</v>
      </c>
      <c r="G34" s="34"/>
      <c r="H34" s="34"/>
      <c r="I34" s="118">
        <v>0.15</v>
      </c>
      <c r="J34" s="117">
        <f>ROUND(((SUM(BF79:BF81))*I34),15)</f>
        <v>0</v>
      </c>
      <c r="K34" s="34"/>
      <c r="L34" s="106"/>
      <c r="S34" s="34"/>
      <c r="T34" s="34"/>
      <c r="U34" s="34"/>
      <c r="V34" s="34"/>
      <c r="W34" s="34"/>
      <c r="X34" s="34"/>
      <c r="Y34" s="34"/>
      <c r="Z34" s="34"/>
      <c r="AA34" s="34"/>
      <c r="AB34" s="34"/>
      <c r="AC34" s="34"/>
      <c r="AD34" s="34"/>
      <c r="AE34" s="34"/>
    </row>
    <row r="35" spans="1:31" s="2" customFormat="1" ht="14.4" customHeight="1" hidden="1">
      <c r="A35" s="34"/>
      <c r="B35" s="39"/>
      <c r="C35" s="34"/>
      <c r="D35" s="34"/>
      <c r="E35" s="105" t="s">
        <v>43</v>
      </c>
      <c r="F35" s="117">
        <f>ROUND((SUM(BG79:BG81)),15)</f>
        <v>0</v>
      </c>
      <c r="G35" s="34"/>
      <c r="H35" s="34"/>
      <c r="I35" s="118">
        <v>0.21</v>
      </c>
      <c r="J35" s="117">
        <f>0</f>
        <v>0</v>
      </c>
      <c r="K35" s="34"/>
      <c r="L35" s="106"/>
      <c r="S35" s="34"/>
      <c r="T35" s="34"/>
      <c r="U35" s="34"/>
      <c r="V35" s="34"/>
      <c r="W35" s="34"/>
      <c r="X35" s="34"/>
      <c r="Y35" s="34"/>
      <c r="Z35" s="34"/>
      <c r="AA35" s="34"/>
      <c r="AB35" s="34"/>
      <c r="AC35" s="34"/>
      <c r="AD35" s="34"/>
      <c r="AE35" s="34"/>
    </row>
    <row r="36" spans="1:31" s="2" customFormat="1" ht="14.4" customHeight="1" hidden="1">
      <c r="A36" s="34"/>
      <c r="B36" s="39"/>
      <c r="C36" s="34"/>
      <c r="D36" s="34"/>
      <c r="E36" s="105" t="s">
        <v>44</v>
      </c>
      <c r="F36" s="117">
        <f>ROUND((SUM(BH79:BH81)),15)</f>
        <v>0</v>
      </c>
      <c r="G36" s="34"/>
      <c r="H36" s="34"/>
      <c r="I36" s="118">
        <v>0.15</v>
      </c>
      <c r="J36" s="117">
        <f>0</f>
        <v>0</v>
      </c>
      <c r="K36" s="34"/>
      <c r="L36" s="106"/>
      <c r="S36" s="34"/>
      <c r="T36" s="34"/>
      <c r="U36" s="34"/>
      <c r="V36" s="34"/>
      <c r="W36" s="34"/>
      <c r="X36" s="34"/>
      <c r="Y36" s="34"/>
      <c r="Z36" s="34"/>
      <c r="AA36" s="34"/>
      <c r="AB36" s="34"/>
      <c r="AC36" s="34"/>
      <c r="AD36" s="34"/>
      <c r="AE36" s="34"/>
    </row>
    <row r="37" spans="1:31" s="2" customFormat="1" ht="14.4" customHeight="1" hidden="1">
      <c r="A37" s="34"/>
      <c r="B37" s="39"/>
      <c r="C37" s="34"/>
      <c r="D37" s="34"/>
      <c r="E37" s="105" t="s">
        <v>45</v>
      </c>
      <c r="F37" s="117">
        <f>ROUND((SUM(BI79:BI81)),15)</f>
        <v>0</v>
      </c>
      <c r="G37" s="34"/>
      <c r="H37" s="34"/>
      <c r="I37" s="118">
        <v>0</v>
      </c>
      <c r="J37" s="117">
        <f>0</f>
        <v>0</v>
      </c>
      <c r="K37" s="34"/>
      <c r="L37" s="106"/>
      <c r="S37" s="34"/>
      <c r="T37" s="34"/>
      <c r="U37" s="34"/>
      <c r="V37" s="34"/>
      <c r="W37" s="34"/>
      <c r="X37" s="34"/>
      <c r="Y37" s="34"/>
      <c r="Z37" s="34"/>
      <c r="AA37" s="34"/>
      <c r="AB37" s="34"/>
      <c r="AC37" s="34"/>
      <c r="AD37" s="34"/>
      <c r="AE37" s="34"/>
    </row>
    <row r="38" spans="1:31" s="2" customFormat="1" ht="6.9" customHeight="1" hidden="1">
      <c r="A38" s="34"/>
      <c r="B38" s="39"/>
      <c r="C38" s="34"/>
      <c r="D38" s="34"/>
      <c r="E38" s="34"/>
      <c r="F38" s="34"/>
      <c r="G38" s="34"/>
      <c r="H38" s="34"/>
      <c r="I38" s="34"/>
      <c r="J38" s="34"/>
      <c r="K38" s="34"/>
      <c r="L38" s="106"/>
      <c r="S38" s="34"/>
      <c r="T38" s="34"/>
      <c r="U38" s="34"/>
      <c r="V38" s="34"/>
      <c r="W38" s="34"/>
      <c r="X38" s="34"/>
      <c r="Y38" s="34"/>
      <c r="Z38" s="34"/>
      <c r="AA38" s="34"/>
      <c r="AB38" s="34"/>
      <c r="AC38" s="34"/>
      <c r="AD38" s="34"/>
      <c r="AE38" s="34"/>
    </row>
    <row r="39" spans="1:31" s="2" customFormat="1" ht="25.35" customHeight="1" hidden="1">
      <c r="A39" s="34"/>
      <c r="B39" s="39"/>
      <c r="C39" s="119"/>
      <c r="D39" s="120" t="s">
        <v>46</v>
      </c>
      <c r="E39" s="121"/>
      <c r="F39" s="121"/>
      <c r="G39" s="122" t="s">
        <v>47</v>
      </c>
      <c r="H39" s="123" t="s">
        <v>48</v>
      </c>
      <c r="I39" s="121"/>
      <c r="J39" s="124">
        <f>SUM(J30:J37)</f>
        <v>0</v>
      </c>
      <c r="K39" s="125"/>
      <c r="L39" s="106"/>
      <c r="S39" s="34"/>
      <c r="T39" s="34"/>
      <c r="U39" s="34"/>
      <c r="V39" s="34"/>
      <c r="W39" s="34"/>
      <c r="X39" s="34"/>
      <c r="Y39" s="34"/>
      <c r="Z39" s="34"/>
      <c r="AA39" s="34"/>
      <c r="AB39" s="34"/>
      <c r="AC39" s="34"/>
      <c r="AD39" s="34"/>
      <c r="AE39" s="34"/>
    </row>
    <row r="40" spans="1:31" s="2" customFormat="1" ht="14.4" customHeight="1" hidden="1">
      <c r="A40" s="34"/>
      <c r="B40" s="126"/>
      <c r="C40" s="127"/>
      <c r="D40" s="127"/>
      <c r="E40" s="127"/>
      <c r="F40" s="127"/>
      <c r="G40" s="127"/>
      <c r="H40" s="127"/>
      <c r="I40" s="127"/>
      <c r="J40" s="127"/>
      <c r="K40" s="127"/>
      <c r="L40" s="106"/>
      <c r="S40" s="34"/>
      <c r="T40" s="34"/>
      <c r="U40" s="34"/>
      <c r="V40" s="34"/>
      <c r="W40" s="34"/>
      <c r="X40" s="34"/>
      <c r="Y40" s="34"/>
      <c r="Z40" s="34"/>
      <c r="AA40" s="34"/>
      <c r="AB40" s="34"/>
      <c r="AC40" s="34"/>
      <c r="AD40" s="34"/>
      <c r="AE40" s="34"/>
    </row>
    <row r="41" ht="12" hidden="1"/>
    <row r="42" ht="12" hidden="1"/>
    <row r="43" ht="12" hidden="1"/>
    <row r="44" spans="1:31" s="2" customFormat="1" ht="6.9" customHeight="1">
      <c r="A44" s="34"/>
      <c r="B44" s="128"/>
      <c r="C44" s="129"/>
      <c r="D44" s="129"/>
      <c r="E44" s="129"/>
      <c r="F44" s="129"/>
      <c r="G44" s="129"/>
      <c r="H44" s="129"/>
      <c r="I44" s="129"/>
      <c r="J44" s="129"/>
      <c r="K44" s="129"/>
      <c r="L44" s="106"/>
      <c r="S44" s="34"/>
      <c r="T44" s="34"/>
      <c r="U44" s="34"/>
      <c r="V44" s="34"/>
      <c r="W44" s="34"/>
      <c r="X44" s="34"/>
      <c r="Y44" s="34"/>
      <c r="Z44" s="34"/>
      <c r="AA44" s="34"/>
      <c r="AB44" s="34"/>
      <c r="AC44" s="34"/>
      <c r="AD44" s="34"/>
      <c r="AE44" s="34"/>
    </row>
    <row r="45" spans="1:31" s="2" customFormat="1" ht="24.9" customHeight="1">
      <c r="A45" s="34"/>
      <c r="B45" s="35"/>
      <c r="C45" s="23" t="s">
        <v>89</v>
      </c>
      <c r="D45" s="36"/>
      <c r="E45" s="36"/>
      <c r="F45" s="36"/>
      <c r="G45" s="36"/>
      <c r="H45" s="36"/>
      <c r="I45" s="36"/>
      <c r="J45" s="36"/>
      <c r="K45" s="36"/>
      <c r="L45" s="106"/>
      <c r="S45" s="34"/>
      <c r="T45" s="34"/>
      <c r="U45" s="34"/>
      <c r="V45" s="34"/>
      <c r="W45" s="34"/>
      <c r="X45" s="34"/>
      <c r="Y45" s="34"/>
      <c r="Z45" s="34"/>
      <c r="AA45" s="34"/>
      <c r="AB45" s="34"/>
      <c r="AC45" s="34"/>
      <c r="AD45" s="34"/>
      <c r="AE45" s="34"/>
    </row>
    <row r="46" spans="1:31" s="2" customFormat="1" ht="6.9" customHeight="1">
      <c r="A46" s="34"/>
      <c r="B46" s="35"/>
      <c r="C46" s="36"/>
      <c r="D46" s="36"/>
      <c r="E46" s="36"/>
      <c r="F46" s="36"/>
      <c r="G46" s="36"/>
      <c r="H46" s="36"/>
      <c r="I46" s="36"/>
      <c r="J46" s="36"/>
      <c r="K46" s="36"/>
      <c r="L46" s="106"/>
      <c r="S46" s="34"/>
      <c r="T46" s="34"/>
      <c r="U46" s="34"/>
      <c r="V46" s="34"/>
      <c r="W46" s="34"/>
      <c r="X46" s="34"/>
      <c r="Y46" s="34"/>
      <c r="Z46" s="34"/>
      <c r="AA46" s="34"/>
      <c r="AB46" s="34"/>
      <c r="AC46" s="34"/>
      <c r="AD46" s="34"/>
      <c r="AE46" s="34"/>
    </row>
    <row r="47" spans="1:31" s="2" customFormat="1" ht="12" customHeight="1">
      <c r="A47" s="34"/>
      <c r="B47" s="35"/>
      <c r="C47" s="29" t="s">
        <v>15</v>
      </c>
      <c r="D47" s="36"/>
      <c r="E47" s="36"/>
      <c r="F47" s="36"/>
      <c r="G47" s="36"/>
      <c r="H47" s="36"/>
      <c r="I47" s="36"/>
      <c r="J47" s="36"/>
      <c r="K47" s="36"/>
      <c r="L47" s="106"/>
      <c r="S47" s="34"/>
      <c r="T47" s="34"/>
      <c r="U47" s="34"/>
      <c r="V47" s="34"/>
      <c r="W47" s="34"/>
      <c r="X47" s="34"/>
      <c r="Y47" s="34"/>
      <c r="Z47" s="34"/>
      <c r="AA47" s="34"/>
      <c r="AB47" s="34"/>
      <c r="AC47" s="34"/>
      <c r="AD47" s="34"/>
      <c r="AE47" s="34"/>
    </row>
    <row r="48" spans="1:31" s="2" customFormat="1" ht="16.5" customHeight="1">
      <c r="A48" s="34"/>
      <c r="B48" s="35"/>
      <c r="C48" s="36"/>
      <c r="D48" s="36"/>
      <c r="E48" s="282" t="str">
        <f>E7</f>
        <v>Oprava trati v úseku Pilníkov - Trutnov</v>
      </c>
      <c r="F48" s="283"/>
      <c r="G48" s="283"/>
      <c r="H48" s="283"/>
      <c r="I48" s="36"/>
      <c r="J48" s="36"/>
      <c r="K48" s="36"/>
      <c r="L48" s="106"/>
      <c r="S48" s="34"/>
      <c r="T48" s="34"/>
      <c r="U48" s="34"/>
      <c r="V48" s="34"/>
      <c r="W48" s="34"/>
      <c r="X48" s="34"/>
      <c r="Y48" s="34"/>
      <c r="Z48" s="34"/>
      <c r="AA48" s="34"/>
      <c r="AB48" s="34"/>
      <c r="AC48" s="34"/>
      <c r="AD48" s="34"/>
      <c r="AE48" s="34"/>
    </row>
    <row r="49" spans="1:31" s="2" customFormat="1" ht="12" customHeight="1">
      <c r="A49" s="34"/>
      <c r="B49" s="35"/>
      <c r="C49" s="29" t="s">
        <v>87</v>
      </c>
      <c r="D49" s="36"/>
      <c r="E49" s="36"/>
      <c r="F49" s="36"/>
      <c r="G49" s="36"/>
      <c r="H49" s="36"/>
      <c r="I49" s="36"/>
      <c r="J49" s="36"/>
      <c r="K49" s="36"/>
      <c r="L49" s="106"/>
      <c r="S49" s="34"/>
      <c r="T49" s="34"/>
      <c r="U49" s="34"/>
      <c r="V49" s="34"/>
      <c r="W49" s="34"/>
      <c r="X49" s="34"/>
      <c r="Y49" s="34"/>
      <c r="Z49" s="34"/>
      <c r="AA49" s="34"/>
      <c r="AB49" s="34"/>
      <c r="AC49" s="34"/>
      <c r="AD49" s="34"/>
      <c r="AE49" s="34"/>
    </row>
    <row r="50" spans="1:31" s="2" customFormat="1" ht="16.5" customHeight="1">
      <c r="A50" s="34"/>
      <c r="B50" s="35"/>
      <c r="C50" s="36"/>
      <c r="D50" s="36"/>
      <c r="E50" s="245" t="str">
        <f>E9</f>
        <v xml:space="preserve">SO 02 - NEOCEŇOVAT- Materiál dodávaný objednatelem </v>
      </c>
      <c r="F50" s="281"/>
      <c r="G50" s="281"/>
      <c r="H50" s="281"/>
      <c r="I50" s="36"/>
      <c r="J50" s="36"/>
      <c r="K50" s="36"/>
      <c r="L50" s="106"/>
      <c r="S50" s="34"/>
      <c r="T50" s="34"/>
      <c r="U50" s="34"/>
      <c r="V50" s="34"/>
      <c r="W50" s="34"/>
      <c r="X50" s="34"/>
      <c r="Y50" s="34"/>
      <c r="Z50" s="34"/>
      <c r="AA50" s="34"/>
      <c r="AB50" s="34"/>
      <c r="AC50" s="34"/>
      <c r="AD50" s="34"/>
      <c r="AE50" s="34"/>
    </row>
    <row r="51" spans="1:31" s="2" customFormat="1" ht="6.9" customHeight="1">
      <c r="A51" s="34"/>
      <c r="B51" s="35"/>
      <c r="C51" s="36"/>
      <c r="D51" s="36"/>
      <c r="E51" s="36"/>
      <c r="F51" s="36"/>
      <c r="G51" s="36"/>
      <c r="H51" s="36"/>
      <c r="I51" s="36"/>
      <c r="J51" s="36"/>
      <c r="K51" s="36"/>
      <c r="L51" s="106"/>
      <c r="S51" s="34"/>
      <c r="T51" s="34"/>
      <c r="U51" s="34"/>
      <c r="V51" s="34"/>
      <c r="W51" s="34"/>
      <c r="X51" s="34"/>
      <c r="Y51" s="34"/>
      <c r="Z51" s="34"/>
      <c r="AA51" s="34"/>
      <c r="AB51" s="34"/>
      <c r="AC51" s="34"/>
      <c r="AD51" s="34"/>
      <c r="AE51" s="34"/>
    </row>
    <row r="52" spans="1:31" s="2" customFormat="1" ht="12" customHeight="1">
      <c r="A52" s="34"/>
      <c r="B52" s="35"/>
      <c r="C52" s="29" t="s">
        <v>20</v>
      </c>
      <c r="D52" s="36"/>
      <c r="E52" s="36"/>
      <c r="F52" s="27" t="str">
        <f>F12</f>
        <v>TÚ Pilníkov - Trutnov</v>
      </c>
      <c r="G52" s="36"/>
      <c r="H52" s="36"/>
      <c r="I52" s="29" t="s">
        <v>22</v>
      </c>
      <c r="J52" s="59" t="str">
        <f>IF(J12="","",J12)</f>
        <v>5. 1. 2021</v>
      </c>
      <c r="K52" s="36"/>
      <c r="L52" s="106"/>
      <c r="S52" s="34"/>
      <c r="T52" s="34"/>
      <c r="U52" s="34"/>
      <c r="V52" s="34"/>
      <c r="W52" s="34"/>
      <c r="X52" s="34"/>
      <c r="Y52" s="34"/>
      <c r="Z52" s="34"/>
      <c r="AA52" s="34"/>
      <c r="AB52" s="34"/>
      <c r="AC52" s="34"/>
      <c r="AD52" s="34"/>
      <c r="AE52" s="34"/>
    </row>
    <row r="53" spans="1:31" s="2" customFormat="1" ht="6.9" customHeight="1">
      <c r="A53" s="34"/>
      <c r="B53" s="35"/>
      <c r="C53" s="36"/>
      <c r="D53" s="36"/>
      <c r="E53" s="36"/>
      <c r="F53" s="36"/>
      <c r="G53" s="36"/>
      <c r="H53" s="36"/>
      <c r="I53" s="36"/>
      <c r="J53" s="36"/>
      <c r="K53" s="36"/>
      <c r="L53" s="106"/>
      <c r="S53" s="34"/>
      <c r="T53" s="34"/>
      <c r="U53" s="34"/>
      <c r="V53" s="34"/>
      <c r="W53" s="34"/>
      <c r="X53" s="34"/>
      <c r="Y53" s="34"/>
      <c r="Z53" s="34"/>
      <c r="AA53" s="34"/>
      <c r="AB53" s="34"/>
      <c r="AC53" s="34"/>
      <c r="AD53" s="34"/>
      <c r="AE53" s="34"/>
    </row>
    <row r="54" spans="1:31" s="2" customFormat="1" ht="25.65" customHeight="1">
      <c r="A54" s="34"/>
      <c r="B54" s="35"/>
      <c r="C54" s="29" t="s">
        <v>24</v>
      </c>
      <c r="D54" s="36"/>
      <c r="E54" s="36"/>
      <c r="F54" s="27" t="str">
        <f>E15</f>
        <v>Správa železnic, s.o.</v>
      </c>
      <c r="G54" s="36"/>
      <c r="H54" s="36"/>
      <c r="I54" s="29" t="s">
        <v>30</v>
      </c>
      <c r="J54" s="32" t="str">
        <f>E21</f>
        <v>Bez projektové dokumentace</v>
      </c>
      <c r="K54" s="36"/>
      <c r="L54" s="106"/>
      <c r="S54" s="34"/>
      <c r="T54" s="34"/>
      <c r="U54" s="34"/>
      <c r="V54" s="34"/>
      <c r="W54" s="34"/>
      <c r="X54" s="34"/>
      <c r="Y54" s="34"/>
      <c r="Z54" s="34"/>
      <c r="AA54" s="34"/>
      <c r="AB54" s="34"/>
      <c r="AC54" s="34"/>
      <c r="AD54" s="34"/>
      <c r="AE54" s="34"/>
    </row>
    <row r="55" spans="1:31" s="2" customFormat="1" ht="15.15" customHeight="1">
      <c r="A55" s="34"/>
      <c r="B55" s="35"/>
      <c r="C55" s="29" t="s">
        <v>28</v>
      </c>
      <c r="D55" s="36"/>
      <c r="E55" s="36"/>
      <c r="F55" s="27" t="str">
        <f>IF(E18="","",E18)</f>
        <v>Vyplň údaj</v>
      </c>
      <c r="G55" s="36"/>
      <c r="H55" s="36"/>
      <c r="I55" s="29" t="s">
        <v>33</v>
      </c>
      <c r="J55" s="32" t="str">
        <f>E24</f>
        <v>Správa železnic, s.o.</v>
      </c>
      <c r="K55" s="36"/>
      <c r="L55" s="106"/>
      <c r="S55" s="34"/>
      <c r="T55" s="34"/>
      <c r="U55" s="34"/>
      <c r="V55" s="34"/>
      <c r="W55" s="34"/>
      <c r="X55" s="34"/>
      <c r="Y55" s="34"/>
      <c r="Z55" s="34"/>
      <c r="AA55" s="34"/>
      <c r="AB55" s="34"/>
      <c r="AC55" s="34"/>
      <c r="AD55" s="34"/>
      <c r="AE55" s="34"/>
    </row>
    <row r="56" spans="1:31" s="2" customFormat="1" ht="10.35" customHeight="1">
      <c r="A56" s="34"/>
      <c r="B56" s="35"/>
      <c r="C56" s="36"/>
      <c r="D56" s="36"/>
      <c r="E56" s="36"/>
      <c r="F56" s="36"/>
      <c r="G56" s="36"/>
      <c r="H56" s="36"/>
      <c r="I56" s="36"/>
      <c r="J56" s="36"/>
      <c r="K56" s="36"/>
      <c r="L56" s="106"/>
      <c r="S56" s="34"/>
      <c r="T56" s="34"/>
      <c r="U56" s="34"/>
      <c r="V56" s="34"/>
      <c r="W56" s="34"/>
      <c r="X56" s="34"/>
      <c r="Y56" s="34"/>
      <c r="Z56" s="34"/>
      <c r="AA56" s="34"/>
      <c r="AB56" s="34"/>
      <c r="AC56" s="34"/>
      <c r="AD56" s="34"/>
      <c r="AE56" s="34"/>
    </row>
    <row r="57" spans="1:31" s="2" customFormat="1" ht="29.25" customHeight="1">
      <c r="A57" s="34"/>
      <c r="B57" s="35"/>
      <c r="C57" s="130" t="s">
        <v>90</v>
      </c>
      <c r="D57" s="131"/>
      <c r="E57" s="131"/>
      <c r="F57" s="131"/>
      <c r="G57" s="131"/>
      <c r="H57" s="131"/>
      <c r="I57" s="131"/>
      <c r="J57" s="132" t="s">
        <v>91</v>
      </c>
      <c r="K57" s="131"/>
      <c r="L57" s="106"/>
      <c r="S57" s="34"/>
      <c r="T57" s="34"/>
      <c r="U57" s="34"/>
      <c r="V57" s="34"/>
      <c r="W57" s="34"/>
      <c r="X57" s="34"/>
      <c r="Y57" s="34"/>
      <c r="Z57" s="34"/>
      <c r="AA57" s="34"/>
      <c r="AB57" s="34"/>
      <c r="AC57" s="34"/>
      <c r="AD57" s="34"/>
      <c r="AE57" s="34"/>
    </row>
    <row r="58" spans="1:31" s="2" customFormat="1" ht="10.35" customHeight="1">
      <c r="A58" s="34"/>
      <c r="B58" s="35"/>
      <c r="C58" s="36"/>
      <c r="D58" s="36"/>
      <c r="E58" s="36"/>
      <c r="F58" s="36"/>
      <c r="G58" s="36"/>
      <c r="H58" s="36"/>
      <c r="I58" s="36"/>
      <c r="J58" s="36"/>
      <c r="K58" s="36"/>
      <c r="L58" s="106"/>
      <c r="S58" s="34"/>
      <c r="T58" s="34"/>
      <c r="U58" s="34"/>
      <c r="V58" s="34"/>
      <c r="W58" s="34"/>
      <c r="X58" s="34"/>
      <c r="Y58" s="34"/>
      <c r="Z58" s="34"/>
      <c r="AA58" s="34"/>
      <c r="AB58" s="34"/>
      <c r="AC58" s="34"/>
      <c r="AD58" s="34"/>
      <c r="AE58" s="34"/>
    </row>
    <row r="59" spans="1:47" s="2" customFormat="1" ht="22.95" customHeight="1">
      <c r="A59" s="34"/>
      <c r="B59" s="35"/>
      <c r="C59" s="133" t="s">
        <v>68</v>
      </c>
      <c r="D59" s="36"/>
      <c r="E59" s="36"/>
      <c r="F59" s="36"/>
      <c r="G59" s="36"/>
      <c r="H59" s="36"/>
      <c r="I59" s="36"/>
      <c r="J59" s="77">
        <f>J79</f>
        <v>0</v>
      </c>
      <c r="K59" s="36"/>
      <c r="L59" s="106"/>
      <c r="S59" s="34"/>
      <c r="T59" s="34"/>
      <c r="U59" s="34"/>
      <c r="V59" s="34"/>
      <c r="W59" s="34"/>
      <c r="X59" s="34"/>
      <c r="Y59" s="34"/>
      <c r="Z59" s="34"/>
      <c r="AA59" s="34"/>
      <c r="AB59" s="34"/>
      <c r="AC59" s="34"/>
      <c r="AD59" s="34"/>
      <c r="AE59" s="34"/>
      <c r="AU59" s="17" t="s">
        <v>92</v>
      </c>
    </row>
    <row r="60" spans="1:31" s="2" customFormat="1" ht="21.75" customHeight="1">
      <c r="A60" s="34"/>
      <c r="B60" s="35"/>
      <c r="C60" s="36"/>
      <c r="D60" s="36"/>
      <c r="E60" s="36"/>
      <c r="F60" s="36"/>
      <c r="G60" s="36"/>
      <c r="H60" s="36"/>
      <c r="I60" s="36"/>
      <c r="J60" s="36"/>
      <c r="K60" s="36"/>
      <c r="L60" s="106"/>
      <c r="S60" s="34"/>
      <c r="T60" s="34"/>
      <c r="U60" s="34"/>
      <c r="V60" s="34"/>
      <c r="W60" s="34"/>
      <c r="X60" s="34"/>
      <c r="Y60" s="34"/>
      <c r="Z60" s="34"/>
      <c r="AA60" s="34"/>
      <c r="AB60" s="34"/>
      <c r="AC60" s="34"/>
      <c r="AD60" s="34"/>
      <c r="AE60" s="34"/>
    </row>
    <row r="61" spans="1:31" s="2" customFormat="1" ht="6.9" customHeight="1">
      <c r="A61" s="34"/>
      <c r="B61" s="47"/>
      <c r="C61" s="48"/>
      <c r="D61" s="48"/>
      <c r="E61" s="48"/>
      <c r="F61" s="48"/>
      <c r="G61" s="48"/>
      <c r="H61" s="48"/>
      <c r="I61" s="48"/>
      <c r="J61" s="48"/>
      <c r="K61" s="48"/>
      <c r="L61" s="106"/>
      <c r="S61" s="34"/>
      <c r="T61" s="34"/>
      <c r="U61" s="34"/>
      <c r="V61" s="34"/>
      <c r="W61" s="34"/>
      <c r="X61" s="34"/>
      <c r="Y61" s="34"/>
      <c r="Z61" s="34"/>
      <c r="AA61" s="34"/>
      <c r="AB61" s="34"/>
      <c r="AC61" s="34"/>
      <c r="AD61" s="34"/>
      <c r="AE61" s="34"/>
    </row>
    <row r="65" spans="1:31" s="2" customFormat="1" ht="6.9" customHeight="1">
      <c r="A65" s="34"/>
      <c r="B65" s="49"/>
      <c r="C65" s="50"/>
      <c r="D65" s="50"/>
      <c r="E65" s="50"/>
      <c r="F65" s="50"/>
      <c r="G65" s="50"/>
      <c r="H65" s="50"/>
      <c r="I65" s="50"/>
      <c r="J65" s="50"/>
      <c r="K65" s="50"/>
      <c r="L65" s="106"/>
      <c r="S65" s="34"/>
      <c r="T65" s="34"/>
      <c r="U65" s="34"/>
      <c r="V65" s="34"/>
      <c r="W65" s="34"/>
      <c r="X65" s="34"/>
      <c r="Y65" s="34"/>
      <c r="Z65" s="34"/>
      <c r="AA65" s="34"/>
      <c r="AB65" s="34"/>
      <c r="AC65" s="34"/>
      <c r="AD65" s="34"/>
      <c r="AE65" s="34"/>
    </row>
    <row r="66" spans="1:31" s="2" customFormat="1" ht="24.9" customHeight="1">
      <c r="A66" s="34"/>
      <c r="B66" s="35"/>
      <c r="C66" s="23" t="s">
        <v>98</v>
      </c>
      <c r="D66" s="36"/>
      <c r="E66" s="36"/>
      <c r="F66" s="36"/>
      <c r="G66" s="36"/>
      <c r="H66" s="36"/>
      <c r="I66" s="36"/>
      <c r="J66" s="36"/>
      <c r="K66" s="36"/>
      <c r="L66" s="106"/>
      <c r="S66" s="34"/>
      <c r="T66" s="34"/>
      <c r="U66" s="34"/>
      <c r="V66" s="34"/>
      <c r="W66" s="34"/>
      <c r="X66" s="34"/>
      <c r="Y66" s="34"/>
      <c r="Z66" s="34"/>
      <c r="AA66" s="34"/>
      <c r="AB66" s="34"/>
      <c r="AC66" s="34"/>
      <c r="AD66" s="34"/>
      <c r="AE66" s="34"/>
    </row>
    <row r="67" spans="1:31" s="2" customFormat="1" ht="6.9" customHeight="1">
      <c r="A67" s="34"/>
      <c r="B67" s="35"/>
      <c r="C67" s="36"/>
      <c r="D67" s="36"/>
      <c r="E67" s="36"/>
      <c r="F67" s="36"/>
      <c r="G67" s="36"/>
      <c r="H67" s="36"/>
      <c r="I67" s="36"/>
      <c r="J67" s="36"/>
      <c r="K67" s="36"/>
      <c r="L67" s="106"/>
      <c r="S67" s="34"/>
      <c r="T67" s="34"/>
      <c r="U67" s="34"/>
      <c r="V67" s="34"/>
      <c r="W67" s="34"/>
      <c r="X67" s="34"/>
      <c r="Y67" s="34"/>
      <c r="Z67" s="34"/>
      <c r="AA67" s="34"/>
      <c r="AB67" s="34"/>
      <c r="AC67" s="34"/>
      <c r="AD67" s="34"/>
      <c r="AE67" s="34"/>
    </row>
    <row r="68" spans="1:31" s="2" customFormat="1" ht="12" customHeight="1">
      <c r="A68" s="34"/>
      <c r="B68" s="35"/>
      <c r="C68" s="29" t="s">
        <v>15</v>
      </c>
      <c r="D68" s="36"/>
      <c r="E68" s="36"/>
      <c r="F68" s="36"/>
      <c r="G68" s="36"/>
      <c r="H68" s="36"/>
      <c r="I68" s="36"/>
      <c r="J68" s="36"/>
      <c r="K68" s="36"/>
      <c r="L68" s="106"/>
      <c r="S68" s="34"/>
      <c r="T68" s="34"/>
      <c r="U68" s="34"/>
      <c r="V68" s="34"/>
      <c r="W68" s="34"/>
      <c r="X68" s="34"/>
      <c r="Y68" s="34"/>
      <c r="Z68" s="34"/>
      <c r="AA68" s="34"/>
      <c r="AB68" s="34"/>
      <c r="AC68" s="34"/>
      <c r="AD68" s="34"/>
      <c r="AE68" s="34"/>
    </row>
    <row r="69" spans="1:31" s="2" customFormat="1" ht="16.5" customHeight="1">
      <c r="A69" s="34"/>
      <c r="B69" s="35"/>
      <c r="C69" s="36"/>
      <c r="D69" s="36"/>
      <c r="E69" s="282" t="str">
        <f>E7</f>
        <v>Oprava trati v úseku Pilníkov - Trutnov</v>
      </c>
      <c r="F69" s="283"/>
      <c r="G69" s="283"/>
      <c r="H69" s="283"/>
      <c r="I69" s="36"/>
      <c r="J69" s="36"/>
      <c r="K69" s="36"/>
      <c r="L69" s="106"/>
      <c r="S69" s="34"/>
      <c r="T69" s="34"/>
      <c r="U69" s="34"/>
      <c r="V69" s="34"/>
      <c r="W69" s="34"/>
      <c r="X69" s="34"/>
      <c r="Y69" s="34"/>
      <c r="Z69" s="34"/>
      <c r="AA69" s="34"/>
      <c r="AB69" s="34"/>
      <c r="AC69" s="34"/>
      <c r="AD69" s="34"/>
      <c r="AE69" s="34"/>
    </row>
    <row r="70" spans="1:31" s="2" customFormat="1" ht="12" customHeight="1">
      <c r="A70" s="34"/>
      <c r="B70" s="35"/>
      <c r="C70" s="29" t="s">
        <v>87</v>
      </c>
      <c r="D70" s="36"/>
      <c r="E70" s="36"/>
      <c r="F70" s="36"/>
      <c r="G70" s="36"/>
      <c r="H70" s="36"/>
      <c r="I70" s="36"/>
      <c r="J70" s="36"/>
      <c r="K70" s="36"/>
      <c r="L70" s="106"/>
      <c r="S70" s="34"/>
      <c r="T70" s="34"/>
      <c r="U70" s="34"/>
      <c r="V70" s="34"/>
      <c r="W70" s="34"/>
      <c r="X70" s="34"/>
      <c r="Y70" s="34"/>
      <c r="Z70" s="34"/>
      <c r="AA70" s="34"/>
      <c r="AB70" s="34"/>
      <c r="AC70" s="34"/>
      <c r="AD70" s="34"/>
      <c r="AE70" s="34"/>
    </row>
    <row r="71" spans="1:31" s="2" customFormat="1" ht="16.5" customHeight="1">
      <c r="A71" s="34"/>
      <c r="B71" s="35"/>
      <c r="C71" s="36"/>
      <c r="D71" s="36"/>
      <c r="E71" s="245" t="str">
        <f>E9</f>
        <v xml:space="preserve">SO 02 - NEOCEŇOVAT- Materiál dodávaný objednatelem </v>
      </c>
      <c r="F71" s="281"/>
      <c r="G71" s="281"/>
      <c r="H71" s="281"/>
      <c r="I71" s="36"/>
      <c r="J71" s="36"/>
      <c r="K71" s="36"/>
      <c r="L71" s="106"/>
      <c r="S71" s="34"/>
      <c r="T71" s="34"/>
      <c r="U71" s="34"/>
      <c r="V71" s="34"/>
      <c r="W71" s="34"/>
      <c r="X71" s="34"/>
      <c r="Y71" s="34"/>
      <c r="Z71" s="34"/>
      <c r="AA71" s="34"/>
      <c r="AB71" s="34"/>
      <c r="AC71" s="34"/>
      <c r="AD71" s="34"/>
      <c r="AE71" s="34"/>
    </row>
    <row r="72" spans="1:31" s="2" customFormat="1" ht="6.9" customHeight="1">
      <c r="A72" s="34"/>
      <c r="B72" s="35"/>
      <c r="C72" s="36"/>
      <c r="D72" s="36"/>
      <c r="E72" s="36"/>
      <c r="F72" s="36"/>
      <c r="G72" s="36"/>
      <c r="H72" s="36"/>
      <c r="I72" s="36"/>
      <c r="J72" s="36"/>
      <c r="K72" s="36"/>
      <c r="L72" s="106"/>
      <c r="S72" s="34"/>
      <c r="T72" s="34"/>
      <c r="U72" s="34"/>
      <c r="V72" s="34"/>
      <c r="W72" s="34"/>
      <c r="X72" s="34"/>
      <c r="Y72" s="34"/>
      <c r="Z72" s="34"/>
      <c r="AA72" s="34"/>
      <c r="AB72" s="34"/>
      <c r="AC72" s="34"/>
      <c r="AD72" s="34"/>
      <c r="AE72" s="34"/>
    </row>
    <row r="73" spans="1:31" s="2" customFormat="1" ht="12" customHeight="1">
      <c r="A73" s="34"/>
      <c r="B73" s="35"/>
      <c r="C73" s="29" t="s">
        <v>20</v>
      </c>
      <c r="D73" s="36"/>
      <c r="E73" s="36"/>
      <c r="F73" s="27" t="str">
        <f>F12</f>
        <v>TÚ Pilníkov - Trutnov</v>
      </c>
      <c r="G73" s="36"/>
      <c r="H73" s="36"/>
      <c r="I73" s="29" t="s">
        <v>22</v>
      </c>
      <c r="J73" s="59" t="str">
        <f>IF(J12="","",J12)</f>
        <v>5. 1. 2021</v>
      </c>
      <c r="K73" s="36"/>
      <c r="L73" s="106"/>
      <c r="S73" s="34"/>
      <c r="T73" s="34"/>
      <c r="U73" s="34"/>
      <c r="V73" s="34"/>
      <c r="W73" s="34"/>
      <c r="X73" s="34"/>
      <c r="Y73" s="34"/>
      <c r="Z73" s="34"/>
      <c r="AA73" s="34"/>
      <c r="AB73" s="34"/>
      <c r="AC73" s="34"/>
      <c r="AD73" s="34"/>
      <c r="AE73" s="34"/>
    </row>
    <row r="74" spans="1:31" s="2" customFormat="1" ht="6.9" customHeight="1">
      <c r="A74" s="34"/>
      <c r="B74" s="35"/>
      <c r="C74" s="36"/>
      <c r="D74" s="36"/>
      <c r="E74" s="36"/>
      <c r="F74" s="36"/>
      <c r="G74" s="36"/>
      <c r="H74" s="36"/>
      <c r="I74" s="36"/>
      <c r="J74" s="36"/>
      <c r="K74" s="36"/>
      <c r="L74" s="106"/>
      <c r="S74" s="34"/>
      <c r="T74" s="34"/>
      <c r="U74" s="34"/>
      <c r="V74" s="34"/>
      <c r="W74" s="34"/>
      <c r="X74" s="34"/>
      <c r="Y74" s="34"/>
      <c r="Z74" s="34"/>
      <c r="AA74" s="34"/>
      <c r="AB74" s="34"/>
      <c r="AC74" s="34"/>
      <c r="AD74" s="34"/>
      <c r="AE74" s="34"/>
    </row>
    <row r="75" spans="1:31" s="2" customFormat="1" ht="25.65" customHeight="1">
      <c r="A75" s="34"/>
      <c r="B75" s="35"/>
      <c r="C75" s="29" t="s">
        <v>24</v>
      </c>
      <c r="D75" s="36"/>
      <c r="E75" s="36"/>
      <c r="F75" s="27" t="str">
        <f>E15</f>
        <v>Správa železnic, s.o.</v>
      </c>
      <c r="G75" s="36"/>
      <c r="H75" s="36"/>
      <c r="I75" s="29" t="s">
        <v>30</v>
      </c>
      <c r="J75" s="32" t="str">
        <f>E21</f>
        <v>Bez projektové dokumentace</v>
      </c>
      <c r="K75" s="36"/>
      <c r="L75" s="106"/>
      <c r="S75" s="34"/>
      <c r="T75" s="34"/>
      <c r="U75" s="34"/>
      <c r="V75" s="34"/>
      <c r="W75" s="34"/>
      <c r="X75" s="34"/>
      <c r="Y75" s="34"/>
      <c r="Z75" s="34"/>
      <c r="AA75" s="34"/>
      <c r="AB75" s="34"/>
      <c r="AC75" s="34"/>
      <c r="AD75" s="34"/>
      <c r="AE75" s="34"/>
    </row>
    <row r="76" spans="1:31" s="2" customFormat="1" ht="15.15" customHeight="1">
      <c r="A76" s="34"/>
      <c r="B76" s="35"/>
      <c r="C76" s="29" t="s">
        <v>28</v>
      </c>
      <c r="D76" s="36"/>
      <c r="E76" s="36"/>
      <c r="F76" s="27" t="str">
        <f>IF(E18="","",E18)</f>
        <v>Vyplň údaj</v>
      </c>
      <c r="G76" s="36"/>
      <c r="H76" s="36"/>
      <c r="I76" s="29" t="s">
        <v>33</v>
      </c>
      <c r="J76" s="32" t="str">
        <f>E24</f>
        <v>Správa železnic, s.o.</v>
      </c>
      <c r="K76" s="36"/>
      <c r="L76" s="106"/>
      <c r="S76" s="34"/>
      <c r="T76" s="34"/>
      <c r="U76" s="34"/>
      <c r="V76" s="34"/>
      <c r="W76" s="34"/>
      <c r="X76" s="34"/>
      <c r="Y76" s="34"/>
      <c r="Z76" s="34"/>
      <c r="AA76" s="34"/>
      <c r="AB76" s="34"/>
      <c r="AC76" s="34"/>
      <c r="AD76" s="34"/>
      <c r="AE76" s="34"/>
    </row>
    <row r="77" spans="1:31" s="2" customFormat="1" ht="10.35" customHeight="1">
      <c r="A77" s="34"/>
      <c r="B77" s="35"/>
      <c r="C77" s="36"/>
      <c r="D77" s="36"/>
      <c r="E77" s="36"/>
      <c r="F77" s="36"/>
      <c r="G77" s="36"/>
      <c r="H77" s="36"/>
      <c r="I77" s="36"/>
      <c r="J77" s="36"/>
      <c r="K77" s="36"/>
      <c r="L77" s="106"/>
      <c r="S77" s="34"/>
      <c r="T77" s="34"/>
      <c r="U77" s="34"/>
      <c r="V77" s="34"/>
      <c r="W77" s="34"/>
      <c r="X77" s="34"/>
      <c r="Y77" s="34"/>
      <c r="Z77" s="34"/>
      <c r="AA77" s="34"/>
      <c r="AB77" s="34"/>
      <c r="AC77" s="34"/>
      <c r="AD77" s="34"/>
      <c r="AE77" s="34"/>
    </row>
    <row r="78" spans="1:31" s="11" customFormat="1" ht="29.25" customHeight="1">
      <c r="A78" s="146"/>
      <c r="B78" s="147"/>
      <c r="C78" s="148" t="s">
        <v>99</v>
      </c>
      <c r="D78" s="149" t="s">
        <v>55</v>
      </c>
      <c r="E78" s="149" t="s">
        <v>51</v>
      </c>
      <c r="F78" s="149" t="s">
        <v>52</v>
      </c>
      <c r="G78" s="149" t="s">
        <v>100</v>
      </c>
      <c r="H78" s="149" t="s">
        <v>101</v>
      </c>
      <c r="I78" s="149" t="s">
        <v>102</v>
      </c>
      <c r="J78" s="149" t="s">
        <v>91</v>
      </c>
      <c r="K78" s="150" t="s">
        <v>103</v>
      </c>
      <c r="L78" s="151"/>
      <c r="M78" s="68" t="s">
        <v>18</v>
      </c>
      <c r="N78" s="69" t="s">
        <v>40</v>
      </c>
      <c r="O78" s="69" t="s">
        <v>104</v>
      </c>
      <c r="P78" s="69" t="s">
        <v>105</v>
      </c>
      <c r="Q78" s="69" t="s">
        <v>106</v>
      </c>
      <c r="R78" s="69" t="s">
        <v>107</v>
      </c>
      <c r="S78" s="69" t="s">
        <v>108</v>
      </c>
      <c r="T78" s="70" t="s">
        <v>109</v>
      </c>
      <c r="U78" s="146"/>
      <c r="V78" s="146"/>
      <c r="W78" s="146"/>
      <c r="X78" s="146"/>
      <c r="Y78" s="146"/>
      <c r="Z78" s="146"/>
      <c r="AA78" s="146"/>
      <c r="AB78" s="146"/>
      <c r="AC78" s="146"/>
      <c r="AD78" s="146"/>
      <c r="AE78" s="146"/>
    </row>
    <row r="79" spans="1:63" s="2" customFormat="1" ht="22.95" customHeight="1">
      <c r="A79" s="34"/>
      <c r="B79" s="35"/>
      <c r="C79" s="75" t="s">
        <v>110</v>
      </c>
      <c r="D79" s="36"/>
      <c r="E79" s="36"/>
      <c r="F79" s="36"/>
      <c r="G79" s="36"/>
      <c r="H79" s="36"/>
      <c r="I79" s="36"/>
      <c r="J79" s="152">
        <f>BK79</f>
        <v>0</v>
      </c>
      <c r="K79" s="36"/>
      <c r="L79" s="39"/>
      <c r="M79" s="71"/>
      <c r="N79" s="153"/>
      <c r="O79" s="72"/>
      <c r="P79" s="154">
        <f>SUM(P80:P81)</f>
        <v>0</v>
      </c>
      <c r="Q79" s="72"/>
      <c r="R79" s="154">
        <f>SUM(R80:R81)</f>
        <v>0</v>
      </c>
      <c r="S79" s="72"/>
      <c r="T79" s="155">
        <f>SUM(T80:T81)</f>
        <v>0</v>
      </c>
      <c r="U79" s="34"/>
      <c r="V79" s="34"/>
      <c r="W79" s="34"/>
      <c r="X79" s="34"/>
      <c r="Y79" s="34"/>
      <c r="Z79" s="34"/>
      <c r="AA79" s="34"/>
      <c r="AB79" s="34"/>
      <c r="AC79" s="34"/>
      <c r="AD79" s="34"/>
      <c r="AE79" s="34"/>
      <c r="AT79" s="17" t="s">
        <v>69</v>
      </c>
      <c r="AU79" s="17" t="s">
        <v>92</v>
      </c>
      <c r="BK79" s="156">
        <f>SUM(BK80:BK81)</f>
        <v>0</v>
      </c>
    </row>
    <row r="80" spans="1:65" s="2" customFormat="1" ht="22.8">
      <c r="A80" s="34"/>
      <c r="B80" s="35"/>
      <c r="C80" s="223" t="s">
        <v>77</v>
      </c>
      <c r="D80" s="236" t="s">
        <v>140</v>
      </c>
      <c r="E80" s="224" t="s">
        <v>468</v>
      </c>
      <c r="F80" s="225" t="s">
        <v>469</v>
      </c>
      <c r="G80" s="226" t="s">
        <v>131</v>
      </c>
      <c r="H80" s="227">
        <v>44.5</v>
      </c>
      <c r="I80" s="228">
        <v>0</v>
      </c>
      <c r="J80" s="227">
        <f>ROUND(I80*H80,15)</f>
        <v>0</v>
      </c>
      <c r="K80" s="225" t="s">
        <v>18</v>
      </c>
      <c r="L80" s="229"/>
      <c r="M80" s="230" t="s">
        <v>18</v>
      </c>
      <c r="N80" s="231" t="s">
        <v>41</v>
      </c>
      <c r="O80" s="64"/>
      <c r="P80" s="181">
        <f>O80*H80</f>
        <v>0</v>
      </c>
      <c r="Q80" s="181">
        <v>0</v>
      </c>
      <c r="R80" s="181">
        <f>Q80*H80</f>
        <v>0</v>
      </c>
      <c r="S80" s="181">
        <v>0</v>
      </c>
      <c r="T80" s="182">
        <f>S80*H80</f>
        <v>0</v>
      </c>
      <c r="U80" s="34"/>
      <c r="V80" s="34"/>
      <c r="W80" s="34"/>
      <c r="X80" s="34"/>
      <c r="Y80" s="34"/>
      <c r="Z80" s="34"/>
      <c r="AA80" s="34"/>
      <c r="AB80" s="34"/>
      <c r="AC80" s="34"/>
      <c r="AD80" s="34"/>
      <c r="AE80" s="34"/>
      <c r="AR80" s="183" t="s">
        <v>470</v>
      </c>
      <c r="AT80" s="183" t="s">
        <v>140</v>
      </c>
      <c r="AU80" s="183" t="s">
        <v>6</v>
      </c>
      <c r="AY80" s="17" t="s">
        <v>113</v>
      </c>
      <c r="BE80" s="184">
        <f>IF(N80="základní",J80,0)</f>
        <v>0</v>
      </c>
      <c r="BF80" s="184">
        <f>IF(N80="snížená",J80,0)</f>
        <v>0</v>
      </c>
      <c r="BG80" s="184">
        <f>IF(N80="zákl. přenesená",J80,0)</f>
        <v>0</v>
      </c>
      <c r="BH80" s="184">
        <f>IF(N80="sníž. přenesená",J80,0)</f>
        <v>0</v>
      </c>
      <c r="BI80" s="184">
        <f>IF(N80="nulová",J80,0)</f>
        <v>0</v>
      </c>
      <c r="BJ80" s="17" t="s">
        <v>77</v>
      </c>
      <c r="BK80" s="185">
        <f>ROUND(I80*H80,15)</f>
        <v>0</v>
      </c>
      <c r="BL80" s="17" t="s">
        <v>311</v>
      </c>
      <c r="BM80" s="183" t="s">
        <v>121</v>
      </c>
    </row>
    <row r="81" spans="1:47" s="2" customFormat="1" ht="19.2">
      <c r="A81" s="34"/>
      <c r="B81" s="35"/>
      <c r="C81" s="36"/>
      <c r="D81" s="186" t="s">
        <v>122</v>
      </c>
      <c r="E81" s="36"/>
      <c r="F81" s="187" t="s">
        <v>469</v>
      </c>
      <c r="G81" s="36"/>
      <c r="H81" s="36"/>
      <c r="I81" s="188"/>
      <c r="J81" s="36"/>
      <c r="K81" s="36"/>
      <c r="L81" s="39"/>
      <c r="M81" s="237"/>
      <c r="N81" s="238"/>
      <c r="O81" s="239"/>
      <c r="P81" s="239"/>
      <c r="Q81" s="239"/>
      <c r="R81" s="239"/>
      <c r="S81" s="239"/>
      <c r="T81" s="240"/>
      <c r="U81" s="34"/>
      <c r="V81" s="34"/>
      <c r="W81" s="34"/>
      <c r="X81" s="34"/>
      <c r="Y81" s="34"/>
      <c r="Z81" s="34"/>
      <c r="AA81" s="34"/>
      <c r="AB81" s="34"/>
      <c r="AC81" s="34"/>
      <c r="AD81" s="34"/>
      <c r="AE81" s="34"/>
      <c r="AT81" s="17" t="s">
        <v>122</v>
      </c>
      <c r="AU81" s="17" t="s">
        <v>6</v>
      </c>
    </row>
    <row r="82" spans="1:31" s="2" customFormat="1" ht="6.9" customHeight="1">
      <c r="A82" s="34"/>
      <c r="B82" s="47"/>
      <c r="C82" s="48"/>
      <c r="D82" s="48"/>
      <c r="E82" s="48"/>
      <c r="F82" s="48"/>
      <c r="G82" s="48"/>
      <c r="H82" s="48"/>
      <c r="I82" s="48"/>
      <c r="J82" s="48"/>
      <c r="K82" s="48"/>
      <c r="L82" s="39"/>
      <c r="M82" s="34"/>
      <c r="O82" s="34"/>
      <c r="P82" s="34"/>
      <c r="Q82" s="34"/>
      <c r="R82" s="34"/>
      <c r="S82" s="34"/>
      <c r="T82" s="34"/>
      <c r="U82" s="34"/>
      <c r="V82" s="34"/>
      <c r="W82" s="34"/>
      <c r="X82" s="34"/>
      <c r="Y82" s="34"/>
      <c r="Z82" s="34"/>
      <c r="AA82" s="34"/>
      <c r="AB82" s="34"/>
      <c r="AC82" s="34"/>
      <c r="AD82" s="34"/>
      <c r="AE82" s="34"/>
    </row>
  </sheetData>
  <sheetProtection algorithmName="SHA-512" hashValue="F4E9Qa3NX/eQ9gZktyOnxkcMDqoGX5kvb6h8+8PwIP3EQK74e1RUAMJmSIbckJaKaR3OhEskKY4nKxoFUmEGjA==" saltValue="jdzCaWle4/V9MYMxDcSfnfwS1wlYelhlNGfltHBU6ZAgGuECsmMwFsijyvaHdENp8KDFcp87TGm2/V9ONP7IZg==" spinCount="100000" sheet="1" objects="1" scenarios="1" formatColumns="0" formatRows="0" autoFilter="0"/>
  <autoFilter ref="C78:K81"/>
  <mergeCells count="9">
    <mergeCell ref="E50:H50"/>
    <mergeCell ref="E69:H69"/>
    <mergeCell ref="E71:H7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41"/>
      <c r="M2" s="241"/>
      <c r="N2" s="241"/>
      <c r="O2" s="241"/>
      <c r="P2" s="241"/>
      <c r="Q2" s="241"/>
      <c r="R2" s="241"/>
      <c r="S2" s="241"/>
      <c r="T2" s="241"/>
      <c r="U2" s="241"/>
      <c r="V2" s="241"/>
      <c r="AT2" s="17" t="s">
        <v>85</v>
      </c>
    </row>
    <row r="3" spans="2:46" s="1" customFormat="1" ht="6.9" customHeight="1" hidden="1">
      <c r="B3" s="101"/>
      <c r="C3" s="102"/>
      <c r="D3" s="102"/>
      <c r="E3" s="102"/>
      <c r="F3" s="102"/>
      <c r="G3" s="102"/>
      <c r="H3" s="102"/>
      <c r="I3" s="102"/>
      <c r="J3" s="102"/>
      <c r="K3" s="102"/>
      <c r="L3" s="20"/>
      <c r="AT3" s="17" t="s">
        <v>79</v>
      </c>
    </row>
    <row r="4" spans="2:46" s="1" customFormat="1" ht="24.9" customHeight="1" hidden="1">
      <c r="B4" s="20"/>
      <c r="D4" s="103" t="s">
        <v>86</v>
      </c>
      <c r="L4" s="20"/>
      <c r="M4" s="104" t="s">
        <v>10</v>
      </c>
      <c r="AT4" s="17" t="s">
        <v>4</v>
      </c>
    </row>
    <row r="5" spans="2:12" s="1" customFormat="1" ht="6.9" customHeight="1" hidden="1">
      <c r="B5" s="20"/>
      <c r="L5" s="20"/>
    </row>
    <row r="6" spans="2:12" s="1" customFormat="1" ht="12" customHeight="1" hidden="1">
      <c r="B6" s="20"/>
      <c r="D6" s="105" t="s">
        <v>15</v>
      </c>
      <c r="L6" s="20"/>
    </row>
    <row r="7" spans="2:12" s="1" customFormat="1" ht="16.5" customHeight="1" hidden="1">
      <c r="B7" s="20"/>
      <c r="E7" s="284" t="str">
        <f>'Rekapitulace zakázky'!K6</f>
        <v>Oprava trati v úseku Pilníkov - Trutnov</v>
      </c>
      <c r="F7" s="285"/>
      <c r="G7" s="285"/>
      <c r="H7" s="285"/>
      <c r="L7" s="20"/>
    </row>
    <row r="8" spans="1:31" s="2" customFormat="1" ht="12" customHeight="1" hidden="1">
      <c r="A8" s="34"/>
      <c r="B8" s="39"/>
      <c r="C8" s="34"/>
      <c r="D8" s="105" t="s">
        <v>87</v>
      </c>
      <c r="E8" s="34"/>
      <c r="F8" s="34"/>
      <c r="G8" s="34"/>
      <c r="H8" s="34"/>
      <c r="I8" s="34"/>
      <c r="J8" s="34"/>
      <c r="K8" s="34"/>
      <c r="L8" s="106"/>
      <c r="S8" s="34"/>
      <c r="T8" s="34"/>
      <c r="U8" s="34"/>
      <c r="V8" s="34"/>
      <c r="W8" s="34"/>
      <c r="X8" s="34"/>
      <c r="Y8" s="34"/>
      <c r="Z8" s="34"/>
      <c r="AA8" s="34"/>
      <c r="AB8" s="34"/>
      <c r="AC8" s="34"/>
      <c r="AD8" s="34"/>
      <c r="AE8" s="34"/>
    </row>
    <row r="9" spans="1:31" s="2" customFormat="1" ht="16.5" customHeight="1" hidden="1">
      <c r="A9" s="34"/>
      <c r="B9" s="39"/>
      <c r="C9" s="34"/>
      <c r="D9" s="34"/>
      <c r="E9" s="286" t="s">
        <v>471</v>
      </c>
      <c r="F9" s="287"/>
      <c r="G9" s="287"/>
      <c r="H9" s="287"/>
      <c r="I9" s="34"/>
      <c r="J9" s="34"/>
      <c r="K9" s="34"/>
      <c r="L9" s="106"/>
      <c r="S9" s="34"/>
      <c r="T9" s="34"/>
      <c r="U9" s="34"/>
      <c r="V9" s="34"/>
      <c r="W9" s="34"/>
      <c r="X9" s="34"/>
      <c r="Y9" s="34"/>
      <c r="Z9" s="34"/>
      <c r="AA9" s="34"/>
      <c r="AB9" s="34"/>
      <c r="AC9" s="34"/>
      <c r="AD9" s="34"/>
      <c r="AE9" s="34"/>
    </row>
    <row r="10" spans="1:31" s="2" customFormat="1" ht="12" hidden="1">
      <c r="A10" s="34"/>
      <c r="B10" s="39"/>
      <c r="C10" s="34"/>
      <c r="D10" s="34"/>
      <c r="E10" s="34"/>
      <c r="F10" s="34"/>
      <c r="G10" s="34"/>
      <c r="H10" s="34"/>
      <c r="I10" s="34"/>
      <c r="J10" s="34"/>
      <c r="K10" s="34"/>
      <c r="L10" s="106"/>
      <c r="S10" s="34"/>
      <c r="T10" s="34"/>
      <c r="U10" s="34"/>
      <c r="V10" s="34"/>
      <c r="W10" s="34"/>
      <c r="X10" s="34"/>
      <c r="Y10" s="34"/>
      <c r="Z10" s="34"/>
      <c r="AA10" s="34"/>
      <c r="AB10" s="34"/>
      <c r="AC10" s="34"/>
      <c r="AD10" s="34"/>
      <c r="AE10" s="34"/>
    </row>
    <row r="11" spans="1:31" s="2" customFormat="1" ht="12" customHeight="1" hidden="1">
      <c r="A11" s="34"/>
      <c r="B11" s="39"/>
      <c r="C11" s="34"/>
      <c r="D11" s="105" t="s">
        <v>17</v>
      </c>
      <c r="E11" s="34"/>
      <c r="F11" s="107" t="s">
        <v>18</v>
      </c>
      <c r="G11" s="34"/>
      <c r="H11" s="34"/>
      <c r="I11" s="105" t="s">
        <v>19</v>
      </c>
      <c r="J11" s="107" t="s">
        <v>18</v>
      </c>
      <c r="K11" s="34"/>
      <c r="L11" s="106"/>
      <c r="S11" s="34"/>
      <c r="T11" s="34"/>
      <c r="U11" s="34"/>
      <c r="V11" s="34"/>
      <c r="W11" s="34"/>
      <c r="X11" s="34"/>
      <c r="Y11" s="34"/>
      <c r="Z11" s="34"/>
      <c r="AA11" s="34"/>
      <c r="AB11" s="34"/>
      <c r="AC11" s="34"/>
      <c r="AD11" s="34"/>
      <c r="AE11" s="34"/>
    </row>
    <row r="12" spans="1:31" s="2" customFormat="1" ht="12" customHeight="1" hidden="1">
      <c r="A12" s="34"/>
      <c r="B12" s="39"/>
      <c r="C12" s="34"/>
      <c r="D12" s="105" t="s">
        <v>20</v>
      </c>
      <c r="E12" s="34"/>
      <c r="F12" s="107" t="s">
        <v>21</v>
      </c>
      <c r="G12" s="34"/>
      <c r="H12" s="34"/>
      <c r="I12" s="105" t="s">
        <v>22</v>
      </c>
      <c r="J12" s="108" t="str">
        <f>'Rekapitulace zakázky'!AN8</f>
        <v>5. 1. 2021</v>
      </c>
      <c r="K12" s="34"/>
      <c r="L12" s="106"/>
      <c r="S12" s="34"/>
      <c r="T12" s="34"/>
      <c r="U12" s="34"/>
      <c r="V12" s="34"/>
      <c r="W12" s="34"/>
      <c r="X12" s="34"/>
      <c r="Y12" s="34"/>
      <c r="Z12" s="34"/>
      <c r="AA12" s="34"/>
      <c r="AB12" s="34"/>
      <c r="AC12" s="34"/>
      <c r="AD12" s="34"/>
      <c r="AE12" s="34"/>
    </row>
    <row r="13" spans="1:31" s="2" customFormat="1" ht="10.95" customHeight="1" hidden="1">
      <c r="A13" s="34"/>
      <c r="B13" s="39"/>
      <c r="C13" s="34"/>
      <c r="D13" s="34"/>
      <c r="E13" s="34"/>
      <c r="F13" s="34"/>
      <c r="G13" s="34"/>
      <c r="H13" s="34"/>
      <c r="I13" s="34"/>
      <c r="J13" s="34"/>
      <c r="K13" s="34"/>
      <c r="L13" s="106"/>
      <c r="S13" s="34"/>
      <c r="T13" s="34"/>
      <c r="U13" s="34"/>
      <c r="V13" s="34"/>
      <c r="W13" s="34"/>
      <c r="X13" s="34"/>
      <c r="Y13" s="34"/>
      <c r="Z13" s="34"/>
      <c r="AA13" s="34"/>
      <c r="AB13" s="34"/>
      <c r="AC13" s="34"/>
      <c r="AD13" s="34"/>
      <c r="AE13" s="34"/>
    </row>
    <row r="14" spans="1:31" s="2" customFormat="1" ht="12" customHeight="1" hidden="1">
      <c r="A14" s="34"/>
      <c r="B14" s="39"/>
      <c r="C14" s="34"/>
      <c r="D14" s="105" t="s">
        <v>24</v>
      </c>
      <c r="E14" s="34"/>
      <c r="F14" s="34"/>
      <c r="G14" s="34"/>
      <c r="H14" s="34"/>
      <c r="I14" s="105" t="s">
        <v>25</v>
      </c>
      <c r="J14" s="107" t="s">
        <v>18</v>
      </c>
      <c r="K14" s="34"/>
      <c r="L14" s="106"/>
      <c r="S14" s="34"/>
      <c r="T14" s="34"/>
      <c r="U14" s="34"/>
      <c r="V14" s="34"/>
      <c r="W14" s="34"/>
      <c r="X14" s="34"/>
      <c r="Y14" s="34"/>
      <c r="Z14" s="34"/>
      <c r="AA14" s="34"/>
      <c r="AB14" s="34"/>
      <c r="AC14" s="34"/>
      <c r="AD14" s="34"/>
      <c r="AE14" s="34"/>
    </row>
    <row r="15" spans="1:31" s="2" customFormat="1" ht="18" customHeight="1" hidden="1">
      <c r="A15" s="34"/>
      <c r="B15" s="39"/>
      <c r="C15" s="34"/>
      <c r="D15" s="34"/>
      <c r="E15" s="107" t="s">
        <v>26</v>
      </c>
      <c r="F15" s="34"/>
      <c r="G15" s="34"/>
      <c r="H15" s="34"/>
      <c r="I15" s="105" t="s">
        <v>27</v>
      </c>
      <c r="J15" s="107" t="s">
        <v>18</v>
      </c>
      <c r="K15" s="34"/>
      <c r="L15" s="106"/>
      <c r="S15" s="34"/>
      <c r="T15" s="34"/>
      <c r="U15" s="34"/>
      <c r="V15" s="34"/>
      <c r="W15" s="34"/>
      <c r="X15" s="34"/>
      <c r="Y15" s="34"/>
      <c r="Z15" s="34"/>
      <c r="AA15" s="34"/>
      <c r="AB15" s="34"/>
      <c r="AC15" s="34"/>
      <c r="AD15" s="34"/>
      <c r="AE15" s="34"/>
    </row>
    <row r="16" spans="1:31" s="2" customFormat="1" ht="6.9" customHeight="1" hidden="1">
      <c r="A16" s="34"/>
      <c r="B16" s="39"/>
      <c r="C16" s="34"/>
      <c r="D16" s="34"/>
      <c r="E16" s="34"/>
      <c r="F16" s="34"/>
      <c r="G16" s="34"/>
      <c r="H16" s="34"/>
      <c r="I16" s="34"/>
      <c r="J16" s="34"/>
      <c r="K16" s="34"/>
      <c r="L16" s="106"/>
      <c r="S16" s="34"/>
      <c r="T16" s="34"/>
      <c r="U16" s="34"/>
      <c r="V16" s="34"/>
      <c r="W16" s="34"/>
      <c r="X16" s="34"/>
      <c r="Y16" s="34"/>
      <c r="Z16" s="34"/>
      <c r="AA16" s="34"/>
      <c r="AB16" s="34"/>
      <c r="AC16" s="34"/>
      <c r="AD16" s="34"/>
      <c r="AE16" s="34"/>
    </row>
    <row r="17" spans="1:31" s="2" customFormat="1" ht="12" customHeight="1" hidden="1">
      <c r="A17" s="34"/>
      <c r="B17" s="39"/>
      <c r="C17" s="34"/>
      <c r="D17" s="105" t="s">
        <v>28</v>
      </c>
      <c r="E17" s="34"/>
      <c r="F17" s="34"/>
      <c r="G17" s="34"/>
      <c r="H17" s="34"/>
      <c r="I17" s="105" t="s">
        <v>25</v>
      </c>
      <c r="J17" s="30" t="str">
        <f>'Rekapitulace zakázky'!AN13</f>
        <v>Vyplň údaj</v>
      </c>
      <c r="K17" s="34"/>
      <c r="L17" s="106"/>
      <c r="S17" s="34"/>
      <c r="T17" s="34"/>
      <c r="U17" s="34"/>
      <c r="V17" s="34"/>
      <c r="W17" s="34"/>
      <c r="X17" s="34"/>
      <c r="Y17" s="34"/>
      <c r="Z17" s="34"/>
      <c r="AA17" s="34"/>
      <c r="AB17" s="34"/>
      <c r="AC17" s="34"/>
      <c r="AD17" s="34"/>
      <c r="AE17" s="34"/>
    </row>
    <row r="18" spans="1:31" s="2" customFormat="1" ht="18" customHeight="1" hidden="1">
      <c r="A18" s="34"/>
      <c r="B18" s="39"/>
      <c r="C18" s="34"/>
      <c r="D18" s="34"/>
      <c r="E18" s="288" t="str">
        <f>'Rekapitulace zakázky'!E14</f>
        <v>Vyplň údaj</v>
      </c>
      <c r="F18" s="289"/>
      <c r="G18" s="289"/>
      <c r="H18" s="289"/>
      <c r="I18" s="105" t="s">
        <v>27</v>
      </c>
      <c r="J18" s="30" t="str">
        <f>'Rekapitulace zakázky'!AN14</f>
        <v>Vyplň údaj</v>
      </c>
      <c r="K18" s="34"/>
      <c r="L18" s="106"/>
      <c r="S18" s="34"/>
      <c r="T18" s="34"/>
      <c r="U18" s="34"/>
      <c r="V18" s="34"/>
      <c r="W18" s="34"/>
      <c r="X18" s="34"/>
      <c r="Y18" s="34"/>
      <c r="Z18" s="34"/>
      <c r="AA18" s="34"/>
      <c r="AB18" s="34"/>
      <c r="AC18" s="34"/>
      <c r="AD18" s="34"/>
      <c r="AE18" s="34"/>
    </row>
    <row r="19" spans="1:31" s="2" customFormat="1" ht="6.9" customHeight="1" hidden="1">
      <c r="A19" s="34"/>
      <c r="B19" s="39"/>
      <c r="C19" s="34"/>
      <c r="D19" s="34"/>
      <c r="E19" s="34"/>
      <c r="F19" s="34"/>
      <c r="G19" s="34"/>
      <c r="H19" s="34"/>
      <c r="I19" s="34"/>
      <c r="J19" s="34"/>
      <c r="K19" s="34"/>
      <c r="L19" s="106"/>
      <c r="S19" s="34"/>
      <c r="T19" s="34"/>
      <c r="U19" s="34"/>
      <c r="V19" s="34"/>
      <c r="W19" s="34"/>
      <c r="X19" s="34"/>
      <c r="Y19" s="34"/>
      <c r="Z19" s="34"/>
      <c r="AA19" s="34"/>
      <c r="AB19" s="34"/>
      <c r="AC19" s="34"/>
      <c r="AD19" s="34"/>
      <c r="AE19" s="34"/>
    </row>
    <row r="20" spans="1:31" s="2" customFormat="1" ht="12" customHeight="1" hidden="1">
      <c r="A20" s="34"/>
      <c r="B20" s="39"/>
      <c r="C20" s="34"/>
      <c r="D20" s="105" t="s">
        <v>30</v>
      </c>
      <c r="E20" s="34"/>
      <c r="F20" s="34"/>
      <c r="G20" s="34"/>
      <c r="H20" s="34"/>
      <c r="I20" s="105" t="s">
        <v>25</v>
      </c>
      <c r="J20" s="107" t="s">
        <v>18</v>
      </c>
      <c r="K20" s="34"/>
      <c r="L20" s="106"/>
      <c r="S20" s="34"/>
      <c r="T20" s="34"/>
      <c r="U20" s="34"/>
      <c r="V20" s="34"/>
      <c r="W20" s="34"/>
      <c r="X20" s="34"/>
      <c r="Y20" s="34"/>
      <c r="Z20" s="34"/>
      <c r="AA20" s="34"/>
      <c r="AB20" s="34"/>
      <c r="AC20" s="34"/>
      <c r="AD20" s="34"/>
      <c r="AE20" s="34"/>
    </row>
    <row r="21" spans="1:31" s="2" customFormat="1" ht="18" customHeight="1" hidden="1">
      <c r="A21" s="34"/>
      <c r="B21" s="39"/>
      <c r="C21" s="34"/>
      <c r="D21" s="34"/>
      <c r="E21" s="107" t="s">
        <v>31</v>
      </c>
      <c r="F21" s="34"/>
      <c r="G21" s="34"/>
      <c r="H21" s="34"/>
      <c r="I21" s="105" t="s">
        <v>27</v>
      </c>
      <c r="J21" s="107" t="s">
        <v>18</v>
      </c>
      <c r="K21" s="34"/>
      <c r="L21" s="106"/>
      <c r="S21" s="34"/>
      <c r="T21" s="34"/>
      <c r="U21" s="34"/>
      <c r="V21" s="34"/>
      <c r="W21" s="34"/>
      <c r="X21" s="34"/>
      <c r="Y21" s="34"/>
      <c r="Z21" s="34"/>
      <c r="AA21" s="34"/>
      <c r="AB21" s="34"/>
      <c r="AC21" s="34"/>
      <c r="AD21" s="34"/>
      <c r="AE21" s="34"/>
    </row>
    <row r="22" spans="1:31" s="2" customFormat="1" ht="6.9" customHeight="1" hidden="1">
      <c r="A22" s="34"/>
      <c r="B22" s="39"/>
      <c r="C22" s="34"/>
      <c r="D22" s="34"/>
      <c r="E22" s="34"/>
      <c r="F22" s="34"/>
      <c r="G22" s="34"/>
      <c r="H22" s="34"/>
      <c r="I22" s="34"/>
      <c r="J22" s="34"/>
      <c r="K22" s="34"/>
      <c r="L22" s="106"/>
      <c r="S22" s="34"/>
      <c r="T22" s="34"/>
      <c r="U22" s="34"/>
      <c r="V22" s="34"/>
      <c r="W22" s="34"/>
      <c r="X22" s="34"/>
      <c r="Y22" s="34"/>
      <c r="Z22" s="34"/>
      <c r="AA22" s="34"/>
      <c r="AB22" s="34"/>
      <c r="AC22" s="34"/>
      <c r="AD22" s="34"/>
      <c r="AE22" s="34"/>
    </row>
    <row r="23" spans="1:31" s="2" customFormat="1" ht="12" customHeight="1" hidden="1">
      <c r="A23" s="34"/>
      <c r="B23" s="39"/>
      <c r="C23" s="34"/>
      <c r="D23" s="105" t="s">
        <v>33</v>
      </c>
      <c r="E23" s="34"/>
      <c r="F23" s="34"/>
      <c r="G23" s="34"/>
      <c r="H23" s="34"/>
      <c r="I23" s="105" t="s">
        <v>25</v>
      </c>
      <c r="J23" s="107" t="s">
        <v>18</v>
      </c>
      <c r="K23" s="34"/>
      <c r="L23" s="106"/>
      <c r="S23" s="34"/>
      <c r="T23" s="34"/>
      <c r="U23" s="34"/>
      <c r="V23" s="34"/>
      <c r="W23" s="34"/>
      <c r="X23" s="34"/>
      <c r="Y23" s="34"/>
      <c r="Z23" s="34"/>
      <c r="AA23" s="34"/>
      <c r="AB23" s="34"/>
      <c r="AC23" s="34"/>
      <c r="AD23" s="34"/>
      <c r="AE23" s="34"/>
    </row>
    <row r="24" spans="1:31" s="2" customFormat="1" ht="18" customHeight="1" hidden="1">
      <c r="A24" s="34"/>
      <c r="B24" s="39"/>
      <c r="C24" s="34"/>
      <c r="D24" s="34"/>
      <c r="E24" s="107" t="s">
        <v>26</v>
      </c>
      <c r="F24" s="34"/>
      <c r="G24" s="34"/>
      <c r="H24" s="34"/>
      <c r="I24" s="105" t="s">
        <v>27</v>
      </c>
      <c r="J24" s="107" t="s">
        <v>18</v>
      </c>
      <c r="K24" s="34"/>
      <c r="L24" s="106"/>
      <c r="S24" s="34"/>
      <c r="T24" s="34"/>
      <c r="U24" s="34"/>
      <c r="V24" s="34"/>
      <c r="W24" s="34"/>
      <c r="X24" s="34"/>
      <c r="Y24" s="34"/>
      <c r="Z24" s="34"/>
      <c r="AA24" s="34"/>
      <c r="AB24" s="34"/>
      <c r="AC24" s="34"/>
      <c r="AD24" s="34"/>
      <c r="AE24" s="34"/>
    </row>
    <row r="25" spans="1:31" s="2" customFormat="1" ht="6.9" customHeight="1" hidden="1">
      <c r="A25" s="34"/>
      <c r="B25" s="39"/>
      <c r="C25" s="34"/>
      <c r="D25" s="34"/>
      <c r="E25" s="34"/>
      <c r="F25" s="34"/>
      <c r="G25" s="34"/>
      <c r="H25" s="34"/>
      <c r="I25" s="34"/>
      <c r="J25" s="34"/>
      <c r="K25" s="34"/>
      <c r="L25" s="106"/>
      <c r="S25" s="34"/>
      <c r="T25" s="34"/>
      <c r="U25" s="34"/>
      <c r="V25" s="34"/>
      <c r="W25" s="34"/>
      <c r="X25" s="34"/>
      <c r="Y25" s="34"/>
      <c r="Z25" s="34"/>
      <c r="AA25" s="34"/>
      <c r="AB25" s="34"/>
      <c r="AC25" s="34"/>
      <c r="AD25" s="34"/>
      <c r="AE25" s="34"/>
    </row>
    <row r="26" spans="1:31" s="2" customFormat="1" ht="12" customHeight="1" hidden="1">
      <c r="A26" s="34"/>
      <c r="B26" s="39"/>
      <c r="C26" s="34"/>
      <c r="D26" s="105" t="s">
        <v>34</v>
      </c>
      <c r="E26" s="34"/>
      <c r="F26" s="34"/>
      <c r="G26" s="34"/>
      <c r="H26" s="34"/>
      <c r="I26" s="34"/>
      <c r="J26" s="34"/>
      <c r="K26" s="34"/>
      <c r="L26" s="106"/>
      <c r="S26" s="34"/>
      <c r="T26" s="34"/>
      <c r="U26" s="34"/>
      <c r="V26" s="34"/>
      <c r="W26" s="34"/>
      <c r="X26" s="34"/>
      <c r="Y26" s="34"/>
      <c r="Z26" s="34"/>
      <c r="AA26" s="34"/>
      <c r="AB26" s="34"/>
      <c r="AC26" s="34"/>
      <c r="AD26" s="34"/>
      <c r="AE26" s="34"/>
    </row>
    <row r="27" spans="1:31" s="8" customFormat="1" ht="71.25" customHeight="1" hidden="1">
      <c r="A27" s="109"/>
      <c r="B27" s="110"/>
      <c r="C27" s="109"/>
      <c r="D27" s="109"/>
      <c r="E27" s="290" t="s">
        <v>35</v>
      </c>
      <c r="F27" s="290"/>
      <c r="G27" s="290"/>
      <c r="H27" s="290"/>
      <c r="I27" s="109"/>
      <c r="J27" s="109"/>
      <c r="K27" s="109"/>
      <c r="L27" s="111"/>
      <c r="S27" s="109"/>
      <c r="T27" s="109"/>
      <c r="U27" s="109"/>
      <c r="V27" s="109"/>
      <c r="W27" s="109"/>
      <c r="X27" s="109"/>
      <c r="Y27" s="109"/>
      <c r="Z27" s="109"/>
      <c r="AA27" s="109"/>
      <c r="AB27" s="109"/>
      <c r="AC27" s="109"/>
      <c r="AD27" s="109"/>
      <c r="AE27" s="109"/>
    </row>
    <row r="28" spans="1:31" s="2" customFormat="1" ht="6.9" customHeight="1" hidden="1">
      <c r="A28" s="34"/>
      <c r="B28" s="39"/>
      <c r="C28" s="34"/>
      <c r="D28" s="34"/>
      <c r="E28" s="34"/>
      <c r="F28" s="34"/>
      <c r="G28" s="34"/>
      <c r="H28" s="34"/>
      <c r="I28" s="34"/>
      <c r="J28" s="34"/>
      <c r="K28" s="34"/>
      <c r="L28" s="106"/>
      <c r="S28" s="34"/>
      <c r="T28" s="34"/>
      <c r="U28" s="34"/>
      <c r="V28" s="34"/>
      <c r="W28" s="34"/>
      <c r="X28" s="34"/>
      <c r="Y28" s="34"/>
      <c r="Z28" s="34"/>
      <c r="AA28" s="34"/>
      <c r="AB28" s="34"/>
      <c r="AC28" s="34"/>
      <c r="AD28" s="34"/>
      <c r="AE28" s="34"/>
    </row>
    <row r="29" spans="1:31" s="2" customFormat="1" ht="6.9" customHeight="1" hidden="1">
      <c r="A29" s="34"/>
      <c r="B29" s="39"/>
      <c r="C29" s="34"/>
      <c r="D29" s="112"/>
      <c r="E29" s="112"/>
      <c r="F29" s="112"/>
      <c r="G29" s="112"/>
      <c r="H29" s="112"/>
      <c r="I29" s="112"/>
      <c r="J29" s="112"/>
      <c r="K29" s="112"/>
      <c r="L29" s="106"/>
      <c r="S29" s="34"/>
      <c r="T29" s="34"/>
      <c r="U29" s="34"/>
      <c r="V29" s="34"/>
      <c r="W29" s="34"/>
      <c r="X29" s="34"/>
      <c r="Y29" s="34"/>
      <c r="Z29" s="34"/>
      <c r="AA29" s="34"/>
      <c r="AB29" s="34"/>
      <c r="AC29" s="34"/>
      <c r="AD29" s="34"/>
      <c r="AE29" s="34"/>
    </row>
    <row r="30" spans="1:31" s="2" customFormat="1" ht="25.35" customHeight="1" hidden="1">
      <c r="A30" s="34"/>
      <c r="B30" s="39"/>
      <c r="C30" s="34"/>
      <c r="D30" s="113" t="s">
        <v>36</v>
      </c>
      <c r="E30" s="34"/>
      <c r="F30" s="34"/>
      <c r="G30" s="34"/>
      <c r="H30" s="34"/>
      <c r="I30" s="34"/>
      <c r="J30" s="114">
        <f>ROUND(J79,15)</f>
        <v>0</v>
      </c>
      <c r="K30" s="34"/>
      <c r="L30" s="106"/>
      <c r="S30" s="34"/>
      <c r="T30" s="34"/>
      <c r="U30" s="34"/>
      <c r="V30" s="34"/>
      <c r="W30" s="34"/>
      <c r="X30" s="34"/>
      <c r="Y30" s="34"/>
      <c r="Z30" s="34"/>
      <c r="AA30" s="34"/>
      <c r="AB30" s="34"/>
      <c r="AC30" s="34"/>
      <c r="AD30" s="34"/>
      <c r="AE30" s="34"/>
    </row>
    <row r="31" spans="1:31" s="2" customFormat="1" ht="6.9" customHeight="1" hidden="1">
      <c r="A31" s="34"/>
      <c r="B31" s="39"/>
      <c r="C31" s="34"/>
      <c r="D31" s="112"/>
      <c r="E31" s="112"/>
      <c r="F31" s="112"/>
      <c r="G31" s="112"/>
      <c r="H31" s="112"/>
      <c r="I31" s="112"/>
      <c r="J31" s="112"/>
      <c r="K31" s="112"/>
      <c r="L31" s="106"/>
      <c r="S31" s="34"/>
      <c r="T31" s="34"/>
      <c r="U31" s="34"/>
      <c r="V31" s="34"/>
      <c r="W31" s="34"/>
      <c r="X31" s="34"/>
      <c r="Y31" s="34"/>
      <c r="Z31" s="34"/>
      <c r="AA31" s="34"/>
      <c r="AB31" s="34"/>
      <c r="AC31" s="34"/>
      <c r="AD31" s="34"/>
      <c r="AE31" s="34"/>
    </row>
    <row r="32" spans="1:31" s="2" customFormat="1" ht="14.4" customHeight="1" hidden="1">
      <c r="A32" s="34"/>
      <c r="B32" s="39"/>
      <c r="C32" s="34"/>
      <c r="D32" s="34"/>
      <c r="E32" s="34"/>
      <c r="F32" s="115" t="s">
        <v>38</v>
      </c>
      <c r="G32" s="34"/>
      <c r="H32" s="34"/>
      <c r="I32" s="115" t="s">
        <v>37</v>
      </c>
      <c r="J32" s="115" t="s">
        <v>39</v>
      </c>
      <c r="K32" s="34"/>
      <c r="L32" s="106"/>
      <c r="S32" s="34"/>
      <c r="T32" s="34"/>
      <c r="U32" s="34"/>
      <c r="V32" s="34"/>
      <c r="W32" s="34"/>
      <c r="X32" s="34"/>
      <c r="Y32" s="34"/>
      <c r="Z32" s="34"/>
      <c r="AA32" s="34"/>
      <c r="AB32" s="34"/>
      <c r="AC32" s="34"/>
      <c r="AD32" s="34"/>
      <c r="AE32" s="34"/>
    </row>
    <row r="33" spans="1:31" s="2" customFormat="1" ht="14.4" customHeight="1" hidden="1">
      <c r="A33" s="34"/>
      <c r="B33" s="39"/>
      <c r="C33" s="34"/>
      <c r="D33" s="116" t="s">
        <v>40</v>
      </c>
      <c r="E33" s="105" t="s">
        <v>41</v>
      </c>
      <c r="F33" s="117">
        <f>ROUND((SUM(BE79:BE93)),15)</f>
        <v>0</v>
      </c>
      <c r="G33" s="34"/>
      <c r="H33" s="34"/>
      <c r="I33" s="118">
        <v>0.21</v>
      </c>
      <c r="J33" s="117">
        <f>ROUND(((SUM(BE79:BE93))*I33),15)</f>
        <v>0</v>
      </c>
      <c r="K33" s="34"/>
      <c r="L33" s="106"/>
      <c r="S33" s="34"/>
      <c r="T33" s="34"/>
      <c r="U33" s="34"/>
      <c r="V33" s="34"/>
      <c r="W33" s="34"/>
      <c r="X33" s="34"/>
      <c r="Y33" s="34"/>
      <c r="Z33" s="34"/>
      <c r="AA33" s="34"/>
      <c r="AB33" s="34"/>
      <c r="AC33" s="34"/>
      <c r="AD33" s="34"/>
      <c r="AE33" s="34"/>
    </row>
    <row r="34" spans="1:31" s="2" customFormat="1" ht="14.4" customHeight="1" hidden="1">
      <c r="A34" s="34"/>
      <c r="B34" s="39"/>
      <c r="C34" s="34"/>
      <c r="D34" s="34"/>
      <c r="E34" s="105" t="s">
        <v>42</v>
      </c>
      <c r="F34" s="117">
        <f>ROUND((SUM(BF79:BF93)),15)</f>
        <v>0</v>
      </c>
      <c r="G34" s="34"/>
      <c r="H34" s="34"/>
      <c r="I34" s="118">
        <v>0.15</v>
      </c>
      <c r="J34" s="117">
        <f>ROUND(((SUM(BF79:BF93))*I34),15)</f>
        <v>0</v>
      </c>
      <c r="K34" s="34"/>
      <c r="L34" s="106"/>
      <c r="S34" s="34"/>
      <c r="T34" s="34"/>
      <c r="U34" s="34"/>
      <c r="V34" s="34"/>
      <c r="W34" s="34"/>
      <c r="X34" s="34"/>
      <c r="Y34" s="34"/>
      <c r="Z34" s="34"/>
      <c r="AA34" s="34"/>
      <c r="AB34" s="34"/>
      <c r="AC34" s="34"/>
      <c r="AD34" s="34"/>
      <c r="AE34" s="34"/>
    </row>
    <row r="35" spans="1:31" s="2" customFormat="1" ht="14.4" customHeight="1" hidden="1">
      <c r="A35" s="34"/>
      <c r="B35" s="39"/>
      <c r="C35" s="34"/>
      <c r="D35" s="34"/>
      <c r="E35" s="105" t="s">
        <v>43</v>
      </c>
      <c r="F35" s="117">
        <f>ROUND((SUM(BG79:BG93)),15)</f>
        <v>0</v>
      </c>
      <c r="G35" s="34"/>
      <c r="H35" s="34"/>
      <c r="I35" s="118">
        <v>0.21</v>
      </c>
      <c r="J35" s="117">
        <f>0</f>
        <v>0</v>
      </c>
      <c r="K35" s="34"/>
      <c r="L35" s="106"/>
      <c r="S35" s="34"/>
      <c r="T35" s="34"/>
      <c r="U35" s="34"/>
      <c r="V35" s="34"/>
      <c r="W35" s="34"/>
      <c r="X35" s="34"/>
      <c r="Y35" s="34"/>
      <c r="Z35" s="34"/>
      <c r="AA35" s="34"/>
      <c r="AB35" s="34"/>
      <c r="AC35" s="34"/>
      <c r="AD35" s="34"/>
      <c r="AE35" s="34"/>
    </row>
    <row r="36" spans="1:31" s="2" customFormat="1" ht="14.4" customHeight="1" hidden="1">
      <c r="A36" s="34"/>
      <c r="B36" s="39"/>
      <c r="C36" s="34"/>
      <c r="D36" s="34"/>
      <c r="E36" s="105" t="s">
        <v>44</v>
      </c>
      <c r="F36" s="117">
        <f>ROUND((SUM(BH79:BH93)),15)</f>
        <v>0</v>
      </c>
      <c r="G36" s="34"/>
      <c r="H36" s="34"/>
      <c r="I36" s="118">
        <v>0.15</v>
      </c>
      <c r="J36" s="117">
        <f>0</f>
        <v>0</v>
      </c>
      <c r="K36" s="34"/>
      <c r="L36" s="106"/>
      <c r="S36" s="34"/>
      <c r="T36" s="34"/>
      <c r="U36" s="34"/>
      <c r="V36" s="34"/>
      <c r="W36" s="34"/>
      <c r="X36" s="34"/>
      <c r="Y36" s="34"/>
      <c r="Z36" s="34"/>
      <c r="AA36" s="34"/>
      <c r="AB36" s="34"/>
      <c r="AC36" s="34"/>
      <c r="AD36" s="34"/>
      <c r="AE36" s="34"/>
    </row>
    <row r="37" spans="1:31" s="2" customFormat="1" ht="14.4" customHeight="1" hidden="1">
      <c r="A37" s="34"/>
      <c r="B37" s="39"/>
      <c r="C37" s="34"/>
      <c r="D37" s="34"/>
      <c r="E37" s="105" t="s">
        <v>45</v>
      </c>
      <c r="F37" s="117">
        <f>ROUND((SUM(BI79:BI93)),15)</f>
        <v>0</v>
      </c>
      <c r="G37" s="34"/>
      <c r="H37" s="34"/>
      <c r="I37" s="118">
        <v>0</v>
      </c>
      <c r="J37" s="117">
        <f>0</f>
        <v>0</v>
      </c>
      <c r="K37" s="34"/>
      <c r="L37" s="106"/>
      <c r="S37" s="34"/>
      <c r="T37" s="34"/>
      <c r="U37" s="34"/>
      <c r="V37" s="34"/>
      <c r="W37" s="34"/>
      <c r="X37" s="34"/>
      <c r="Y37" s="34"/>
      <c r="Z37" s="34"/>
      <c r="AA37" s="34"/>
      <c r="AB37" s="34"/>
      <c r="AC37" s="34"/>
      <c r="AD37" s="34"/>
      <c r="AE37" s="34"/>
    </row>
    <row r="38" spans="1:31" s="2" customFormat="1" ht="6.9" customHeight="1" hidden="1">
      <c r="A38" s="34"/>
      <c r="B38" s="39"/>
      <c r="C38" s="34"/>
      <c r="D38" s="34"/>
      <c r="E38" s="34"/>
      <c r="F38" s="34"/>
      <c r="G38" s="34"/>
      <c r="H38" s="34"/>
      <c r="I38" s="34"/>
      <c r="J38" s="34"/>
      <c r="K38" s="34"/>
      <c r="L38" s="106"/>
      <c r="S38" s="34"/>
      <c r="T38" s="34"/>
      <c r="U38" s="34"/>
      <c r="V38" s="34"/>
      <c r="W38" s="34"/>
      <c r="X38" s="34"/>
      <c r="Y38" s="34"/>
      <c r="Z38" s="34"/>
      <c r="AA38" s="34"/>
      <c r="AB38" s="34"/>
      <c r="AC38" s="34"/>
      <c r="AD38" s="34"/>
      <c r="AE38" s="34"/>
    </row>
    <row r="39" spans="1:31" s="2" customFormat="1" ht="25.35" customHeight="1" hidden="1">
      <c r="A39" s="34"/>
      <c r="B39" s="39"/>
      <c r="C39" s="119"/>
      <c r="D39" s="120" t="s">
        <v>46</v>
      </c>
      <c r="E39" s="121"/>
      <c r="F39" s="121"/>
      <c r="G39" s="122" t="s">
        <v>47</v>
      </c>
      <c r="H39" s="123" t="s">
        <v>48</v>
      </c>
      <c r="I39" s="121"/>
      <c r="J39" s="124">
        <f>SUM(J30:J37)</f>
        <v>0</v>
      </c>
      <c r="K39" s="125"/>
      <c r="L39" s="106"/>
      <c r="S39" s="34"/>
      <c r="T39" s="34"/>
      <c r="U39" s="34"/>
      <c r="V39" s="34"/>
      <c r="W39" s="34"/>
      <c r="X39" s="34"/>
      <c r="Y39" s="34"/>
      <c r="Z39" s="34"/>
      <c r="AA39" s="34"/>
      <c r="AB39" s="34"/>
      <c r="AC39" s="34"/>
      <c r="AD39" s="34"/>
      <c r="AE39" s="34"/>
    </row>
    <row r="40" spans="1:31" s="2" customFormat="1" ht="14.4" customHeight="1" hidden="1">
      <c r="A40" s="34"/>
      <c r="B40" s="126"/>
      <c r="C40" s="127"/>
      <c r="D40" s="127"/>
      <c r="E40" s="127"/>
      <c r="F40" s="127"/>
      <c r="G40" s="127"/>
      <c r="H40" s="127"/>
      <c r="I40" s="127"/>
      <c r="J40" s="127"/>
      <c r="K40" s="127"/>
      <c r="L40" s="106"/>
      <c r="S40" s="34"/>
      <c r="T40" s="34"/>
      <c r="U40" s="34"/>
      <c r="V40" s="34"/>
      <c r="W40" s="34"/>
      <c r="X40" s="34"/>
      <c r="Y40" s="34"/>
      <c r="Z40" s="34"/>
      <c r="AA40" s="34"/>
      <c r="AB40" s="34"/>
      <c r="AC40" s="34"/>
      <c r="AD40" s="34"/>
      <c r="AE40" s="34"/>
    </row>
    <row r="41" ht="12" hidden="1"/>
    <row r="42" ht="12" hidden="1"/>
    <row r="43" ht="12" hidden="1"/>
    <row r="44" spans="1:31" s="2" customFormat="1" ht="6.9" customHeight="1">
      <c r="A44" s="34"/>
      <c r="B44" s="128"/>
      <c r="C44" s="129"/>
      <c r="D44" s="129"/>
      <c r="E44" s="129"/>
      <c r="F44" s="129"/>
      <c r="G44" s="129"/>
      <c r="H44" s="129"/>
      <c r="I44" s="129"/>
      <c r="J44" s="129"/>
      <c r="K44" s="129"/>
      <c r="L44" s="106"/>
      <c r="S44" s="34"/>
      <c r="T44" s="34"/>
      <c r="U44" s="34"/>
      <c r="V44" s="34"/>
      <c r="W44" s="34"/>
      <c r="X44" s="34"/>
      <c r="Y44" s="34"/>
      <c r="Z44" s="34"/>
      <c r="AA44" s="34"/>
      <c r="AB44" s="34"/>
      <c r="AC44" s="34"/>
      <c r="AD44" s="34"/>
      <c r="AE44" s="34"/>
    </row>
    <row r="45" spans="1:31" s="2" customFormat="1" ht="24.9" customHeight="1">
      <c r="A45" s="34"/>
      <c r="B45" s="35"/>
      <c r="C45" s="23" t="s">
        <v>89</v>
      </c>
      <c r="D45" s="36"/>
      <c r="E45" s="36"/>
      <c r="F45" s="36"/>
      <c r="G45" s="36"/>
      <c r="H45" s="36"/>
      <c r="I45" s="36"/>
      <c r="J45" s="36"/>
      <c r="K45" s="36"/>
      <c r="L45" s="106"/>
      <c r="S45" s="34"/>
      <c r="T45" s="34"/>
      <c r="U45" s="34"/>
      <c r="V45" s="34"/>
      <c r="W45" s="34"/>
      <c r="X45" s="34"/>
      <c r="Y45" s="34"/>
      <c r="Z45" s="34"/>
      <c r="AA45" s="34"/>
      <c r="AB45" s="34"/>
      <c r="AC45" s="34"/>
      <c r="AD45" s="34"/>
      <c r="AE45" s="34"/>
    </row>
    <row r="46" spans="1:31" s="2" customFormat="1" ht="6.9" customHeight="1">
      <c r="A46" s="34"/>
      <c r="B46" s="35"/>
      <c r="C46" s="36"/>
      <c r="D46" s="36"/>
      <c r="E46" s="36"/>
      <c r="F46" s="36"/>
      <c r="G46" s="36"/>
      <c r="H46" s="36"/>
      <c r="I46" s="36"/>
      <c r="J46" s="36"/>
      <c r="K46" s="36"/>
      <c r="L46" s="106"/>
      <c r="S46" s="34"/>
      <c r="T46" s="34"/>
      <c r="U46" s="34"/>
      <c r="V46" s="34"/>
      <c r="W46" s="34"/>
      <c r="X46" s="34"/>
      <c r="Y46" s="34"/>
      <c r="Z46" s="34"/>
      <c r="AA46" s="34"/>
      <c r="AB46" s="34"/>
      <c r="AC46" s="34"/>
      <c r="AD46" s="34"/>
      <c r="AE46" s="34"/>
    </row>
    <row r="47" spans="1:31" s="2" customFormat="1" ht="12" customHeight="1">
      <c r="A47" s="34"/>
      <c r="B47" s="35"/>
      <c r="C47" s="29" t="s">
        <v>15</v>
      </c>
      <c r="D47" s="36"/>
      <c r="E47" s="36"/>
      <c r="F47" s="36"/>
      <c r="G47" s="36"/>
      <c r="H47" s="36"/>
      <c r="I47" s="36"/>
      <c r="J47" s="36"/>
      <c r="K47" s="36"/>
      <c r="L47" s="106"/>
      <c r="S47" s="34"/>
      <c r="T47" s="34"/>
      <c r="U47" s="34"/>
      <c r="V47" s="34"/>
      <c r="W47" s="34"/>
      <c r="X47" s="34"/>
      <c r="Y47" s="34"/>
      <c r="Z47" s="34"/>
      <c r="AA47" s="34"/>
      <c r="AB47" s="34"/>
      <c r="AC47" s="34"/>
      <c r="AD47" s="34"/>
      <c r="AE47" s="34"/>
    </row>
    <row r="48" spans="1:31" s="2" customFormat="1" ht="16.5" customHeight="1">
      <c r="A48" s="34"/>
      <c r="B48" s="35"/>
      <c r="C48" s="36"/>
      <c r="D48" s="36"/>
      <c r="E48" s="282" t="str">
        <f>E7</f>
        <v>Oprava trati v úseku Pilníkov - Trutnov</v>
      </c>
      <c r="F48" s="283"/>
      <c r="G48" s="283"/>
      <c r="H48" s="283"/>
      <c r="I48" s="36"/>
      <c r="J48" s="36"/>
      <c r="K48" s="36"/>
      <c r="L48" s="106"/>
      <c r="S48" s="34"/>
      <c r="T48" s="34"/>
      <c r="U48" s="34"/>
      <c r="V48" s="34"/>
      <c r="W48" s="34"/>
      <c r="X48" s="34"/>
      <c r="Y48" s="34"/>
      <c r="Z48" s="34"/>
      <c r="AA48" s="34"/>
      <c r="AB48" s="34"/>
      <c r="AC48" s="34"/>
      <c r="AD48" s="34"/>
      <c r="AE48" s="34"/>
    </row>
    <row r="49" spans="1:31" s="2" customFormat="1" ht="12" customHeight="1">
      <c r="A49" s="34"/>
      <c r="B49" s="35"/>
      <c r="C49" s="29" t="s">
        <v>87</v>
      </c>
      <c r="D49" s="36"/>
      <c r="E49" s="36"/>
      <c r="F49" s="36"/>
      <c r="G49" s="36"/>
      <c r="H49" s="36"/>
      <c r="I49" s="36"/>
      <c r="J49" s="36"/>
      <c r="K49" s="36"/>
      <c r="L49" s="106"/>
      <c r="S49" s="34"/>
      <c r="T49" s="34"/>
      <c r="U49" s="34"/>
      <c r="V49" s="34"/>
      <c r="W49" s="34"/>
      <c r="X49" s="34"/>
      <c r="Y49" s="34"/>
      <c r="Z49" s="34"/>
      <c r="AA49" s="34"/>
      <c r="AB49" s="34"/>
      <c r="AC49" s="34"/>
      <c r="AD49" s="34"/>
      <c r="AE49" s="34"/>
    </row>
    <row r="50" spans="1:31" s="2" customFormat="1" ht="16.5" customHeight="1">
      <c r="A50" s="34"/>
      <c r="B50" s="35"/>
      <c r="C50" s="36"/>
      <c r="D50" s="36"/>
      <c r="E50" s="245" t="str">
        <f>E9</f>
        <v>VON - Vedlejší a ostatní náklady</v>
      </c>
      <c r="F50" s="281"/>
      <c r="G50" s="281"/>
      <c r="H50" s="281"/>
      <c r="I50" s="36"/>
      <c r="J50" s="36"/>
      <c r="K50" s="36"/>
      <c r="L50" s="106"/>
      <c r="S50" s="34"/>
      <c r="T50" s="34"/>
      <c r="U50" s="34"/>
      <c r="V50" s="34"/>
      <c r="W50" s="34"/>
      <c r="X50" s="34"/>
      <c r="Y50" s="34"/>
      <c r="Z50" s="34"/>
      <c r="AA50" s="34"/>
      <c r="AB50" s="34"/>
      <c r="AC50" s="34"/>
      <c r="AD50" s="34"/>
      <c r="AE50" s="34"/>
    </row>
    <row r="51" spans="1:31" s="2" customFormat="1" ht="6.9" customHeight="1">
      <c r="A51" s="34"/>
      <c r="B51" s="35"/>
      <c r="C51" s="36"/>
      <c r="D51" s="36"/>
      <c r="E51" s="36"/>
      <c r="F51" s="36"/>
      <c r="G51" s="36"/>
      <c r="H51" s="36"/>
      <c r="I51" s="36"/>
      <c r="J51" s="36"/>
      <c r="K51" s="36"/>
      <c r="L51" s="106"/>
      <c r="S51" s="34"/>
      <c r="T51" s="34"/>
      <c r="U51" s="34"/>
      <c r="V51" s="34"/>
      <c r="W51" s="34"/>
      <c r="X51" s="34"/>
      <c r="Y51" s="34"/>
      <c r="Z51" s="34"/>
      <c r="AA51" s="34"/>
      <c r="AB51" s="34"/>
      <c r="AC51" s="34"/>
      <c r="AD51" s="34"/>
      <c r="AE51" s="34"/>
    </row>
    <row r="52" spans="1:31" s="2" customFormat="1" ht="12" customHeight="1">
      <c r="A52" s="34"/>
      <c r="B52" s="35"/>
      <c r="C52" s="29" t="s">
        <v>20</v>
      </c>
      <c r="D52" s="36"/>
      <c r="E52" s="36"/>
      <c r="F52" s="27" t="str">
        <f>F12</f>
        <v>TÚ Pilníkov - Trutnov</v>
      </c>
      <c r="G52" s="36"/>
      <c r="H52" s="36"/>
      <c r="I52" s="29" t="s">
        <v>22</v>
      </c>
      <c r="J52" s="59" t="str">
        <f>IF(J12="","",J12)</f>
        <v>5. 1. 2021</v>
      </c>
      <c r="K52" s="36"/>
      <c r="L52" s="106"/>
      <c r="S52" s="34"/>
      <c r="T52" s="34"/>
      <c r="U52" s="34"/>
      <c r="V52" s="34"/>
      <c r="W52" s="34"/>
      <c r="X52" s="34"/>
      <c r="Y52" s="34"/>
      <c r="Z52" s="34"/>
      <c r="AA52" s="34"/>
      <c r="AB52" s="34"/>
      <c r="AC52" s="34"/>
      <c r="AD52" s="34"/>
      <c r="AE52" s="34"/>
    </row>
    <row r="53" spans="1:31" s="2" customFormat="1" ht="6.9" customHeight="1">
      <c r="A53" s="34"/>
      <c r="B53" s="35"/>
      <c r="C53" s="36"/>
      <c r="D53" s="36"/>
      <c r="E53" s="36"/>
      <c r="F53" s="36"/>
      <c r="G53" s="36"/>
      <c r="H53" s="36"/>
      <c r="I53" s="36"/>
      <c r="J53" s="36"/>
      <c r="K53" s="36"/>
      <c r="L53" s="106"/>
      <c r="S53" s="34"/>
      <c r="T53" s="34"/>
      <c r="U53" s="34"/>
      <c r="V53" s="34"/>
      <c r="W53" s="34"/>
      <c r="X53" s="34"/>
      <c r="Y53" s="34"/>
      <c r="Z53" s="34"/>
      <c r="AA53" s="34"/>
      <c r="AB53" s="34"/>
      <c r="AC53" s="34"/>
      <c r="AD53" s="34"/>
      <c r="AE53" s="34"/>
    </row>
    <row r="54" spans="1:31" s="2" customFormat="1" ht="25.65" customHeight="1">
      <c r="A54" s="34"/>
      <c r="B54" s="35"/>
      <c r="C54" s="29" t="s">
        <v>24</v>
      </c>
      <c r="D54" s="36"/>
      <c r="E54" s="36"/>
      <c r="F54" s="27" t="str">
        <f>E15</f>
        <v>Správa železnic, s.o.</v>
      </c>
      <c r="G54" s="36"/>
      <c r="H54" s="36"/>
      <c r="I54" s="29" t="s">
        <v>30</v>
      </c>
      <c r="J54" s="32" t="str">
        <f>E21</f>
        <v>Bez projektové dokumentace</v>
      </c>
      <c r="K54" s="36"/>
      <c r="L54" s="106"/>
      <c r="S54" s="34"/>
      <c r="T54" s="34"/>
      <c r="U54" s="34"/>
      <c r="V54" s="34"/>
      <c r="W54" s="34"/>
      <c r="X54" s="34"/>
      <c r="Y54" s="34"/>
      <c r="Z54" s="34"/>
      <c r="AA54" s="34"/>
      <c r="AB54" s="34"/>
      <c r="AC54" s="34"/>
      <c r="AD54" s="34"/>
      <c r="AE54" s="34"/>
    </row>
    <row r="55" spans="1:31" s="2" customFormat="1" ht="15.15" customHeight="1">
      <c r="A55" s="34"/>
      <c r="B55" s="35"/>
      <c r="C55" s="29" t="s">
        <v>28</v>
      </c>
      <c r="D55" s="36"/>
      <c r="E55" s="36"/>
      <c r="F55" s="27" t="str">
        <f>IF(E18="","",E18)</f>
        <v>Vyplň údaj</v>
      </c>
      <c r="G55" s="36"/>
      <c r="H55" s="36"/>
      <c r="I55" s="29" t="s">
        <v>33</v>
      </c>
      <c r="J55" s="32" t="str">
        <f>E24</f>
        <v>Správa železnic, s.o.</v>
      </c>
      <c r="K55" s="36"/>
      <c r="L55" s="106"/>
      <c r="S55" s="34"/>
      <c r="T55" s="34"/>
      <c r="U55" s="34"/>
      <c r="V55" s="34"/>
      <c r="W55" s="34"/>
      <c r="X55" s="34"/>
      <c r="Y55" s="34"/>
      <c r="Z55" s="34"/>
      <c r="AA55" s="34"/>
      <c r="AB55" s="34"/>
      <c r="AC55" s="34"/>
      <c r="AD55" s="34"/>
      <c r="AE55" s="34"/>
    </row>
    <row r="56" spans="1:31" s="2" customFormat="1" ht="10.35" customHeight="1">
      <c r="A56" s="34"/>
      <c r="B56" s="35"/>
      <c r="C56" s="36"/>
      <c r="D56" s="36"/>
      <c r="E56" s="36"/>
      <c r="F56" s="36"/>
      <c r="G56" s="36"/>
      <c r="H56" s="36"/>
      <c r="I56" s="36"/>
      <c r="J56" s="36"/>
      <c r="K56" s="36"/>
      <c r="L56" s="106"/>
      <c r="S56" s="34"/>
      <c r="T56" s="34"/>
      <c r="U56" s="34"/>
      <c r="V56" s="34"/>
      <c r="W56" s="34"/>
      <c r="X56" s="34"/>
      <c r="Y56" s="34"/>
      <c r="Z56" s="34"/>
      <c r="AA56" s="34"/>
      <c r="AB56" s="34"/>
      <c r="AC56" s="34"/>
      <c r="AD56" s="34"/>
      <c r="AE56" s="34"/>
    </row>
    <row r="57" spans="1:31" s="2" customFormat="1" ht="29.25" customHeight="1">
      <c r="A57" s="34"/>
      <c r="B57" s="35"/>
      <c r="C57" s="130" t="s">
        <v>90</v>
      </c>
      <c r="D57" s="131"/>
      <c r="E57" s="131"/>
      <c r="F57" s="131"/>
      <c r="G57" s="131"/>
      <c r="H57" s="131"/>
      <c r="I57" s="131"/>
      <c r="J57" s="132" t="s">
        <v>91</v>
      </c>
      <c r="K57" s="131"/>
      <c r="L57" s="106"/>
      <c r="S57" s="34"/>
      <c r="T57" s="34"/>
      <c r="U57" s="34"/>
      <c r="V57" s="34"/>
      <c r="W57" s="34"/>
      <c r="X57" s="34"/>
      <c r="Y57" s="34"/>
      <c r="Z57" s="34"/>
      <c r="AA57" s="34"/>
      <c r="AB57" s="34"/>
      <c r="AC57" s="34"/>
      <c r="AD57" s="34"/>
      <c r="AE57" s="34"/>
    </row>
    <row r="58" spans="1:31" s="2" customFormat="1" ht="10.35" customHeight="1">
      <c r="A58" s="34"/>
      <c r="B58" s="35"/>
      <c r="C58" s="36"/>
      <c r="D58" s="36"/>
      <c r="E58" s="36"/>
      <c r="F58" s="36"/>
      <c r="G58" s="36"/>
      <c r="H58" s="36"/>
      <c r="I58" s="36"/>
      <c r="J58" s="36"/>
      <c r="K58" s="36"/>
      <c r="L58" s="106"/>
      <c r="S58" s="34"/>
      <c r="T58" s="34"/>
      <c r="U58" s="34"/>
      <c r="V58" s="34"/>
      <c r="W58" s="34"/>
      <c r="X58" s="34"/>
      <c r="Y58" s="34"/>
      <c r="Z58" s="34"/>
      <c r="AA58" s="34"/>
      <c r="AB58" s="34"/>
      <c r="AC58" s="34"/>
      <c r="AD58" s="34"/>
      <c r="AE58" s="34"/>
    </row>
    <row r="59" spans="1:47" s="2" customFormat="1" ht="22.95" customHeight="1">
      <c r="A59" s="34"/>
      <c r="B59" s="35"/>
      <c r="C59" s="133" t="s">
        <v>68</v>
      </c>
      <c r="D59" s="36"/>
      <c r="E59" s="36"/>
      <c r="F59" s="36"/>
      <c r="G59" s="36"/>
      <c r="H59" s="36"/>
      <c r="I59" s="36"/>
      <c r="J59" s="77">
        <f>J79</f>
        <v>0</v>
      </c>
      <c r="K59" s="36"/>
      <c r="L59" s="106"/>
      <c r="S59" s="34"/>
      <c r="T59" s="34"/>
      <c r="U59" s="34"/>
      <c r="V59" s="34"/>
      <c r="W59" s="34"/>
      <c r="X59" s="34"/>
      <c r="Y59" s="34"/>
      <c r="Z59" s="34"/>
      <c r="AA59" s="34"/>
      <c r="AB59" s="34"/>
      <c r="AC59" s="34"/>
      <c r="AD59" s="34"/>
      <c r="AE59" s="34"/>
      <c r="AU59" s="17" t="s">
        <v>92</v>
      </c>
    </row>
    <row r="60" spans="1:31" s="2" customFormat="1" ht="21.75" customHeight="1">
      <c r="A60" s="34"/>
      <c r="B60" s="35"/>
      <c r="C60" s="36"/>
      <c r="D60" s="36"/>
      <c r="E60" s="36"/>
      <c r="F60" s="36"/>
      <c r="G60" s="36"/>
      <c r="H60" s="36"/>
      <c r="I60" s="36"/>
      <c r="J60" s="36"/>
      <c r="K60" s="36"/>
      <c r="L60" s="106"/>
      <c r="S60" s="34"/>
      <c r="T60" s="34"/>
      <c r="U60" s="34"/>
      <c r="V60" s="34"/>
      <c r="W60" s="34"/>
      <c r="X60" s="34"/>
      <c r="Y60" s="34"/>
      <c r="Z60" s="34"/>
      <c r="AA60" s="34"/>
      <c r="AB60" s="34"/>
      <c r="AC60" s="34"/>
      <c r="AD60" s="34"/>
      <c r="AE60" s="34"/>
    </row>
    <row r="61" spans="1:31" s="2" customFormat="1" ht="6.9" customHeight="1">
      <c r="A61" s="34"/>
      <c r="B61" s="47"/>
      <c r="C61" s="48"/>
      <c r="D61" s="48"/>
      <c r="E61" s="48"/>
      <c r="F61" s="48"/>
      <c r="G61" s="48"/>
      <c r="H61" s="48"/>
      <c r="I61" s="48"/>
      <c r="J61" s="48"/>
      <c r="K61" s="48"/>
      <c r="L61" s="106"/>
      <c r="S61" s="34"/>
      <c r="T61" s="34"/>
      <c r="U61" s="34"/>
      <c r="V61" s="34"/>
      <c r="W61" s="34"/>
      <c r="X61" s="34"/>
      <c r="Y61" s="34"/>
      <c r="Z61" s="34"/>
      <c r="AA61" s="34"/>
      <c r="AB61" s="34"/>
      <c r="AC61" s="34"/>
      <c r="AD61" s="34"/>
      <c r="AE61" s="34"/>
    </row>
    <row r="65" spans="1:31" s="2" customFormat="1" ht="6.9" customHeight="1">
      <c r="A65" s="34"/>
      <c r="B65" s="49"/>
      <c r="C65" s="50"/>
      <c r="D65" s="50"/>
      <c r="E65" s="50"/>
      <c r="F65" s="50"/>
      <c r="G65" s="50"/>
      <c r="H65" s="50"/>
      <c r="I65" s="50"/>
      <c r="J65" s="50"/>
      <c r="K65" s="50"/>
      <c r="L65" s="106"/>
      <c r="S65" s="34"/>
      <c r="T65" s="34"/>
      <c r="U65" s="34"/>
      <c r="V65" s="34"/>
      <c r="W65" s="34"/>
      <c r="X65" s="34"/>
      <c r="Y65" s="34"/>
      <c r="Z65" s="34"/>
      <c r="AA65" s="34"/>
      <c r="AB65" s="34"/>
      <c r="AC65" s="34"/>
      <c r="AD65" s="34"/>
      <c r="AE65" s="34"/>
    </row>
    <row r="66" spans="1:31" s="2" customFormat="1" ht="24.9" customHeight="1">
      <c r="A66" s="34"/>
      <c r="B66" s="35"/>
      <c r="C66" s="23" t="s">
        <v>98</v>
      </c>
      <c r="D66" s="36"/>
      <c r="E66" s="36"/>
      <c r="F66" s="36"/>
      <c r="G66" s="36"/>
      <c r="H66" s="36"/>
      <c r="I66" s="36"/>
      <c r="J66" s="36"/>
      <c r="K66" s="36"/>
      <c r="L66" s="106"/>
      <c r="S66" s="34"/>
      <c r="T66" s="34"/>
      <c r="U66" s="34"/>
      <c r="V66" s="34"/>
      <c r="W66" s="34"/>
      <c r="X66" s="34"/>
      <c r="Y66" s="34"/>
      <c r="Z66" s="34"/>
      <c r="AA66" s="34"/>
      <c r="AB66" s="34"/>
      <c r="AC66" s="34"/>
      <c r="AD66" s="34"/>
      <c r="AE66" s="34"/>
    </row>
    <row r="67" spans="1:31" s="2" customFormat="1" ht="6.9" customHeight="1">
      <c r="A67" s="34"/>
      <c r="B67" s="35"/>
      <c r="C67" s="36"/>
      <c r="D67" s="36"/>
      <c r="E67" s="36"/>
      <c r="F67" s="36"/>
      <c r="G67" s="36"/>
      <c r="H67" s="36"/>
      <c r="I67" s="36"/>
      <c r="J67" s="36"/>
      <c r="K67" s="36"/>
      <c r="L67" s="106"/>
      <c r="S67" s="34"/>
      <c r="T67" s="34"/>
      <c r="U67" s="34"/>
      <c r="V67" s="34"/>
      <c r="W67" s="34"/>
      <c r="X67" s="34"/>
      <c r="Y67" s="34"/>
      <c r="Z67" s="34"/>
      <c r="AA67" s="34"/>
      <c r="AB67" s="34"/>
      <c r="AC67" s="34"/>
      <c r="AD67" s="34"/>
      <c r="AE67" s="34"/>
    </row>
    <row r="68" spans="1:31" s="2" customFormat="1" ht="12" customHeight="1">
      <c r="A68" s="34"/>
      <c r="B68" s="35"/>
      <c r="C68" s="29" t="s">
        <v>15</v>
      </c>
      <c r="D68" s="36"/>
      <c r="E68" s="36"/>
      <c r="F68" s="36"/>
      <c r="G68" s="36"/>
      <c r="H68" s="36"/>
      <c r="I68" s="36"/>
      <c r="J68" s="36"/>
      <c r="K68" s="36"/>
      <c r="L68" s="106"/>
      <c r="S68" s="34"/>
      <c r="T68" s="34"/>
      <c r="U68" s="34"/>
      <c r="V68" s="34"/>
      <c r="W68" s="34"/>
      <c r="X68" s="34"/>
      <c r="Y68" s="34"/>
      <c r="Z68" s="34"/>
      <c r="AA68" s="34"/>
      <c r="AB68" s="34"/>
      <c r="AC68" s="34"/>
      <c r="AD68" s="34"/>
      <c r="AE68" s="34"/>
    </row>
    <row r="69" spans="1:31" s="2" customFormat="1" ht="16.5" customHeight="1">
      <c r="A69" s="34"/>
      <c r="B69" s="35"/>
      <c r="C69" s="36"/>
      <c r="D69" s="36"/>
      <c r="E69" s="282" t="str">
        <f>E7</f>
        <v>Oprava trati v úseku Pilníkov - Trutnov</v>
      </c>
      <c r="F69" s="283"/>
      <c r="G69" s="283"/>
      <c r="H69" s="283"/>
      <c r="I69" s="36"/>
      <c r="J69" s="36"/>
      <c r="K69" s="36"/>
      <c r="L69" s="106"/>
      <c r="S69" s="34"/>
      <c r="T69" s="34"/>
      <c r="U69" s="34"/>
      <c r="V69" s="34"/>
      <c r="W69" s="34"/>
      <c r="X69" s="34"/>
      <c r="Y69" s="34"/>
      <c r="Z69" s="34"/>
      <c r="AA69" s="34"/>
      <c r="AB69" s="34"/>
      <c r="AC69" s="34"/>
      <c r="AD69" s="34"/>
      <c r="AE69" s="34"/>
    </row>
    <row r="70" spans="1:31" s="2" customFormat="1" ht="12" customHeight="1">
      <c r="A70" s="34"/>
      <c r="B70" s="35"/>
      <c r="C70" s="29" t="s">
        <v>87</v>
      </c>
      <c r="D70" s="36"/>
      <c r="E70" s="36"/>
      <c r="F70" s="36"/>
      <c r="G70" s="36"/>
      <c r="H70" s="36"/>
      <c r="I70" s="36"/>
      <c r="J70" s="36"/>
      <c r="K70" s="36"/>
      <c r="L70" s="106"/>
      <c r="S70" s="34"/>
      <c r="T70" s="34"/>
      <c r="U70" s="34"/>
      <c r="V70" s="34"/>
      <c r="W70" s="34"/>
      <c r="X70" s="34"/>
      <c r="Y70" s="34"/>
      <c r="Z70" s="34"/>
      <c r="AA70" s="34"/>
      <c r="AB70" s="34"/>
      <c r="AC70" s="34"/>
      <c r="AD70" s="34"/>
      <c r="AE70" s="34"/>
    </row>
    <row r="71" spans="1:31" s="2" customFormat="1" ht="16.5" customHeight="1">
      <c r="A71" s="34"/>
      <c r="B71" s="35"/>
      <c r="C71" s="36"/>
      <c r="D71" s="36"/>
      <c r="E71" s="245" t="str">
        <f>E9</f>
        <v>VON - Vedlejší a ostatní náklady</v>
      </c>
      <c r="F71" s="281"/>
      <c r="G71" s="281"/>
      <c r="H71" s="281"/>
      <c r="I71" s="36"/>
      <c r="J71" s="36"/>
      <c r="K71" s="36"/>
      <c r="L71" s="106"/>
      <c r="S71" s="34"/>
      <c r="T71" s="34"/>
      <c r="U71" s="34"/>
      <c r="V71" s="34"/>
      <c r="W71" s="34"/>
      <c r="X71" s="34"/>
      <c r="Y71" s="34"/>
      <c r="Z71" s="34"/>
      <c r="AA71" s="34"/>
      <c r="AB71" s="34"/>
      <c r="AC71" s="34"/>
      <c r="AD71" s="34"/>
      <c r="AE71" s="34"/>
    </row>
    <row r="72" spans="1:31" s="2" customFormat="1" ht="6.9" customHeight="1">
      <c r="A72" s="34"/>
      <c r="B72" s="35"/>
      <c r="C72" s="36"/>
      <c r="D72" s="36"/>
      <c r="E72" s="36"/>
      <c r="F72" s="36"/>
      <c r="G72" s="36"/>
      <c r="H72" s="36"/>
      <c r="I72" s="36"/>
      <c r="J72" s="36"/>
      <c r="K72" s="36"/>
      <c r="L72" s="106"/>
      <c r="S72" s="34"/>
      <c r="T72" s="34"/>
      <c r="U72" s="34"/>
      <c r="V72" s="34"/>
      <c r="W72" s="34"/>
      <c r="X72" s="34"/>
      <c r="Y72" s="34"/>
      <c r="Z72" s="34"/>
      <c r="AA72" s="34"/>
      <c r="AB72" s="34"/>
      <c r="AC72" s="34"/>
      <c r="AD72" s="34"/>
      <c r="AE72" s="34"/>
    </row>
    <row r="73" spans="1:31" s="2" customFormat="1" ht="12" customHeight="1">
      <c r="A73" s="34"/>
      <c r="B73" s="35"/>
      <c r="C73" s="29" t="s">
        <v>20</v>
      </c>
      <c r="D73" s="36"/>
      <c r="E73" s="36"/>
      <c r="F73" s="27" t="str">
        <f>F12</f>
        <v>TÚ Pilníkov - Trutnov</v>
      </c>
      <c r="G73" s="36"/>
      <c r="H73" s="36"/>
      <c r="I73" s="29" t="s">
        <v>22</v>
      </c>
      <c r="J73" s="59" t="str">
        <f>IF(J12="","",J12)</f>
        <v>5. 1. 2021</v>
      </c>
      <c r="K73" s="36"/>
      <c r="L73" s="106"/>
      <c r="S73" s="34"/>
      <c r="T73" s="34"/>
      <c r="U73" s="34"/>
      <c r="V73" s="34"/>
      <c r="W73" s="34"/>
      <c r="X73" s="34"/>
      <c r="Y73" s="34"/>
      <c r="Z73" s="34"/>
      <c r="AA73" s="34"/>
      <c r="AB73" s="34"/>
      <c r="AC73" s="34"/>
      <c r="AD73" s="34"/>
      <c r="AE73" s="34"/>
    </row>
    <row r="74" spans="1:31" s="2" customFormat="1" ht="6.9" customHeight="1">
      <c r="A74" s="34"/>
      <c r="B74" s="35"/>
      <c r="C74" s="36"/>
      <c r="D74" s="36"/>
      <c r="E74" s="36"/>
      <c r="F74" s="36"/>
      <c r="G74" s="36"/>
      <c r="H74" s="36"/>
      <c r="I74" s="36"/>
      <c r="J74" s="36"/>
      <c r="K74" s="36"/>
      <c r="L74" s="106"/>
      <c r="S74" s="34"/>
      <c r="T74" s="34"/>
      <c r="U74" s="34"/>
      <c r="V74" s="34"/>
      <c r="W74" s="34"/>
      <c r="X74" s="34"/>
      <c r="Y74" s="34"/>
      <c r="Z74" s="34"/>
      <c r="AA74" s="34"/>
      <c r="AB74" s="34"/>
      <c r="AC74" s="34"/>
      <c r="AD74" s="34"/>
      <c r="AE74" s="34"/>
    </row>
    <row r="75" spans="1:31" s="2" customFormat="1" ht="25.65" customHeight="1">
      <c r="A75" s="34"/>
      <c r="B75" s="35"/>
      <c r="C75" s="29" t="s">
        <v>24</v>
      </c>
      <c r="D75" s="36"/>
      <c r="E75" s="36"/>
      <c r="F75" s="27" t="str">
        <f>E15</f>
        <v>Správa železnic, s.o.</v>
      </c>
      <c r="G75" s="36"/>
      <c r="H75" s="36"/>
      <c r="I75" s="29" t="s">
        <v>30</v>
      </c>
      <c r="J75" s="32" t="str">
        <f>E21</f>
        <v>Bez projektové dokumentace</v>
      </c>
      <c r="K75" s="36"/>
      <c r="L75" s="106"/>
      <c r="S75" s="34"/>
      <c r="T75" s="34"/>
      <c r="U75" s="34"/>
      <c r="V75" s="34"/>
      <c r="W75" s="34"/>
      <c r="X75" s="34"/>
      <c r="Y75" s="34"/>
      <c r="Z75" s="34"/>
      <c r="AA75" s="34"/>
      <c r="AB75" s="34"/>
      <c r="AC75" s="34"/>
      <c r="AD75" s="34"/>
      <c r="AE75" s="34"/>
    </row>
    <row r="76" spans="1:31" s="2" customFormat="1" ht="15.15" customHeight="1">
      <c r="A76" s="34"/>
      <c r="B76" s="35"/>
      <c r="C76" s="29" t="s">
        <v>28</v>
      </c>
      <c r="D76" s="36"/>
      <c r="E76" s="36"/>
      <c r="F76" s="27" t="str">
        <f>IF(E18="","",E18)</f>
        <v>Vyplň údaj</v>
      </c>
      <c r="G76" s="36"/>
      <c r="H76" s="36"/>
      <c r="I76" s="29" t="s">
        <v>33</v>
      </c>
      <c r="J76" s="32" t="str">
        <f>E24</f>
        <v>Správa železnic, s.o.</v>
      </c>
      <c r="K76" s="36"/>
      <c r="L76" s="106"/>
      <c r="S76" s="34"/>
      <c r="T76" s="34"/>
      <c r="U76" s="34"/>
      <c r="V76" s="34"/>
      <c r="W76" s="34"/>
      <c r="X76" s="34"/>
      <c r="Y76" s="34"/>
      <c r="Z76" s="34"/>
      <c r="AA76" s="34"/>
      <c r="AB76" s="34"/>
      <c r="AC76" s="34"/>
      <c r="AD76" s="34"/>
      <c r="AE76" s="34"/>
    </row>
    <row r="77" spans="1:31" s="2" customFormat="1" ht="10.35" customHeight="1">
      <c r="A77" s="34"/>
      <c r="B77" s="35"/>
      <c r="C77" s="36"/>
      <c r="D77" s="36"/>
      <c r="E77" s="36"/>
      <c r="F77" s="36"/>
      <c r="G77" s="36"/>
      <c r="H77" s="36"/>
      <c r="I77" s="36"/>
      <c r="J77" s="36"/>
      <c r="K77" s="36"/>
      <c r="L77" s="106"/>
      <c r="S77" s="34"/>
      <c r="T77" s="34"/>
      <c r="U77" s="34"/>
      <c r="V77" s="34"/>
      <c r="W77" s="34"/>
      <c r="X77" s="34"/>
      <c r="Y77" s="34"/>
      <c r="Z77" s="34"/>
      <c r="AA77" s="34"/>
      <c r="AB77" s="34"/>
      <c r="AC77" s="34"/>
      <c r="AD77" s="34"/>
      <c r="AE77" s="34"/>
    </row>
    <row r="78" spans="1:31" s="11" customFormat="1" ht="29.25" customHeight="1">
      <c r="A78" s="146"/>
      <c r="B78" s="147"/>
      <c r="C78" s="148" t="s">
        <v>99</v>
      </c>
      <c r="D78" s="149" t="s">
        <v>55</v>
      </c>
      <c r="E78" s="149" t="s">
        <v>51</v>
      </c>
      <c r="F78" s="149" t="s">
        <v>52</v>
      </c>
      <c r="G78" s="149" t="s">
        <v>100</v>
      </c>
      <c r="H78" s="149" t="s">
        <v>101</v>
      </c>
      <c r="I78" s="149" t="s">
        <v>102</v>
      </c>
      <c r="J78" s="149" t="s">
        <v>91</v>
      </c>
      <c r="K78" s="150" t="s">
        <v>103</v>
      </c>
      <c r="L78" s="151"/>
      <c r="M78" s="68" t="s">
        <v>18</v>
      </c>
      <c r="N78" s="69" t="s">
        <v>40</v>
      </c>
      <c r="O78" s="69" t="s">
        <v>104</v>
      </c>
      <c r="P78" s="69" t="s">
        <v>105</v>
      </c>
      <c r="Q78" s="69" t="s">
        <v>106</v>
      </c>
      <c r="R78" s="69" t="s">
        <v>107</v>
      </c>
      <c r="S78" s="69" t="s">
        <v>108</v>
      </c>
      <c r="T78" s="70" t="s">
        <v>109</v>
      </c>
      <c r="U78" s="146"/>
      <c r="V78" s="146"/>
      <c r="W78" s="146"/>
      <c r="X78" s="146"/>
      <c r="Y78" s="146"/>
      <c r="Z78" s="146"/>
      <c r="AA78" s="146"/>
      <c r="AB78" s="146"/>
      <c r="AC78" s="146"/>
      <c r="AD78" s="146"/>
      <c r="AE78" s="146"/>
    </row>
    <row r="79" spans="1:63" s="2" customFormat="1" ht="22.95" customHeight="1">
      <c r="A79" s="34"/>
      <c r="B79" s="35"/>
      <c r="C79" s="75" t="s">
        <v>110</v>
      </c>
      <c r="D79" s="36"/>
      <c r="E79" s="36"/>
      <c r="F79" s="36"/>
      <c r="G79" s="36"/>
      <c r="H79" s="36"/>
      <c r="I79" s="36"/>
      <c r="J79" s="152">
        <f>BK79</f>
        <v>0</v>
      </c>
      <c r="K79" s="36"/>
      <c r="L79" s="39"/>
      <c r="M79" s="71"/>
      <c r="N79" s="153"/>
      <c r="O79" s="72"/>
      <c r="P79" s="154">
        <f>SUM(P80:P93)</f>
        <v>0</v>
      </c>
      <c r="Q79" s="72"/>
      <c r="R79" s="154">
        <f>SUM(R80:R93)</f>
        <v>0</v>
      </c>
      <c r="S79" s="72"/>
      <c r="T79" s="155">
        <f>SUM(T80:T93)</f>
        <v>0</v>
      </c>
      <c r="U79" s="34"/>
      <c r="V79" s="34"/>
      <c r="W79" s="34"/>
      <c r="X79" s="34"/>
      <c r="Y79" s="34"/>
      <c r="Z79" s="34"/>
      <c r="AA79" s="34"/>
      <c r="AB79" s="34"/>
      <c r="AC79" s="34"/>
      <c r="AD79" s="34"/>
      <c r="AE79" s="34"/>
      <c r="AT79" s="17" t="s">
        <v>69</v>
      </c>
      <c r="AU79" s="17" t="s">
        <v>92</v>
      </c>
      <c r="BK79" s="156">
        <f>SUM(BK80:BK93)</f>
        <v>0</v>
      </c>
    </row>
    <row r="80" spans="1:65" s="2" customFormat="1" ht="21.75" customHeight="1">
      <c r="A80" s="34"/>
      <c r="B80" s="35"/>
      <c r="C80" s="173" t="s">
        <v>77</v>
      </c>
      <c r="D80" s="173" t="s">
        <v>116</v>
      </c>
      <c r="E80" s="174" t="s">
        <v>472</v>
      </c>
      <c r="F80" s="175" t="s">
        <v>473</v>
      </c>
      <c r="G80" s="176" t="s">
        <v>474</v>
      </c>
      <c r="H80" s="178"/>
      <c r="I80" s="178"/>
      <c r="J80" s="177">
        <f>ROUND(I80*H80,15)</f>
        <v>0</v>
      </c>
      <c r="K80" s="175" t="s">
        <v>120</v>
      </c>
      <c r="L80" s="39"/>
      <c r="M80" s="179" t="s">
        <v>18</v>
      </c>
      <c r="N80" s="180" t="s">
        <v>41</v>
      </c>
      <c r="O80" s="64"/>
      <c r="P80" s="181">
        <f>O80*H80</f>
        <v>0</v>
      </c>
      <c r="Q80" s="181">
        <v>0</v>
      </c>
      <c r="R80" s="181">
        <f>Q80*H80</f>
        <v>0</v>
      </c>
      <c r="S80" s="181">
        <v>0</v>
      </c>
      <c r="T80" s="182">
        <f>S80*H80</f>
        <v>0</v>
      </c>
      <c r="U80" s="34"/>
      <c r="V80" s="34"/>
      <c r="W80" s="34"/>
      <c r="X80" s="34"/>
      <c r="Y80" s="34"/>
      <c r="Z80" s="34"/>
      <c r="AA80" s="34"/>
      <c r="AB80" s="34"/>
      <c r="AC80" s="34"/>
      <c r="AD80" s="34"/>
      <c r="AE80" s="34"/>
      <c r="AR80" s="183" t="s">
        <v>475</v>
      </c>
      <c r="AT80" s="183" t="s">
        <v>116</v>
      </c>
      <c r="AU80" s="183" t="s">
        <v>6</v>
      </c>
      <c r="AY80" s="17" t="s">
        <v>113</v>
      </c>
      <c r="BE80" s="184">
        <f>IF(N80="základní",J80,0)</f>
        <v>0</v>
      </c>
      <c r="BF80" s="184">
        <f>IF(N80="snížená",J80,0)</f>
        <v>0</v>
      </c>
      <c r="BG80" s="184">
        <f>IF(N80="zákl. přenesená",J80,0)</f>
        <v>0</v>
      </c>
      <c r="BH80" s="184">
        <f>IF(N80="sníž. přenesená",J80,0)</f>
        <v>0</v>
      </c>
      <c r="BI80" s="184">
        <f>IF(N80="nulová",J80,0)</f>
        <v>0</v>
      </c>
      <c r="BJ80" s="17" t="s">
        <v>77</v>
      </c>
      <c r="BK80" s="185">
        <f>ROUND(I80*H80,15)</f>
        <v>0</v>
      </c>
      <c r="BL80" s="17" t="s">
        <v>475</v>
      </c>
      <c r="BM80" s="183" t="s">
        <v>79</v>
      </c>
    </row>
    <row r="81" spans="1:47" s="2" customFormat="1" ht="12">
      <c r="A81" s="34"/>
      <c r="B81" s="35"/>
      <c r="C81" s="36"/>
      <c r="D81" s="186" t="s">
        <v>122</v>
      </c>
      <c r="E81" s="36"/>
      <c r="F81" s="187" t="s">
        <v>473</v>
      </c>
      <c r="G81" s="36"/>
      <c r="H81" s="36"/>
      <c r="I81" s="188"/>
      <c r="J81" s="36"/>
      <c r="K81" s="36"/>
      <c r="L81" s="39"/>
      <c r="M81" s="189"/>
      <c r="N81" s="190"/>
      <c r="O81" s="64"/>
      <c r="P81" s="64"/>
      <c r="Q81" s="64"/>
      <c r="R81" s="64"/>
      <c r="S81" s="64"/>
      <c r="T81" s="65"/>
      <c r="U81" s="34"/>
      <c r="V81" s="34"/>
      <c r="W81" s="34"/>
      <c r="X81" s="34"/>
      <c r="Y81" s="34"/>
      <c r="Z81" s="34"/>
      <c r="AA81" s="34"/>
      <c r="AB81" s="34"/>
      <c r="AC81" s="34"/>
      <c r="AD81" s="34"/>
      <c r="AE81" s="34"/>
      <c r="AT81" s="17" t="s">
        <v>122</v>
      </c>
      <c r="AU81" s="17" t="s">
        <v>6</v>
      </c>
    </row>
    <row r="82" spans="1:65" s="2" customFormat="1" ht="22.8">
      <c r="A82" s="34"/>
      <c r="B82" s="35"/>
      <c r="C82" s="173" t="s">
        <v>79</v>
      </c>
      <c r="D82" s="173" t="s">
        <v>116</v>
      </c>
      <c r="E82" s="174" t="s">
        <v>476</v>
      </c>
      <c r="F82" s="175" t="s">
        <v>477</v>
      </c>
      <c r="G82" s="176" t="s">
        <v>474</v>
      </c>
      <c r="H82" s="178"/>
      <c r="I82" s="178"/>
      <c r="J82" s="177">
        <f>ROUND(I82*H82,15)</f>
        <v>0</v>
      </c>
      <c r="K82" s="175" t="s">
        <v>120</v>
      </c>
      <c r="L82" s="39"/>
      <c r="M82" s="179" t="s">
        <v>18</v>
      </c>
      <c r="N82" s="180" t="s">
        <v>41</v>
      </c>
      <c r="O82" s="64"/>
      <c r="P82" s="181">
        <f>O82*H82</f>
        <v>0</v>
      </c>
      <c r="Q82" s="181">
        <v>0</v>
      </c>
      <c r="R82" s="181">
        <f>Q82*H82</f>
        <v>0</v>
      </c>
      <c r="S82" s="181">
        <v>0</v>
      </c>
      <c r="T82" s="182">
        <f>S82*H82</f>
        <v>0</v>
      </c>
      <c r="U82" s="34"/>
      <c r="V82" s="34"/>
      <c r="W82" s="34"/>
      <c r="X82" s="34"/>
      <c r="Y82" s="34"/>
      <c r="Z82" s="34"/>
      <c r="AA82" s="34"/>
      <c r="AB82" s="34"/>
      <c r="AC82" s="34"/>
      <c r="AD82" s="34"/>
      <c r="AE82" s="34"/>
      <c r="AR82" s="183" t="s">
        <v>475</v>
      </c>
      <c r="AT82" s="183" t="s">
        <v>116</v>
      </c>
      <c r="AU82" s="183" t="s">
        <v>6</v>
      </c>
      <c r="AY82" s="17" t="s">
        <v>113</v>
      </c>
      <c r="BE82" s="184">
        <f>IF(N82="základní",J82,0)</f>
        <v>0</v>
      </c>
      <c r="BF82" s="184">
        <f>IF(N82="snížená",J82,0)</f>
        <v>0</v>
      </c>
      <c r="BG82" s="184">
        <f>IF(N82="zákl. přenesená",J82,0)</f>
        <v>0</v>
      </c>
      <c r="BH82" s="184">
        <f>IF(N82="sníž. přenesená",J82,0)</f>
        <v>0</v>
      </c>
      <c r="BI82" s="184">
        <f>IF(N82="nulová",J82,0)</f>
        <v>0</v>
      </c>
      <c r="BJ82" s="17" t="s">
        <v>77</v>
      </c>
      <c r="BK82" s="185">
        <f>ROUND(I82*H82,15)</f>
        <v>0</v>
      </c>
      <c r="BL82" s="17" t="s">
        <v>475</v>
      </c>
      <c r="BM82" s="183" t="s">
        <v>121</v>
      </c>
    </row>
    <row r="83" spans="1:47" s="2" customFormat="1" ht="19.2">
      <c r="A83" s="34"/>
      <c r="B83" s="35"/>
      <c r="C83" s="36"/>
      <c r="D83" s="186" t="s">
        <v>122</v>
      </c>
      <c r="E83" s="36"/>
      <c r="F83" s="187" t="s">
        <v>477</v>
      </c>
      <c r="G83" s="36"/>
      <c r="H83" s="36"/>
      <c r="I83" s="188"/>
      <c r="J83" s="36"/>
      <c r="K83" s="36"/>
      <c r="L83" s="39"/>
      <c r="M83" s="189"/>
      <c r="N83" s="190"/>
      <c r="O83" s="64"/>
      <c r="P83" s="64"/>
      <c r="Q83" s="64"/>
      <c r="R83" s="64"/>
      <c r="S83" s="64"/>
      <c r="T83" s="65"/>
      <c r="U83" s="34"/>
      <c r="V83" s="34"/>
      <c r="W83" s="34"/>
      <c r="X83" s="34"/>
      <c r="Y83" s="34"/>
      <c r="Z83" s="34"/>
      <c r="AA83" s="34"/>
      <c r="AB83" s="34"/>
      <c r="AC83" s="34"/>
      <c r="AD83" s="34"/>
      <c r="AE83" s="34"/>
      <c r="AT83" s="17" t="s">
        <v>122</v>
      </c>
      <c r="AU83" s="17" t="s">
        <v>6</v>
      </c>
    </row>
    <row r="84" spans="1:65" s="2" customFormat="1" ht="16.5" customHeight="1">
      <c r="A84" s="34"/>
      <c r="B84" s="35"/>
      <c r="C84" s="173" t="s">
        <v>133</v>
      </c>
      <c r="D84" s="173" t="s">
        <v>116</v>
      </c>
      <c r="E84" s="174" t="s">
        <v>478</v>
      </c>
      <c r="F84" s="175" t="s">
        <v>479</v>
      </c>
      <c r="G84" s="176" t="s">
        <v>474</v>
      </c>
      <c r="H84" s="178"/>
      <c r="I84" s="178"/>
      <c r="J84" s="177">
        <f>ROUND(I84*H84,15)</f>
        <v>0</v>
      </c>
      <c r="K84" s="175" t="s">
        <v>120</v>
      </c>
      <c r="L84" s="39"/>
      <c r="M84" s="179" t="s">
        <v>18</v>
      </c>
      <c r="N84" s="180" t="s">
        <v>41</v>
      </c>
      <c r="O84" s="64"/>
      <c r="P84" s="181">
        <f>O84*H84</f>
        <v>0</v>
      </c>
      <c r="Q84" s="181">
        <v>0</v>
      </c>
      <c r="R84" s="181">
        <f>Q84*H84</f>
        <v>0</v>
      </c>
      <c r="S84" s="181">
        <v>0</v>
      </c>
      <c r="T84" s="182">
        <f>S84*H84</f>
        <v>0</v>
      </c>
      <c r="U84" s="34"/>
      <c r="V84" s="34"/>
      <c r="W84" s="34"/>
      <c r="X84" s="34"/>
      <c r="Y84" s="34"/>
      <c r="Z84" s="34"/>
      <c r="AA84" s="34"/>
      <c r="AB84" s="34"/>
      <c r="AC84" s="34"/>
      <c r="AD84" s="34"/>
      <c r="AE84" s="34"/>
      <c r="AR84" s="183" t="s">
        <v>475</v>
      </c>
      <c r="AT84" s="183" t="s">
        <v>116</v>
      </c>
      <c r="AU84" s="183" t="s">
        <v>6</v>
      </c>
      <c r="AY84" s="17" t="s">
        <v>113</v>
      </c>
      <c r="BE84" s="184">
        <f>IF(N84="základní",J84,0)</f>
        <v>0</v>
      </c>
      <c r="BF84" s="184">
        <f>IF(N84="snížená",J84,0)</f>
        <v>0</v>
      </c>
      <c r="BG84" s="184">
        <f>IF(N84="zákl. přenesená",J84,0)</f>
        <v>0</v>
      </c>
      <c r="BH84" s="184">
        <f>IF(N84="sníž. přenesená",J84,0)</f>
        <v>0</v>
      </c>
      <c r="BI84" s="184">
        <f>IF(N84="nulová",J84,0)</f>
        <v>0</v>
      </c>
      <c r="BJ84" s="17" t="s">
        <v>77</v>
      </c>
      <c r="BK84" s="185">
        <f>ROUND(I84*H84,15)</f>
        <v>0</v>
      </c>
      <c r="BL84" s="17" t="s">
        <v>475</v>
      </c>
      <c r="BM84" s="183" t="s">
        <v>136</v>
      </c>
    </row>
    <row r="85" spans="1:47" s="2" customFormat="1" ht="12">
      <c r="A85" s="34"/>
      <c r="B85" s="35"/>
      <c r="C85" s="36"/>
      <c r="D85" s="186" t="s">
        <v>122</v>
      </c>
      <c r="E85" s="36"/>
      <c r="F85" s="187" t="s">
        <v>479</v>
      </c>
      <c r="G85" s="36"/>
      <c r="H85" s="36"/>
      <c r="I85" s="188"/>
      <c r="J85" s="36"/>
      <c r="K85" s="36"/>
      <c r="L85" s="39"/>
      <c r="M85" s="189"/>
      <c r="N85" s="190"/>
      <c r="O85" s="64"/>
      <c r="P85" s="64"/>
      <c r="Q85" s="64"/>
      <c r="R85" s="64"/>
      <c r="S85" s="64"/>
      <c r="T85" s="65"/>
      <c r="U85" s="34"/>
      <c r="V85" s="34"/>
      <c r="W85" s="34"/>
      <c r="X85" s="34"/>
      <c r="Y85" s="34"/>
      <c r="Z85" s="34"/>
      <c r="AA85" s="34"/>
      <c r="AB85" s="34"/>
      <c r="AC85" s="34"/>
      <c r="AD85" s="34"/>
      <c r="AE85" s="34"/>
      <c r="AT85" s="17" t="s">
        <v>122</v>
      </c>
      <c r="AU85" s="17" t="s">
        <v>6</v>
      </c>
    </row>
    <row r="86" spans="1:65" s="2" customFormat="1" ht="22.8">
      <c r="A86" s="34"/>
      <c r="B86" s="35"/>
      <c r="C86" s="173" t="s">
        <v>121</v>
      </c>
      <c r="D86" s="173" t="s">
        <v>116</v>
      </c>
      <c r="E86" s="174" t="s">
        <v>480</v>
      </c>
      <c r="F86" s="175" t="s">
        <v>481</v>
      </c>
      <c r="G86" s="176" t="s">
        <v>474</v>
      </c>
      <c r="H86" s="178"/>
      <c r="I86" s="178"/>
      <c r="J86" s="177">
        <f>ROUND(I86*H86,15)</f>
        <v>0</v>
      </c>
      <c r="K86" s="175" t="s">
        <v>120</v>
      </c>
      <c r="L86" s="39"/>
      <c r="M86" s="179" t="s">
        <v>18</v>
      </c>
      <c r="N86" s="180" t="s">
        <v>41</v>
      </c>
      <c r="O86" s="64"/>
      <c r="P86" s="181">
        <f>O86*H86</f>
        <v>0</v>
      </c>
      <c r="Q86" s="181">
        <v>0</v>
      </c>
      <c r="R86" s="181">
        <f>Q86*H86</f>
        <v>0</v>
      </c>
      <c r="S86" s="181">
        <v>0</v>
      </c>
      <c r="T86" s="182">
        <f>S86*H86</f>
        <v>0</v>
      </c>
      <c r="U86" s="34"/>
      <c r="V86" s="34"/>
      <c r="W86" s="34"/>
      <c r="X86" s="34"/>
      <c r="Y86" s="34"/>
      <c r="Z86" s="34"/>
      <c r="AA86" s="34"/>
      <c r="AB86" s="34"/>
      <c r="AC86" s="34"/>
      <c r="AD86" s="34"/>
      <c r="AE86" s="34"/>
      <c r="AR86" s="183" t="s">
        <v>475</v>
      </c>
      <c r="AT86" s="183" t="s">
        <v>116</v>
      </c>
      <c r="AU86" s="183" t="s">
        <v>6</v>
      </c>
      <c r="AY86" s="17" t="s">
        <v>113</v>
      </c>
      <c r="BE86" s="184">
        <f>IF(N86="základní",J86,0)</f>
        <v>0</v>
      </c>
      <c r="BF86" s="184">
        <f>IF(N86="snížená",J86,0)</f>
        <v>0</v>
      </c>
      <c r="BG86" s="184">
        <f>IF(N86="zákl. přenesená",J86,0)</f>
        <v>0</v>
      </c>
      <c r="BH86" s="184">
        <f>IF(N86="sníž. přenesená",J86,0)</f>
        <v>0</v>
      </c>
      <c r="BI86" s="184">
        <f>IF(N86="nulová",J86,0)</f>
        <v>0</v>
      </c>
      <c r="BJ86" s="17" t="s">
        <v>77</v>
      </c>
      <c r="BK86" s="185">
        <f>ROUND(I86*H86,15)</f>
        <v>0</v>
      </c>
      <c r="BL86" s="17" t="s">
        <v>475</v>
      </c>
      <c r="BM86" s="183" t="s">
        <v>143</v>
      </c>
    </row>
    <row r="87" spans="1:47" s="2" customFormat="1" ht="19.2">
      <c r="A87" s="34"/>
      <c r="B87" s="35"/>
      <c r="C87" s="36"/>
      <c r="D87" s="186" t="s">
        <v>122</v>
      </c>
      <c r="E87" s="36"/>
      <c r="F87" s="187" t="s">
        <v>482</v>
      </c>
      <c r="G87" s="36"/>
      <c r="H87" s="36"/>
      <c r="I87" s="188"/>
      <c r="J87" s="36"/>
      <c r="K87" s="36"/>
      <c r="L87" s="39"/>
      <c r="M87" s="189"/>
      <c r="N87" s="190"/>
      <c r="O87" s="64"/>
      <c r="P87" s="64"/>
      <c r="Q87" s="64"/>
      <c r="R87" s="64"/>
      <c r="S87" s="64"/>
      <c r="T87" s="65"/>
      <c r="U87" s="34"/>
      <c r="V87" s="34"/>
      <c r="W87" s="34"/>
      <c r="X87" s="34"/>
      <c r="Y87" s="34"/>
      <c r="Z87" s="34"/>
      <c r="AA87" s="34"/>
      <c r="AB87" s="34"/>
      <c r="AC87" s="34"/>
      <c r="AD87" s="34"/>
      <c r="AE87" s="34"/>
      <c r="AT87" s="17" t="s">
        <v>122</v>
      </c>
      <c r="AU87" s="17" t="s">
        <v>6</v>
      </c>
    </row>
    <row r="88" spans="1:65" s="2" customFormat="1" ht="66.75" customHeight="1">
      <c r="A88" s="34"/>
      <c r="B88" s="35"/>
      <c r="C88" s="173" t="s">
        <v>114</v>
      </c>
      <c r="D88" s="173" t="s">
        <v>116</v>
      </c>
      <c r="E88" s="174" t="s">
        <v>483</v>
      </c>
      <c r="F88" s="175" t="s">
        <v>484</v>
      </c>
      <c r="G88" s="176" t="s">
        <v>474</v>
      </c>
      <c r="H88" s="178"/>
      <c r="I88" s="178"/>
      <c r="J88" s="177">
        <f>ROUND(I88*H88,15)</f>
        <v>0</v>
      </c>
      <c r="K88" s="175" t="s">
        <v>120</v>
      </c>
      <c r="L88" s="39"/>
      <c r="M88" s="179" t="s">
        <v>18</v>
      </c>
      <c r="N88" s="180" t="s">
        <v>41</v>
      </c>
      <c r="O88" s="64"/>
      <c r="P88" s="181">
        <f>O88*H88</f>
        <v>0</v>
      </c>
      <c r="Q88" s="181">
        <v>0</v>
      </c>
      <c r="R88" s="181">
        <f>Q88*H88</f>
        <v>0</v>
      </c>
      <c r="S88" s="181">
        <v>0</v>
      </c>
      <c r="T88" s="182">
        <f>S88*H88</f>
        <v>0</v>
      </c>
      <c r="U88" s="34"/>
      <c r="V88" s="34"/>
      <c r="W88" s="34"/>
      <c r="X88" s="34"/>
      <c r="Y88" s="34"/>
      <c r="Z88" s="34"/>
      <c r="AA88" s="34"/>
      <c r="AB88" s="34"/>
      <c r="AC88" s="34"/>
      <c r="AD88" s="34"/>
      <c r="AE88" s="34"/>
      <c r="AR88" s="183" t="s">
        <v>475</v>
      </c>
      <c r="AT88" s="183" t="s">
        <v>116</v>
      </c>
      <c r="AU88" s="183" t="s">
        <v>6</v>
      </c>
      <c r="AY88" s="17" t="s">
        <v>113</v>
      </c>
      <c r="BE88" s="184">
        <f>IF(N88="základní",J88,0)</f>
        <v>0</v>
      </c>
      <c r="BF88" s="184">
        <f>IF(N88="snížená",J88,0)</f>
        <v>0</v>
      </c>
      <c r="BG88" s="184">
        <f>IF(N88="zákl. přenesená",J88,0)</f>
        <v>0</v>
      </c>
      <c r="BH88" s="184">
        <f>IF(N88="sníž. přenesená",J88,0)</f>
        <v>0</v>
      </c>
      <c r="BI88" s="184">
        <f>IF(N88="nulová",J88,0)</f>
        <v>0</v>
      </c>
      <c r="BJ88" s="17" t="s">
        <v>77</v>
      </c>
      <c r="BK88" s="185">
        <f>ROUND(I88*H88,15)</f>
        <v>0</v>
      </c>
      <c r="BL88" s="17" t="s">
        <v>475</v>
      </c>
      <c r="BM88" s="183" t="s">
        <v>151</v>
      </c>
    </row>
    <row r="89" spans="1:47" s="2" customFormat="1" ht="48">
      <c r="A89" s="34"/>
      <c r="B89" s="35"/>
      <c r="C89" s="36"/>
      <c r="D89" s="186" t="s">
        <v>122</v>
      </c>
      <c r="E89" s="36"/>
      <c r="F89" s="187" t="s">
        <v>484</v>
      </c>
      <c r="G89" s="36"/>
      <c r="H89" s="36"/>
      <c r="I89" s="188"/>
      <c r="J89" s="36"/>
      <c r="K89" s="36"/>
      <c r="L89" s="39"/>
      <c r="M89" s="189"/>
      <c r="N89" s="190"/>
      <c r="O89" s="64"/>
      <c r="P89" s="64"/>
      <c r="Q89" s="64"/>
      <c r="R89" s="64"/>
      <c r="S89" s="64"/>
      <c r="T89" s="65"/>
      <c r="U89" s="34"/>
      <c r="V89" s="34"/>
      <c r="W89" s="34"/>
      <c r="X89" s="34"/>
      <c r="Y89" s="34"/>
      <c r="Z89" s="34"/>
      <c r="AA89" s="34"/>
      <c r="AB89" s="34"/>
      <c r="AC89" s="34"/>
      <c r="AD89" s="34"/>
      <c r="AE89" s="34"/>
      <c r="AT89" s="17" t="s">
        <v>122</v>
      </c>
      <c r="AU89" s="17" t="s">
        <v>6</v>
      </c>
    </row>
    <row r="90" spans="1:65" s="2" customFormat="1" ht="21.75" customHeight="1">
      <c r="A90" s="34"/>
      <c r="B90" s="35"/>
      <c r="C90" s="173" t="s">
        <v>136</v>
      </c>
      <c r="D90" s="173" t="s">
        <v>116</v>
      </c>
      <c r="E90" s="174" t="s">
        <v>485</v>
      </c>
      <c r="F90" s="175" t="s">
        <v>486</v>
      </c>
      <c r="G90" s="176" t="s">
        <v>474</v>
      </c>
      <c r="H90" s="178"/>
      <c r="I90" s="178"/>
      <c r="J90" s="177">
        <f>ROUND(I90*H90,15)</f>
        <v>0</v>
      </c>
      <c r="K90" s="175" t="s">
        <v>120</v>
      </c>
      <c r="L90" s="39"/>
      <c r="M90" s="179" t="s">
        <v>18</v>
      </c>
      <c r="N90" s="180" t="s">
        <v>41</v>
      </c>
      <c r="O90" s="64"/>
      <c r="P90" s="181">
        <f>O90*H90</f>
        <v>0</v>
      </c>
      <c r="Q90" s="181">
        <v>0</v>
      </c>
      <c r="R90" s="181">
        <f>Q90*H90</f>
        <v>0</v>
      </c>
      <c r="S90" s="181">
        <v>0</v>
      </c>
      <c r="T90" s="182">
        <f>S90*H90</f>
        <v>0</v>
      </c>
      <c r="U90" s="34"/>
      <c r="V90" s="34"/>
      <c r="W90" s="34"/>
      <c r="X90" s="34"/>
      <c r="Y90" s="34"/>
      <c r="Z90" s="34"/>
      <c r="AA90" s="34"/>
      <c r="AB90" s="34"/>
      <c r="AC90" s="34"/>
      <c r="AD90" s="34"/>
      <c r="AE90" s="34"/>
      <c r="AR90" s="183" t="s">
        <v>475</v>
      </c>
      <c r="AT90" s="183" t="s">
        <v>116</v>
      </c>
      <c r="AU90" s="183" t="s">
        <v>6</v>
      </c>
      <c r="AY90" s="17" t="s">
        <v>113</v>
      </c>
      <c r="BE90" s="184">
        <f>IF(N90="základní",J90,0)</f>
        <v>0</v>
      </c>
      <c r="BF90" s="184">
        <f>IF(N90="snížená",J90,0)</f>
        <v>0</v>
      </c>
      <c r="BG90" s="184">
        <f>IF(N90="zákl. přenesená",J90,0)</f>
        <v>0</v>
      </c>
      <c r="BH90" s="184">
        <f>IF(N90="sníž. přenesená",J90,0)</f>
        <v>0</v>
      </c>
      <c r="BI90" s="184">
        <f>IF(N90="nulová",J90,0)</f>
        <v>0</v>
      </c>
      <c r="BJ90" s="17" t="s">
        <v>77</v>
      </c>
      <c r="BK90" s="185">
        <f>ROUND(I90*H90,15)</f>
        <v>0</v>
      </c>
      <c r="BL90" s="17" t="s">
        <v>475</v>
      </c>
      <c r="BM90" s="183" t="s">
        <v>159</v>
      </c>
    </row>
    <row r="91" spans="1:47" s="2" customFormat="1" ht="12">
      <c r="A91" s="34"/>
      <c r="B91" s="35"/>
      <c r="C91" s="36"/>
      <c r="D91" s="186" t="s">
        <v>122</v>
      </c>
      <c r="E91" s="36"/>
      <c r="F91" s="187" t="s">
        <v>486</v>
      </c>
      <c r="G91" s="36"/>
      <c r="H91" s="36"/>
      <c r="I91" s="188"/>
      <c r="J91" s="36"/>
      <c r="K91" s="36"/>
      <c r="L91" s="39"/>
      <c r="M91" s="189"/>
      <c r="N91" s="190"/>
      <c r="O91" s="64"/>
      <c r="P91" s="64"/>
      <c r="Q91" s="64"/>
      <c r="R91" s="64"/>
      <c r="S91" s="64"/>
      <c r="T91" s="65"/>
      <c r="U91" s="34"/>
      <c r="V91" s="34"/>
      <c r="W91" s="34"/>
      <c r="X91" s="34"/>
      <c r="Y91" s="34"/>
      <c r="Z91" s="34"/>
      <c r="AA91" s="34"/>
      <c r="AB91" s="34"/>
      <c r="AC91" s="34"/>
      <c r="AD91" s="34"/>
      <c r="AE91" s="34"/>
      <c r="AT91" s="17" t="s">
        <v>122</v>
      </c>
      <c r="AU91" s="17" t="s">
        <v>6</v>
      </c>
    </row>
    <row r="92" spans="1:65" s="2" customFormat="1" ht="16.5" customHeight="1">
      <c r="A92" s="34"/>
      <c r="B92" s="35"/>
      <c r="C92" s="173" t="s">
        <v>155</v>
      </c>
      <c r="D92" s="173" t="s">
        <v>116</v>
      </c>
      <c r="E92" s="174" t="s">
        <v>487</v>
      </c>
      <c r="F92" s="175" t="s">
        <v>488</v>
      </c>
      <c r="G92" s="176" t="s">
        <v>474</v>
      </c>
      <c r="H92" s="178"/>
      <c r="I92" s="178"/>
      <c r="J92" s="177">
        <f>ROUND(I92*H92,15)</f>
        <v>0</v>
      </c>
      <c r="K92" s="175" t="s">
        <v>120</v>
      </c>
      <c r="L92" s="39"/>
      <c r="M92" s="179" t="s">
        <v>18</v>
      </c>
      <c r="N92" s="180" t="s">
        <v>41</v>
      </c>
      <c r="O92" s="64"/>
      <c r="P92" s="181">
        <f>O92*H92</f>
        <v>0</v>
      </c>
      <c r="Q92" s="181">
        <v>0</v>
      </c>
      <c r="R92" s="181">
        <f>Q92*H92</f>
        <v>0</v>
      </c>
      <c r="S92" s="181">
        <v>0</v>
      </c>
      <c r="T92" s="182">
        <f>S92*H92</f>
        <v>0</v>
      </c>
      <c r="U92" s="34"/>
      <c r="V92" s="34"/>
      <c r="W92" s="34"/>
      <c r="X92" s="34"/>
      <c r="Y92" s="34"/>
      <c r="Z92" s="34"/>
      <c r="AA92" s="34"/>
      <c r="AB92" s="34"/>
      <c r="AC92" s="34"/>
      <c r="AD92" s="34"/>
      <c r="AE92" s="34"/>
      <c r="AR92" s="183" t="s">
        <v>475</v>
      </c>
      <c r="AT92" s="183" t="s">
        <v>116</v>
      </c>
      <c r="AU92" s="183" t="s">
        <v>6</v>
      </c>
      <c r="AY92" s="17" t="s">
        <v>113</v>
      </c>
      <c r="BE92" s="184">
        <f>IF(N92="základní",J92,0)</f>
        <v>0</v>
      </c>
      <c r="BF92" s="184">
        <f>IF(N92="snížená",J92,0)</f>
        <v>0</v>
      </c>
      <c r="BG92" s="184">
        <f>IF(N92="zákl. přenesená",J92,0)</f>
        <v>0</v>
      </c>
      <c r="BH92" s="184">
        <f>IF(N92="sníž. přenesená",J92,0)</f>
        <v>0</v>
      </c>
      <c r="BI92" s="184">
        <f>IF(N92="nulová",J92,0)</f>
        <v>0</v>
      </c>
      <c r="BJ92" s="17" t="s">
        <v>77</v>
      </c>
      <c r="BK92" s="185">
        <f>ROUND(I92*H92,15)</f>
        <v>0</v>
      </c>
      <c r="BL92" s="17" t="s">
        <v>475</v>
      </c>
      <c r="BM92" s="183" t="s">
        <v>166</v>
      </c>
    </row>
    <row r="93" spans="1:47" s="2" customFormat="1" ht="12">
      <c r="A93" s="34"/>
      <c r="B93" s="35"/>
      <c r="C93" s="36"/>
      <c r="D93" s="186" t="s">
        <v>122</v>
      </c>
      <c r="E93" s="36"/>
      <c r="F93" s="187" t="s">
        <v>488</v>
      </c>
      <c r="G93" s="36"/>
      <c r="H93" s="36"/>
      <c r="I93" s="188"/>
      <c r="J93" s="36"/>
      <c r="K93" s="36"/>
      <c r="L93" s="39"/>
      <c r="M93" s="237"/>
      <c r="N93" s="238"/>
      <c r="O93" s="239"/>
      <c r="P93" s="239"/>
      <c r="Q93" s="239"/>
      <c r="R93" s="239"/>
      <c r="S93" s="239"/>
      <c r="T93" s="240"/>
      <c r="U93" s="34"/>
      <c r="V93" s="34"/>
      <c r="W93" s="34"/>
      <c r="X93" s="34"/>
      <c r="Y93" s="34"/>
      <c r="Z93" s="34"/>
      <c r="AA93" s="34"/>
      <c r="AB93" s="34"/>
      <c r="AC93" s="34"/>
      <c r="AD93" s="34"/>
      <c r="AE93" s="34"/>
      <c r="AT93" s="17" t="s">
        <v>122</v>
      </c>
      <c r="AU93" s="17" t="s">
        <v>6</v>
      </c>
    </row>
    <row r="94" spans="1:31" s="2" customFormat="1" ht="6.9" customHeight="1">
      <c r="A94" s="34"/>
      <c r="B94" s="47"/>
      <c r="C94" s="48"/>
      <c r="D94" s="48"/>
      <c r="E94" s="48"/>
      <c r="F94" s="48"/>
      <c r="G94" s="48"/>
      <c r="H94" s="48"/>
      <c r="I94" s="48"/>
      <c r="J94" s="48"/>
      <c r="K94" s="48"/>
      <c r="L94" s="39"/>
      <c r="M94" s="34"/>
      <c r="O94" s="34"/>
      <c r="P94" s="34"/>
      <c r="Q94" s="34"/>
      <c r="R94" s="34"/>
      <c r="S94" s="34"/>
      <c r="T94" s="34"/>
      <c r="U94" s="34"/>
      <c r="V94" s="34"/>
      <c r="W94" s="34"/>
      <c r="X94" s="34"/>
      <c r="Y94" s="34"/>
      <c r="Z94" s="34"/>
      <c r="AA94" s="34"/>
      <c r="AB94" s="34"/>
      <c r="AC94" s="34"/>
      <c r="AD94" s="34"/>
      <c r="AE94" s="34"/>
    </row>
  </sheetData>
  <sheetProtection algorithmName="SHA-512" hashValue="qbqsr7we/UOjuKe8e88e7AaE57kb4rYzHu8osXNDgHHBLciZrMMw8fI65nUdEXNPZ4MuolKWR0EZfobN9TEmvg==" saltValue="ATvhTTD25jkYNGZPuuTJrvfHoCTDSiXxGXQHrb/exNte21q4GRXvf2SjP5JnE0CGJhkb5OYLAm8sK6CD5N2PoQ==" spinCount="100000" sheet="1" objects="1" scenarios="1" formatColumns="0" formatRows="0" autoFilter="0"/>
  <autoFilter ref="C78:K93"/>
  <mergeCells count="9">
    <mergeCell ref="E50:H50"/>
    <mergeCell ref="E69:H69"/>
    <mergeCell ref="E71:H7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Zaplatílek Radek, Ing.</dc:creator>
  <cp:keywords/>
  <dc:description/>
  <cp:lastModifiedBy>Jirowetz Jan, Ing.</cp:lastModifiedBy>
  <dcterms:created xsi:type="dcterms:W3CDTF">2021-02-18T10:37:22Z</dcterms:created>
  <dcterms:modified xsi:type="dcterms:W3CDTF">2021-02-19T11:09:05Z</dcterms:modified>
  <cp:category/>
  <cp:version/>
  <cp:contentType/>
  <cp:contentStatus/>
</cp:coreProperties>
</file>