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echnologie zabezpeč..." sheetId="2" r:id="rId2"/>
    <sheet name="02 - Zemní práce" sheetId="3" r:id="rId3"/>
    <sheet name="03 - Klimatizace" sheetId="4" r:id="rId4"/>
    <sheet name="PS 02-01 - Sdělovací zaří..." sheetId="5" r:id="rId5"/>
    <sheet name="PS 02-02 - Žst. Dolní Lip..." sheetId="6" r:id="rId6"/>
    <sheet name="PS 02-03 - ED Pardubice, ..." sheetId="7" r:id="rId7"/>
    <sheet name="PS 02-04 - Žst. Dolní Lip..." sheetId="8" r:id="rId8"/>
    <sheet name="PS 02-05 - ED Pardubice, ..." sheetId="9" r:id="rId9"/>
    <sheet name="PS 02-06 - žST Dolní Lipk..." sheetId="10" r:id="rId10"/>
    <sheet name="01-SO512266 - URS - SO 51..." sheetId="11" r:id="rId11"/>
    <sheet name="02-SO512266 - ÚOŽI - SO 5..." sheetId="12" r:id="rId12"/>
    <sheet name="02-SO512266.1 - ÚOŽI - žs..." sheetId="13" r:id="rId13"/>
    <sheet name="01-PS512267 - URS - PS 51..." sheetId="14" r:id="rId14"/>
    <sheet name="02-PS512267 - ÚOŽI - PS 5..." sheetId="15" r:id="rId15"/>
    <sheet name="01-PS512268 - URS - PS 51..." sheetId="16" r:id="rId16"/>
    <sheet name="02-PS512268 - ÚOŽI - PS 5..." sheetId="17" r:id="rId17"/>
    <sheet name="01-PS512269 - URS - PS 51..." sheetId="18" r:id="rId18"/>
    <sheet name="02-PS512269 - ÚOŽI - PS 5..." sheetId="19" r:id="rId19"/>
    <sheet name="SO 01 - Přejezd" sheetId="20" r:id="rId20"/>
    <sheet name="SO 02 - Výhybky" sheetId="21" r:id="rId21"/>
    <sheet name="SO 03 - Demontáž v.č. 7,8" sheetId="22" r:id="rId22"/>
    <sheet name="SO 04 - Materiál obj.- Ne..." sheetId="23" r:id="rId23"/>
    <sheet name="99 - VON" sheetId="24" r:id="rId24"/>
  </sheets>
  <definedNames>
    <definedName name="_xlnm.Print_Area" localSheetId="0">'Rekapitulace stavby'!$D$4:$AO$76,'Rekapitulace stavby'!$C$82:$AQ$124</definedName>
    <definedName name="_xlnm._FilterDatabase" localSheetId="1" hidden="1">'01 - Technologie zabezpeč...'!$C$120:$K$235</definedName>
    <definedName name="_xlnm.Print_Area" localSheetId="1">'01 - Technologie zabezpeč...'!$C$4:$J$76,'01 - Technologie zabezpeč...'!$C$82:$J$100,'01 - Technologie zabezpeč...'!$C$106:$J$235</definedName>
    <definedName name="_xlnm._FilterDatabase" localSheetId="2" hidden="1">'02 - Zemní práce'!$C$121:$K$143</definedName>
    <definedName name="_xlnm.Print_Area" localSheetId="2">'02 - Zemní práce'!$C$4:$J$76,'02 - Zemní práce'!$C$82:$J$101,'02 - Zemní práce'!$C$107:$J$143</definedName>
    <definedName name="_xlnm._FilterDatabase" localSheetId="3" hidden="1">'03 - Klimatizace'!$C$122:$K$139</definedName>
    <definedName name="_xlnm.Print_Area" localSheetId="3">'03 - Klimatizace'!$C$4:$J$76,'03 - Klimatizace'!$C$82:$J$102,'03 - Klimatizace'!$C$108:$J$139</definedName>
    <definedName name="_xlnm._FilterDatabase" localSheetId="4" hidden="1">'PS 02-01 - Sdělovací zaří...'!$C$116:$K$198</definedName>
    <definedName name="_xlnm.Print_Area" localSheetId="4">'PS 02-01 - Sdělovací zaří...'!$C$4:$J$76,'PS 02-01 - Sdělovací zaří...'!$C$82:$J$98,'PS 02-01 - Sdělovací zaří...'!$C$104:$J$198</definedName>
    <definedName name="_xlnm._FilterDatabase" localSheetId="5" hidden="1">'PS 02-02 - Žst. Dolní Lip...'!$C$115:$K$153</definedName>
    <definedName name="_xlnm.Print_Area" localSheetId="5">'PS 02-02 - Žst. Dolní Lip...'!$C$4:$J$76,'PS 02-02 - Žst. Dolní Lip...'!$C$82:$J$97,'PS 02-02 - Žst. Dolní Lip...'!$C$103:$J$153</definedName>
    <definedName name="_xlnm._FilterDatabase" localSheetId="6" hidden="1">'PS 02-03 - ED Pardubice, ...'!$C$115:$K$126</definedName>
    <definedName name="_xlnm.Print_Area" localSheetId="6">'PS 02-03 - ED Pardubice, ...'!$C$4:$J$76,'PS 02-03 - ED Pardubice, ...'!$C$82:$J$97,'PS 02-03 - ED Pardubice, ...'!$C$103:$J$126</definedName>
    <definedName name="_xlnm._FilterDatabase" localSheetId="7" hidden="1">'PS 02-04 - Žst. Dolní Lip...'!$C$115:$K$142</definedName>
    <definedName name="_xlnm.Print_Area" localSheetId="7">'PS 02-04 - Žst. Dolní Lip...'!$C$4:$J$76,'PS 02-04 - Žst. Dolní Lip...'!$C$82:$J$97,'PS 02-04 - Žst. Dolní Lip...'!$C$103:$J$142</definedName>
    <definedName name="_xlnm._FilterDatabase" localSheetId="8" hidden="1">'PS 02-05 - ED Pardubice, ...'!$C$115:$K$127</definedName>
    <definedName name="_xlnm.Print_Area" localSheetId="8">'PS 02-05 - ED Pardubice, ...'!$C$4:$J$76,'PS 02-05 - ED Pardubice, ...'!$C$82:$J$97,'PS 02-05 - ED Pardubice, ...'!$C$103:$J$127</definedName>
    <definedName name="_xlnm._FilterDatabase" localSheetId="9" hidden="1">'PS 02-06 - žST Dolní Lipk...'!$C$116:$K$160</definedName>
    <definedName name="_xlnm.Print_Area" localSheetId="9">'PS 02-06 - žST Dolní Lipk...'!$C$4:$J$76,'PS 02-06 - žST Dolní Lipk...'!$C$82:$J$98,'PS 02-06 - žST Dolní Lipk...'!$C$104:$J$160</definedName>
    <definedName name="_xlnm._FilterDatabase" localSheetId="10" hidden="1">'01-SO512266 - URS - SO 51...'!$C$125:$K$150</definedName>
    <definedName name="_xlnm.Print_Area" localSheetId="10">'01-SO512266 - URS - SO 51...'!$C$4:$J$76,'01-SO512266 - URS - SO 51...'!$C$82:$J$105,'01-SO512266 - URS - SO 51...'!$C$111:$J$150</definedName>
    <definedName name="_xlnm._FilterDatabase" localSheetId="11" hidden="1">'02-SO512266 - ÚOŽI - SO 5...'!$C$127:$K$329</definedName>
    <definedName name="_xlnm.Print_Area" localSheetId="11">'02-SO512266 - ÚOŽI - SO 5...'!$C$4:$J$76,'02-SO512266 - ÚOŽI - SO 5...'!$C$82:$J$107,'02-SO512266 - ÚOŽI - SO 5...'!$C$113:$J$329</definedName>
    <definedName name="_xlnm._FilterDatabase" localSheetId="12" hidden="1">'02-SO512266.1 - ÚOŽI - žs...'!$C$122:$K$199</definedName>
    <definedName name="_xlnm.Print_Area" localSheetId="12">'02-SO512266.1 - ÚOŽI - žs...'!$C$4:$J$76,'02-SO512266.1 - ÚOŽI - žs...'!$C$82:$J$102,'02-SO512266.1 - ÚOŽI - žs...'!$C$108:$J$199</definedName>
    <definedName name="_xlnm._FilterDatabase" localSheetId="13" hidden="1">'01-PS512267 - URS - PS 51...'!$C$124:$K$156</definedName>
    <definedName name="_xlnm.Print_Area" localSheetId="13">'01-PS512267 - URS - PS 51...'!$C$4:$J$76,'01-PS512267 - URS - PS 51...'!$C$82:$J$104,'01-PS512267 - URS - PS 51...'!$C$110:$J$156</definedName>
    <definedName name="_xlnm._FilterDatabase" localSheetId="14" hidden="1">'02-PS512267 - ÚOŽI - PS 5...'!$C$123:$K$168</definedName>
    <definedName name="_xlnm.Print_Area" localSheetId="14">'02-PS512267 - ÚOŽI - PS 5...'!$C$4:$J$76,'02-PS512267 - ÚOŽI - PS 5...'!$C$82:$J$103,'02-PS512267 - ÚOŽI - PS 5...'!$C$109:$J$168</definedName>
    <definedName name="_xlnm._FilterDatabase" localSheetId="15" hidden="1">'01-PS512268 - URS - PS 51...'!$C$128:$K$178</definedName>
    <definedName name="_xlnm.Print_Area" localSheetId="15">'01-PS512268 - URS - PS 51...'!$C$4:$J$76,'01-PS512268 - URS - PS 51...'!$C$82:$J$108,'01-PS512268 - URS - PS 51...'!$C$114:$J$178</definedName>
    <definedName name="_xlnm._FilterDatabase" localSheetId="16" hidden="1">'02-PS512268 - ÚOŽI - PS 5...'!$C$120:$K$217</definedName>
    <definedName name="_xlnm.Print_Area" localSheetId="16">'02-PS512268 - ÚOŽI - PS 5...'!$C$4:$J$76,'02-PS512268 - ÚOŽI - PS 5...'!$C$82:$J$100,'02-PS512268 - ÚOŽI - PS 5...'!$C$106:$J$217</definedName>
    <definedName name="_xlnm._FilterDatabase" localSheetId="17" hidden="1">'01-PS512269 - URS - PS 51...'!$C$124:$K$141</definedName>
    <definedName name="_xlnm.Print_Area" localSheetId="17">'01-PS512269 - URS - PS 51...'!$C$4:$J$76,'01-PS512269 - URS - PS 51...'!$C$82:$J$104,'01-PS512269 - URS - PS 51...'!$C$110:$J$141</definedName>
    <definedName name="_xlnm._FilterDatabase" localSheetId="18" hidden="1">'02-PS512269 - ÚOŽI - PS 5...'!$C$120:$K$172</definedName>
    <definedName name="_xlnm.Print_Area" localSheetId="18">'02-PS512269 - ÚOŽI - PS 5...'!$C$4:$J$76,'02-PS512269 - ÚOŽI - PS 5...'!$C$82:$J$100,'02-PS512269 - ÚOŽI - PS 5...'!$C$106:$J$172</definedName>
    <definedName name="_xlnm._FilterDatabase" localSheetId="19" hidden="1">'SO 01 - Přejezd'!$C$115:$K$165</definedName>
    <definedName name="_xlnm.Print_Area" localSheetId="19">'SO 01 - Přejezd'!$C$4:$J$76,'SO 01 - Přejezd'!$C$82:$J$97,'SO 01 - Přejezd'!$C$103:$J$165</definedName>
    <definedName name="_xlnm._FilterDatabase" localSheetId="20" hidden="1">'SO 02 - Výhybky'!$C$115:$K$149</definedName>
    <definedName name="_xlnm.Print_Area" localSheetId="20">'SO 02 - Výhybky'!$C$4:$J$76,'SO 02 - Výhybky'!$C$82:$J$97,'SO 02 - Výhybky'!$C$103:$J$149</definedName>
    <definedName name="_xlnm._FilterDatabase" localSheetId="21" hidden="1">'SO 03 - Demontáž v.č. 7,8'!$C$115:$K$141</definedName>
    <definedName name="_xlnm.Print_Area" localSheetId="21">'SO 03 - Demontáž v.č. 7,8'!$C$4:$J$76,'SO 03 - Demontáž v.č. 7,8'!$C$82:$J$97,'SO 03 - Demontáž v.č. 7,8'!$C$103:$J$141</definedName>
    <definedName name="_xlnm._FilterDatabase" localSheetId="22" hidden="1">'SO 04 - Materiál obj.- Ne...'!$C$118:$K$129</definedName>
    <definedName name="_xlnm.Print_Area" localSheetId="22">'SO 04 - Materiál obj.- Ne...'!$C$4:$J$76,'SO 04 - Materiál obj.- Ne...'!$C$82:$J$100,'SO 04 - Materiál obj.- Ne...'!$C$106:$J$129</definedName>
    <definedName name="_xlnm._FilterDatabase" localSheetId="23" hidden="1">'99 - VON'!$C$118:$K$132</definedName>
    <definedName name="_xlnm.Print_Area" localSheetId="23">'99 - VON'!$C$4:$J$76,'99 - VON'!$C$82:$J$100,'99 - VON'!$C$106:$J$132</definedName>
    <definedName name="_xlnm.Print_Titles" localSheetId="0">'Rekapitulace stavby'!$92:$92</definedName>
    <definedName name="_xlnm.Print_Titles" localSheetId="1">'01 - Technologie zabezpeč...'!$120:$120</definedName>
    <definedName name="_xlnm.Print_Titles" localSheetId="2">'02 - Zemní práce'!$121:$121</definedName>
    <definedName name="_xlnm.Print_Titles" localSheetId="3">'03 - Klimatizace'!$122:$122</definedName>
    <definedName name="_xlnm.Print_Titles" localSheetId="4">'PS 02-01 - Sdělovací zaří...'!$116:$116</definedName>
    <definedName name="_xlnm.Print_Titles" localSheetId="5">'PS 02-02 - Žst. Dolní Lip...'!$115:$115</definedName>
    <definedName name="_xlnm.Print_Titles" localSheetId="7">'PS 02-04 - Žst. Dolní Lip...'!$115:$115</definedName>
    <definedName name="_xlnm.Print_Titles" localSheetId="9">'PS 02-06 - žST Dolní Lipk...'!$116:$116</definedName>
    <definedName name="_xlnm.Print_Titles" localSheetId="10">'01-SO512266 - URS - SO 51...'!$125:$125</definedName>
    <definedName name="_xlnm.Print_Titles" localSheetId="11">'02-SO512266 - ÚOŽI - SO 5...'!$127:$127</definedName>
    <definedName name="_xlnm.Print_Titles" localSheetId="12">'02-SO512266.1 - ÚOŽI - žs...'!$122:$122</definedName>
    <definedName name="_xlnm.Print_Titles" localSheetId="13">'01-PS512267 - URS - PS 51...'!$124:$124</definedName>
    <definedName name="_xlnm.Print_Titles" localSheetId="14">'02-PS512267 - ÚOŽI - PS 5...'!$123:$123</definedName>
    <definedName name="_xlnm.Print_Titles" localSheetId="15">'01-PS512268 - URS - PS 51...'!$128:$128</definedName>
    <definedName name="_xlnm.Print_Titles" localSheetId="16">'02-PS512268 - ÚOŽI - PS 5...'!$120:$120</definedName>
    <definedName name="_xlnm.Print_Titles" localSheetId="17">'01-PS512269 - URS - PS 51...'!$124:$124</definedName>
    <definedName name="_xlnm.Print_Titles" localSheetId="18">'02-PS512269 - ÚOŽI - PS 5...'!$120:$120</definedName>
    <definedName name="_xlnm.Print_Titles" localSheetId="19">'SO 01 - Přejezd'!$115:$115</definedName>
    <definedName name="_xlnm.Print_Titles" localSheetId="20">'SO 02 - Výhybky'!$115:$115</definedName>
    <definedName name="_xlnm.Print_Titles" localSheetId="22">'SO 04 - Materiál obj.- Ne...'!$118:$118</definedName>
    <definedName name="_xlnm.Print_Titles" localSheetId="23">'99 - VON'!$118:$118</definedName>
  </definedNames>
  <calcPr fullCalcOnLoad="1"/>
</workbook>
</file>

<file path=xl/sharedStrings.xml><?xml version="1.0" encoding="utf-8"?>
<sst xmlns="http://schemas.openxmlformats.org/spreadsheetml/2006/main" count="17515" uniqueCount="3057">
  <si>
    <t>Export Komplet</t>
  </si>
  <si>
    <t/>
  </si>
  <si>
    <t>2.0</t>
  </si>
  <si>
    <t>ZAMOK</t>
  </si>
  <si>
    <t>False</t>
  </si>
  <si>
    <t>{328068b6-e025-4493-9478-399fa80d35a6}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</si>
  <si>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</si>
  <si>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</si>
  <si>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</si>
  <si>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</si>
  <si>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</si>
  <si>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</si>
  <si>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</si>
  <si>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</si>
  <si>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20-001-30-113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</si>
  <si>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</si>
  <si>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</si>
  <si>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zabezpečovacího zařízení v žst. Dolní Lipka</t>
  </si>
  <si>
    <t>KSO:</t>
  </si>
  <si>
    <t>CC-CZ:</t>
  </si>
  <si>
    <t>Místo:</t>
  </si>
  <si>
    <t xml:space="preserve"> </t>
  </si>
  <si>
    <t>Datum:</t>
  </si>
  <si>
    <t>14. 1. 2020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</si>
  <si>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</si>
  <si>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</si>
  <si>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</si>
  <si>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</si>
  <si>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</si>
  <si>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</si>
  <si>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</si>
  <si>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</si>
  <si>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Pavel Pospíšil,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</si>
  <si>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</si>
  <si>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</si>
  <si>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</si>
  <si>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</si>
  <si>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</si>
  <si>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</si>
  <si>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</si>
  <si>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</si>
  <si>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</si>
  <si>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</si>
  <si>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</si>
  <si>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</si>
  <si>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</si>
  <si>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</si>
  <si>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</si>
  <si>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</si>
  <si>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</si>
  <si>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</si>
  <si>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</si>
  <si>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</si>
  <si>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</si>
  <si>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</si>
  <si>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</si>
  <si>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</si>
  <si>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</si>
  <si>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</si>
  <si>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</si>
  <si>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</si>
  <si>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</si>
  <si>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</si>
  <si>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</si>
  <si>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</si>
  <si>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</si>
  <si>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</si>
  <si>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</si>
  <si>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</si>
  <si>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</si>
  <si>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</si>
  <si>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</si>
  <si>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</si>
  <si>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</si>
  <si>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</si>
  <si>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</si>
  <si>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</si>
  <si>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</si>
  <si>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PS 01- 01</t>
  </si>
  <si>
    <t>Staniční zabezpečovací zařízení ŽST Dolní Lipka</t>
  </si>
  <si>
    <t>STA</t>
  </si>
  <si>
    <t>1</t>
  </si>
  <si>
    <t>{1b63537d-b931-45db-b986-04d745c37937}</t>
  </si>
  <si>
    <t>2</t>
  </si>
  <si>
    <t>/</t>
  </si>
  <si>
    <t>01</t>
  </si>
  <si>
    <t>Technologie zabezpečovacího zařízení</t>
  </si>
  <si>
    <t>Soupis</t>
  </si>
  <si>
    <t>{36e1200b-61e6-44c3-ba6a-bdfc05c30d91}</t>
  </si>
  <si>
    <t>02</t>
  </si>
  <si>
    <t>Zemní práce</t>
  </si>
  <si>
    <t>{f95004fa-d271-4f51-b517-d7aff0152ea4}</t>
  </si>
  <si>
    <t>03</t>
  </si>
  <si>
    <t>Klimatizace</t>
  </si>
  <si>
    <t>{01da96a1-f490-4452-b769-28a75411f3a8}</t>
  </si>
  <si>
    <t>PS 02-01</t>
  </si>
  <si>
    <t>Sdělovací zařízení</t>
  </si>
  <si>
    <t>{114f7746-ce4b-48ee-8660-7e442ce41c68}</t>
  </si>
  <si>
    <t>PS 02-02</t>
  </si>
  <si>
    <t>Žst. Dolní Lipka, DDTS ŽDC</t>
  </si>
  <si>
    <t>{82849c7b-75c1-4193-b27f-17718977dfa2}</t>
  </si>
  <si>
    <t>PS 02-03</t>
  </si>
  <si>
    <t xml:space="preserve">ED Pardubice, doplnění DDTS ŽDC </t>
  </si>
  <si>
    <t>{99ae8a2d-8e14-48b0-b72e-064a98875df3}</t>
  </si>
  <si>
    <t>PS 02-04</t>
  </si>
  <si>
    <t xml:space="preserve">Žst. Dolní Lipka, DŘT </t>
  </si>
  <si>
    <t>{50fce266-0e5a-4a0e-a739-928bf0e45441}</t>
  </si>
  <si>
    <t>PS 02-05</t>
  </si>
  <si>
    <t xml:space="preserve">ED Pardubice, doplnění DŘT </t>
  </si>
  <si>
    <t>{73d9c0a2-d9aa-461a-ac63-c861123be6cd}</t>
  </si>
  <si>
    <t>PS 02-06</t>
  </si>
  <si>
    <t>žST Dolní Lipka PZTS</t>
  </si>
  <si>
    <t>{21bc64b5-1f08-4266-862a-aac85ab11219}</t>
  </si>
  <si>
    <t>PS 512 266</t>
  </si>
  <si>
    <t>žst. Dolní Lipka - výstavba trafostanice 22/0,4kV</t>
  </si>
  <si>
    <t>{4ed2a8dc-9869-4bf8-b31a-31042e1bf05d}</t>
  </si>
  <si>
    <t>01-SO512266 - URS</t>
  </si>
  <si>
    <t>SO 512266 ŽST Dolní Lipka - výstavba trafostnice22/0,4kV</t>
  </si>
  <si>
    <t>{25e99dcd-afa0-47e8-a77a-b3957d87a7f3}</t>
  </si>
  <si>
    <t>02-SO512266 - ÚOŽI</t>
  </si>
  <si>
    <t>SO 512266 ŽST Dolní Lipka - výstavba trafostanice22/0,4kV</t>
  </si>
  <si>
    <t>{ffe6f563-921d-45f5-9d93-c3ccf1d37c44}</t>
  </si>
  <si>
    <t>PS 512 266.1</t>
  </si>
  <si>
    <t>žst. Dolní Lipka - výstavba trafostanice 22/0,4kV - část elektroinstalace a hromosvod</t>
  </si>
  <si>
    <t>{6ef361e3-f4a5-42e6-afb1-14c5c6fe43bd}</t>
  </si>
  <si>
    <t>02-SO512266.1 - ÚOŽI</t>
  </si>
  <si>
    <t>{b03fc5ef-e714-4506-b189-2ed14f6d0ca3}</t>
  </si>
  <si>
    <t>PS 512 267</t>
  </si>
  <si>
    <t>žst. Dolní Lipka - přípojka 22kV</t>
  </si>
  <si>
    <t>{fb3e170b-6dab-4ea6-b41b-bbfbbce1c7ed}</t>
  </si>
  <si>
    <t>01-PS512267 - URS</t>
  </si>
  <si>
    <t>PS 512267 ŽST Dolní Lipka - přípojka 22kV</t>
  </si>
  <si>
    <t>{7d83ec38-5c4b-4a08-9780-af913dd80132}</t>
  </si>
  <si>
    <t>02-PS512267 - ÚOŽI</t>
  </si>
  <si>
    <t>{3dad7939-db60-41ae-9366-d3dff3b8c279}</t>
  </si>
  <si>
    <t>PS 512 268</t>
  </si>
  <si>
    <t>žst. Dolní Lipka - oprava osvětlení a kabelových rozvodů</t>
  </si>
  <si>
    <t>{4e207bc1-79de-4080-93f7-e241aa07def5}</t>
  </si>
  <si>
    <t>01-PS512268 - URS</t>
  </si>
  <si>
    <t>PS 512268 ŽST Dolní Lipka - oprava osvětlení a kabelových rozvodů</t>
  </si>
  <si>
    <t>{b5c99fb0-e277-4444-ba52-a5314e280377}</t>
  </si>
  <si>
    <t>02-PS512268 - ÚOŽI</t>
  </si>
  <si>
    <t>{d985e5e1-6e19-4e64-80fd-0ab66523b9e3}</t>
  </si>
  <si>
    <t>PS 512 269</t>
  </si>
  <si>
    <t>žst. Dolní Lipka - doplnění systému EOV</t>
  </si>
  <si>
    <t>{f211965f-9641-49d3-9868-1bc46543ea1b}</t>
  </si>
  <si>
    <t>01-PS512269 - URS</t>
  </si>
  <si>
    <t>PS 512269 ŽST Dolní Lipka - doplnění systému EOV</t>
  </si>
  <si>
    <t>{7549fe4c-57c2-4ae1-a4b4-493f0cb1d1c3}</t>
  </si>
  <si>
    <t>02-PS512269 - ÚOŽI</t>
  </si>
  <si>
    <t>{63b5faab-94f4-4311-b7d2-16ab1f22b0d9}</t>
  </si>
  <si>
    <t>SO 01</t>
  </si>
  <si>
    <t>Přejezd</t>
  </si>
  <si>
    <t>{7fc1b92d-2af1-42c7-9d69-25816eb076cd}</t>
  </si>
  <si>
    <t>SO 02</t>
  </si>
  <si>
    <t>Výhybky</t>
  </si>
  <si>
    <t>{8f597c84-e34f-4b32-befc-90eff5d9ddbf}</t>
  </si>
  <si>
    <t>SO 03</t>
  </si>
  <si>
    <t>Demontáž v.č. 7,8</t>
  </si>
  <si>
    <t>{46cb08c6-1dce-41db-a81f-8a6001fd96b3}</t>
  </si>
  <si>
    <t>SO 04</t>
  </si>
  <si>
    <t>Materiál obj.- Nevyplňovat</t>
  </si>
  <si>
    <t>{bbc79e5c-b8ae-4d38-a939-d755360535e0}</t>
  </si>
  <si>
    <t>99</t>
  </si>
  <si>
    <t>VON</t>
  </si>
  <si>
    <t>{2199e8e7-61d6-4090-aefd-7aa9a9559858}</t>
  </si>
  <si>
    <t>KRYCÍ LIST SOUPISU PRACÍ</t>
  </si>
  <si>
    <t>Objekt:</t>
  </si>
  <si>
    <t>PS 01- 01 - Staniční zabezpečovací zařízení ŽST Dolní Lipka</t>
  </si>
  <si>
    <t>Soupis:</t>
  </si>
  <si>
    <t>01 - Technologie zabezpečovacího zařízení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</si>
  <si>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</si>
  <si>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</si>
  <si>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</si>
  <si>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</si>
  <si>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</si>
  <si>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</si>
  <si>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</si>
  <si>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</si>
  <si>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</si>
  <si>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</si>
  <si>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</si>
  <si>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</si>
  <si>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</si>
  <si>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</si>
  <si>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</si>
  <si>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</si>
  <si>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</si>
  <si>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</si>
  <si>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</si>
  <si>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</si>
  <si>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7590520995</t>
  </si>
  <si>
    <t>Venkovní vedení kabelová - metalické sítě Plněné, párované s ochr. vodičem TCEKPFLEY 3 P 1,0 D</t>
  </si>
  <si>
    <t>m</t>
  </si>
  <si>
    <t>ROZPOCET</t>
  </si>
  <si>
    <t>397933047</t>
  </si>
  <si>
    <t>37</t>
  </si>
  <si>
    <t>75B959</t>
  </si>
  <si>
    <t>SW PRO ELEKTRONICKÉ PŘEJEZDOVÉ ZABEZPEČOVACÍ ZAŘÍZENÍ NA JEDNOKOLEJNÉ TRATI - ÚPRAVA</t>
  </si>
  <si>
    <t>KUS</t>
  </si>
  <si>
    <t>8</t>
  </si>
  <si>
    <t>4</t>
  </si>
  <si>
    <t>50059572</t>
  </si>
  <si>
    <t>38</t>
  </si>
  <si>
    <t>75B981</t>
  </si>
  <si>
    <t>SW PRO GRAFICKO-TECHNOLOGICKOU NADSTAVBU - DODÁVKA</t>
  </si>
  <si>
    <t>-824323710</t>
  </si>
  <si>
    <t>39</t>
  </si>
  <si>
    <t>75B987</t>
  </si>
  <si>
    <t>SW PRO GRAFICKO-TECHNOLOGICKOU NADSTAVBU - MONTÁŽ</t>
  </si>
  <si>
    <t>-1751859847</t>
  </si>
  <si>
    <t>40</t>
  </si>
  <si>
    <t>75B991</t>
  </si>
  <si>
    <t>SW PRO DOZ JEDNÉ STANICE - DODÁVKA</t>
  </si>
  <si>
    <t>575010245</t>
  </si>
  <si>
    <t>41</t>
  </si>
  <si>
    <t>75B997</t>
  </si>
  <si>
    <t>SW PRO DOZ JEDNÉ STANICE - MONTÁŽ</t>
  </si>
  <si>
    <t>-1697963303</t>
  </si>
  <si>
    <t>42</t>
  </si>
  <si>
    <t>75C188</t>
  </si>
  <si>
    <t>PŘESTAVNÍK MECHANICKÝ - DEMONTÁŽ</t>
  </si>
  <si>
    <t>-7152397</t>
  </si>
  <si>
    <t>43</t>
  </si>
  <si>
    <t>75C198</t>
  </si>
  <si>
    <t>MECHANICKÝ ZÁVORNÍK - DEMONTÁŽ</t>
  </si>
  <si>
    <t>-828074028</t>
  </si>
  <si>
    <t>44</t>
  </si>
  <si>
    <t>75C1A8</t>
  </si>
  <si>
    <t>DRÁTOVODNÁ TRASA - DEMONTÁŽ</t>
  </si>
  <si>
    <t>-1131710741</t>
  </si>
  <si>
    <t>45</t>
  </si>
  <si>
    <t>75C231</t>
  </si>
  <si>
    <t>NÁVĚSTNÍ TĚLESO PRO VÝHYBKU A VÝKOLEJKU - DODÁVKA</t>
  </si>
  <si>
    <t>-85166504</t>
  </si>
  <si>
    <t>46</t>
  </si>
  <si>
    <t>75C237</t>
  </si>
  <si>
    <t>NÁVĚSTNÍ TĚLESO PRO VÝHYBKU A VÝKOLEJKU - MONTÁŽ</t>
  </si>
  <si>
    <t>-1599391206</t>
  </si>
  <si>
    <t>47</t>
  </si>
  <si>
    <t>75C238</t>
  </si>
  <si>
    <t>NÁVĚSTNÍ TĚLESO PRO VÝHYBKU A VÝKOLEJKU - DEMONTÁŽ</t>
  </si>
  <si>
    <t>-1298652493</t>
  </si>
  <si>
    <t>48</t>
  </si>
  <si>
    <t>75C411</t>
  </si>
  <si>
    <t>ZÁMEK VÝMĚNOVÝ NEBO ODTLAČNÝ (JEDNODUCHÝ, KONTROLNÍ) - DODÁVKA</t>
  </si>
  <si>
    <t>-1307557855</t>
  </si>
  <si>
    <t>49</t>
  </si>
  <si>
    <t>75C416</t>
  </si>
  <si>
    <t>ZÁMEK VÝMĚNOVÝ NEBO ODTLAČNÝ (JEDNODUCHÝ, KONTROLNÍ) - PRONÁJEM</t>
  </si>
  <si>
    <t>-1818932993</t>
  </si>
  <si>
    <t>50</t>
  </si>
  <si>
    <t>75C417</t>
  </si>
  <si>
    <t>ZÁMEK VÝMĚNOVÝ NEBO ODTLAČNÝ (JEDNODUCHÝ, KONTROLNÍ) - MONTÁŽ</t>
  </si>
  <si>
    <t>1427621843</t>
  </si>
  <si>
    <t>51</t>
  </si>
  <si>
    <t>75C418</t>
  </si>
  <si>
    <t>ZÁMEK VÝMĚNOVÝ NEBO ODTLAČNÝ (JEDNODUCHÝ, KONTROLNÍ) - DEMONTÁŽ</t>
  </si>
  <si>
    <t>-128498925</t>
  </si>
  <si>
    <t>52</t>
  </si>
  <si>
    <t>75C471</t>
  </si>
  <si>
    <t>ZÁMEK ELEKTROMAGNETICKÝ V KOLEJIŠTI - DODÁVKA</t>
  </si>
  <si>
    <t>-147430525</t>
  </si>
  <si>
    <t>53</t>
  </si>
  <si>
    <t>75C477</t>
  </si>
  <si>
    <t>ZÁMEK ELEKTROMAGNETICKÝ V KOLEJIŠTI - MONTÁŽ</t>
  </si>
  <si>
    <t>-973486946</t>
  </si>
  <si>
    <t>54</t>
  </si>
  <si>
    <t>75C4C6</t>
  </si>
  <si>
    <t>ZÁMEK PÁKOVÝ - PRONÁJEM</t>
  </si>
  <si>
    <t>kus/měsíc</t>
  </si>
  <si>
    <t>930355988</t>
  </si>
  <si>
    <t>55</t>
  </si>
  <si>
    <t>75C4C7</t>
  </si>
  <si>
    <t>ZÁMEK PÁKOVÝ - MONTÁŽ</t>
  </si>
  <si>
    <t>-2116569320</t>
  </si>
  <si>
    <t>56</t>
  </si>
  <si>
    <t>75C4C8</t>
  </si>
  <si>
    <t>ZÁMEK PÁKOVÝ - DEMONTÁŽ</t>
  </si>
  <si>
    <t>1824243356</t>
  </si>
  <si>
    <t>67</t>
  </si>
  <si>
    <t>75C711</t>
  </si>
  <si>
    <t>OZNAČOVACÍ PÁS NÁVĚSTIDLA - DODÁVKA</t>
  </si>
  <si>
    <t>-733060644</t>
  </si>
  <si>
    <t>118</t>
  </si>
  <si>
    <t>7590710290</t>
  </si>
  <si>
    <t>Návěstidla světelná Návěstidlo trpasl. 2 sv. typ:3603 (CV012525062)</t>
  </si>
  <si>
    <t>kus</t>
  </si>
  <si>
    <t>-898610970</t>
  </si>
  <si>
    <t>119</t>
  </si>
  <si>
    <t>7590710060</t>
  </si>
  <si>
    <t>Návěstidla světelná Návěstidlo stožár. 3 sv. typ:2016 (CV012525012)</t>
  </si>
  <si>
    <t>-1705394178</t>
  </si>
  <si>
    <t>120</t>
  </si>
  <si>
    <t>7590710325</t>
  </si>
  <si>
    <t>Návěstidla světelná Návěstidlo trpasl. 5 sv. typ:3616 (CV012525070)</t>
  </si>
  <si>
    <t>-1153872713</t>
  </si>
  <si>
    <t>68</t>
  </si>
  <si>
    <t>75C717</t>
  </si>
  <si>
    <t>OZNAČOVACÍ PÁS NÁVĚSTIDLA - MONTÁŽ</t>
  </si>
  <si>
    <t>-1789577278</t>
  </si>
  <si>
    <t>69</t>
  </si>
  <si>
    <t>75C718</t>
  </si>
  <si>
    <t>OZNAČOVACÍ PÁS NÁVĚSTIDLA - DEMONTÁŽ</t>
  </si>
  <si>
    <t>-658455929</t>
  </si>
  <si>
    <t>70</t>
  </si>
  <si>
    <t>75C8B8</t>
  </si>
  <si>
    <t>VENKOVNÍ VÝSTROJ IZOLOVANÉ KOLEJNICE - DEMONTÁŽ</t>
  </si>
  <si>
    <t>-272614344</t>
  </si>
  <si>
    <t>71</t>
  </si>
  <si>
    <t>75C8C8</t>
  </si>
  <si>
    <t>MEZIKOLEJOVÁ LANOVÁ PROPOJKA DLOUHÁ (DO 3 LAN) - DEMONTÁŽ</t>
  </si>
  <si>
    <t>1591719997</t>
  </si>
  <si>
    <t>109</t>
  </si>
  <si>
    <t>7594300104</t>
  </si>
  <si>
    <t>Počítače náprav Vnitřní prvky PN ACS 2000 Montážní skříňka BGT06 šíře 126TE</t>
  </si>
  <si>
    <t>128</t>
  </si>
  <si>
    <t>141409292</t>
  </si>
  <si>
    <t>110</t>
  </si>
  <si>
    <t>7594300108</t>
  </si>
  <si>
    <t>Počítače náprav Vnitřní prvky PN ACS 2000 Jednotka jištění SIC006 GS01</t>
  </si>
  <si>
    <t>1580662216</t>
  </si>
  <si>
    <t>111</t>
  </si>
  <si>
    <t>7594300112</t>
  </si>
  <si>
    <t>Počítače náprav Vnitřní prvky PN ACS 2000 Sběrnicová jednotka ABP001-2 21TE GS02</t>
  </si>
  <si>
    <t>1815565400</t>
  </si>
  <si>
    <t>112</t>
  </si>
  <si>
    <t>7594300078</t>
  </si>
  <si>
    <t>Počítače náprav Vnitřní prvky PN ACS 2000 Čítačová jednotka ACB119 GS04</t>
  </si>
  <si>
    <t>792242029</t>
  </si>
  <si>
    <t>113</t>
  </si>
  <si>
    <t>7594300018</t>
  </si>
  <si>
    <t>Počítače náprav Vnitřní prvky PN AZF Přepěťová ochrana vyhodnocovací jednotky BSI002 (BSI003, BSI004)</t>
  </si>
  <si>
    <t>-2059988635</t>
  </si>
  <si>
    <t>114</t>
  </si>
  <si>
    <t>7594300084</t>
  </si>
  <si>
    <t>Počítače náprav Vnitřní prvky PN ACS 2000 Vyhodnocovací jednotka IMC003 GS03</t>
  </si>
  <si>
    <t>-575997595</t>
  </si>
  <si>
    <t>76</t>
  </si>
  <si>
    <t>75D137</t>
  </si>
  <si>
    <t>BATERIOVÁ SKŘÍŇ - MONTÁŽ</t>
  </si>
  <si>
    <t>613713949</t>
  </si>
  <si>
    <t>77</t>
  </si>
  <si>
    <t>75D138</t>
  </si>
  <si>
    <t>BATERIOVÁ SKŘÍŇ - DEMONTÁŽ</t>
  </si>
  <si>
    <t>285890916</t>
  </si>
  <si>
    <t>78</t>
  </si>
  <si>
    <t>75D141</t>
  </si>
  <si>
    <t>KABELOVÁ SKŘÍŇ - DODÁVKA</t>
  </si>
  <si>
    <t>2033333429</t>
  </si>
  <si>
    <t>79</t>
  </si>
  <si>
    <t>75D147</t>
  </si>
  <si>
    <t>KABELOVÁ SKŘÍŇ - MONTÁŽ</t>
  </si>
  <si>
    <t>1677971781</t>
  </si>
  <si>
    <t>80</t>
  </si>
  <si>
    <t>75E117</t>
  </si>
  <si>
    <t>DOZOR PRACOVNÍKŮ PROVOZOVATELE PŘI PRÁCI NA ŽIVÉM ZAŘÍZENÍ</t>
  </si>
  <si>
    <t>HOD</t>
  </si>
  <si>
    <t>-12927200</t>
  </si>
  <si>
    <t>81</t>
  </si>
  <si>
    <t>75E127</t>
  </si>
  <si>
    <t>CELKOVÁ PROHLÍDKA ZAŘÍZENÍ A VYHOTOVENÍ REVIZNÍ ZPRÁVY</t>
  </si>
  <si>
    <t>-538500330</t>
  </si>
  <si>
    <t>82</t>
  </si>
  <si>
    <t>75E137</t>
  </si>
  <si>
    <t>PŘEZKOUŠENÍ VLAKOVÝCH CEST</t>
  </si>
  <si>
    <t>1363121252</t>
  </si>
  <si>
    <t>83</t>
  </si>
  <si>
    <t>75E157</t>
  </si>
  <si>
    <t>PŘEZKOUŠENÍ A REGULACE NÁVĚSTIDEL</t>
  </si>
  <si>
    <t>1343704207</t>
  </si>
  <si>
    <t>84</t>
  </si>
  <si>
    <t>75E187</t>
  </si>
  <si>
    <t>PŘÍPRAVA A CELKOVÉ ZKOUŠKY ELEKTRONICKÉHO STAVĚDLA PRO JEDNU VLAKOVOU CESTU</t>
  </si>
  <si>
    <t>365426698</t>
  </si>
  <si>
    <t>85</t>
  </si>
  <si>
    <t>75E1B7</t>
  </si>
  <si>
    <t>REGULACE A ZKOUŠENÍ ZABEZPEČOVACÍHO ZAŘÍZENÍ</t>
  </si>
  <si>
    <t>996078374</t>
  </si>
  <si>
    <t>86</t>
  </si>
  <si>
    <t>75E1C7</t>
  </si>
  <si>
    <t>PROTOKOL UTZ</t>
  </si>
  <si>
    <t>-1523116297</t>
  </si>
  <si>
    <t>87</t>
  </si>
  <si>
    <t>75E311</t>
  </si>
  <si>
    <t>SADA MĚŘICÍ TECHNIKY, PŘÍSTROJE A NÁŘADÍ PRO ÚDRŽBU ELEKTRONICKÉHO STAVĚDLA</t>
  </si>
  <si>
    <t>-863135054</t>
  </si>
  <si>
    <t>88</t>
  </si>
  <si>
    <t>75E321</t>
  </si>
  <si>
    <t>PŘENOSNÝ POČÍTAČ PRO PŘENOS DAT Z ELEKTRONICKÉHO STAVĚDLA</t>
  </si>
  <si>
    <t>-175734417</t>
  </si>
  <si>
    <t>7590521519</t>
  </si>
  <si>
    <t>Venkovní vedení kabelová - metalické sítě Plněné, párované s ochr. vodičem TCEKPFLEY 4 P 1,0 D</t>
  </si>
  <si>
    <t>72227083</t>
  </si>
  <si>
    <t>3</t>
  </si>
  <si>
    <t>7590521529</t>
  </si>
  <si>
    <t>Venkovní vedení kabelová - metalické sítě Plněné, párované s ochr. vodičem TCEKPFLEY 7 P 1,0 D</t>
  </si>
  <si>
    <t>-913573863</t>
  </si>
  <si>
    <t>7590521534</t>
  </si>
  <si>
    <t>Venkovní vedení kabelová - metalické sítě Plněné, párované s ochr. vodičem TCEKPFLEY 12 P 1,0 D</t>
  </si>
  <si>
    <t>141250871</t>
  </si>
  <si>
    <t>5</t>
  </si>
  <si>
    <t>7590521539</t>
  </si>
  <si>
    <t>Venkovní vedení kabelová - metalické sítě Plněné, párované s ochr. vodičem TCEKPFLEY 16 P 1,0 D</t>
  </si>
  <si>
    <t>668886221</t>
  </si>
  <si>
    <t>OST</t>
  </si>
  <si>
    <t>Ostatní</t>
  </si>
  <si>
    <t>22</t>
  </si>
  <si>
    <t>K</t>
  </si>
  <si>
    <t>7590417080</t>
  </si>
  <si>
    <t>Demontáž stavědlového přístroje 29 pravítek</t>
  </si>
  <si>
    <t>pole</t>
  </si>
  <si>
    <t>512</t>
  </si>
  <si>
    <t>-2107643020</t>
  </si>
  <si>
    <t>6</t>
  </si>
  <si>
    <t>7590525230</t>
  </si>
  <si>
    <t>Montáž kabelu návěstního volně uloženého s jádrem 1 mm Cu TCEKEZE, TCEKFE, TCEKPFLEY, TCEKPFLEZE do 7 P</t>
  </si>
  <si>
    <t>162176303</t>
  </si>
  <si>
    <t>7</t>
  </si>
  <si>
    <t>7590525231</t>
  </si>
  <si>
    <t>Montáž kabelu návěstního volně uloženého s jádrem 1 mm Cu TCEKEZE, TCEKFE, TCEKPFLEY, TCEKPFLEZE do 16 P</t>
  </si>
  <si>
    <t>1080605572</t>
  </si>
  <si>
    <t>7590540765</t>
  </si>
  <si>
    <t>Slaboproudé rozvody, kabely pro přívod a vnitřní instalaci Spojky metalických kabelů a příslušenství Teplem smrštitelná zesílená spojka pro netlakované kabely XAGA 500-43/8-150/EY</t>
  </si>
  <si>
    <t>-1551341961</t>
  </si>
  <si>
    <t>9</t>
  </si>
  <si>
    <t>7590555132</t>
  </si>
  <si>
    <t>Montáž forma pro kabely TCEKPFLE, TCEKPFLEY, TCEKPFLEZE, TCEKPFLEZY do 3 P 1,0</t>
  </si>
  <si>
    <t>-1112408104</t>
  </si>
  <si>
    <t>10</t>
  </si>
  <si>
    <t>7590555134</t>
  </si>
  <si>
    <t>Montáž forma pro kabely TCEKPFLE, TCEKPFLEY, TCEKPFLEZE, TCEKPFLEZY do 4 P 1,0</t>
  </si>
  <si>
    <t>1471947810</t>
  </si>
  <si>
    <t>11</t>
  </si>
  <si>
    <t>7590555136</t>
  </si>
  <si>
    <t>Montáž forma pro kabely TCEKPFLE, TCEKPFLEY, TCEKPFLEZE, TCEKPFLEZY do 7 P 1,0</t>
  </si>
  <si>
    <t>-1274846121</t>
  </si>
  <si>
    <t>12</t>
  </si>
  <si>
    <t>7590555138</t>
  </si>
  <si>
    <t>Montáž forma pro kabely TCEKPFLE, TCEKPFLEY, TCEKPFLEZE, TCEKPFLEZY do 12 P 1,0</t>
  </si>
  <si>
    <t>1148728250</t>
  </si>
  <si>
    <t>13</t>
  </si>
  <si>
    <t>7590555140</t>
  </si>
  <si>
    <t>Montáž forma pro kabely TCEKPFLE, TCEKPFLEY, TCEKPFLEZE, TCEKPFLEZY do 16 P 1,0</t>
  </si>
  <si>
    <t>-1831751424</t>
  </si>
  <si>
    <t>89</t>
  </si>
  <si>
    <t>7591010010</t>
  </si>
  <si>
    <t>Přestavníky Přestavník elektromotorický EP 621.1/P (CV200219001)</t>
  </si>
  <si>
    <t>-760185481</t>
  </si>
  <si>
    <t>90</t>
  </si>
  <si>
    <t>7591010020</t>
  </si>
  <si>
    <t>Přestavníky Přestavník elektromotorický EP 621.2/L (CV200219002)</t>
  </si>
  <si>
    <t>1903339695</t>
  </si>
  <si>
    <t>91</t>
  </si>
  <si>
    <t>7591090110</t>
  </si>
  <si>
    <t>Díly pro zemní montáž přestavníků Ohrádka přestavníku POP KPS (HM0321859992206)</t>
  </si>
  <si>
    <t>1679394034</t>
  </si>
  <si>
    <t>92</t>
  </si>
  <si>
    <t>7591080805</t>
  </si>
  <si>
    <t>Ostatní náhradní díly EP600 Spojnice přestavníková na jednoduché výhybce s čelisť.závěrem (č.v.031049001)</t>
  </si>
  <si>
    <t>1999127741</t>
  </si>
  <si>
    <t>93</t>
  </si>
  <si>
    <t>7591080780</t>
  </si>
  <si>
    <t>Ostatní náhradní díly EP600 Souprava připevňovací kloubová elmot.přestav. (CV030839002)</t>
  </si>
  <si>
    <t>-855932904</t>
  </si>
  <si>
    <t>94</t>
  </si>
  <si>
    <t>7591040360</t>
  </si>
  <si>
    <t>Kontrolní pravítka Pravítko kontrolní horní levé rozřezné (CV201510018)</t>
  </si>
  <si>
    <t>-156378344</t>
  </si>
  <si>
    <t>95</t>
  </si>
  <si>
    <t>7591040410</t>
  </si>
  <si>
    <t>Kontrolní pravítka Pravítko kontrolní horní pravé rozřezné (CV201510017)</t>
  </si>
  <si>
    <t>1680437788</t>
  </si>
  <si>
    <t>96</t>
  </si>
  <si>
    <t>7591080155</t>
  </si>
  <si>
    <t>Ostatní náhradní díly EP600 Hadice přívodní přestavn.  (CV221429004)</t>
  </si>
  <si>
    <t>-561510283</t>
  </si>
  <si>
    <t>97</t>
  </si>
  <si>
    <t>7591030123</t>
  </si>
  <si>
    <t>Kontrolní tyče Tyč kontrolní kloubová sestavená krátká III (CV030929003)</t>
  </si>
  <si>
    <t>538634876</t>
  </si>
  <si>
    <t>98</t>
  </si>
  <si>
    <t>7591030133</t>
  </si>
  <si>
    <t>Kontrolní tyče Tyč kontrolní kloubová sestavená dlouhá III (CV030939003)</t>
  </si>
  <si>
    <t>1838157563</t>
  </si>
  <si>
    <t>7591090010</t>
  </si>
  <si>
    <t>Díly pro zemní montáž přestavníků Deska základ.pod přestav. 700x460  (HM0592139997046)</t>
  </si>
  <si>
    <t>1947116311</t>
  </si>
  <si>
    <t>14</t>
  </si>
  <si>
    <t>R1</t>
  </si>
  <si>
    <t>Jednotné ovládací pracoviště (JOP) , technologie nezálohované - dodávka</t>
  </si>
  <si>
    <t>-2011851825</t>
  </si>
  <si>
    <t>123</t>
  </si>
  <si>
    <t>7590715032</t>
  </si>
  <si>
    <t>Montáž světelného návěstidla jednostranného stožárového se 2 svítilnami</t>
  </si>
  <si>
    <t>-1709704642</t>
  </si>
  <si>
    <t>121</t>
  </si>
  <si>
    <t>7590715034</t>
  </si>
  <si>
    <t>Montáž světelného návěstidla jednostranného stožárového se 3 svítilnami</t>
  </si>
  <si>
    <t>-1754736659</t>
  </si>
  <si>
    <t>122</t>
  </si>
  <si>
    <t>7590715036</t>
  </si>
  <si>
    <t>Montáž světelného návěstidla jednostranného stožárového se 4 svítilnami</t>
  </si>
  <si>
    <t>-578269934</t>
  </si>
  <si>
    <t>124</t>
  </si>
  <si>
    <t>7590715042</t>
  </si>
  <si>
    <t>Montáž světelného návěstidla jednostranného stožárového s 5 svítilnami</t>
  </si>
  <si>
    <t>-2002796991</t>
  </si>
  <si>
    <t>125</t>
  </si>
  <si>
    <t>7590717036</t>
  </si>
  <si>
    <t>Demontáž světelného návěstidla jednostranného stožárového se 4 svítilnami</t>
  </si>
  <si>
    <t>2107008004</t>
  </si>
  <si>
    <t>126</t>
  </si>
  <si>
    <t>7590717042</t>
  </si>
  <si>
    <t>Demontáž světelného návěstidla jednostranného stožárového s 5 svítilnami</t>
  </si>
  <si>
    <t>1097058912</t>
  </si>
  <si>
    <t>127</t>
  </si>
  <si>
    <t>7590720440</t>
  </si>
  <si>
    <t>Součásti světelných návěstidel Základ náv. TIIIZ upravený 53x73x170cm (HM0592110140001)</t>
  </si>
  <si>
    <t>292425508</t>
  </si>
  <si>
    <t>100</t>
  </si>
  <si>
    <t>7591045020</t>
  </si>
  <si>
    <t>Montáž pravítka kontrolního horního sestaveného</t>
  </si>
  <si>
    <t>1575179822</t>
  </si>
  <si>
    <t>101</t>
  </si>
  <si>
    <t>7591045030</t>
  </si>
  <si>
    <t>Montáž pravítka kontrolního dolního sestaveného</t>
  </si>
  <si>
    <t>-2005532996</t>
  </si>
  <si>
    <t>102</t>
  </si>
  <si>
    <t>7591085360</t>
  </si>
  <si>
    <t>Montáž ostatních náhradních dílů EP600 hadice přívodní přestavn.</t>
  </si>
  <si>
    <t>-2018006754</t>
  </si>
  <si>
    <t>7590720480</t>
  </si>
  <si>
    <t>Součásti světelných návěstidel Základ trpasl.návěstidla ZTN (HM0321859999904)</t>
  </si>
  <si>
    <t>2070238074</t>
  </si>
  <si>
    <t>103</t>
  </si>
  <si>
    <t>7591095010</t>
  </si>
  <si>
    <t>Dodatečná montáž ohrazení pro elekromotorický přestavník s plastovou ohrádkou</t>
  </si>
  <si>
    <t>1948560885</t>
  </si>
  <si>
    <t>104</t>
  </si>
  <si>
    <t>7592005050</t>
  </si>
  <si>
    <t>Montáž počítacího bodu (senzoru) RSR 180</t>
  </si>
  <si>
    <t>185649147</t>
  </si>
  <si>
    <t>105</t>
  </si>
  <si>
    <t>7590910430</t>
  </si>
  <si>
    <t>Výkolejky Výkolejka kompletní S49 pravá přestavník a návěst vlevo (CV040709007)</t>
  </si>
  <si>
    <t>-848664399</t>
  </si>
  <si>
    <t>106</t>
  </si>
  <si>
    <t>7591010170</t>
  </si>
  <si>
    <t>Přestavníky Přestavník elektromotorický EP 681.1/P (CV200819001)</t>
  </si>
  <si>
    <t>-1250343195</t>
  </si>
  <si>
    <t>107</t>
  </si>
  <si>
    <t>7590920290</t>
  </si>
  <si>
    <t>Součásti výkolejek Těleso návěst.k výkolejkám 90,112 (HM0404129350000)</t>
  </si>
  <si>
    <t>814823317</t>
  </si>
  <si>
    <t>108</t>
  </si>
  <si>
    <t>7592007050</t>
  </si>
  <si>
    <t>Demontáž počítacího bodu (senzoru) RSR 180</t>
  </si>
  <si>
    <t>-99826307</t>
  </si>
  <si>
    <t>23</t>
  </si>
  <si>
    <t>7593317120</t>
  </si>
  <si>
    <t>Demontáž stojanové řady pro 1-3 stojany</t>
  </si>
  <si>
    <t>-38141067</t>
  </si>
  <si>
    <t>115</t>
  </si>
  <si>
    <t>7594305010</t>
  </si>
  <si>
    <t>Montáž součástí počítače náprav vyhodnocovací části</t>
  </si>
  <si>
    <t>1390935551</t>
  </si>
  <si>
    <t>117</t>
  </si>
  <si>
    <t>7594305020</t>
  </si>
  <si>
    <t>Montáž součástí počítače náprav bleskojistkové svorkovnice</t>
  </si>
  <si>
    <t>-1146999549</t>
  </si>
  <si>
    <t>116</t>
  </si>
  <si>
    <t>7594305075</t>
  </si>
  <si>
    <t>Montáž součástí počítače náprav skříně pro bloky šíře 126TE BGT 03</t>
  </si>
  <si>
    <t>1374607421</t>
  </si>
  <si>
    <t>R1.2</t>
  </si>
  <si>
    <t>JOP - montáž</t>
  </si>
  <si>
    <t>2080757341</t>
  </si>
  <si>
    <t>16</t>
  </si>
  <si>
    <t>R2</t>
  </si>
  <si>
    <t>Servisní a diagnostické pracoviště - dodávka</t>
  </si>
  <si>
    <t>50576760</t>
  </si>
  <si>
    <t>36</t>
  </si>
  <si>
    <t>R12.1</t>
  </si>
  <si>
    <t>Individuální SW elekt. stavědla</t>
  </si>
  <si>
    <t>v.j.</t>
  </si>
  <si>
    <t>1479839342</t>
  </si>
  <si>
    <t>17</t>
  </si>
  <si>
    <t>R2.2</t>
  </si>
  <si>
    <t>Servisní a diagnostické pracoviště - montáž</t>
  </si>
  <si>
    <t>-1624894687</t>
  </si>
  <si>
    <t>18</t>
  </si>
  <si>
    <t>R3</t>
  </si>
  <si>
    <t>GTN - dodávka</t>
  </si>
  <si>
    <t>691969986</t>
  </si>
  <si>
    <t>19</t>
  </si>
  <si>
    <t>R3.2</t>
  </si>
  <si>
    <t>GTN- montáž</t>
  </si>
  <si>
    <t>-30871379</t>
  </si>
  <si>
    <t>20</t>
  </si>
  <si>
    <t>R4</t>
  </si>
  <si>
    <t>Kontrolní skříň s pomocnými tlačítky</t>
  </si>
  <si>
    <t>-430828293</t>
  </si>
  <si>
    <t>R4.2</t>
  </si>
  <si>
    <t>Kontrolní skříň s pomocnými tlačítky - montáž</t>
  </si>
  <si>
    <t>-1110637873</t>
  </si>
  <si>
    <t>24</t>
  </si>
  <si>
    <t>R5</t>
  </si>
  <si>
    <t>Elektronická vazba s prováděcími počítači pro zab. výhybkové jednotky - dodávka</t>
  </si>
  <si>
    <t>473923269</t>
  </si>
  <si>
    <t>26</t>
  </si>
  <si>
    <t>R5.2</t>
  </si>
  <si>
    <t>Elektronická vazba s prováděcími počítači pro zab. výhybkové jednotky - montáž</t>
  </si>
  <si>
    <t>1213457191</t>
  </si>
  <si>
    <t>35</t>
  </si>
  <si>
    <t>R12</t>
  </si>
  <si>
    <t>Základní SW elek. stavědla</t>
  </si>
  <si>
    <t>272091244</t>
  </si>
  <si>
    <t>27</t>
  </si>
  <si>
    <t>R6</t>
  </si>
  <si>
    <t>Skříň elektronických vazeb s prováděcími počítači - dodávka</t>
  </si>
  <si>
    <t>561917950</t>
  </si>
  <si>
    <t>28</t>
  </si>
  <si>
    <t>R6.2</t>
  </si>
  <si>
    <t>Skříň elektronických vazeb s prováděcími počítači - montáž</t>
  </si>
  <si>
    <t>477397648</t>
  </si>
  <si>
    <t>29</t>
  </si>
  <si>
    <t>7592810920</t>
  </si>
  <si>
    <t>Reléový stojan SZZ nevystrojený univerzální - kategorie SZZ dle TNŽ 34 2620:2002: SZZ 1., 2.nebo 3.kategorie</t>
  </si>
  <si>
    <t>komplet</t>
  </si>
  <si>
    <t>1179133179</t>
  </si>
  <si>
    <t>30</t>
  </si>
  <si>
    <t>R7</t>
  </si>
  <si>
    <t>Montáž napájecího zdroje</t>
  </si>
  <si>
    <t>64</t>
  </si>
  <si>
    <t>857239467</t>
  </si>
  <si>
    <t>31</t>
  </si>
  <si>
    <t>R8</t>
  </si>
  <si>
    <t>Skříň napájecí - dodávka</t>
  </si>
  <si>
    <t>256</t>
  </si>
  <si>
    <t>1484138615</t>
  </si>
  <si>
    <t>32</t>
  </si>
  <si>
    <t>R9</t>
  </si>
  <si>
    <t>Skříň napájecí - montáž</t>
  </si>
  <si>
    <t>1426290056</t>
  </si>
  <si>
    <t>33</t>
  </si>
  <si>
    <t>R10</t>
  </si>
  <si>
    <t>Skříň DOZ</t>
  </si>
  <si>
    <t>1169118575</t>
  </si>
  <si>
    <t>34</t>
  </si>
  <si>
    <t>R11</t>
  </si>
  <si>
    <t>Skříň DOZ - montáž</t>
  </si>
  <si>
    <t>-1613695345</t>
  </si>
  <si>
    <t>02 - Zemní práce</t>
  </si>
  <si>
    <t>M - Práce a dodávky M</t>
  </si>
  <si>
    <t xml:space="preserve">    46-M - Zemní práce při extr.mont.pracích</t>
  </si>
  <si>
    <t>Práce a dodávky M</t>
  </si>
  <si>
    <t>46-M</t>
  </si>
  <si>
    <t>Zemní práce při extr.mont.pracích</t>
  </si>
  <si>
    <t>460010021</t>
  </si>
  <si>
    <t>Vytyčení trasy vedení podzemního v obvodu železniční stanice</t>
  </si>
  <si>
    <t>km</t>
  </si>
  <si>
    <t>418921181</t>
  </si>
  <si>
    <t>460050804</t>
  </si>
  <si>
    <t>Hloubení nezapažených jam pro stožáry ostatních typů ručně v hornině tř 4</t>
  </si>
  <si>
    <t>m3</t>
  </si>
  <si>
    <t>-157537051</t>
  </si>
  <si>
    <t>460150134</t>
  </si>
  <si>
    <t>Hloubení kabelových zapažených i nezapažených rýh ručně š 35 cm, hl 50 cm, v hornině tř 4</t>
  </si>
  <si>
    <t>-2089817291</t>
  </si>
  <si>
    <t>460150174</t>
  </si>
  <si>
    <t>Hloubení kabelových zapažených i nezapažených rýh ručně š 35 cm, hl 90 cm, v hornině tř 4</t>
  </si>
  <si>
    <t>1760652346</t>
  </si>
  <si>
    <t>345751310</t>
  </si>
  <si>
    <t>žlab kabelový PVC ZEKAN1 (100x100) žlab s víkem</t>
  </si>
  <si>
    <t>56970017</t>
  </si>
  <si>
    <t>34575132</t>
  </si>
  <si>
    <t>spojka kabelového žlabu PVC (100x100)</t>
  </si>
  <si>
    <t>-1710683723</t>
  </si>
  <si>
    <t>34575152</t>
  </si>
  <si>
    <t>žlab kabelový s víkem PVC (200x126)</t>
  </si>
  <si>
    <t>-1728056842</t>
  </si>
  <si>
    <t>34575153</t>
  </si>
  <si>
    <t>spojka kabelového žlabu PVC (200x126)</t>
  </si>
  <si>
    <t>-1693015652</t>
  </si>
  <si>
    <t>460150234</t>
  </si>
  <si>
    <t>Hloubení kabelových zapažených i nezapažených rýh ručně š 50 cm, hl 50 cm, v hornině tř 4</t>
  </si>
  <si>
    <t>-597149157</t>
  </si>
  <si>
    <t>460150274</t>
  </si>
  <si>
    <t>Hloubení kabelových zapažených i nezapažených rýh ručně š 50 cm, hl 90 cm, v hornině tř 4</t>
  </si>
  <si>
    <t>59907459</t>
  </si>
  <si>
    <t>460150304</t>
  </si>
  <si>
    <t>Hloubení kabelových zapažených i nezapažených rýh ručně š 50 cm, hl 120 cm, v hornině tř 4</t>
  </si>
  <si>
    <t>-1166312841</t>
  </si>
  <si>
    <t>460310105</t>
  </si>
  <si>
    <t>Řízený zemní protlak strojně v hornině tř 1až4 hloubky do 6 m vnějšího průměru do 160 mm</t>
  </si>
  <si>
    <t>-1219784433</t>
  </si>
  <si>
    <t>460490013</t>
  </si>
  <si>
    <t>Krytí kabelů výstražnou fólií šířky 34 cm</t>
  </si>
  <si>
    <t>-1218923368</t>
  </si>
  <si>
    <t>460560134</t>
  </si>
  <si>
    <t>Zásyp rýh ručně šířky 35 cm, hloubky 50 cm, z horniny třídy 4</t>
  </si>
  <si>
    <t>-803998834</t>
  </si>
  <si>
    <t>460560174</t>
  </si>
  <si>
    <t>Zásyp rýh ručně šířky 35 cm, hloubky 90 cm, z horniny třídy 4</t>
  </si>
  <si>
    <t>-230622026</t>
  </si>
  <si>
    <t>460560234</t>
  </si>
  <si>
    <t>Zásyp rýh ručně šířky 50 cm, hloubky 50 cm, z horniny třídy 4</t>
  </si>
  <si>
    <t>1678859613</t>
  </si>
  <si>
    <t>460560274</t>
  </si>
  <si>
    <t>Zásyp rýh ručně šířky 50 cm, hloubky 90 cm, z horniny třídy 4</t>
  </si>
  <si>
    <t>-1413291930</t>
  </si>
  <si>
    <t>460620014</t>
  </si>
  <si>
    <t>Provizorní úprava terénu se zhutněním, v hornině tř 4</t>
  </si>
  <si>
    <t>m2</t>
  </si>
  <si>
    <t>1033333570</t>
  </si>
  <si>
    <t>Stavební úpravy SÚ</t>
  </si>
  <si>
    <t>1025848539</t>
  </si>
  <si>
    <t>03 - Klimatizace</t>
  </si>
  <si>
    <t>759018 - Klimatizace</t>
  </si>
  <si>
    <t xml:space="preserve">    D1 - Kontrola úniku chladiva klimatizační jednotky</t>
  </si>
  <si>
    <t xml:space="preserve">    D2 - Montáž klimatizační jednotky včetně rozvodů</t>
  </si>
  <si>
    <t>759018</t>
  </si>
  <si>
    <t>7590180020</t>
  </si>
  <si>
    <t>Podstropní klimatizační jednotka (venkovní i vnitřní jednotka)  nad 5kW do 6,9 kW chlazení.</t>
  </si>
  <si>
    <t>-13624650</t>
  </si>
  <si>
    <t>7590180040</t>
  </si>
  <si>
    <t>Klimatizace - Ovladač</t>
  </si>
  <si>
    <t>-810314792</t>
  </si>
  <si>
    <t>7590180060</t>
  </si>
  <si>
    <t>Kompletní technologické vedení ke klimatizaci nad 5kW (CU potrubí 16/10 včetně izolace, potrubí odvodu kondenzátu, přívodní kabel CYKY 3x2,5 a ovládací kabel CYKY 5x1,5)</t>
  </si>
  <si>
    <t>-334760260</t>
  </si>
  <si>
    <t>7590180070</t>
  </si>
  <si>
    <t>Konzole venkovní pro zavěšení klimatizační jednotky</t>
  </si>
  <si>
    <t>-1773624524</t>
  </si>
  <si>
    <t>7590180110</t>
  </si>
  <si>
    <t>plyn R410A</t>
  </si>
  <si>
    <t>kg</t>
  </si>
  <si>
    <t>-1004893726</t>
  </si>
  <si>
    <t>7590180120</t>
  </si>
  <si>
    <t>čistící roztok</t>
  </si>
  <si>
    <t>litr</t>
  </si>
  <si>
    <t>977570741</t>
  </si>
  <si>
    <t>7590180130</t>
  </si>
  <si>
    <t>Out PC board master</t>
  </si>
  <si>
    <t>-1868790265</t>
  </si>
  <si>
    <t>7590180200</t>
  </si>
  <si>
    <t>Klimatizace - čerpadlo kondenzátu, provedení mini, průtok 10 l/hod., výtlak 10 m, napájení 230 V 50 Hz.</t>
  </si>
  <si>
    <t>-1174511409</t>
  </si>
  <si>
    <t>7590180210</t>
  </si>
  <si>
    <t>Doplněk pro zimní provoz klimatizací (chlazení)  - proporciální regulátor nebo presostat, vyhřívání kompresoru</t>
  </si>
  <si>
    <t>1290258651</t>
  </si>
  <si>
    <t>7590180300</t>
  </si>
  <si>
    <t>Kniha kontroly úniku chladiva klimatizace</t>
  </si>
  <si>
    <t>498650871</t>
  </si>
  <si>
    <t>7590183010</t>
  </si>
  <si>
    <t>Servisní prohlídka klimatizační jednotky</t>
  </si>
  <si>
    <t>1861255014</t>
  </si>
  <si>
    <t>D1</t>
  </si>
  <si>
    <t>Kontrola úniku chladiva klimatizační jednotky</t>
  </si>
  <si>
    <t>7590183020</t>
  </si>
  <si>
    <t>dle nařízení EU č. 517/2014</t>
  </si>
  <si>
    <t>-449569083</t>
  </si>
  <si>
    <t>D2</t>
  </si>
  <si>
    <t>Montáž klimatizační jednotky včetně rozvodů</t>
  </si>
  <si>
    <t>7590185020</t>
  </si>
  <si>
    <t>do 5 kW</t>
  </si>
  <si>
    <t>-752587065</t>
  </si>
  <si>
    <t>PS 02-01 - Sdělovací zařízení</t>
  </si>
  <si>
    <t>7494001540</t>
  </si>
  <si>
    <t>Rozvodnicové a rozváděčové skříně Distri Rozváděčové skříně Řadové (IP55) - oceloplechové krytí IP55, jednokřídlé dveře, V x Š x H 2200 x 600 x 600</t>
  </si>
  <si>
    <t>-1843609580</t>
  </si>
  <si>
    <t>7496700420</t>
  </si>
  <si>
    <t>DŘT, SKŘ, Elektrodispečink, DDTS DŘT a SKŘ skříně pro automatizaci Ethernet sériová linka,ethernet optika, sériová linka optika, převodníky mezi sériovými linkami RS-232,422,485 GSM komunikační modem využívající speciální VPN (např. UR5i v2B RS485 SE set)</t>
  </si>
  <si>
    <t>-739931103</t>
  </si>
  <si>
    <t>7595600380</t>
  </si>
  <si>
    <t>Datové -  switch L2 průmyslové provedení 4 porty 10 / 100, 2x SFP, DC</t>
  </si>
  <si>
    <t>1297344255</t>
  </si>
  <si>
    <t>7595600420</t>
  </si>
  <si>
    <t>Datové -  switch L2 24 portů 10 / 100, 2x SFP</t>
  </si>
  <si>
    <t>1971832164</t>
  </si>
  <si>
    <t>7595600400-R</t>
  </si>
  <si>
    <t>Datové -  modem pro PZTS</t>
  </si>
  <si>
    <t>-1746643867</t>
  </si>
  <si>
    <t>7595200520-R</t>
  </si>
  <si>
    <t>Telefonní ústředny Systémy Přenosové IP telefonie: SFP modul pro switch</t>
  </si>
  <si>
    <t>1234849907</t>
  </si>
  <si>
    <t>7590560529</t>
  </si>
  <si>
    <t>Optické kabely Spojky a příslušenství pro optické sítě Ostatní Patch panel 24 portů CAT 5E</t>
  </si>
  <si>
    <t>1009495411</t>
  </si>
  <si>
    <t>7590560597</t>
  </si>
  <si>
    <t>Optické kabely Spojky a příslušenství pro optické sítě Ostatní Vedení patchcordů 19" vedení patchcordů 1U, 8 vyvazovacích ok + 2 boční kryty</t>
  </si>
  <si>
    <t>-807617004</t>
  </si>
  <si>
    <t>7590560569</t>
  </si>
  <si>
    <t>Optické kabely Spojky a příslušenství pro optické sítě Ostatní Optický patchcord do 5 m</t>
  </si>
  <si>
    <t>1839204925</t>
  </si>
  <si>
    <t>7590560559</t>
  </si>
  <si>
    <t>Optické kabely Spojky a příslušenství pro optické sítě Ostatní Patch panel pro 24 opt. kabelů</t>
  </si>
  <si>
    <t>895908652</t>
  </si>
  <si>
    <t>7590560611</t>
  </si>
  <si>
    <t>Optické kabely Spojky a příslušenství pro optické sítě Ostatní Konektorový modul E-2000 se stand.opt.kazetou vybavený pigtaily a adaptéry</t>
  </si>
  <si>
    <t>561563454</t>
  </si>
  <si>
    <t>7590560589</t>
  </si>
  <si>
    <t>Optické kabely Spojky a příslušenství pro optické sítě Ostatní Kazeta pro uložení svárů</t>
  </si>
  <si>
    <t>1410236370</t>
  </si>
  <si>
    <t>7590560579</t>
  </si>
  <si>
    <t>Optické kabely Spojky a příslušenství pro optické sítě Ostatní Optický pigtail do 2 m</t>
  </si>
  <si>
    <t>-777370231</t>
  </si>
  <si>
    <t>7590560593</t>
  </si>
  <si>
    <t>Optické kabely Spojky a příslušenství pro optické sítě Ostatní Zásobník bufferů 19" pro uložení a zafixování rezervní délky příchozích bufferů</t>
  </si>
  <si>
    <t>1934171129</t>
  </si>
  <si>
    <t>7590560601</t>
  </si>
  <si>
    <t>Optické kabely Spojky a příslušenství pro optické sítě Ostatní Zásobník rezervních délek patchcordů</t>
  </si>
  <si>
    <t>-913306555</t>
  </si>
  <si>
    <t>7593320654</t>
  </si>
  <si>
    <t>Prvky Panel jističů (133mm)</t>
  </si>
  <si>
    <t>-749837938</t>
  </si>
  <si>
    <t>7494003160</t>
  </si>
  <si>
    <t>Modulární přístroje Jističe do 80 A; 10 kA 1-pólové In 10 A, Ue AC 230 V / DC 72 V, charakteristika C, 1pól, Icn 10 kA</t>
  </si>
  <si>
    <t>-1654605635</t>
  </si>
  <si>
    <t>7593100800-R</t>
  </si>
  <si>
    <t xml:space="preserve">Měniče Měnič 48/230V-univerz. </t>
  </si>
  <si>
    <t>-995767216</t>
  </si>
  <si>
    <t>7596001635</t>
  </si>
  <si>
    <t>Rádiová zařízení Sdružovač, zátěž apod. zdroj 48V DS-177-150, s bateriemi 150Ah</t>
  </si>
  <si>
    <t>-1651972567</t>
  </si>
  <si>
    <t>7593501125</t>
  </si>
  <si>
    <t>Trasy kabelového vedení Chráničky optického kabelu HDPE 6040 průměr 40/33 mm</t>
  </si>
  <si>
    <t>838191599</t>
  </si>
  <si>
    <t>7590560034</t>
  </si>
  <si>
    <t>Optické kabely Optické kabely střední konstrukce pro záfuk, přifuk do HDPE chráničky 12 vl.1x12 vl./trubička, HDPE plášť 8,1 mm (6 el.)</t>
  </si>
  <si>
    <t>442499417</t>
  </si>
  <si>
    <t>7590560014</t>
  </si>
  <si>
    <t>Optické kabely Optické kabely střední konstrukce pro záfuk, přifuk do HDPE chráničky 6 vl. 1x6 vl./trubička, HDPE plášť 8,1 mm (6 el.)</t>
  </si>
  <si>
    <t>932841581</t>
  </si>
  <si>
    <t>7593501195</t>
  </si>
  <si>
    <t>Trasy kabelového vedení Spojky šroubovací pro chráničky optického kabelu HDPE 5050 průměr 40 mm</t>
  </si>
  <si>
    <t>258682448</t>
  </si>
  <si>
    <t>63</t>
  </si>
  <si>
    <t>7496701960</t>
  </si>
  <si>
    <t>DŘT, SKŘ, Elektrodispečink, DDTS Elektrodispečink Ostatní Datová zásuvka LAN kompletní</t>
  </si>
  <si>
    <t>2089992288</t>
  </si>
  <si>
    <t>7593310560</t>
  </si>
  <si>
    <t>Konstrukční díly Police napájecí skříně rám s děrovaným plechem a ohrádkou (HM0404219991318)</t>
  </si>
  <si>
    <t>-1243217512</t>
  </si>
  <si>
    <t>7590520214</t>
  </si>
  <si>
    <t>Venkovní vedení kabelová - metalické sítě Neplněné 4x0,8 TCEKFLE 3 x 4 x 0,8</t>
  </si>
  <si>
    <t>1874243260</t>
  </si>
  <si>
    <t>7590540524</t>
  </si>
  <si>
    <t>Slaboproudé rozvody, kabely pro přívod a vnitřní instalaci UTP/FTP kategorie 5e 100Mhz  1 Gbps FTP Stíněný plášť, PVC vnitřní, drát</t>
  </si>
  <si>
    <t>838156478</t>
  </si>
  <si>
    <t>65</t>
  </si>
  <si>
    <t>7590540529</t>
  </si>
  <si>
    <t>Slaboproudé rozvody, kabely pro přívod a vnitřní instalaci UTP/FTP kategorie 5e 100Mhz  1 Gbps FTP Stíněný plášť, PE venkovní, drát</t>
  </si>
  <si>
    <t>-2109739991</t>
  </si>
  <si>
    <t>66</t>
  </si>
  <si>
    <t>7590540509</t>
  </si>
  <si>
    <t>Slaboproudé rozvody, kabely pro přívod a vnitřní instalaci UTP/FTP kategorie 5e 100Mhz  1 Gbps UTP Nestíněný, PVC vnitřní, drát</t>
  </si>
  <si>
    <t>-997179586</t>
  </si>
  <si>
    <t>7593311022</t>
  </si>
  <si>
    <t>Konstrukční díly Svorkovnice LSA rozpojovací, krone ekvivalent 10 párové svorkovnice pro průměr drátu 0,8mm</t>
  </si>
  <si>
    <t>1817865542</t>
  </si>
  <si>
    <t>7596001590</t>
  </si>
  <si>
    <t>Rádiová zařízení Sdružovač, zátěž apod. B2T-F bleskojistka UHF  (Ochrana proti atmosferickému přepětí sada)</t>
  </si>
  <si>
    <t>2036421992</t>
  </si>
  <si>
    <t>75</t>
  </si>
  <si>
    <t>460150074</t>
  </si>
  <si>
    <t>Hloubení kabelových zapažených i nezapažených rýh ručně š 40 cm, hl 90 cm, v hornině tř 4</t>
  </si>
  <si>
    <t>-703839276</t>
  </si>
  <si>
    <t>460421001</t>
  </si>
  <si>
    <t>Lože kabelů z písku nebo štěrkopísku tl 5 cm nad kabel, bez zakrytí, šířky lože do 65 cm</t>
  </si>
  <si>
    <t>1460612870</t>
  </si>
  <si>
    <t>460510096</t>
  </si>
  <si>
    <t>Kabelové prostupy z trub plastových do protlačovaných otvorů, průměru do 20 cm</t>
  </si>
  <si>
    <t>-1361679713</t>
  </si>
  <si>
    <t>460560064</t>
  </si>
  <si>
    <t>Zásyp rýh ručně šířky 40 cm, hloubky 80 cm, z horniny třídy 4</t>
  </si>
  <si>
    <t>-464509545</t>
  </si>
  <si>
    <t>-183868474</t>
  </si>
  <si>
    <t>7590565010</t>
  </si>
  <si>
    <t>Spojování a ukončení kabelů optických v optickém rozvaděči pro 8 vláken</t>
  </si>
  <si>
    <t>750835063</t>
  </si>
  <si>
    <t>7590565060</t>
  </si>
  <si>
    <t>Montáž konstrukce rezervy optického kabelu</t>
  </si>
  <si>
    <t>1824599126</t>
  </si>
  <si>
    <t>7590565080</t>
  </si>
  <si>
    <t>Uložení kabelové rezervy optického kabelu</t>
  </si>
  <si>
    <t>-1546531875</t>
  </si>
  <si>
    <t>7593315150</t>
  </si>
  <si>
    <t>Montáž police do releového stojanu</t>
  </si>
  <si>
    <t>-1910474881</t>
  </si>
  <si>
    <t>7593315330</t>
  </si>
  <si>
    <t>Montáž datové skříně rack</t>
  </si>
  <si>
    <t>-969824358</t>
  </si>
  <si>
    <t>7593505134</t>
  </si>
  <si>
    <t>Zakrytí kabelu resp. trubek výstražnou folií (bez folie)</t>
  </si>
  <si>
    <t>2040369717</t>
  </si>
  <si>
    <t>7593505240</t>
  </si>
  <si>
    <t>Montáž koncovky nebo záslepky Plasson na HDPE trubku</t>
  </si>
  <si>
    <t>366329190</t>
  </si>
  <si>
    <t>7593501143 - R</t>
  </si>
  <si>
    <t>Trasy kabelového vedení Chráničky optického kabelu HDPE Koncová zátka Jackmoon  s ventilkem</t>
  </si>
  <si>
    <t>68579625</t>
  </si>
  <si>
    <t>7595605155</t>
  </si>
  <si>
    <t>Montáž modemu, převodníku, repeatru instalace a konfigurace modemu</t>
  </si>
  <si>
    <t>-1706623754</t>
  </si>
  <si>
    <t>7595605170</t>
  </si>
  <si>
    <t>Montáž routeru (směrovače), switche (přepínače) a huby (rozbočovače) instalace a konfigurace routeru upevněného expertní</t>
  </si>
  <si>
    <t>-1469707391</t>
  </si>
  <si>
    <t>7595605140</t>
  </si>
  <si>
    <t>Montáž SFP modulu</t>
  </si>
  <si>
    <t>-1517033918</t>
  </si>
  <si>
    <t>7593315065</t>
  </si>
  <si>
    <t>Montáž optického rozvaděče</t>
  </si>
  <si>
    <t>-896151475</t>
  </si>
  <si>
    <t>7593315070</t>
  </si>
  <si>
    <t>Montáž vany do optického rozvaděče</t>
  </si>
  <si>
    <t>-601457227</t>
  </si>
  <si>
    <t>7494351010</t>
  </si>
  <si>
    <t>Montáž jističů (do 10 kA) jednopólových do 20 A</t>
  </si>
  <si>
    <t>-1546058239</t>
  </si>
  <si>
    <t>7596490010 - R</t>
  </si>
  <si>
    <t>Vyhotovení kabelové knihy plánů</t>
  </si>
  <si>
    <t>-1037840254</t>
  </si>
  <si>
    <t>7595605170-R</t>
  </si>
  <si>
    <t>Montáž zdroje, střídače</t>
  </si>
  <si>
    <t>1552900942</t>
  </si>
  <si>
    <t>7593505202</t>
  </si>
  <si>
    <t>Uložení HDPE trubky pro optický kabel do výkopu bez zřízení lože a bez krytí</t>
  </si>
  <si>
    <t>-1541480934</t>
  </si>
  <si>
    <t>7593505292</t>
  </si>
  <si>
    <t>Zafukování optického kabelu HDPE</t>
  </si>
  <si>
    <t>924915088</t>
  </si>
  <si>
    <t>7598015175</t>
  </si>
  <si>
    <t>Měření kapacitních nerovnováh do 8 km</t>
  </si>
  <si>
    <t>1776479221</t>
  </si>
  <si>
    <t>7598015180</t>
  </si>
  <si>
    <t>Měření útlumu přeslechu na blízkém konci na místním sdělovacím kabelu za 1 čtyřku XN měřeného úseku</t>
  </si>
  <si>
    <t>1399625209</t>
  </si>
  <si>
    <t>7598015185</t>
  </si>
  <si>
    <t>Jednosměrné měření kabelu místního</t>
  </si>
  <si>
    <t>pár</t>
  </si>
  <si>
    <t>-261067334</t>
  </si>
  <si>
    <t>7598025005</t>
  </si>
  <si>
    <t>Měření dálkových kabelů stejnosměrné kontrolní kabelů čtyřky</t>
  </si>
  <si>
    <t>-2129967873</t>
  </si>
  <si>
    <t>7590560519</t>
  </si>
  <si>
    <t>Optické kabely Spojky a příslušenství pro optické sítě Ostatní Rezerva optického kabelu do 500mm</t>
  </si>
  <si>
    <t>1349957788</t>
  </si>
  <si>
    <t>7598035005</t>
  </si>
  <si>
    <t>Měření útlumu optického kabelu na skládce, kabelu s 8 vlákny</t>
  </si>
  <si>
    <t>-747638106</t>
  </si>
  <si>
    <t>72</t>
  </si>
  <si>
    <t>7598035010</t>
  </si>
  <si>
    <t>Měření útlumu optického kabelu na skládce, kabelu s 12 vlákny</t>
  </si>
  <si>
    <t>30092527</t>
  </si>
  <si>
    <t>7598035050</t>
  </si>
  <si>
    <t>Měření útlumu optického kabelu po položení nebo zavěšení, kabelu s 8 vlákny</t>
  </si>
  <si>
    <t>-585429673</t>
  </si>
  <si>
    <t>73</t>
  </si>
  <si>
    <t>7598035055</t>
  </si>
  <si>
    <t>Měření útlumu optického kabelu po položení nebo zavěšení, kabelu s 12 vlákny</t>
  </si>
  <si>
    <t>-964300839</t>
  </si>
  <si>
    <t>7598035105</t>
  </si>
  <si>
    <t>Měření OTDR pro dvě vlnové délky obousměrné</t>
  </si>
  <si>
    <t>vlákno</t>
  </si>
  <si>
    <t>6927990</t>
  </si>
  <si>
    <t>7598035170</t>
  </si>
  <si>
    <t>Kontrola tlakutěsnosti HDPE trubky v úseku do 2 000 m</t>
  </si>
  <si>
    <t>276022812</t>
  </si>
  <si>
    <t>7590575020</t>
  </si>
  <si>
    <t>Montáž zásuvky pro 1 datový port</t>
  </si>
  <si>
    <t>242209656</t>
  </si>
  <si>
    <t>61</t>
  </si>
  <si>
    <t>7590555142</t>
  </si>
  <si>
    <t>Montáž forma pro kabely TCEKPFLE, TCEKPFLEY, TCEKPFLEZE, TCEKPFLEZY do 24 P 1,0</t>
  </si>
  <si>
    <t>1470264248</t>
  </si>
  <si>
    <t>58</t>
  </si>
  <si>
    <t>7590525245</t>
  </si>
  <si>
    <t>Zatažení kabelu do objektu do 9 kg/m</t>
  </si>
  <si>
    <t>-287485587</t>
  </si>
  <si>
    <t>59</t>
  </si>
  <si>
    <t>7590525670</t>
  </si>
  <si>
    <t>Montáž ukončení celoplastového kabelu v závěru nebo rozvaděči se zářezovými svorkovnicemi zářezová technologie LSA do 10 čtyřek</t>
  </si>
  <si>
    <t>-501736189</t>
  </si>
  <si>
    <t>62</t>
  </si>
  <si>
    <t>7590525111</t>
  </si>
  <si>
    <t>Montáž kabelu závlačného volně uloženého ruční zatahování TCEKE s jádrem 0,8 mm do 150 XN</t>
  </si>
  <si>
    <t>1008445883</t>
  </si>
  <si>
    <t>60</t>
  </si>
  <si>
    <t>7590525677</t>
  </si>
  <si>
    <t>Montáž ukončení celoplastového kabelu v závěru nebo rozvaděči se zářezovými svorkovnicemi instalace modulu MINI-Jack nestíněný do cat. 5E</t>
  </si>
  <si>
    <t>-2120190255</t>
  </si>
  <si>
    <t>7590525145</t>
  </si>
  <si>
    <t>Uložení do žlabu/trubky/lišty kabelu STP/UTP/FTP (do cat. 6)</t>
  </si>
  <si>
    <t>-556424444</t>
  </si>
  <si>
    <t>57</t>
  </si>
  <si>
    <t>7590525157</t>
  </si>
  <si>
    <t>Uložení na rošt kabelu STP/UTP/FTP (do cat. 6) na rošt</t>
  </si>
  <si>
    <t>-1178689434</t>
  </si>
  <si>
    <t>7590525725</t>
  </si>
  <si>
    <t>Montáž svorkovnice LSA-PLUS</t>
  </si>
  <si>
    <t>-1597326991</t>
  </si>
  <si>
    <t>7593315010</t>
  </si>
  <si>
    <t>Montáž montážního rámu LSA-PLUS</t>
  </si>
  <si>
    <t>1208619087</t>
  </si>
  <si>
    <t>7593315020</t>
  </si>
  <si>
    <t>Montáž zářezové lišty LSA-PLUS</t>
  </si>
  <si>
    <t>1676503338</t>
  </si>
  <si>
    <t>7593325010</t>
  </si>
  <si>
    <t>Montáž do LSA pásku bleskojistky</t>
  </si>
  <si>
    <t>950020177</t>
  </si>
  <si>
    <t>7593325015</t>
  </si>
  <si>
    <t>Montáž do LSA pásku přepěťové ochrany</t>
  </si>
  <si>
    <t>486232363</t>
  </si>
  <si>
    <t>7598095530</t>
  </si>
  <si>
    <t>Komplexní zkouška diagnostiky za jednu MÚ</t>
  </si>
  <si>
    <t>-1596672858</t>
  </si>
  <si>
    <t>7598095700</t>
  </si>
  <si>
    <t>Dozor pracovníků provozovatele při práci na živém zařízení</t>
  </si>
  <si>
    <t>hod</t>
  </si>
  <si>
    <t>991779111</t>
  </si>
  <si>
    <t>PS 02-02 - Žst. Dolní Lipka, DDTS ŽDC</t>
  </si>
  <si>
    <t>7491251010</t>
  </si>
  <si>
    <t>Montáž lišt elektroinstalačních, kabelových žlabů z PVC-U jednokomorových zaklapávacích rozměru 40/40 mm - na konstrukci, omítku apod. včetně spojek, ohybů, rohů, bez krabic</t>
  </si>
  <si>
    <t>-2082369257</t>
  </si>
  <si>
    <t>7496700231</t>
  </si>
  <si>
    <t>Čidlo pro měření teploty a vlhkosti vzduchu kombinované, s displejem, možnost upevění na zeď</t>
  </si>
  <si>
    <t>1413169496</t>
  </si>
  <si>
    <t>7492751020</t>
  </si>
  <si>
    <t>Montáž ukončení kabelů nn v rozvaděči nebo na přístroji izolovaných s označením 2 - 5-ti žílových do 2,5 mm2 - montáž kabelové koncovky nebo záklopky včetně odizolování pláště a izolace žil kabelu, ukončení žil v rozvaděči, upevnění kabelových ok, roz. tr</t>
  </si>
  <si>
    <t>488461132</t>
  </si>
  <si>
    <t>7492751040</t>
  </si>
  <si>
    <t>Montáž ukončení kabelů nn v rozvaděči nebo na přístroji izolovaných s označením 7 - 12-ti žílových do 4 mm2 - montáž kabelové koncovky nebo záklopky včetně odizolování pláště a izolace žil kabelu, ukončení žil v rozvaděči, upevnění kabelových ok, roz. tru</t>
  </si>
  <si>
    <t>-2007290301</t>
  </si>
  <si>
    <t>7492751050</t>
  </si>
  <si>
    <t>Montáž ukončení kabelů nn v rozvaděči nebo na přístroji izolovaných s označením 19 - 24-ti žílových do 4 mm2 - montáž kabelové koncovky nebo záklopky včetně odizolování pláště a izolace žil kabelu, ukončení žil v rozvaděči, upevnění kabelových ok, roz. tr</t>
  </si>
  <si>
    <t>-499646637</t>
  </si>
  <si>
    <t>R7495401766</t>
  </si>
  <si>
    <t>oddělovací 1-f, 0,23/0,024kV, 100VA, vzduchem chlazený, IP20</t>
  </si>
  <si>
    <t>1623969935</t>
  </si>
  <si>
    <t>7495452020</t>
  </si>
  <si>
    <t>Montáž transformátorů nn/nn 1-f do 6 kVA - včetně uvedení do provozu včetně předepsaných zkoušek a atestů</t>
  </si>
  <si>
    <t>-817025796</t>
  </si>
  <si>
    <t>7496700080</t>
  </si>
  <si>
    <t>DŘT, SKŘ, Elektrodispečink, DDTS DŘT a SKŘ skříně pro automatizaci Oddělovací členy Oddělovací člen pro V/V jednotky, 6kV, kont.1P/6A, šíře 6mm</t>
  </si>
  <si>
    <t>-1907190006</t>
  </si>
  <si>
    <t>7496700110</t>
  </si>
  <si>
    <t>DŘT, SKŘ, Elektrodispečink, DDTS DŘT a SKŘ skříně pro automatizaci Svorkovnice Svorkovnice (ježek) pro vyvedení 8 signálů/povelů/měření včetně napájecího obvodu 24V DC</t>
  </si>
  <si>
    <t>-1851210033</t>
  </si>
  <si>
    <t>7496701360</t>
  </si>
  <si>
    <t>DŘT, SKŘ, Elektrodispečink, DDTS DŘT a SKŘ skříně pro automatizaci PLC typ_5 (TECOMAT) Vana pro PLC včetně kabeláže a konektorů</t>
  </si>
  <si>
    <t>-904511108</t>
  </si>
  <si>
    <t>7496701370</t>
  </si>
  <si>
    <t>Komunikační jednotka (SC), kom. rozhranní ethernet, serial</t>
  </si>
  <si>
    <t>-566855890</t>
  </si>
  <si>
    <t>7496701390</t>
  </si>
  <si>
    <t>Vstupní jednotka PLC GO 32xDI (IB), 24VDC, kompletní</t>
  </si>
  <si>
    <t>1444392455</t>
  </si>
  <si>
    <t>7496701380</t>
  </si>
  <si>
    <t>Výstupní jednotka PLC GO (OR), 16xRO, 12-230V, kompletní</t>
  </si>
  <si>
    <t>1814435103</t>
  </si>
  <si>
    <t>7496701410</t>
  </si>
  <si>
    <t>Analogová jednotka PLC GO, 8xAI (IT), kompletní</t>
  </si>
  <si>
    <t>-404583113</t>
  </si>
  <si>
    <t>7496700810</t>
  </si>
  <si>
    <t>Základní programové vybavení tlm. jednotky pro objekt TS</t>
  </si>
  <si>
    <t>556695457</t>
  </si>
  <si>
    <t>7496755015</t>
  </si>
  <si>
    <t>Montáž SKŘ-DŘT, čidla čidla - montáž zařízení, instalaci a uvedení do provozu, předepsaných zkoušek a vystavení protokolů a výchozí revize, účast na komplexním vyzkoušení ŘS jako celku, cenu dodavatelské dokumentace</t>
  </si>
  <si>
    <t>876812547</t>
  </si>
  <si>
    <t>7492502070</t>
  </si>
  <si>
    <t>Kabely, vodiče, šňůry Cu - nn Kabel silový více-žílový Cu, plastová izolace CYKY 19J1,5 (19Cx1,5)</t>
  </si>
  <si>
    <t>-1428110487</t>
  </si>
  <si>
    <t>7492502130</t>
  </si>
  <si>
    <t>Kabely, vodiče, šňůry Cu - nn Kabel silový více-žílový Cu, plastová izolace CYKY 7O1,5 (7Dx1,5)</t>
  </si>
  <si>
    <t>-1837268633</t>
  </si>
  <si>
    <t>7492502140</t>
  </si>
  <si>
    <t>Kabely, vodiče, šňůry Cu - nn Kabel silový více-žílový Cu, plastová izolace CYKY 12J1,5 (12Cx1,5)</t>
  </si>
  <si>
    <t>-811486606</t>
  </si>
  <si>
    <t>7492800120</t>
  </si>
  <si>
    <t>Sdělovací kabely pro silnoproudé aplikace Metalické kabely - nehořlavé JYTY 4O1 (4Dx1)</t>
  </si>
  <si>
    <t>2128579486</t>
  </si>
  <si>
    <t>7496756015</t>
  </si>
  <si>
    <t>Montáž dálkové diagnostiky TS ŽDC připojení technologie po M-Bus přes Ethernet</t>
  </si>
  <si>
    <t>-93112338</t>
  </si>
  <si>
    <t>7593320930</t>
  </si>
  <si>
    <t>Prvky OPC1 - přepěťová ochrana komunikační linky</t>
  </si>
  <si>
    <t>-976439182</t>
  </si>
  <si>
    <t>25</t>
  </si>
  <si>
    <t>7496756045</t>
  </si>
  <si>
    <t>Montáž dálkové diagnostiky TS ŽDC doplnění aplikace integračního koncentrátoru pro technologický systém</t>
  </si>
  <si>
    <t>1503038771</t>
  </si>
  <si>
    <t>7496756092</t>
  </si>
  <si>
    <t>Montáž dálkové diagnostiky TS ŽDC konfigurace síťového spojení</t>
  </si>
  <si>
    <t>1577161097</t>
  </si>
  <si>
    <t>7496756098</t>
  </si>
  <si>
    <t>Montáž dálkové diagnostiky TS ŽDC komplexní a individuální zkoušky systému pro datový objekt</t>
  </si>
  <si>
    <t>-1118577847</t>
  </si>
  <si>
    <t>7496756101</t>
  </si>
  <si>
    <t>Montáž dálkové diagnostiky TS ŽDC odzkoušení programového vybavení - včetně ověření uživatelských funkcí na úplné implementaci, verifikace přenášených dat, programátorské práce</t>
  </si>
  <si>
    <t>-1807658581</t>
  </si>
  <si>
    <t>7499151010</t>
  </si>
  <si>
    <t>Dokončovací práce na elektrickém zařízení - uvádění zařízení do provozu, drobné montážní práce v rozvaděčích, koordinaci se zhotoviteli souvisejících zařízení apod.</t>
  </si>
  <si>
    <t>-757064094</t>
  </si>
  <si>
    <t>7499151040</t>
  </si>
  <si>
    <t>Dokončovací práce zaškolení obsluhy - seznámení obsluhy s funkcemi zařízení včetně odevzdání dokumentace skutečného provedení</t>
  </si>
  <si>
    <t>-1206386833</t>
  </si>
  <si>
    <t>7499151050</t>
  </si>
  <si>
    <t>Dokončovací práce manipulace na zařízeních prováděné provozovatelem - manipulace nutné pro další práce zhotovitele na technologickém souboru</t>
  </si>
  <si>
    <t>-1922581766</t>
  </si>
  <si>
    <t>7496700870</t>
  </si>
  <si>
    <t>Dokumentace skutečného stavu pro nové telemechanické zařízení v objektu SpS, TS</t>
  </si>
  <si>
    <t>1471480874</t>
  </si>
  <si>
    <t>R7496700251</t>
  </si>
  <si>
    <t>PATCHPANEL, ZÁSUVKA RJ45, DODÁVKA, MONTÁŽ, UKONČ. KABELU</t>
  </si>
  <si>
    <t>180370132</t>
  </si>
  <si>
    <t>7590540035</t>
  </si>
  <si>
    <t>Slaboproudé rozvody, kabely pro přívod a vnitřní instalaci Instalační kabely SYKFY  2 x 2 x 0,5</t>
  </si>
  <si>
    <t>760810908</t>
  </si>
  <si>
    <t>7590525710</t>
  </si>
  <si>
    <t>Montáž ukončení celoplastového kabelu v závěru nebo rozvaděči se svorkovnicemi Sv12 bez pancíře 3p - odstranění pláště kabelu, odizolování konců vodičů, vyformování, přišroubování vodičů na svorkovnici, přezkoušení izolačního stavu kabelových žil</t>
  </si>
  <si>
    <t>-1273051991</t>
  </si>
  <si>
    <t>432777436</t>
  </si>
  <si>
    <t>7492103850</t>
  </si>
  <si>
    <t>Spojka RJ45 8p8c Cat.5e UTP SOLARIX</t>
  </si>
  <si>
    <t>-442967292</t>
  </si>
  <si>
    <t>7590565125</t>
  </si>
  <si>
    <t>Uložení a propojení propojovací šňůry (patchcord) s konektory</t>
  </si>
  <si>
    <t>1384401173</t>
  </si>
  <si>
    <t>7491200020</t>
  </si>
  <si>
    <t>Elektroinstalační materiál Elektroinstalační lišty a kabelové žlaby Lišta LV 18x13 vkládací bílá 3m</t>
  </si>
  <si>
    <t>1145635886</t>
  </si>
  <si>
    <t xml:space="preserve">PS 02-03 - ED Pardubice, doplnění DDTS ŽDC </t>
  </si>
  <si>
    <t>7496756061</t>
  </si>
  <si>
    <t>Montáž dálkové diagnostiky TS ŽDC doplnění aplikace integračního serveru o technologický systém</t>
  </si>
  <si>
    <t>-89588276</t>
  </si>
  <si>
    <t>7496756063</t>
  </si>
  <si>
    <t>Montáž dálkové diagnostiky TS ŽDC doplnění aplikace na klientských pracovištích</t>
  </si>
  <si>
    <t>-2127126433</t>
  </si>
  <si>
    <t>7496756068</t>
  </si>
  <si>
    <t>Montáž dálkové diagnostiky TS ŽDC doplnění aplikace pro dispečerské klienty o technologický systém</t>
  </si>
  <si>
    <t>1882461541</t>
  </si>
  <si>
    <t>7496756079</t>
  </si>
  <si>
    <t>Montáž dálkové diagnostiky TS ŽDC doplnění/úprava aplikace pro energetické klienty</t>
  </si>
  <si>
    <t>829715013</t>
  </si>
  <si>
    <t>-375625258</t>
  </si>
  <si>
    <t>-1384078333</t>
  </si>
  <si>
    <t>7496756102</t>
  </si>
  <si>
    <t>Montáž dálkové diagnostiky TS ŽDC zaškolení obsluhy</t>
  </si>
  <si>
    <t>625516642</t>
  </si>
  <si>
    <t>7496700880</t>
  </si>
  <si>
    <t>DŘT, SKŘ, Elektrodispečink, DDTS DŘT a SKŘ skříně pro automatizaci Periférie Provozní dokumentace ŘS ED - úprava</t>
  </si>
  <si>
    <t>-688996602</t>
  </si>
  <si>
    <t>R7496756062</t>
  </si>
  <si>
    <t>Montáž dálkové diagnostiky TS ŽDC doplnění aplikace terminálového serveru o technologický systém</t>
  </si>
  <si>
    <t>757616599</t>
  </si>
  <si>
    <t>R7496756069</t>
  </si>
  <si>
    <t>Montáž dálkové diagnostiky TS ŽDC doplnění aplikace pro tenké klienty o technologický systém</t>
  </si>
  <si>
    <t>-1987170931</t>
  </si>
  <si>
    <t xml:space="preserve">PS 02-04 - Žst. Dolní Lipka, DŘT </t>
  </si>
  <si>
    <t>7491600060</t>
  </si>
  <si>
    <t>Uzemnění Vnitřní H07V-U 6 zž (CY)</t>
  </si>
  <si>
    <t>438372758</t>
  </si>
  <si>
    <t>7491651035</t>
  </si>
  <si>
    <t>Montáž vnitřního uzemnění ochranné pospojování pevně vodič Cu 4-16 mm2</t>
  </si>
  <si>
    <t>-1726214272</t>
  </si>
  <si>
    <t>953965764</t>
  </si>
  <si>
    <t>-405315455</t>
  </si>
  <si>
    <t>-2056332176</t>
  </si>
  <si>
    <t>7496700020</t>
  </si>
  <si>
    <t>DŘT, SKŘ, Elektrodispečink, DDTS DŘT a SKŘ skříně pro automatizaci Skříň pro telemechanickou jednotku 600x2000, jednostranný přístup, vybavená</t>
  </si>
  <si>
    <t>1346959011</t>
  </si>
  <si>
    <t>7496753022</t>
  </si>
  <si>
    <t>Montáž SKŘ - DŘT, IPC, PLC rozvaděče s PLC v objektu jednostranného</t>
  </si>
  <si>
    <t>-6194746</t>
  </si>
  <si>
    <t>-1117175106</t>
  </si>
  <si>
    <t>7496701320</t>
  </si>
  <si>
    <t>DŘT, SKŘ, Elektrodispečink, DDTS DŘT a SKŘ skříně pro automatizaci PLC typ_5 (TECOMAT) Procesorová jednotka CPU (CP), kom. rozhranní ethernet, serial, USB</t>
  </si>
  <si>
    <t>1170337072</t>
  </si>
  <si>
    <t>7496701330</t>
  </si>
  <si>
    <t>DŘT, SKŘ, Elektrodispečink, DDTS DŘT a SKŘ skříně pro automatizaci PLC typ_5 (TECOMAT) Napájecí zdroj pro CPU (PW), 24VDC</t>
  </si>
  <si>
    <t>10868835</t>
  </si>
  <si>
    <t>232668206</t>
  </si>
  <si>
    <t>DŘT, SKŘ, Elektrodispečink, DDTS DŘT a SKŘ skříně pro automatizaci PLC typ_5 (TECOMAT) Vstupní jednotka PLC GO 32xDI (IB), 24VDC, kompletní</t>
  </si>
  <si>
    <t>-324940682</t>
  </si>
  <si>
    <t>7496701925</t>
  </si>
  <si>
    <t>DŘT, SKŘ, Elektrodispečink, DDTS Elektrodispečink Ostatní Komunikační driver pro PLC IEC60870-5-104</t>
  </si>
  <si>
    <t>420749301</t>
  </si>
  <si>
    <t>7496753036</t>
  </si>
  <si>
    <t>Montáž SKŘ - DŘT, IPC, PLC instalace, zprovoznění, oživení telemechanické jednotky v objektu TS</t>
  </si>
  <si>
    <t>-1217341927</t>
  </si>
  <si>
    <t>7496753054</t>
  </si>
  <si>
    <t>Montáž SKŘ - DŘT, IPC, PLC připojení, oživení a zprovoznění přenosové cesty v objektu SpS, TS</t>
  </si>
  <si>
    <t>152098506</t>
  </si>
  <si>
    <t>7496753066</t>
  </si>
  <si>
    <t>Montáž SKŘ - DŘT, IPC, PLC provozní zkoušky telemechanické jednotky v objektu TS</t>
  </si>
  <si>
    <t>-824261625</t>
  </si>
  <si>
    <t>7496753080</t>
  </si>
  <si>
    <t>Montáž SKŘ - DŘT, IPC, PLC školení obsluhy na nové telemechanické zařízení</t>
  </si>
  <si>
    <t>-1938288935</t>
  </si>
  <si>
    <t>66533239</t>
  </si>
  <si>
    <t>1813244039</t>
  </si>
  <si>
    <t>1076277462</t>
  </si>
  <si>
    <t>7498150520</t>
  </si>
  <si>
    <t>Vyhotovení výchozí revizní zprávy pro opravné práce pro objem investičních nákladů přes 500 000 do 1 000 000 Kč - celková prohlídka zařízení provozního souboru nebo stavebního objektu včetně měření, zkoušek zařízení tohoto provozního souboru nebo stavební</t>
  </si>
  <si>
    <t>962821521</t>
  </si>
  <si>
    <t>-1980612817</t>
  </si>
  <si>
    <t>7499151030</t>
  </si>
  <si>
    <t>Dokončovací práce zkušební provoz - včetně prokázání technických a kvalitativních parametrů zařízení</t>
  </si>
  <si>
    <t>1899946728</t>
  </si>
  <si>
    <t>-115268588</t>
  </si>
  <si>
    <t>DŘT, SKŘ, Elektrodispečink, DDTS DŘT a SKŘ skříně pro automatizaci Periférie Dokumentace skutečného stavu pro nové telemechanické zařízení v objektu SpS, TS</t>
  </si>
  <si>
    <t>-1621681061</t>
  </si>
  <si>
    <t>841147316</t>
  </si>
  <si>
    <t xml:space="preserve">PS 02-05 - ED Pardubice, doplnění DŘT </t>
  </si>
  <si>
    <t>7496754030</t>
  </si>
  <si>
    <t>Elektrodispečink SKŘ-DŘT úprava nebo rozšíření SW pro zobrazování a výpis hlášek z technologie DŘT, SKŘ a DDTS na elektrodispečinku - úprava nebo rozšíření SW pro zobrazování a výpis hlášek z technologie DŘT, SKŘ a DDTS na elektrodispečinku</t>
  </si>
  <si>
    <t>546927137</t>
  </si>
  <si>
    <t>7496754035</t>
  </si>
  <si>
    <t>Elektrodispečink SKŘ-DŘT připojení telemechanické cesty na ED, oživení, zprovoznění - 1. směr</t>
  </si>
  <si>
    <t>-1403723259</t>
  </si>
  <si>
    <t>7496754046</t>
  </si>
  <si>
    <t>Elektrodispečink SKŘ-DŘT úprava struktur a řídících programových tabulek ŘS ED pro objekt TS</t>
  </si>
  <si>
    <t>1436439017</t>
  </si>
  <si>
    <t>7496754056</t>
  </si>
  <si>
    <t>Elektrodispečink SKŘ-DŘT definice a deklarace struktur dat ŘS ED pro objekt TS</t>
  </si>
  <si>
    <t>-766495469</t>
  </si>
  <si>
    <t>7496754058</t>
  </si>
  <si>
    <t>Elektrodispečink SKŘ-DŘT odzkoušení upraveného ŘS ED</t>
  </si>
  <si>
    <t>1974051279</t>
  </si>
  <si>
    <t>7496754060</t>
  </si>
  <si>
    <t>Elektrodispečink SKŘ-DŘT školení dispečerů</t>
  </si>
  <si>
    <t>-1737936883</t>
  </si>
  <si>
    <t>7496754080</t>
  </si>
  <si>
    <t>Elektrodispečink SKŘ-DŘT zprovoznění systému s novými daty pro objekt TS</t>
  </si>
  <si>
    <t>327976513</t>
  </si>
  <si>
    <t>7496754090</t>
  </si>
  <si>
    <t>Elektrodispečink SKŘ-DŘT verifikace signálů a povelů s novými daty pro objekt TS</t>
  </si>
  <si>
    <t>-267868362</t>
  </si>
  <si>
    <t>7496754092</t>
  </si>
  <si>
    <t>Elektrodispečink SKŘ-DŘT komplexní vyzkoušení ŘS ED</t>
  </si>
  <si>
    <t>1621191477</t>
  </si>
  <si>
    <t>7496700840</t>
  </si>
  <si>
    <t>SW-ovladače komunikace, parametrizace na ED - pro jeden objekt (ŽST, NS, SpS, TS)</t>
  </si>
  <si>
    <t>-1210089028</t>
  </si>
  <si>
    <t>2062643117</t>
  </si>
  <si>
    <t>PS 02-06 - žST Dolní Lipka PZTS</t>
  </si>
  <si>
    <t>7597110338</t>
  </si>
  <si>
    <t>EZS LCD klávesnice pro ústředny GD</t>
  </si>
  <si>
    <t>-1458153413</t>
  </si>
  <si>
    <t>7491200260</t>
  </si>
  <si>
    <t>Elektroinstalační materiál Elektroinstalační lišty a kabelové žlaby Lišta LHD 40x20 vkládací bílá 2m</t>
  </si>
  <si>
    <t>1375029272</t>
  </si>
  <si>
    <t>7491510070</t>
  </si>
  <si>
    <t>Protipožární a kabelové ucpávky Protipožární ucpávky a tmely prostupu kabelového pr.do 110 mm, do EI 90 min.</t>
  </si>
  <si>
    <t>-15568006</t>
  </si>
  <si>
    <t>7597111031</t>
  </si>
  <si>
    <t>EZS Detektor tříštění skla s dosahem až 9m</t>
  </si>
  <si>
    <t>1624398271</t>
  </si>
  <si>
    <t>7597111251</t>
  </si>
  <si>
    <t>EZS Modul SA-CTE - čtečka bezkontaktních karet ( 2 vstupy čidla a 1 výstup akční člen)</t>
  </si>
  <si>
    <t>959525899</t>
  </si>
  <si>
    <t>7597110352</t>
  </si>
  <si>
    <t>EZS Systémový Ethernet (TCP/IP) komunikátor bez krytu, nové HW provedení</t>
  </si>
  <si>
    <t>-6906409</t>
  </si>
  <si>
    <t>7597110326</t>
  </si>
  <si>
    <t>EZS Ústředna až 48 zón a 8 grup v krytu bez klávesnice, s komunikátorem a zdrojem</t>
  </si>
  <si>
    <t>447004708</t>
  </si>
  <si>
    <t>7597110964</t>
  </si>
  <si>
    <t>EZS Duální detektor s dosahem 15m a funkcí antimasking</t>
  </si>
  <si>
    <t>929920005</t>
  </si>
  <si>
    <t>7597110996</t>
  </si>
  <si>
    <t>EZS Kloubový držák na stěnu</t>
  </si>
  <si>
    <t>-485761186</t>
  </si>
  <si>
    <t>7597111067</t>
  </si>
  <si>
    <t>EZS MG kontakt se svorkovnicí a NO výstupem, pracovní mezera 15mm</t>
  </si>
  <si>
    <t>-576937917</t>
  </si>
  <si>
    <t>7597111146</t>
  </si>
  <si>
    <t>EZS Zálohovaná plastová siréna venkovní 110dB/1m s majákem a akumulátorem</t>
  </si>
  <si>
    <t>1921874135</t>
  </si>
  <si>
    <t>7596440075</t>
  </si>
  <si>
    <t>Hlásiče Interaktivní a adresovatelné hlásiče Hlásič ionizační adresovatelný, zvýšená mech.odolnost - IP54</t>
  </si>
  <si>
    <t>-1575968609</t>
  </si>
  <si>
    <t>7596440100</t>
  </si>
  <si>
    <t>Hlásiče Interaktivní a adresovatelné hlásiče Zásuvka pro adresovatelné a interaktivní hlásiče</t>
  </si>
  <si>
    <t>-876893528</t>
  </si>
  <si>
    <t>7491251015</t>
  </si>
  <si>
    <t>Montáž lišt elektroinstalačních, kabelových žlabů z PVC-U jednokomorových zaklapávacích rozměru 50/50 - 50/100 mm</t>
  </si>
  <si>
    <t>117905852</t>
  </si>
  <si>
    <t>7491551012</t>
  </si>
  <si>
    <t>Montáž izolačních desek do kabelových roštů a kanálů včetně nařezání, tloušťky přes 8 do 12 mm</t>
  </si>
  <si>
    <t>1532255527</t>
  </si>
  <si>
    <t>7595605185</t>
  </si>
  <si>
    <t>Montáž routeru (směrovače), switche (přepínače) a huby (rozbočovače) instalace a konfigurace switche L2 upevněného - expertní</t>
  </si>
  <si>
    <t>-1641784600</t>
  </si>
  <si>
    <t>7596445005</t>
  </si>
  <si>
    <t>Montáž prvku pro EPS, ASHS (čidlo, hlásič, spínač atd.)</t>
  </si>
  <si>
    <t>1146786149</t>
  </si>
  <si>
    <t>-1788934724</t>
  </si>
  <si>
    <t>1883852169</t>
  </si>
  <si>
    <t>7494003128</t>
  </si>
  <si>
    <t>Modulární přístroje Jističe do 80 A; 10 kA 1-pólové In 16 A, Ue AC 230 V / DC 72 V, charakteristika B, 1pól, Icn 10 kA</t>
  </si>
  <si>
    <t>-107105868</t>
  </si>
  <si>
    <t>-912525632</t>
  </si>
  <si>
    <t>7492204810</t>
  </si>
  <si>
    <t>Venkovní vedení nn Vodiče a závěsné kabely CYKYz 3J1,5 (3Cx1,5)</t>
  </si>
  <si>
    <t>-1062907075</t>
  </si>
  <si>
    <t>7597115035</t>
  </si>
  <si>
    <t>Montáž ústředny konvenční do 48 smyček</t>
  </si>
  <si>
    <t>718226270</t>
  </si>
  <si>
    <t>7597125010</t>
  </si>
  <si>
    <t>Montáž příšlušenství pro EZS klávesnice (tabla)- včetně připojení, seřízení a přezkoušení funkce</t>
  </si>
  <si>
    <t>1865565837</t>
  </si>
  <si>
    <t>7595600590</t>
  </si>
  <si>
    <t xml:space="preserve">Datové - Převodník </t>
  </si>
  <si>
    <t>860776405</t>
  </si>
  <si>
    <t>7597125010-R</t>
  </si>
  <si>
    <t>Montáž čtečky- včetně připojení, seřízení a přezkoušení funkce</t>
  </si>
  <si>
    <t>795329792</t>
  </si>
  <si>
    <t>7597125015</t>
  </si>
  <si>
    <t>Montáž příšlušenství pro EZS rozvodné krabice - kontaktní</t>
  </si>
  <si>
    <t>-922644155</t>
  </si>
  <si>
    <t>7597125035</t>
  </si>
  <si>
    <t>Montáž příšlušenství pro EZS oživení a nastavení systému EZS- včetně připojení, seřízení a přezkoušení funkce</t>
  </si>
  <si>
    <t>soubor</t>
  </si>
  <si>
    <t>-2053564759</t>
  </si>
  <si>
    <t>7597125040</t>
  </si>
  <si>
    <t>Montáž příšlušenství pro EZS naprogramování ústředny EZS- včetně připojení, seřízení a přezkoušení funkce</t>
  </si>
  <si>
    <t>-1898832944</t>
  </si>
  <si>
    <t>7597125045</t>
  </si>
  <si>
    <t>Montáž příšlušenství pro EZS vizualizace na PC pro dálkovou správu dat EZS za 1 žst.- včetně připojení, seřízení a přezkoušení funkce</t>
  </si>
  <si>
    <t>1114189898</t>
  </si>
  <si>
    <t>7597135010</t>
  </si>
  <si>
    <t>Montáž prvku pro EZS (čidlo, snímač, siréna)</t>
  </si>
  <si>
    <t>746460421</t>
  </si>
  <si>
    <t>-1543182604</t>
  </si>
  <si>
    <t>7598045015</t>
  </si>
  <si>
    <t>Zařízení EZS odzkoušení v rozsahu 1 ústředny</t>
  </si>
  <si>
    <t>-1889661654</t>
  </si>
  <si>
    <t>7597111169</t>
  </si>
  <si>
    <t>EZS Hlasový komunikátor s jednou zprávou na 4 telefonní čísla</t>
  </si>
  <si>
    <t>-281935344</t>
  </si>
  <si>
    <t>7598045020</t>
  </si>
  <si>
    <t>Zařízení EZS revize zařízení v rozsahu 1 ústředny</t>
  </si>
  <si>
    <t>-444169111</t>
  </si>
  <si>
    <t>7598045030</t>
  </si>
  <si>
    <t>Zařízení EZS montáž komunikačního modulu (UNI1TN, E080, UDS)- včetně připojení, seřízení a přezkoušení funkce</t>
  </si>
  <si>
    <t>506662175</t>
  </si>
  <si>
    <t>7598045035</t>
  </si>
  <si>
    <t>Zařízení EZS zaškolení obsluhy</t>
  </si>
  <si>
    <t>-879213377</t>
  </si>
  <si>
    <t>7598045040</t>
  </si>
  <si>
    <t>Zařízení EZS vyhotovení protokolu o funkční zkoušce</t>
  </si>
  <si>
    <t>-2070056166</t>
  </si>
  <si>
    <t>7598045055</t>
  </si>
  <si>
    <t>Přezkoušení čidla automatického hlásiče</t>
  </si>
  <si>
    <t>-1331083198</t>
  </si>
  <si>
    <t>7598045150</t>
  </si>
  <si>
    <t>Revize hlásiče požárního</t>
  </si>
  <si>
    <t>-1597809592</t>
  </si>
  <si>
    <t>7598095655</t>
  </si>
  <si>
    <t>Vyhotovení revizní správy EZS - elektronická zabezpečovací signalizace</t>
  </si>
  <si>
    <t>-1349748072</t>
  </si>
  <si>
    <t>7596440360</t>
  </si>
  <si>
    <t>Hlásiče Příslušenství zásuvek a svorkovnic Nástavec pro MHY 734 (mezikruží pro kabely-CYKY)</t>
  </si>
  <si>
    <t>-1430765074</t>
  </si>
  <si>
    <t>PS 512 266 - žst. Dolní Lipka - výstavba trafostanice 22/0,4kV</t>
  </si>
  <si>
    <t>01-SO512266 - URS - SO 512266 ŽST Dolní Lipka - výstavba trafostnice22/0,4kV</t>
  </si>
  <si>
    <t>Dolní Lipka</t>
  </si>
  <si>
    <t>SŽDC s.o., Dlážděná 1003/7, 110 00 Praha 1</t>
  </si>
  <si>
    <t>Ing. Ladislav Mikeš</t>
  </si>
  <si>
    <t>HSV - Práce a dodávky HSV</t>
  </si>
  <si>
    <t xml:space="preserve">    1 - Zemní práce</t>
  </si>
  <si>
    <t xml:space="preserve">    22-M - Montáže technologických zařízení pro dopravní stavby</t>
  </si>
  <si>
    <t>997 - Přesun sutě</t>
  </si>
  <si>
    <t>HSV</t>
  </si>
  <si>
    <t>Práce a dodávky HSV</t>
  </si>
  <si>
    <t>460071004</t>
  </si>
  <si>
    <t>Hloubení nezapažených jam strojně v hornině tř 4</t>
  </si>
  <si>
    <t>-865469060</t>
  </si>
  <si>
    <t>131213102</t>
  </si>
  <si>
    <t>Hloubení jam v nesoudržných horninách třídy těžitelnosti I, skupiny 3 ručně</t>
  </si>
  <si>
    <t>656759198</t>
  </si>
  <si>
    <t>182151112</t>
  </si>
  <si>
    <t>Svahování v zářezech v hornině třídy těžitelnosti II, skupiny 4 a 5</t>
  </si>
  <si>
    <t>1879359710</t>
  </si>
  <si>
    <t>460110001</t>
  </si>
  <si>
    <t>Čerpání vody na dopravní výšku do 10 m průměrný přítok do 400 litrů/min</t>
  </si>
  <si>
    <t>1579835700</t>
  </si>
  <si>
    <t>174101101</t>
  </si>
  <si>
    <t>Zásyp jam, šachet rýh nebo kolem objektů sypaninou se zhutněním</t>
  </si>
  <si>
    <t>-1031245805</t>
  </si>
  <si>
    <t>997013111</t>
  </si>
  <si>
    <t>Vnitrostaveništní doprava suti a vybouraných hmot pro budovy v do 6 m s použitím mechanizace</t>
  </si>
  <si>
    <t>t</t>
  </si>
  <si>
    <t>-1568372081</t>
  </si>
  <si>
    <t>22-M</t>
  </si>
  <si>
    <t>Montáže technologických zařízení pro dopravní stavby</t>
  </si>
  <si>
    <t>460030011</t>
  </si>
  <si>
    <t>Sejmutí drnu jakékoliv tloušťky</t>
  </si>
  <si>
    <t>452864009</t>
  </si>
  <si>
    <t>460620007</t>
  </si>
  <si>
    <t>Zatravnění včetně zalití vodou na rovině</t>
  </si>
  <si>
    <t>-587696628</t>
  </si>
  <si>
    <t>460421172</t>
  </si>
  <si>
    <t>Lože kabelů z písku nebo štěrkopísku tl 10 cm nad kabel, kryté plastovou deskou, š lože do 50 cm</t>
  </si>
  <si>
    <t>1569257964</t>
  </si>
  <si>
    <t>271532212</t>
  </si>
  <si>
    <t>Podsyp pod základové konstrukce se zhutněním z hrubého kameniva frakce 16 až 32 mm</t>
  </si>
  <si>
    <t>1351662787</t>
  </si>
  <si>
    <t>58341341</t>
  </si>
  <si>
    <t>kamenivo drcené drobné frakce 0/4</t>
  </si>
  <si>
    <t>-1543865671</t>
  </si>
  <si>
    <t>23531467</t>
  </si>
  <si>
    <t>písek křemičitý zrnitost 0,3 – 0,8mm</t>
  </si>
  <si>
    <t>1259859578</t>
  </si>
  <si>
    <t>58343959</t>
  </si>
  <si>
    <t>kamenivo drcené hrubé frakce 32/63</t>
  </si>
  <si>
    <t>-1261907964</t>
  </si>
  <si>
    <t>210220457</t>
  </si>
  <si>
    <t>Montáž vedení hromosvodné - obsyp vedení Bentonitem</t>
  </si>
  <si>
    <t>-1259062832</t>
  </si>
  <si>
    <t>58128462</t>
  </si>
  <si>
    <t>bentonit aktivovaný sodou mletý VL</t>
  </si>
  <si>
    <t>1505624619</t>
  </si>
  <si>
    <t>997</t>
  </si>
  <si>
    <t>Přesun sutě</t>
  </si>
  <si>
    <t>997013501</t>
  </si>
  <si>
    <t>Odvoz suti a vybouraných hmot na skládku nebo meziskládku do 1 km se složením</t>
  </si>
  <si>
    <t>-2051268603</t>
  </si>
  <si>
    <t>997013511</t>
  </si>
  <si>
    <t>Odvoz suti a vybouraných hmot z meziskládky na skládku do 1 km s naložením a se složením</t>
  </si>
  <si>
    <t>1907852341</t>
  </si>
  <si>
    <t>997013509</t>
  </si>
  <si>
    <t>Příplatek k odvozu suti a vybouraných hmot na skládku ZKD 1 km přes 1 km</t>
  </si>
  <si>
    <t>-194429352</t>
  </si>
  <si>
    <t>02-SO512266 - ÚOŽI - SO 512266 ŽST Dolní Lipka - výstavba trafostanice22/0,4kV</t>
  </si>
  <si>
    <t>744.1 - Elektromontáže - rozvody vodičů VN</t>
  </si>
  <si>
    <t>744 - Elektromontáže - rozvody nn vodičů a kabelů</t>
  </si>
  <si>
    <t>749.01 - Vnější uzemnění</t>
  </si>
  <si>
    <t>749.02 - Vnitřní uzemnění</t>
  </si>
  <si>
    <t>749.03 - Vnitřní vybavení TS</t>
  </si>
  <si>
    <t>749.04 - Dodávky komplet</t>
  </si>
  <si>
    <t>749.05 - Rozváděč RH</t>
  </si>
  <si>
    <t>744.1</t>
  </si>
  <si>
    <t>Elektromontáže - rozvody vodičů VN</t>
  </si>
  <si>
    <t>7593500015</t>
  </si>
  <si>
    <t>Trasy kabelového vedení Kabelové žlaby Žlab kabelový TK 1 14x17x100cm (HM0592120210000)</t>
  </si>
  <si>
    <t>-382386905</t>
  </si>
  <si>
    <t>7593500035</t>
  </si>
  <si>
    <t>Trasy kabelového vedení Kabelové žlaby Poklop kabel.žlabu TK 1 4x16x50cm (HM0592120810000)</t>
  </si>
  <si>
    <t>1859449779</t>
  </si>
  <si>
    <t>7593405280</t>
  </si>
  <si>
    <t>Montáž žlabu betonového plnostěnný 20 x 20 - T 2 N</t>
  </si>
  <si>
    <t>86521776</t>
  </si>
  <si>
    <t>7593400080</t>
  </si>
  <si>
    <t>Drátovodné trasy Žlab ocelový s poklopem 300x300x3000 norma 03233D (HM0404115180000)</t>
  </si>
  <si>
    <t>-1031742220</t>
  </si>
  <si>
    <t>7491455017</t>
  </si>
  <si>
    <t>Montáž plechových pozinkovaných kabelových žlabů (včetně příslušenství) šířky 250-500/100 mm včetně víka a nosníků</t>
  </si>
  <si>
    <t>1584169908</t>
  </si>
  <si>
    <t>7492400330</t>
  </si>
  <si>
    <t>Kabely, vodiče - vn Kabely do 22kV včetně 22-AXEKVCEY 1x70/16 - 1x120/16 mm2,  kabel silový, stíněný ( bez kabelových příchytek )</t>
  </si>
  <si>
    <t>-1135351988</t>
  </si>
  <si>
    <t>7492451010</t>
  </si>
  <si>
    <t>Montáž kabelů vn jednožílových do 120 mm2</t>
  </si>
  <si>
    <t>983013941</t>
  </si>
  <si>
    <t>7492454010</t>
  </si>
  <si>
    <t>Montáž připojovacích systémů pro izolované vodiče a pomocné práce pro kabely vn svazkování vn</t>
  </si>
  <si>
    <t>534870489</t>
  </si>
  <si>
    <t>7492756010</t>
  </si>
  <si>
    <t>Pomocné práce pro montáž kabelů odjutování a očištění kabelů do průměru 300 mm2</t>
  </si>
  <si>
    <t>19460087</t>
  </si>
  <si>
    <t>7492756015</t>
  </si>
  <si>
    <t>Pomocné práce pro montáž kabelů ochranný nátěr kabelů proti ohni</t>
  </si>
  <si>
    <t>-932068080</t>
  </si>
  <si>
    <t>7492700960-R</t>
  </si>
  <si>
    <t>Ukončení vodičů a kabelů VN Připojovací systémy pro vzduchové rozvaděče vn Izolovaný adaptér pro připojení do rozvaděče do 35kV (sada 3ks ), do 120 mm2</t>
  </si>
  <si>
    <t>-920470361</t>
  </si>
  <si>
    <t>7492453010</t>
  </si>
  <si>
    <t>Montáž koncovek kabelů vn jednožílových do 120 mm2</t>
  </si>
  <si>
    <t>-1772100206</t>
  </si>
  <si>
    <t>7492701000R</t>
  </si>
  <si>
    <t>Ukončení vodičů a kabelů VN Připojovací systémy pro vzduchové rozvaděče vn Izolovaný adaptér pro připojení k transformátoru do 35kV (sada 3ks ), do 120 mm2</t>
  </si>
  <si>
    <t>-779235471</t>
  </si>
  <si>
    <t>7492454035</t>
  </si>
  <si>
    <t>Montáž připojovacích systémů pro izolované vodiče a pomocné práce pro kabely vn sady izolovaných adaptérů (3 ks) pro připojení vn kabelu do vn rozvaděče s omezovačem přepětí</t>
  </si>
  <si>
    <t>523107717</t>
  </si>
  <si>
    <t>7495300270</t>
  </si>
  <si>
    <t>Přístroje vn Jistící přístroje Pojistková patrona vn   7,2 - 25kV</t>
  </si>
  <si>
    <t>-1950929903</t>
  </si>
  <si>
    <t>7495353020</t>
  </si>
  <si>
    <t>Montáž jistících přístrojů pojistkových patron</t>
  </si>
  <si>
    <t>-1222859109</t>
  </si>
  <si>
    <t>744</t>
  </si>
  <si>
    <t>Elektromontáže - rozvody nn vodičů a kabelů</t>
  </si>
  <si>
    <t>7593500265</t>
  </si>
  <si>
    <t>Trasy kabelového vedení Drátěný žlab zinkochromátovaný 110X400 DZ</t>
  </si>
  <si>
    <t>804960342</t>
  </si>
  <si>
    <t>7491454018</t>
  </si>
  <si>
    <t>Montáž drátěných kabelových roštů výšky 60 mm, šířky 422 mm</t>
  </si>
  <si>
    <t>-1074986577</t>
  </si>
  <si>
    <t>7492502020</t>
  </si>
  <si>
    <t>Kabely, vodiče, šňůry Cu - nn Kabel silový 4 a 5-žílový Cu, plastová izolace CYKY 5J4 (5Cx4)</t>
  </si>
  <si>
    <t>19109393</t>
  </si>
  <si>
    <t>7492501760</t>
  </si>
  <si>
    <t>Kabely, vodiče, šňůry Cu - nn Kabel silový 2 a 3-žílový Cu, plastová izolace CYKY 3J1,5  (3Cx 1,5)</t>
  </si>
  <si>
    <t>962100267</t>
  </si>
  <si>
    <t>7492501770</t>
  </si>
  <si>
    <t>Kabely, vodiče, šňůry Cu - nn Kabel silový 2 a 3-žílový Cu, plastová izolace CYKY 3J2,5  (3Cx 2,5)</t>
  </si>
  <si>
    <t>1240426360</t>
  </si>
  <si>
    <t>7492501760-R</t>
  </si>
  <si>
    <t>Kabely, vodiče, šňůry Cu - nn Kabel silový 2 a 3-žílový Cu, plastová izolace CYKY 3J10  (3Cx 10)</t>
  </si>
  <si>
    <t>-1089920360</t>
  </si>
  <si>
    <t>7492502120</t>
  </si>
  <si>
    <t>Kabely, vodiče, šňůry Cu - nn Kabel silový více-žílový Cu, plastová izolace CYKY 7J4 (7Cx4)</t>
  </si>
  <si>
    <t>1394541052</t>
  </si>
  <si>
    <t>7492502060</t>
  </si>
  <si>
    <t>Kabely, vodiče, šňůry Cu - nn Kabel silový 4 a 5-žílový Cu, plastová izolace CYKY 5J2,5 (5Cx2,5)</t>
  </si>
  <si>
    <t>989961139</t>
  </si>
  <si>
    <t>7492501880</t>
  </si>
  <si>
    <t>Kabely, vodiče, šňůry Cu - nn Kabel silový 4 a 5-žílový Cu, plastová izolace CYKY 4J16 (4Bx16)</t>
  </si>
  <si>
    <t>1780167223</t>
  </si>
  <si>
    <t>7492554012</t>
  </si>
  <si>
    <t>Montáž kabelů 4- a 5-žílových Cu do 25 mm2</t>
  </si>
  <si>
    <t>-81425735</t>
  </si>
  <si>
    <t>7492554010</t>
  </si>
  <si>
    <t>Montáž kabelů 4- a 5-žílových Cu do 16 mm2</t>
  </si>
  <si>
    <t>-452061646</t>
  </si>
  <si>
    <t>7492751022</t>
  </si>
  <si>
    <t>Montáž ukončení kabelů nn v rozvaděči nebo na přístroji izolovaných s označením 2 - 5-ti žílových do 25 mm2</t>
  </si>
  <si>
    <t>298452752</t>
  </si>
  <si>
    <t>7492502000</t>
  </si>
  <si>
    <t>Kabely, vodiče, šňůry Cu - nn Kabel silový 4 a 5-žílový Cu, plastová izolace CYKY 5J25 (5Cx25)</t>
  </si>
  <si>
    <t>491176326</t>
  </si>
  <si>
    <t>7494004662</t>
  </si>
  <si>
    <t>Modulární přístroje Ostatní přístroje -modulární přístroje Soklové zásuvky In 16 A, Ue AC 230 V, provedení "schuko", přívod zespodu, přívod seshora, šířka 2,5 modulu</t>
  </si>
  <si>
    <t>428395585</t>
  </si>
  <si>
    <t>7591300200</t>
  </si>
  <si>
    <t>Zámky Zámek výměn.jednoduchý univerzální (HM0404156060000)</t>
  </si>
  <si>
    <t>-1050094988</t>
  </si>
  <si>
    <t>7493600920</t>
  </si>
  <si>
    <t>Kabelové a zásuvkové skříně, elektroměrové rozvaděče Zásuvková skříň Kombinace pro upevnění na zeď/stojinu - 2x 230/16A + 1x400V/32A</t>
  </si>
  <si>
    <t>-1744340693</t>
  </si>
  <si>
    <t>7493656010</t>
  </si>
  <si>
    <t>Montáž zásuvkových skříní venkovních kombinace na stěnu nebo stojinu</t>
  </si>
  <si>
    <t>1022565544</t>
  </si>
  <si>
    <t>7492552018</t>
  </si>
  <si>
    <t>Montáž kabelů jednožílových Cu do 300 mm2</t>
  </si>
  <si>
    <t>-685017470</t>
  </si>
  <si>
    <t>7492501450</t>
  </si>
  <si>
    <t>Kabely, vodiče, šňůry Cu - nn Kabel jednožílový Cu, izolace pryžová 1-CHBU 1x185 - 1x300 mm2,  kabel silový</t>
  </si>
  <si>
    <t>-1043326313</t>
  </si>
  <si>
    <t>7492751010</t>
  </si>
  <si>
    <t>Montáž ukončení kabelů nn v rozvaděči nebo na přístroji izolovaných s označením 1 - žílových do 240 mm2</t>
  </si>
  <si>
    <t>214569080</t>
  </si>
  <si>
    <t>7491200250</t>
  </si>
  <si>
    <t>Elektroinstalační materiál Elektroinstalační lišty a kabelové žlaby Lišta LHD 40x20 vkládací bílá 3m</t>
  </si>
  <si>
    <t>-575432833</t>
  </si>
  <si>
    <t>7491200280</t>
  </si>
  <si>
    <t>Elektroinstalační materiál Elektroinstalační lišty a kabelové žlaby Kryt L 18x13 spojovací bílý</t>
  </si>
  <si>
    <t>-1833034055</t>
  </si>
  <si>
    <t>Montáž lišt elektroinstalačních, kabelových žlabů z PVC-U jednokomorových zaklapávacích rozměru 40/40 mm</t>
  </si>
  <si>
    <t>1900454832</t>
  </si>
  <si>
    <t>7492400460</t>
  </si>
  <si>
    <t>Kabely, vodiče - vn Kabely nad 22kV Označovací štítek na kabel (100 ks)</t>
  </si>
  <si>
    <t>sada</t>
  </si>
  <si>
    <t>244958238</t>
  </si>
  <si>
    <t>7494758020</t>
  </si>
  <si>
    <t>Montáž ostatních zařízení rozvaděčů nn označovací štítek</t>
  </si>
  <si>
    <t>425388614</t>
  </si>
  <si>
    <t>749.01</t>
  </si>
  <si>
    <t>Vnější uzemnění</t>
  </si>
  <si>
    <t>7491601450</t>
  </si>
  <si>
    <t>Uzemnění Hromosvodné vedení Svorka SR 2b</t>
  </si>
  <si>
    <t>-928063024</t>
  </si>
  <si>
    <t>7491654010</t>
  </si>
  <si>
    <t>Montáž svorek spojovacích se 2 šrouby (typ SS, SO, SR03, aj.)</t>
  </si>
  <si>
    <t>1826673709</t>
  </si>
  <si>
    <t>7491601460</t>
  </si>
  <si>
    <t>Uzemnění Hromosvodné vedení Svorka SR 3a - litinová</t>
  </si>
  <si>
    <t>1110668981</t>
  </si>
  <si>
    <t>7491600260</t>
  </si>
  <si>
    <t>Uzemnění Vnější Tyč ZT 1,5t T-profil zemnící</t>
  </si>
  <si>
    <t>-2045933509</t>
  </si>
  <si>
    <t>7491652040</t>
  </si>
  <si>
    <t>Montáž vnějšího uzemnění zemnící tyče z pozinkované oceli (FeZn), délky do 2 m</t>
  </si>
  <si>
    <t>-1479705934</t>
  </si>
  <si>
    <t>7491652084</t>
  </si>
  <si>
    <t>Montáž vnějšího uzemnění ostatní práce spoj uzemňovacích vodičů svařováním vč. zaizolování</t>
  </si>
  <si>
    <t>-116074490</t>
  </si>
  <si>
    <t>7492500880</t>
  </si>
  <si>
    <t>Kabely, vodiče, šňůry Cu - nn Vodič jednožílový Cu, plastová izolace H07V-K 16 žz (CYA)</t>
  </si>
  <si>
    <t>60699220</t>
  </si>
  <si>
    <t>7492551010</t>
  </si>
  <si>
    <t>Montáž vodičů jednožílových Cu do 16 mm2</t>
  </si>
  <si>
    <t>-52436715</t>
  </si>
  <si>
    <t>7491600180</t>
  </si>
  <si>
    <t>Uzemnění Vnější Uzemňovací vedení v zemi, páskem FeZn do 120 mm2</t>
  </si>
  <si>
    <t>1789019856</t>
  </si>
  <si>
    <t>7491652010</t>
  </si>
  <si>
    <t>Montáž vnějšího uzemnění uzemňovacích vodičů v zemi z pozinkované oceli (FeZn) do 120 mm2</t>
  </si>
  <si>
    <t>-2095943176</t>
  </si>
  <si>
    <t>7596480075R</t>
  </si>
  <si>
    <t>Zkušební zemnící jímka venkovní</t>
  </si>
  <si>
    <t>1268187413</t>
  </si>
  <si>
    <t>7491652050</t>
  </si>
  <si>
    <t>Montáž vnějšího uzemnění zkušební jímky venkovní</t>
  </si>
  <si>
    <t>-1084526022</t>
  </si>
  <si>
    <t>7498451010</t>
  </si>
  <si>
    <t>Měření zemničů zemních odporů - zemniče prvního nebo samostatného</t>
  </si>
  <si>
    <t>-2019130869</t>
  </si>
  <si>
    <t>7498451019</t>
  </si>
  <si>
    <t>Měření zemničů příplatek za každý další zemnič</t>
  </si>
  <si>
    <t>-502518171</t>
  </si>
  <si>
    <t>7498452010</t>
  </si>
  <si>
    <t>Měření zemnících sítí zemnicí sítě délky pásku do 1 000 mm</t>
  </si>
  <si>
    <t>262144</t>
  </si>
  <si>
    <t>626075021</t>
  </si>
  <si>
    <t>749.02</t>
  </si>
  <si>
    <t>Vnitřní uzemnění</t>
  </si>
  <si>
    <t>7491601080-R</t>
  </si>
  <si>
    <t>Ochranná přípojnice MET na povrch Cu (25/4) s krytem</t>
  </si>
  <si>
    <t>-1396422602</t>
  </si>
  <si>
    <t>7491651040</t>
  </si>
  <si>
    <t>Montáž vnitřního uzemnění ostatní ochranná přípojnice na povrch Cu (25/4) s krytem</t>
  </si>
  <si>
    <t>1266616706</t>
  </si>
  <si>
    <t>7491601710</t>
  </si>
  <si>
    <t>Elektroinstalační materiál, ocelové konstrukce, uzemnění Uzemnění Hromosvodné vedení Svorka SZa zkušební (SZm)</t>
  </si>
  <si>
    <t>ks</t>
  </si>
  <si>
    <t>668018107</t>
  </si>
  <si>
    <t>7491654030</t>
  </si>
  <si>
    <t>Montáž svorek zkušební včetně ochranného úhelníku či trubky včetně držáků do zdiva, označovací štítek se 4 šrouby (typ SZ apod.).,</t>
  </si>
  <si>
    <t>1488962014</t>
  </si>
  <si>
    <t>7491651046</t>
  </si>
  <si>
    <t>Montáž vnitřního uzemnění ostatní pouzdro pro průchod pásku FeZn 30x4 mm stěnou</t>
  </si>
  <si>
    <t>-1381871483</t>
  </si>
  <si>
    <t>7491600020</t>
  </si>
  <si>
    <t>Uzemnění Vnitřní Uzemňovací vedení na povrchu, páskem FeZn do 120 mm2</t>
  </si>
  <si>
    <t>-1133746658</t>
  </si>
  <si>
    <t>7491651010</t>
  </si>
  <si>
    <t>Montáž vnitřního uzemnění uzemňovacích vodičů pevně na povrchu z pozinkované oceli (FeZn) do 120 mm2</t>
  </si>
  <si>
    <t>134121479</t>
  </si>
  <si>
    <t>35441640R</t>
  </si>
  <si>
    <t>podpěra vedení FeZn do zdiva pro zemní pásek 30x4</t>
  </si>
  <si>
    <t>-1577749817</t>
  </si>
  <si>
    <t>7491651042</t>
  </si>
  <si>
    <t>Montáž vnitřního uzemnění ostatní podpěra vedení PV 42 pro FeZn 30x4 mm</t>
  </si>
  <si>
    <t>671624977</t>
  </si>
  <si>
    <t>7494010522</t>
  </si>
  <si>
    <t>Přístroje pro spínání a ovládání Svornice a pomocný materiál Svornice Svorka OL 185/2 VC01-0018 přípojnicová</t>
  </si>
  <si>
    <t>1809454187</t>
  </si>
  <si>
    <t>-847531151</t>
  </si>
  <si>
    <t>7498256012</t>
  </si>
  <si>
    <t>Zkoušky a prohlídky elektrických přístrojů - ostatní měření impedance nulové smyčky okruhu vedení třífázového</t>
  </si>
  <si>
    <t>65303986</t>
  </si>
  <si>
    <t>7498256010</t>
  </si>
  <si>
    <t>Zkoušky a prohlídky elektrických přístrojů - ostatní měření impedance nulové smyčky okruhu vedení jednofázového</t>
  </si>
  <si>
    <t>1132340206</t>
  </si>
  <si>
    <t>7495251015</t>
  </si>
  <si>
    <t>Montáž ovládacích skříní ochrany do ovládací skříně vn</t>
  </si>
  <si>
    <t>-1640304047</t>
  </si>
  <si>
    <t>7495553010</t>
  </si>
  <si>
    <t>Montáž kioskových trafostanic betonových do 2x630 kVA</t>
  </si>
  <si>
    <t>-1923361067</t>
  </si>
  <si>
    <t>Vyhotovení výchozí revizní zprávy pro opravné práce pro objem investičních nákladů přes 500 000 do 1 000 000 Kč</t>
  </si>
  <si>
    <t>1691110366</t>
  </si>
  <si>
    <t>7498150525</t>
  </si>
  <si>
    <t>Vyhotovení výchozí revizní zprávy příplatek za každých dalších i započatých 500 000 Kč přes 1 000 000 Kč</t>
  </si>
  <si>
    <t>2063789342</t>
  </si>
  <si>
    <t>74</t>
  </si>
  <si>
    <t>7498452020</t>
  </si>
  <si>
    <t>Měření zemnících sítí zemnicí sítě zemnicí sítě do 200 m2 plochy</t>
  </si>
  <si>
    <t>168878835</t>
  </si>
  <si>
    <t>7498556025</t>
  </si>
  <si>
    <t>Diagnostika kovových zařízení v zemi</t>
  </si>
  <si>
    <t>1775060839</t>
  </si>
  <si>
    <t>7498351010</t>
  </si>
  <si>
    <t>Vydání průkazu způsobilosti pro funkční celek, provizorní stav</t>
  </si>
  <si>
    <t>791888299</t>
  </si>
  <si>
    <t>Dokončovací práce na elektrickém zařízení</t>
  </si>
  <si>
    <t>948713297</t>
  </si>
  <si>
    <t>Dokončovací práce zkušební provoz</t>
  </si>
  <si>
    <t>-1792799457</t>
  </si>
  <si>
    <t>Dokončovací práce zaškolení obsluhy</t>
  </si>
  <si>
    <t>175823915</t>
  </si>
  <si>
    <t>Dokončovací práce manipulace na zařízeních prováděné provozovatelem</t>
  </si>
  <si>
    <t>1247820993</t>
  </si>
  <si>
    <t>7491510050</t>
  </si>
  <si>
    <t>Protipožární a kabelové ucpávky Protipožární ucpávky a tmely pod rozvaděč do EI 90 min.</t>
  </si>
  <si>
    <t>283610242</t>
  </si>
  <si>
    <t>7491552010</t>
  </si>
  <si>
    <t>Montáž protipožárních ucpávek a tmelů protipožární ucpávka pod rozvaděč, do EI 90 min.</t>
  </si>
  <si>
    <t>633337541</t>
  </si>
  <si>
    <t>7491552020</t>
  </si>
  <si>
    <t>Montáž protipožárních ucpávek a tmelů protipožární ucpávka kabelového prostupu, průměru do 110 mm, do EI 90 min.</t>
  </si>
  <si>
    <t>524798798</t>
  </si>
  <si>
    <t>-971434928</t>
  </si>
  <si>
    <t>7498454010</t>
  </si>
  <si>
    <t>Zkoušky vodičů a kabelů nn silových do 1 kV průřezu žíly do 300 mm2</t>
  </si>
  <si>
    <t>-780127907</t>
  </si>
  <si>
    <t>7498456010</t>
  </si>
  <si>
    <t>Zkoušky vodičů a kabelů vn zvýšeným napětím do 35 kV</t>
  </si>
  <si>
    <t>-662385583</t>
  </si>
  <si>
    <t>7498456020</t>
  </si>
  <si>
    <t>Zkoušky vodičů a kabelů vn provoz měřícího vozu po dobu zkoušek vn kabelů - pro 1 kus/žílu/vn kabelu</t>
  </si>
  <si>
    <t>-1832132648</t>
  </si>
  <si>
    <t>5964153000</t>
  </si>
  <si>
    <t>Dlaždice betonová 40x40</t>
  </si>
  <si>
    <t>-443152533</t>
  </si>
  <si>
    <t>7498151020</t>
  </si>
  <si>
    <t>Provedení technické prohlídky a zkoušky na silnoproudém zařízení, zařízení TV, zařízení NS, transformoven, EPZ pro opravné práce pro objem investičních nákladů přes 500 000 do 1 000 000 Kč</t>
  </si>
  <si>
    <t>-958033902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</si>
  <si>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</si>
  <si>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</si>
  <si>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1080597153</t>
  </si>
  <si>
    <t>5913285025</t>
  </si>
  <si>
    <t>Montáž dílů komunikace z betonových dlaždic uložení v podsypu</t>
  </si>
  <si>
    <t>-2066178677</t>
  </si>
  <si>
    <t>5964159005</t>
  </si>
  <si>
    <t>Obrubník chodníkový</t>
  </si>
  <si>
    <t>1942814488</t>
  </si>
  <si>
    <t>5913285215</t>
  </si>
  <si>
    <t>Montáž dílů komunikace obrubníku uložení v podsypu</t>
  </si>
  <si>
    <t>1650794772</t>
  </si>
  <si>
    <t>5955101020</t>
  </si>
  <si>
    <t>Kamenivo drcené štěrkodrť frakce 0/32</t>
  </si>
  <si>
    <t>1303630077</t>
  </si>
  <si>
    <t>5905023030</t>
  </si>
  <si>
    <t>Úprava povrchu stezky rozprostřením štěrkodrtě přes 5 do 10 cm</t>
  </si>
  <si>
    <t>-38288319</t>
  </si>
  <si>
    <t>749.03</t>
  </si>
  <si>
    <t>Vnitřní vybavení TS</t>
  </si>
  <si>
    <t>7499251010</t>
  </si>
  <si>
    <t>Montáž bezpečnostní tabulky výstražné nebo označovací</t>
  </si>
  <si>
    <t>-934269878</t>
  </si>
  <si>
    <t>7499100330</t>
  </si>
  <si>
    <t>Ochranné prostředky a pracovní pomůcky Bezpečnostní tabulky Jednopólové schéma zařízení, nástěnné</t>
  </si>
  <si>
    <t>620370303</t>
  </si>
  <si>
    <t>7491600150</t>
  </si>
  <si>
    <t>Elektroinstalační materiál, ocelové konstrukce, uzemnění Uzemnění Vnější uzemnění Tab."ZN.UZEMNĚNÍ"výstr.samolep.(pásek 6</t>
  </si>
  <si>
    <t>zar</t>
  </si>
  <si>
    <t>180615431</t>
  </si>
  <si>
    <t>7499100320</t>
  </si>
  <si>
    <t>Ochranné prostředky a pracovní pomůcky Bezpečnostní tabulky Telefonní čísla záchr.služby</t>
  </si>
  <si>
    <t>-1921874387</t>
  </si>
  <si>
    <t>7499100240</t>
  </si>
  <si>
    <t>Ochranné prostředky a pracovní pomůcky Bezpečnostní tabulky První pomoc při úrazu elektřinou, 87781</t>
  </si>
  <si>
    <t>-105507974</t>
  </si>
  <si>
    <t>7499100230</t>
  </si>
  <si>
    <t>Ochranné prostředky a pracovní pomůcky Bezpečnostní tabulky Trojkombinace, 39002</t>
  </si>
  <si>
    <t>1602735404</t>
  </si>
  <si>
    <t>7499100220</t>
  </si>
  <si>
    <t>Ochranné prostředky a pracovní pomůcky Bezpečnostní tabulky Nezapínej-na zařízení se pracuje, 14103</t>
  </si>
  <si>
    <t>1019719693</t>
  </si>
  <si>
    <t>7491600170</t>
  </si>
  <si>
    <t>Uzemnění Vnější Tab. "30-B" bezpečnostní</t>
  </si>
  <si>
    <t>-1610762874</t>
  </si>
  <si>
    <t>7499100150</t>
  </si>
  <si>
    <t>Ochranné prostředky a pracovní pomůcky Bezpečnostní tabulky Vysoké napětí, životu nebezpečno, 3010</t>
  </si>
  <si>
    <t>-1969474371</t>
  </si>
  <si>
    <t>7499100160</t>
  </si>
  <si>
    <t>Ochranné prostředky a pracovní pomůcky Bezpečnostní tabulky Pozor-pod napětím, 30121</t>
  </si>
  <si>
    <t>1029816808</t>
  </si>
  <si>
    <t>7499100200</t>
  </si>
  <si>
    <t>Ochranné prostředky a pracovní pomůcky Bezpečnostní tabulky Pozor-na zařízení se pracuje, 31931</t>
  </si>
  <si>
    <t>-2128030873</t>
  </si>
  <si>
    <t>7499100290</t>
  </si>
  <si>
    <t>Ochranné prostředky a pracovní pomůcky Bezpečnostní tabulky Nepovolaným vstup zakázán!, 25399</t>
  </si>
  <si>
    <t>1873000998</t>
  </si>
  <si>
    <t>225044035</t>
  </si>
  <si>
    <t>7499100420</t>
  </si>
  <si>
    <t>Ochranné prostředky a pracovní pomůcky Ostatní ochranné pomůcky Dielektrický koberec šíře 1300 mm</t>
  </si>
  <si>
    <t>1210719984</t>
  </si>
  <si>
    <t>7590195040</t>
  </si>
  <si>
    <t>Položení koberce dielektrického</t>
  </si>
  <si>
    <t>-1814269425</t>
  </si>
  <si>
    <t>7499100010</t>
  </si>
  <si>
    <t>Ochranné prostředky a pracovní pomůcky Osobní ochranné prostředky a pracovní pomůcky pro el. stanice pro trafostanici</t>
  </si>
  <si>
    <t>-851795129</t>
  </si>
  <si>
    <t>7499100490</t>
  </si>
  <si>
    <t>Ochranné prostředky a pracovní pomůcky Ostatní ochranné pomůcky Hasicí přístroj s CO2- 6kg</t>
  </si>
  <si>
    <t>493920817</t>
  </si>
  <si>
    <t>7499100460</t>
  </si>
  <si>
    <t>Ochranné prostředky a pracovní pomůcky Ostatní ochranné pomůcky Zámek pro zajištění vypnutého stavu spínače</t>
  </si>
  <si>
    <t>-1314445570</t>
  </si>
  <si>
    <t>7499100440</t>
  </si>
  <si>
    <t>Ochranné prostředky a pracovní pomůcky Ostatní ochranné pomůcky Lékárnička</t>
  </si>
  <si>
    <t>1395791864</t>
  </si>
  <si>
    <t>749.04</t>
  </si>
  <si>
    <t>Dodávky komplet</t>
  </si>
  <si>
    <t>7593100040R</t>
  </si>
  <si>
    <t>Rozváděč RU-24VDC 24VDC/3x20A vč. 1ks baterie 24V/92Ah</t>
  </si>
  <si>
    <t>1078694280</t>
  </si>
  <si>
    <t>7494251022R</t>
  </si>
  <si>
    <t>Montáž rozvaděče RU-24VDC</t>
  </si>
  <si>
    <t>118045704</t>
  </si>
  <si>
    <t>7593100040R01</t>
  </si>
  <si>
    <t>Rozváděč kompenzační vnitřní RC</t>
  </si>
  <si>
    <t>386731596</t>
  </si>
  <si>
    <t>7494251022R01</t>
  </si>
  <si>
    <t>Montáž rozvaděče RC</t>
  </si>
  <si>
    <t>-1464713656</t>
  </si>
  <si>
    <t>7494253040</t>
  </si>
  <si>
    <t>Montáž kompenzačního rozvaděče nastavení regulátoru kompenzace v rozvaděči</t>
  </si>
  <si>
    <t>530163367</t>
  </si>
  <si>
    <t>7593100040R02</t>
  </si>
  <si>
    <t>Rozváděč Ramez</t>
  </si>
  <si>
    <t>1279098602</t>
  </si>
  <si>
    <t>7494251022R02</t>
  </si>
  <si>
    <t>Montáž rozvaděče Ramez</t>
  </si>
  <si>
    <t>1995174300</t>
  </si>
  <si>
    <t>7493600911</t>
  </si>
  <si>
    <t>Kabelové a zásuvkové skříně, elektroměrové rozvaděče Skříně elektroměrové pro přímé měření Elektroměrový rozváděč pro nepřímé měření</t>
  </si>
  <si>
    <t>-2054951249</t>
  </si>
  <si>
    <t>7494658045</t>
  </si>
  <si>
    <t>Montáž elektroměrů univerzální skříň měření USM</t>
  </si>
  <si>
    <t>1660740887</t>
  </si>
  <si>
    <t>7593100040R03</t>
  </si>
  <si>
    <t>Rozváděč vzduchem izolovaný typu ZS8.4, 22kV, 630A, 16kA - 2 pole</t>
  </si>
  <si>
    <t>241061550</t>
  </si>
  <si>
    <t>7495151010</t>
  </si>
  <si>
    <t>Montáž pole vn rozvaděčů 3-f Un do 25 kV AC</t>
  </si>
  <si>
    <t>1504435223</t>
  </si>
  <si>
    <t>7495251020</t>
  </si>
  <si>
    <t>Montáž ovládacích skříní nastavení vn ochrany</t>
  </si>
  <si>
    <t>9242149</t>
  </si>
  <si>
    <t>7498256025</t>
  </si>
  <si>
    <t>Zkoušky a prohlídky elektrických přístrojů - ostatní zkoušky ochranného a ovládacího terminálu (např. SIMATIC S7-300 pro U) revize, seřízení a nastavení</t>
  </si>
  <si>
    <t>-846387356</t>
  </si>
  <si>
    <t>7498256030</t>
  </si>
  <si>
    <t>Zkoušky a prohlídky elektrických přístrojů - ostatní zkoušky vn vypínače do 35 kV seřízení a uvedení do provozu</t>
  </si>
  <si>
    <t>-1023203813</t>
  </si>
  <si>
    <t>129</t>
  </si>
  <si>
    <t>7593100040R04</t>
  </si>
  <si>
    <t>Hermetický olejový transformátor 160 kVA; 22/0,4 kV; vinutí Cu; dle EU č. 548/2014</t>
  </si>
  <si>
    <t>-1009328797</t>
  </si>
  <si>
    <t>130</t>
  </si>
  <si>
    <t>7494251022R04</t>
  </si>
  <si>
    <t>Montáž hermetického olejového transformátoru</t>
  </si>
  <si>
    <t>-561857750</t>
  </si>
  <si>
    <t>131</t>
  </si>
  <si>
    <t>7498255014</t>
  </si>
  <si>
    <t>Zkoušky a prohlídky transformátorů distribučních olejových do 160 kVA</t>
  </si>
  <si>
    <t>794650208</t>
  </si>
  <si>
    <t>132</t>
  </si>
  <si>
    <t>7495401830</t>
  </si>
  <si>
    <t>Transformátory Transformátory - příslušenství Tlumič vibrací transformátoru (podložky pod kolečka z antivibrační hmoty)</t>
  </si>
  <si>
    <t>-1229242244</t>
  </si>
  <si>
    <t>133</t>
  </si>
  <si>
    <t>7495453020</t>
  </si>
  <si>
    <t>Montáž příslušenství transformátorů tlumiče vibrací (podložky pod kolečka z antivibrační hmoty)</t>
  </si>
  <si>
    <t>-1581873664</t>
  </si>
  <si>
    <t>134</t>
  </si>
  <si>
    <t>7495401840</t>
  </si>
  <si>
    <t>Transformátory Transformátory - příslušenství Zarážka koleček transformátoru</t>
  </si>
  <si>
    <t>130972257</t>
  </si>
  <si>
    <t>135</t>
  </si>
  <si>
    <t>7495453025</t>
  </si>
  <si>
    <t>Montáž příslušenství transformátorů zarážky koleček</t>
  </si>
  <si>
    <t>-1339526664</t>
  </si>
  <si>
    <t>136</t>
  </si>
  <si>
    <t>7593100040R05</t>
  </si>
  <si>
    <t>Betonová buňka typ UF 3084 8,38 x 3,02 x 3,32 m</t>
  </si>
  <si>
    <t>1340591501</t>
  </si>
  <si>
    <t>137</t>
  </si>
  <si>
    <t>7494251022R05</t>
  </si>
  <si>
    <t xml:space="preserve">Montáž Trafostanice </t>
  </si>
  <si>
    <t>504219338</t>
  </si>
  <si>
    <t>138</t>
  </si>
  <si>
    <t>9902200500R</t>
  </si>
  <si>
    <t>Doprava dodávek zhotovitele, dodávek objednatele nebo výzisku mechanizací přes 3,5 t objemnějšího kusového materiálu do 60 km</t>
  </si>
  <si>
    <t>1669545627</t>
  </si>
  <si>
    <t>139</t>
  </si>
  <si>
    <t>9902900200R</t>
  </si>
  <si>
    <t>Naložení  objemnějšího kusového materiálu, vybouraných hmot</t>
  </si>
  <si>
    <t>-91926605</t>
  </si>
  <si>
    <t>749.05</t>
  </si>
  <si>
    <t>Rozváděč RH</t>
  </si>
  <si>
    <t>140</t>
  </si>
  <si>
    <t>7494003546 R</t>
  </si>
  <si>
    <t xml:space="preserve">Jistič výkonový, 3-pólový, 25kA, 180A </t>
  </si>
  <si>
    <t>1600780464</t>
  </si>
  <si>
    <t>141</t>
  </si>
  <si>
    <t>7494352020</t>
  </si>
  <si>
    <t>Montáž spínacích bloků kompaktních jističů 250 A (do 65 kA)</t>
  </si>
  <si>
    <t>879366392</t>
  </si>
  <si>
    <t>142</t>
  </si>
  <si>
    <t>7494353020</t>
  </si>
  <si>
    <t>Montáž příslušenství pro jističe do 630 A ručního pohonu na dveře rozvaděče</t>
  </si>
  <si>
    <t>-1436312460</t>
  </si>
  <si>
    <t>143</t>
  </si>
  <si>
    <t>7494353055</t>
  </si>
  <si>
    <t>Montáž příslušenství pro jističe do 630 A pomocných kontaktů do 4 kusů</t>
  </si>
  <si>
    <t>-1678241025</t>
  </si>
  <si>
    <t>144</t>
  </si>
  <si>
    <t>7494353035</t>
  </si>
  <si>
    <t>Montáž příslušenství pro jističe do 630 A spouště nadproudové</t>
  </si>
  <si>
    <t>2089759267</t>
  </si>
  <si>
    <t>145</t>
  </si>
  <si>
    <t>7494353040</t>
  </si>
  <si>
    <t>Montáž příslušenství pro jističe do 630 A spouště napěťové</t>
  </si>
  <si>
    <t>-949259147</t>
  </si>
  <si>
    <t>146</t>
  </si>
  <si>
    <t>7494353045</t>
  </si>
  <si>
    <t>Montáž příslušenství pro jističe do 630 A spouště podpěťové</t>
  </si>
  <si>
    <t>-285739414</t>
  </si>
  <si>
    <t>147</t>
  </si>
  <si>
    <t>7494353065</t>
  </si>
  <si>
    <t>Montáž příslušenství pro jističe do 630 A 2 kusů izolačních přepážek např. pro BH 630/BD 250</t>
  </si>
  <si>
    <t>-916803759</t>
  </si>
  <si>
    <t>148</t>
  </si>
  <si>
    <t>7494353080</t>
  </si>
  <si>
    <t>Montáž příslušenství pro jističe do 630 A montážní sady např. pro BH 630/BD 250</t>
  </si>
  <si>
    <t>994758138</t>
  </si>
  <si>
    <t>149</t>
  </si>
  <si>
    <t>7494008214</t>
  </si>
  <si>
    <t>Pojistkové systémy Výkonové pojistkové vložky Válcové pojistkové vložky In 20A, Un AC 500 V / DC 250 V, velikost 10×38, gG - charakteristika pro všeobecné použití, Cd/Pb free</t>
  </si>
  <si>
    <t>-1534772188</t>
  </si>
  <si>
    <t>150</t>
  </si>
  <si>
    <t>7494008208</t>
  </si>
  <si>
    <t>Pojistkové systémy Výkonové pojistkové vložky Válcové pojistkové vložky In 10A, Un AC 500 V / DC 250 V, velikost 10x38, gG - charakteristika pro všeobecné použití, Cd/Pb free</t>
  </si>
  <si>
    <t>-261161377</t>
  </si>
  <si>
    <t>151</t>
  </si>
  <si>
    <t>7494453015</t>
  </si>
  <si>
    <t>Montáž pojistkových odpínačů pro válcové pojistky včetně montáže pojistek do 63 A třípólový</t>
  </si>
  <si>
    <t>1143862282</t>
  </si>
  <si>
    <t>152</t>
  </si>
  <si>
    <t>7494456517</t>
  </si>
  <si>
    <t>Montáž řadových pojistkových odpínačů pro nožové pojistky do 250 A třípólové velikosti 1</t>
  </si>
  <si>
    <t>680966498</t>
  </si>
  <si>
    <t>153</t>
  </si>
  <si>
    <t>7494008432</t>
  </si>
  <si>
    <t>Pojistkové systémy Výkonové pojistkové vložky Pojistkové vložky Nožové pojistkové vložky, velikost 1 In 250A, Un AC 500 V / DC 440 V, velikost 1, gG - charakteristika pro všeobecné použití, Cd/Pb free</t>
  </si>
  <si>
    <t>-1042504959</t>
  </si>
  <si>
    <t>154</t>
  </si>
  <si>
    <t>7494003092</t>
  </si>
  <si>
    <t>Modulární přístroje Jističe do 63 A; 6 kA 3-pólové In 63 A, Ue AC 230/400 V / DC 216 V, charakteristika B, 3pól, Icn 6 kA</t>
  </si>
  <si>
    <t>2056868146</t>
  </si>
  <si>
    <t>155</t>
  </si>
  <si>
    <t>7494003088</t>
  </si>
  <si>
    <t>Modulární přístroje Jističe do 63 A; 6 kA 3-pólové In 40 A, Ue AC 230/400 V / DC 216 V, charakteristika B, 3pól, Icn 6 kA</t>
  </si>
  <si>
    <t>2050272557</t>
  </si>
  <si>
    <t>156</t>
  </si>
  <si>
    <t>7494003084</t>
  </si>
  <si>
    <t>Modulární přístroje Jističe do 63 A; 6 kA 3-pólové In 25 A, Ue AC 230/400 V / DC 216 V, charakteristika B, 3pól, Icn 6 kA</t>
  </si>
  <si>
    <t>837279715</t>
  </si>
  <si>
    <t>157</t>
  </si>
  <si>
    <t>7494003086</t>
  </si>
  <si>
    <t>Modulární přístroje Jističe do 63 A; 6 kA 3-pólové In 32 A, Ue AC 230/400 V / DC 216 V, charakteristika B, 3pól, Icn 6 kA</t>
  </si>
  <si>
    <t>1866113532</t>
  </si>
  <si>
    <t>158</t>
  </si>
  <si>
    <t>7494002992</t>
  </si>
  <si>
    <t>Modulární přístroje Jističe do 63 A; 6 kA 1-pólové In 16 A, Ue AC 230 V / DC 72 V, charakteristika B, 1pól, Icn 6 kA</t>
  </si>
  <si>
    <t>36020999</t>
  </si>
  <si>
    <t>159</t>
  </si>
  <si>
    <t>7494002988</t>
  </si>
  <si>
    <t>Modulární přístroje Jističe do 63 A; 6 kA 1-pólové In 10 A, Ue AC 230 V / DC 72 V, charakteristika B, 1pól, Icn 6 kA</t>
  </si>
  <si>
    <t>437697395</t>
  </si>
  <si>
    <t>160</t>
  </si>
  <si>
    <t>-1975284362</t>
  </si>
  <si>
    <t>161</t>
  </si>
  <si>
    <t>7494351032</t>
  </si>
  <si>
    <t>Montáž jističů (do 10 kA) třípólových přes 20 do 63 A</t>
  </si>
  <si>
    <t>898860952</t>
  </si>
  <si>
    <t>162</t>
  </si>
  <si>
    <t>7494009464</t>
  </si>
  <si>
    <t>Přístroje pro spínání a ovládání Stykače a nadproudová relé Stykače pro spínání kondenzátorů Instalační stykače AC/DC pomocný kontakt 1x zapínací kontakt, 1x rozpínací kontakt</t>
  </si>
  <si>
    <t>2073993841</t>
  </si>
  <si>
    <t>163</t>
  </si>
  <si>
    <t>7494351080</t>
  </si>
  <si>
    <t>Montáž jističů (do 10 kA) přídavných zařízení k instalačním jističům do 125 A pomocného spínače (1x zap., 1x vyp. kontakt)</t>
  </si>
  <si>
    <t>1149840724</t>
  </si>
  <si>
    <t>164</t>
  </si>
  <si>
    <t>7494010364 R</t>
  </si>
  <si>
    <t>Proudový měřící transformátor 200/5</t>
  </si>
  <si>
    <t>741756986</t>
  </si>
  <si>
    <t>165</t>
  </si>
  <si>
    <t>7494657050</t>
  </si>
  <si>
    <t>Montáž měřících transformátorů proudu nn úřední cejchování</t>
  </si>
  <si>
    <t>1483916369</t>
  </si>
  <si>
    <t>166</t>
  </si>
  <si>
    <t>7494251024</t>
  </si>
  <si>
    <t>Montáž rozvaděčů skříňových oceloplechových IP40, prázdných jednostranného pole výška do 2 250 mm hloubka přes 800 do 1 000 mm š 900-1 200 mm</t>
  </si>
  <si>
    <t>-140856061</t>
  </si>
  <si>
    <t>167</t>
  </si>
  <si>
    <t>7494002190</t>
  </si>
  <si>
    <t>Rozvodnicové a rozváděčové skříně Distri Rozváděčové skříně Příslušenství Podstavce 100 mm výška 100 mm, Š x H 800 x 500, pro např. QA55, QA40</t>
  </si>
  <si>
    <t>-757809629</t>
  </si>
  <si>
    <t>168</t>
  </si>
  <si>
    <t>7494001480</t>
  </si>
  <si>
    <t>Rozvodnicové a rozváděčové skříně Distri Rozváděčové skříně Řadové (IP55) - oceloplechové krytí IP55, jednokřídlé dveře, V x Š x H 2000 x 800 x 500</t>
  </si>
  <si>
    <t>-910499738</t>
  </si>
  <si>
    <t>169</t>
  </si>
  <si>
    <t>7494001468</t>
  </si>
  <si>
    <t>Rozvodnicové a rozváděčové skříně Distri Rozváděčové skříně Řadové (IP55) - oceloplechové krytí IP55, jednokřídlé dveře, V x Š x H 2000 x 600 x 500</t>
  </si>
  <si>
    <t>-502801387</t>
  </si>
  <si>
    <t>170</t>
  </si>
  <si>
    <t>7494002178</t>
  </si>
  <si>
    <t>Rozvodnicové a rozváděčové skříně Distri Rozváděčové skříně Příslušenství Podstavce 100 mm výška 100 mm, Š x H 600 x 500, pro např. QA55, QA40</t>
  </si>
  <si>
    <t>-2101235896</t>
  </si>
  <si>
    <t>171</t>
  </si>
  <si>
    <t>7495400580</t>
  </si>
  <si>
    <t>Transformátory Kondenzátory 3-f, 400V AC, 50 Hz MKP suché, zapojení do trojúhelníku 5,0 kvar</t>
  </si>
  <si>
    <t>1472510389</t>
  </si>
  <si>
    <t>172</t>
  </si>
  <si>
    <t>7494253030</t>
  </si>
  <si>
    <t>Montáž kompenzačního rozvaděče kompenzačního kondenzátoru do rozvaděče do 25 kVAr</t>
  </si>
  <si>
    <t>2014681927</t>
  </si>
  <si>
    <t>173</t>
  </si>
  <si>
    <t>7494002606</t>
  </si>
  <si>
    <t>Rozvodnicové a rozváděčové skříně Distri Rozváděčové skříně Příslušenství Lišty pro upevnění držáků DELTA pro upevnění držáků DELTA, tloušťka přípojnic 10 mm, V lišty x H skříně 45 x 500, pro např. QA</t>
  </si>
  <si>
    <t>1933566999</t>
  </si>
  <si>
    <t>174</t>
  </si>
  <si>
    <t>7492100040</t>
  </si>
  <si>
    <t>Spojovací vedení, podpěrné izolátory Spojovací vedení z Cu pasů 40x10 mm (3,56 kg/m) bez držáků</t>
  </si>
  <si>
    <t>872108214</t>
  </si>
  <si>
    <t>175</t>
  </si>
  <si>
    <t>7494252015</t>
  </si>
  <si>
    <t>Montáž přípojnice do rozvaděčů nn včetně podpěrných izolátorů nebo držáků do 100 x 10 mm</t>
  </si>
  <si>
    <t>-1231459960</t>
  </si>
  <si>
    <t>176</t>
  </si>
  <si>
    <t>7494003550 R</t>
  </si>
  <si>
    <t>Modulární ochrana proti přepětí 275 V AC 40kA bleskojistka typ 1,2</t>
  </si>
  <si>
    <t>1707775938</t>
  </si>
  <si>
    <t>177</t>
  </si>
  <si>
    <t>7494752010</t>
  </si>
  <si>
    <t>Montáž svodičů přepětí pro sítě nn - typ 1+2 (třída B+C) pro třífázové sítě</t>
  </si>
  <si>
    <t>-378634747</t>
  </si>
  <si>
    <t>178</t>
  </si>
  <si>
    <t>7494010216 R</t>
  </si>
  <si>
    <t>Přístroje pro spínání a ovládání Měřící přístroje, elektroměry Ostatní měřící přístroje Digitální analyzátor sítě pro přímé / nepřímé měření proudu, napětí, kmitočtu, výkonu a účiníku pro montáž do rozvaděče s integrovaným displejem</t>
  </si>
  <si>
    <t>1007962475</t>
  </si>
  <si>
    <t>179</t>
  </si>
  <si>
    <t>7494656010</t>
  </si>
  <si>
    <t>Montáž ostatních měřících přístrojů digitální analyzátor sítě pro přímé nebo nepřímé měření proudu, napětí, kmitočtu, výkonu a účiníku pro montáž do rozvaděče s integrovaným displejem</t>
  </si>
  <si>
    <t>-1713560861</t>
  </si>
  <si>
    <t>180</t>
  </si>
  <si>
    <t>7494010294 R</t>
  </si>
  <si>
    <t>Elektroměr ZPA EP 310.I.DB</t>
  </si>
  <si>
    <t>-1730835162</t>
  </si>
  <si>
    <t>181</t>
  </si>
  <si>
    <t>7494658012</t>
  </si>
  <si>
    <t>Montáž elektroměrů trojfázových</t>
  </si>
  <si>
    <t>973547391</t>
  </si>
  <si>
    <t>182</t>
  </si>
  <si>
    <t>7492501050</t>
  </si>
  <si>
    <t>Kabely, vodiče, šňůry Cu - nn Vodič jednožílový Cu, plastová izolace H07V-K 2,5 černý (CYA)</t>
  </si>
  <si>
    <t>-1151879871</t>
  </si>
  <si>
    <t>183</t>
  </si>
  <si>
    <t>7492501110</t>
  </si>
  <si>
    <t>Kabely, vodiče, šňůry Cu - nn Vodič jednožílový Cu, plastová izolace H07V-K 2,5 zž (CYA)</t>
  </si>
  <si>
    <t>1687383206</t>
  </si>
  <si>
    <t>184</t>
  </si>
  <si>
    <t>7492501100</t>
  </si>
  <si>
    <t>Kabely, vodiče, šňůry Cu - nn Vodič jednožílový Cu, plastová izolace H07V-K 2,5 tm.modrý (CYA)</t>
  </si>
  <si>
    <t>-451032019</t>
  </si>
  <si>
    <t>185</t>
  </si>
  <si>
    <t>7492501250</t>
  </si>
  <si>
    <t>Kabely, vodiče, šňůry Cu - nn Vodič jednožílový Cu, plastová izolace H07V-K 6 černý (CYA)</t>
  </si>
  <si>
    <t>916906075</t>
  </si>
  <si>
    <t>186</t>
  </si>
  <si>
    <t>7492501300</t>
  </si>
  <si>
    <t>Kabely, vodiče, šňůry Cu - nn Vodič jednožílový Cu, plastová izolace H07V-K 6 žz (CYA)</t>
  </si>
  <si>
    <t>-442499079</t>
  </si>
  <si>
    <t>187</t>
  </si>
  <si>
    <t>7492501290</t>
  </si>
  <si>
    <t>Kabely, vodiče, šňůry Cu - nn Vodič jednožílový Cu, plastová izolace H07V-K 6 tm.modrý (CYA)</t>
  </si>
  <si>
    <t>2136695955</t>
  </si>
  <si>
    <t>188</t>
  </si>
  <si>
    <t>7491209880</t>
  </si>
  <si>
    <t>Elektroinstalační materiál Kabelové žlaby plechové, pozinkované Průchodka P 13,5 pro žlaby</t>
  </si>
  <si>
    <t>-1845659965</t>
  </si>
  <si>
    <t>189</t>
  </si>
  <si>
    <t>7491209890</t>
  </si>
  <si>
    <t>Elektroinstalační materiál Kabelové žlaby plechové, pozinkované Průchodka P 16 pro žlaby</t>
  </si>
  <si>
    <t>-515886444</t>
  </si>
  <si>
    <t>190</t>
  </si>
  <si>
    <t>7491209900</t>
  </si>
  <si>
    <t>Elektroinstalační materiál Kabelové žlaby plechové, pozinkované Průchodka P 21 pro žlaby</t>
  </si>
  <si>
    <t>-1617010365</t>
  </si>
  <si>
    <t>191</t>
  </si>
  <si>
    <t>7491209910</t>
  </si>
  <si>
    <t>Elektroinstalační materiál Kabelové žlaby plechové, pozinkované Průchodka P 29 pro žlaby</t>
  </si>
  <si>
    <t>574182146</t>
  </si>
  <si>
    <t>192</t>
  </si>
  <si>
    <t>7494000298</t>
  </si>
  <si>
    <t>Rozvodnicové a rozváděčové skříně Distri Rozvodnicové skříně DistriTon Oceloplastové rozvodnicové skříně (IP30) Náhradní díly svorkovnice 5 x 6 mm2, pro např. RZA</t>
  </si>
  <si>
    <t>1589385078</t>
  </si>
  <si>
    <t>193</t>
  </si>
  <si>
    <t>7494000296</t>
  </si>
  <si>
    <t>Rozvodnicové a rozváděčové skříně Distri Rozvodnicové skříně DistriTon Oceloplastové rozvodnicové skříně (IP30) Náhradní díly svorkovnice 28 x 6 mm2 + 6 x 16 mm2, pro např. RZA</t>
  </si>
  <si>
    <t>752509218</t>
  </si>
  <si>
    <t>PS 512 266.1 - žst. Dolní Lipka - výstavba trafostanice 22/0,4kV - část elektroinstalace a hromosvod</t>
  </si>
  <si>
    <t>02-SO512266.1 - ÚOŽI - žst. Dolní Lipka - výstavba trafostanice 22/0,4kV - část elektroinstalace a hromosvod</t>
  </si>
  <si>
    <t>Správa železnic s.o.</t>
  </si>
  <si>
    <t>Bc. Kamil Gomola</t>
  </si>
  <si>
    <t>PSV - Práce a dodávky PSV</t>
  </si>
  <si>
    <t xml:space="preserve">    OST - Elektroinstalace</t>
  </si>
  <si>
    <t xml:space="preserve">    743 - Hromosvod</t>
  </si>
  <si>
    <t>PSV</t>
  </si>
  <si>
    <t>Práce a dodávky PSV</t>
  </si>
  <si>
    <t>Elektroinstalace</t>
  </si>
  <si>
    <t>7596731528 R</t>
  </si>
  <si>
    <t>Axiální ventilátor DN 200, IP44 např. se žaluziovou klapkou typu PER</t>
  </si>
  <si>
    <t>-1079984655</t>
  </si>
  <si>
    <t>7494254010R</t>
  </si>
  <si>
    <t xml:space="preserve">Montáž axiálního ventilátoru </t>
  </si>
  <si>
    <t>-463745698</t>
  </si>
  <si>
    <t>7491204830</t>
  </si>
  <si>
    <t>Elektroinstalační materiál Zásuvky instalační Zásuvka PRAKTIK 5518-2929 B</t>
  </si>
  <si>
    <t>1171589184</t>
  </si>
  <si>
    <t>7491205710-R</t>
  </si>
  <si>
    <t>Elektroinstalační materiál Zásuvky instalační Zásuvka PCE 400V, 5 pól., IP44, povrchová montáž</t>
  </si>
  <si>
    <t>1204541409</t>
  </si>
  <si>
    <t>7491254010</t>
  </si>
  <si>
    <t>Montáž zásuvek instalačních domovních 10/16 A, 250 V, IP20 bez přepěťové ochrany nebo se zabudovanou přepěťovou ochranou jednoduchých nebo dvojitých</t>
  </si>
  <si>
    <t>-1009400586</t>
  </si>
  <si>
    <t>7491201600</t>
  </si>
  <si>
    <t>Elektroinstalační materiál Spínací přístroje instalační Spínač PRAKTIK 3553-01929 B</t>
  </si>
  <si>
    <t>-1787716391</t>
  </si>
  <si>
    <t>7491253010</t>
  </si>
  <si>
    <t>Montáž přístrojů spínacích instalačních kolébkových velkoplošných vypínačů jednopolových řaz.1, 250 V/10 A, IP20 vč.ovl.krytu a rámečku</t>
  </si>
  <si>
    <t>86264526</t>
  </si>
  <si>
    <t>7491200040</t>
  </si>
  <si>
    <t>Elektroinstalační materiál Elektroinstalační lišty a kabelové žlaby Lišta LV 40x15 vkládací bílá 3m</t>
  </si>
  <si>
    <t>1885220642</t>
  </si>
  <si>
    <t>-249395336</t>
  </si>
  <si>
    <t>7491100280</t>
  </si>
  <si>
    <t>Trubková vedení Pevné elektroinstalační trubky 4025 pr.25 750N tm.šedá</t>
  </si>
  <si>
    <t>-2140742293</t>
  </si>
  <si>
    <t>7491152010</t>
  </si>
  <si>
    <t>Montáž trubek pevných elektroinstalačních tuhých z PVC uložených pevně na povrchu, volně nebo pod omítkou průměru do 40 mm</t>
  </si>
  <si>
    <t>1455796772</t>
  </si>
  <si>
    <t>7491201550</t>
  </si>
  <si>
    <t>Elektroinstalační materiál Elektroinstalační krabice a rozvodky Bez zapojení Krabicová rozvodka 6455-11, acidur, IP67 5P</t>
  </si>
  <si>
    <t>1310295012</t>
  </si>
  <si>
    <t>7491252070</t>
  </si>
  <si>
    <t>Montáž krabic elektroinstalačních, rozvodek - bez zapojení rozvodky krabicové plastové bezhalogenové, do 5x4 mm2</t>
  </si>
  <si>
    <t>668090028</t>
  </si>
  <si>
    <t>7491206700</t>
  </si>
  <si>
    <t>Elektroinstalační materiál Elektrické přímotopy Panel ECOFLEX 2000W ET 20</t>
  </si>
  <si>
    <t>1517284073</t>
  </si>
  <si>
    <t>7491256010</t>
  </si>
  <si>
    <t>Montáž elektrických přímotopů konvektorů přímotopných s termostatem do 3000 W</t>
  </si>
  <si>
    <t>-938951886</t>
  </si>
  <si>
    <t>7491205720-R1</t>
  </si>
  <si>
    <t>LED zářivkové těleso, vodotěsné a prachotěsné, 6000 lm</t>
  </si>
  <si>
    <t>784152970</t>
  </si>
  <si>
    <t>7491205720-R2</t>
  </si>
  <si>
    <t>LED zářivkové těleso, vodotěsné a prachotěsné, 3300 lm</t>
  </si>
  <si>
    <t>1791323666</t>
  </si>
  <si>
    <t>7491205720-R3</t>
  </si>
  <si>
    <t>LED zářivkové těleso, vodotěsné a prachotěsné, 1700 lm</t>
  </si>
  <si>
    <t>599850386</t>
  </si>
  <si>
    <t>7491555055</t>
  </si>
  <si>
    <t>Montáž svítidel základních instalačních kompaktních s krytem se 2 zdroji do 2x42 W, IP20</t>
  </si>
  <si>
    <t>-883084179</t>
  </si>
  <si>
    <t>237602714</t>
  </si>
  <si>
    <t>7492501690</t>
  </si>
  <si>
    <t>Kabely, vodiče, šňůry Cu - nn Kabel silový 2 a 3-žílový Cu, plastová izolace CYKY 2O1,5 (2Dx1,5)</t>
  </si>
  <si>
    <t>-750669525</t>
  </si>
  <si>
    <t>513242119</t>
  </si>
  <si>
    <t>-1626267180</t>
  </si>
  <si>
    <t>Montáž ukončení kabelů nn v rozvaděči nebo na přístroji izolovaných s označením 2 - 5-ti žílových do 2,5 mm2</t>
  </si>
  <si>
    <t>683645887</t>
  </si>
  <si>
    <t>7494000010</t>
  </si>
  <si>
    <t>Rozvodnicové a rozváděčové skříně Distri Rozvodnicové skříně DistriTon Plastové Nástěnné (IP40) pro nástěnnou montáž, neprůhledné dveře, počet řad 4, počet modulů v řadě 14, krytí IP40, PE+N, barva bílá, materiál: plast</t>
  </si>
  <si>
    <t>-1158240076</t>
  </si>
  <si>
    <t>7494151010</t>
  </si>
  <si>
    <t>Montáž modulárních rozvodnic min. IP 30, počet modulů do 72</t>
  </si>
  <si>
    <t>-2020990972</t>
  </si>
  <si>
    <t>7494152020</t>
  </si>
  <si>
    <t>Montáž prázdných rozvodnic plastových nebo oceloplechových min. IP 55, třída izolace II, rozměru š 500-800 mm, v 500-1 500 mm</t>
  </si>
  <si>
    <t>1230642835</t>
  </si>
  <si>
    <t>7494004518</t>
  </si>
  <si>
    <t>Modulární přístroje Ostatní přístroje -modulární přístroje Vypínače In 20 A, Ue AC 250/440 V, 3pól</t>
  </si>
  <si>
    <t>810180783</t>
  </si>
  <si>
    <t>7494551020</t>
  </si>
  <si>
    <t>Montáž vačkových silových spínačů - vypínačů třípólových nebo čtyřpólových do 25 A - vypínač 0-1</t>
  </si>
  <si>
    <t>698253884</t>
  </si>
  <si>
    <t>7494003788</t>
  </si>
  <si>
    <t>Modulární přístroje Proudové chrániče 6 kA 4-pólové In 25 A, Ue AC 230/400 V, Idn 30 mA, 4pól, Inc 6 kA, typ AC</t>
  </si>
  <si>
    <t>125082585</t>
  </si>
  <si>
    <t>7494450515</t>
  </si>
  <si>
    <t>Montáž proudových chráničů čtyřpólových (10 kA)</t>
  </si>
  <si>
    <t>814329056</t>
  </si>
  <si>
    <t>7494003080</t>
  </si>
  <si>
    <t>Modulární přístroje Jističe do 63 A; 6 kA 3-pólové In 16 A, Ue AC 230/400 V / DC 216 V, charakteristika B, 3pól, Icn 6 kA</t>
  </si>
  <si>
    <t>606535676</t>
  </si>
  <si>
    <t>7494003036</t>
  </si>
  <si>
    <t>Modulární přístroje Jističe do 63 A; 6 kA 2-pólové In 16 A, Ue AC 230/400 V / DC 144 V, charakteristika B, 2pól, Icn 6 kA</t>
  </si>
  <si>
    <t>-746384107</t>
  </si>
  <si>
    <t>7494003032</t>
  </si>
  <si>
    <t>Modulární přístroje Jističe do 63 A; 6 kA 2-pólové In 10 A, Ue AC 230/400 V / DC 144 V, charakteristika B, 2pól, Icn 6 kA</t>
  </si>
  <si>
    <t>1856063020</t>
  </si>
  <si>
    <t>7494351020</t>
  </si>
  <si>
    <t>Montáž jističů (do 10 kA) dvoupólových nebo 1+N pólových do 20 A</t>
  </si>
  <si>
    <t>1361846355</t>
  </si>
  <si>
    <t>7494351040</t>
  </si>
  <si>
    <t>Montáž jističů (do 10 kA) tři+N pólových do 20 A</t>
  </si>
  <si>
    <t>559395836</t>
  </si>
  <si>
    <t>775184559</t>
  </si>
  <si>
    <t>1635951470</t>
  </si>
  <si>
    <t>7494004196</t>
  </si>
  <si>
    <t>Modulární přístroje Spínací přístroje Instalační stykače AC Ith 20 A, Uc AC 230 V, 1x zapínací kontakt, 1x rozpínací kontakt,  AC-3: zap. 9A, rozp.6A</t>
  </si>
  <si>
    <t>-1143456041</t>
  </si>
  <si>
    <t>7494010530</t>
  </si>
  <si>
    <t>Přístroje pro spínání a ovládání Svornice a pomocný materiál Svornice Rozbočovací můstek do 15 x 16 mm2</t>
  </si>
  <si>
    <t>1251520788</t>
  </si>
  <si>
    <t>7593311040</t>
  </si>
  <si>
    <t>Konstrukční díly Svorkovnice WAGO 10-ti dílná (CV721225081)</t>
  </si>
  <si>
    <t>837160565</t>
  </si>
  <si>
    <t>7590525790</t>
  </si>
  <si>
    <t>Montáž sady svorkovnic WAGO na DIN lištu</t>
  </si>
  <si>
    <t>76006048</t>
  </si>
  <si>
    <t>7494010572-R</t>
  </si>
  <si>
    <t>Označovací štítek do rozvaděče nn</t>
  </si>
  <si>
    <t>-1208545843</t>
  </si>
  <si>
    <t>7590525750</t>
  </si>
  <si>
    <t>Montáž štítku kabelového průběžného</t>
  </si>
  <si>
    <t>1781354785</t>
  </si>
  <si>
    <t>7498150515</t>
  </si>
  <si>
    <t>Vyhotovení výchozí revizní zprávy pro opravné práce pro objem investičních nákladů přes 100 000 do 500 000 Kč</t>
  </si>
  <si>
    <t>165773700</t>
  </si>
  <si>
    <t>191079942</t>
  </si>
  <si>
    <t>1009274469</t>
  </si>
  <si>
    <t>-23563760</t>
  </si>
  <si>
    <t>426021372</t>
  </si>
  <si>
    <t>-1385561939</t>
  </si>
  <si>
    <t>-2070969449</t>
  </si>
  <si>
    <t>7499151055R01</t>
  </si>
  <si>
    <t>Náklady na zřízení provizorního stavu po dobu výstavby</t>
  </si>
  <si>
    <t>-306498608</t>
  </si>
  <si>
    <t>7498154020</t>
  </si>
  <si>
    <t>Měření intenzity osvětlení vnitřních prostor (orientační měření)</t>
  </si>
  <si>
    <t>1830177701</t>
  </si>
  <si>
    <t>7498152592R</t>
  </si>
  <si>
    <t>Vyhotovení výchozí revizní zprávy pro hromosvody doba provedení do 10 hod</t>
  </si>
  <si>
    <t>-1887682623</t>
  </si>
  <si>
    <t>743</t>
  </si>
  <si>
    <t>Hromosvod</t>
  </si>
  <si>
    <t>7491600730-R</t>
  </si>
  <si>
    <t>Uzemnění Hromosvodné vedení Tyč JR 0,5 ALMgSi jímací</t>
  </si>
  <si>
    <t>-1441646672</t>
  </si>
  <si>
    <t>7491653030</t>
  </si>
  <si>
    <t>Montáž hromosvodného vedení jímací tyče včetně stojanu, délky do 5 m</t>
  </si>
  <si>
    <t>-1177509123</t>
  </si>
  <si>
    <t>7491600550-R</t>
  </si>
  <si>
    <t>Uzemnění Hromosvodné vedení Drát uzem. AL pr.8 AlMgSi polotvrdý</t>
  </si>
  <si>
    <t>248272626</t>
  </si>
  <si>
    <t>7491601000</t>
  </si>
  <si>
    <t>Uzemnění Hromosvodné vedení Podpěra PV  1h</t>
  </si>
  <si>
    <t>1208729197</t>
  </si>
  <si>
    <t>7491600940</t>
  </si>
  <si>
    <t>Uzemnění Hromosvodné vedení Podložka PB19 gumová</t>
  </si>
  <si>
    <t>461492850</t>
  </si>
  <si>
    <t>7491600930</t>
  </si>
  <si>
    <t>Uzemnění Hromosvodné vedení Podstavec PB19 betonový</t>
  </si>
  <si>
    <t>1353100695</t>
  </si>
  <si>
    <t>7491601190-R</t>
  </si>
  <si>
    <t>Uzemnění Hromosvodné vedení Podpěra PV 21c plast základna kulatá</t>
  </si>
  <si>
    <t>1938522761</t>
  </si>
  <si>
    <t>7491601480-R</t>
  </si>
  <si>
    <t>Uzemnění Hromosvodné vedení Svorka SR 3c</t>
  </si>
  <si>
    <t>622437796</t>
  </si>
  <si>
    <t>7491600500</t>
  </si>
  <si>
    <t>Uzemnění Hromosvodné vedení Držák OU do zdi - DUZ (DOUa-15)</t>
  </si>
  <si>
    <t>-1554671960</t>
  </si>
  <si>
    <t>7491601440</t>
  </si>
  <si>
    <t>Uzemnění Hromosvodné vedení Svorka SR 2a</t>
  </si>
  <si>
    <t>-1489072462</t>
  </si>
  <si>
    <t>7594170780</t>
  </si>
  <si>
    <t>Propojovací příslušenství Příchytka trubky 43 norma 70368F (CV703689006)</t>
  </si>
  <si>
    <t>-916418546</t>
  </si>
  <si>
    <t>Uzemnění Hromosvodné vedení Svorka SZa zkušební   (SZm)</t>
  </si>
  <si>
    <t>310452264</t>
  </si>
  <si>
    <t>7491653010R</t>
  </si>
  <si>
    <t>Montáž hromosvodného vedení svodových vodičů průměru do 10 mm z drát. AlMgSi s podpěrami, včetně svorek a podružného materiálu</t>
  </si>
  <si>
    <t>1023258534</t>
  </si>
  <si>
    <t>7491600920</t>
  </si>
  <si>
    <t>Uzemnění Hromosvodné vedení Pásek pozink. FeZn 30x4</t>
  </si>
  <si>
    <t>2134651586</t>
  </si>
  <si>
    <t>-473932346</t>
  </si>
  <si>
    <t>7491601840</t>
  </si>
  <si>
    <t>Uzemnění Hromosvodné vedení Úhelník ochranný OU 1.7 na ochranu svodu 1,7 m</t>
  </si>
  <si>
    <t>1847763810</t>
  </si>
  <si>
    <t>7590415390</t>
  </si>
  <si>
    <t>Montáž výztužného úhelníku</t>
  </si>
  <si>
    <t>-328072012</t>
  </si>
  <si>
    <t>-972410760</t>
  </si>
  <si>
    <t>7499100150-R</t>
  </si>
  <si>
    <t>Bezpečnostní tabulka "Za bouřky dodržujte odstup 3m od svodu, jste v ohrožení života"</t>
  </si>
  <si>
    <t>69165816</t>
  </si>
  <si>
    <t>PS 512 267 - žst. Dolní Lipka - přípojka 22kV</t>
  </si>
  <si>
    <t>01-PS512267 - URS - PS 512267 ŽST Dolní Lipka - přípojka 22kV</t>
  </si>
  <si>
    <t xml:space="preserve">    3 - Zemní práce - výkopy</t>
  </si>
  <si>
    <t xml:space="preserve">    21-M - Elektromontáže</t>
  </si>
  <si>
    <t>Zemní práce - výkopy</t>
  </si>
  <si>
    <t>-2060583007</t>
  </si>
  <si>
    <t>132352501</t>
  </si>
  <si>
    <t>Hloubení rýh š do 800 mm vedle kolejí strojně v hornině třídy těžitelnosti II, skupiny 4</t>
  </si>
  <si>
    <t>1401294773</t>
  </si>
  <si>
    <t>151201101</t>
  </si>
  <si>
    <t>Zřízení zátažného pažení a rozepření stěn rýh hl do 2 m</t>
  </si>
  <si>
    <t>-351635766</t>
  </si>
  <si>
    <t>151201111</t>
  </si>
  <si>
    <t>Odstranění zátažného pažení a rozepření stěn rýh hl do 2 m</t>
  </si>
  <si>
    <t>247791921</t>
  </si>
  <si>
    <t>10364100</t>
  </si>
  <si>
    <t>zemina pro terénní úpravy - tříděná</t>
  </si>
  <si>
    <t>622464125</t>
  </si>
  <si>
    <t>23531469</t>
  </si>
  <si>
    <t>písek křemičitý zrnitost 0,1-0,5mm</t>
  </si>
  <si>
    <t>-1838269804</t>
  </si>
  <si>
    <t>291111111</t>
  </si>
  <si>
    <t>Podklad pro zpevněné plochy z kameniva drceného 0 až 63 mm</t>
  </si>
  <si>
    <t>584434495</t>
  </si>
  <si>
    <t>460421052</t>
  </si>
  <si>
    <t>Lože kabelů z písku a štěrkopísku tl 5 cm nad kabel, kryté beton deskou 50x30 cm, š lože do 60 cm</t>
  </si>
  <si>
    <t>7977589</t>
  </si>
  <si>
    <t>1748025042</t>
  </si>
  <si>
    <t>21-M</t>
  </si>
  <si>
    <t>Elektromontáže</t>
  </si>
  <si>
    <t>210050072</t>
  </si>
  <si>
    <t>Montáž konzol vn kabelových koncovek a bleskojistek ve výšce</t>
  </si>
  <si>
    <t>1164219514</t>
  </si>
  <si>
    <t>460520101</t>
  </si>
  <si>
    <t>Kryty kabelové kovové jednoduché délky 3 m připevněné na stožár</t>
  </si>
  <si>
    <t>1748573027</t>
  </si>
  <si>
    <t>460470011</t>
  </si>
  <si>
    <t>Provizorní zajištění kabelů ve výkopech při jejich křížení</t>
  </si>
  <si>
    <t>-476099312</t>
  </si>
  <si>
    <t>005724720</t>
  </si>
  <si>
    <t>osivo směs travní krajinná - rovinná</t>
  </si>
  <si>
    <t>-449799586</t>
  </si>
  <si>
    <t>112251101</t>
  </si>
  <si>
    <t>Odstranění pařezů D do 300 mm</t>
  </si>
  <si>
    <t>1301438409</t>
  </si>
  <si>
    <t>997013655</t>
  </si>
  <si>
    <t>Poplatek za uložení na skládce (skládkovné) zeminy a kamení kód odpadu 17 05 04</t>
  </si>
  <si>
    <t>-464500302</t>
  </si>
  <si>
    <t>997013631</t>
  </si>
  <si>
    <t>Poplatek za uložení na skládce (skládkovné) stavebního odpadu směsného kód odpadu 17 09 04</t>
  </si>
  <si>
    <t>1624656435</t>
  </si>
  <si>
    <t>997013811</t>
  </si>
  <si>
    <t>Poplatek za uložení na skládce (skládkovné) stavebního odpadu dřevěného kód odpadu 17 02 01</t>
  </si>
  <si>
    <t>-1291101828</t>
  </si>
  <si>
    <t>460030024</t>
  </si>
  <si>
    <t>Odstranění dřevitého porostu z křovin a stromů tvrdého hustého</t>
  </si>
  <si>
    <t>-1138300937</t>
  </si>
  <si>
    <t>997013602</t>
  </si>
  <si>
    <t>Poplatek za uložení na skládce (skládkovné) stavebního odpadu železobetonového kód odpadu 17 01 01</t>
  </si>
  <si>
    <t>949519093</t>
  </si>
  <si>
    <t>02-PS512267 - ÚOŽI - PS 512267 ŽST Dolní Lipka - přípojka 22kV</t>
  </si>
  <si>
    <t>OST - Přípojka 22 kV</t>
  </si>
  <si>
    <t xml:space="preserve">    OST.01 - Přípojka 22 kV - Výkop</t>
  </si>
  <si>
    <t xml:space="preserve">    OST.02 - Přípojka 22 kV - Ukončení v TS</t>
  </si>
  <si>
    <t xml:space="preserve">    OST.03 - Přípojka 22 kV - Ostatní</t>
  </si>
  <si>
    <t>Přípojka 22 kV</t>
  </si>
  <si>
    <t>OST.01</t>
  </si>
  <si>
    <t>Přípojka 22 kV - Výkop</t>
  </si>
  <si>
    <t>7492205280</t>
  </si>
  <si>
    <t>Venkovní vedení vn Příslušenství Odpínaný kabelový svod včetně konzoly svislého odpínače, držáků omezovačů přepětí, kabelového svodu a uzemňovacího vodiče.</t>
  </si>
  <si>
    <t>-99851355</t>
  </si>
  <si>
    <t>7495353030</t>
  </si>
  <si>
    <t>Montáž jistících přístrojů svodičů přepětí</t>
  </si>
  <si>
    <t>-8688362</t>
  </si>
  <si>
    <t>7495300320</t>
  </si>
  <si>
    <t>Přístroje vn Jistící přístroje Omezovač přepětí na bázi ZnO, venkovní provedení, pro vertikální i horizontální montáž, trvalé provozní napětí 27,5kV, nejvyšší krátkodobé napětí 29kV, kmitočet 50Hz, energetická třída 3</t>
  </si>
  <si>
    <t>-1702390742</t>
  </si>
  <si>
    <t>-689661985</t>
  </si>
  <si>
    <t>-149263591</t>
  </si>
  <si>
    <t>1810729294</t>
  </si>
  <si>
    <t>-9941341</t>
  </si>
  <si>
    <t>59042399</t>
  </si>
  <si>
    <t>1936095315</t>
  </si>
  <si>
    <t>-1791695908</t>
  </si>
  <si>
    <t>147344854</t>
  </si>
  <si>
    <t>-1078181866</t>
  </si>
  <si>
    <t>7592700655</t>
  </si>
  <si>
    <t>Upozorňovadla, značky Návěsti označující místo na trati Fólie výstražná červená š34cm  (HM0673909992034)</t>
  </si>
  <si>
    <t>-983718368</t>
  </si>
  <si>
    <t>7593505150</t>
  </si>
  <si>
    <t>Pokládka výstražné fólie do výkopu</t>
  </si>
  <si>
    <t>-1387289045</t>
  </si>
  <si>
    <t>7592701460R02</t>
  </si>
  <si>
    <t>Upozorňovadla, značky Návěsti označující místo na trati 3M Ball Marker 1402-XR energetika</t>
  </si>
  <si>
    <t>-228539948</t>
  </si>
  <si>
    <t>7593505270</t>
  </si>
  <si>
    <t>Montáž kabelového označníku Ball Marker</t>
  </si>
  <si>
    <t>1689436439</t>
  </si>
  <si>
    <t>7492700820</t>
  </si>
  <si>
    <t>Ukončení vodičů a kabelů VN Kabelové koncovky pro plastové kabely nad 6kV Venkovní  pro jednožílové kabely s plastovou izolací, 10-35kV, 70 - 150 mm2</t>
  </si>
  <si>
    <t>-1228947663</t>
  </si>
  <si>
    <t>1262548900</t>
  </si>
  <si>
    <t>OST.02</t>
  </si>
  <si>
    <t>Přípojka 22 kV - Ukončení v TS</t>
  </si>
  <si>
    <t>7491510050-R</t>
  </si>
  <si>
    <t>146177813</t>
  </si>
  <si>
    <t>1567034301</t>
  </si>
  <si>
    <t>7593501005</t>
  </si>
  <si>
    <t>Trasy kabelového vedení Tuhá dvouplášťová korugovaná chránička KD 09050 průměr 50/41 mm</t>
  </si>
  <si>
    <t>-232228834</t>
  </si>
  <si>
    <t>7492756040</t>
  </si>
  <si>
    <t>Pomocné práce pro montáž kabelů zatažení kabelů do chráničky do 4 kg/m</t>
  </si>
  <si>
    <t>-1138607008</t>
  </si>
  <si>
    <t>41739569</t>
  </si>
  <si>
    <t>7492700960</t>
  </si>
  <si>
    <t>Ukončení vodičů a kabelů VN Připojovací systémy pro izolované rozvaděče vn Izolovaný adaptér pro připojení do rozvaděče do 35kV (sada 3ks ) s omezovačem přepětí, 95 - 185 mm2</t>
  </si>
  <si>
    <t>723157702</t>
  </si>
  <si>
    <t>355311483</t>
  </si>
  <si>
    <t>7492700780</t>
  </si>
  <si>
    <t>Ukončení vodičů a kabelů VN Kabelové koncovky pro plastové kabely nad 6kV Vnitřní  pro jednožílové kabely s plastovou izolací, 10-35kV, 70 - 150 mm2</t>
  </si>
  <si>
    <t>1387319818</t>
  </si>
  <si>
    <t>-1950331947</t>
  </si>
  <si>
    <t>OST.03</t>
  </si>
  <si>
    <t>Přípojka 22 kV - Ostatní</t>
  </si>
  <si>
    <t>-1972967306</t>
  </si>
  <si>
    <t>7498551010</t>
  </si>
  <si>
    <t>Zkoušky elektromagnetické kompatibility (EMC) ověření kvality dodávky a odběru elektrické energie (QEE)</t>
  </si>
  <si>
    <t>1523283149</t>
  </si>
  <si>
    <t>-1824700058</t>
  </si>
  <si>
    <t>-264625037</t>
  </si>
  <si>
    <t>7498352010</t>
  </si>
  <si>
    <t>Vydání příkazu "B" jednoduché pracoviště</t>
  </si>
  <si>
    <t>464827603</t>
  </si>
  <si>
    <t>7492756030</t>
  </si>
  <si>
    <t>Pomocné práce pro montáž kabelů vyhledání stávajících kabelů ( měření, sonda )</t>
  </si>
  <si>
    <t>-1684584465</t>
  </si>
  <si>
    <t>PS 512 268 - žst. Dolní Lipka - oprava osvětlení a kabelových rozvodů</t>
  </si>
  <si>
    <t>01-PS512268 - URS - PS 512268 ŽST Dolní Lipka - oprava osvětlení a kabelových rozvodů</t>
  </si>
  <si>
    <t>Správa železnic</t>
  </si>
  <si>
    <t>Tomáš Voldán</t>
  </si>
  <si>
    <t xml:space="preserve">    2 - Zakládání</t>
  </si>
  <si>
    <t xml:space="preserve">    9 - Ostatní konstrukce a práce, bourání</t>
  </si>
  <si>
    <t xml:space="preserve">    998 - Přesun hmot</t>
  </si>
  <si>
    <t>Zakládání</t>
  </si>
  <si>
    <t>642667635</t>
  </si>
  <si>
    <t>271562211</t>
  </si>
  <si>
    <t>Podsyp pod základové konstrukce se zhutněním z drobného kameniva frakce 0 až 4 mm</t>
  </si>
  <si>
    <t>-419740046</t>
  </si>
  <si>
    <t>275321311</t>
  </si>
  <si>
    <t>Základové patky ze ŽB bez zvýšených nároků na prostředí tř. C 16/20</t>
  </si>
  <si>
    <t>-350957998</t>
  </si>
  <si>
    <t>275351121</t>
  </si>
  <si>
    <t>Zřízení bednění základových patek</t>
  </si>
  <si>
    <t>1076223318</t>
  </si>
  <si>
    <t>275351122</t>
  </si>
  <si>
    <t>Odstranění bednění základových patek</t>
  </si>
  <si>
    <t>-2056486853</t>
  </si>
  <si>
    <t>Ostatní konstrukce a práce, bourání</t>
  </si>
  <si>
    <t>971024451</t>
  </si>
  <si>
    <t>Vybourání otvorů ve zdivu kamenném pl do 0,25 m2 na MV nebo MVC tl do 450 mm</t>
  </si>
  <si>
    <t>1129874682</t>
  </si>
  <si>
    <t>971042141</t>
  </si>
  <si>
    <t>Vybourání otvorů v betonových příčkách a zdech D do 60 mm tl do 300 mm</t>
  </si>
  <si>
    <t>-742771817</t>
  </si>
  <si>
    <t>998</t>
  </si>
  <si>
    <t>Přesun hmot</t>
  </si>
  <si>
    <t>998011001</t>
  </si>
  <si>
    <t>Přesun hmot pro budovy zděné v do 6 m</t>
  </si>
  <si>
    <t>2024639348</t>
  </si>
  <si>
    <t>220110401</t>
  </si>
  <si>
    <t>Montáž smršťovací koncovky na zemní kabel</t>
  </si>
  <si>
    <t>588273109</t>
  </si>
  <si>
    <t>141720017</t>
  </si>
  <si>
    <t>Neřízený zemní protlak strojně vnějšího průměru do 160 mm v hornině třídy těžitelnosti I a II, skupiny 3 a 4</t>
  </si>
  <si>
    <t>1332705907</t>
  </si>
  <si>
    <t>460050024</t>
  </si>
  <si>
    <t>Hloubení nezapažených jam pro stožáry jednoduché délky do 13 m na rovině ručně v hornině tř 4</t>
  </si>
  <si>
    <t>165317521</t>
  </si>
  <si>
    <t>460050004</t>
  </si>
  <si>
    <t>Hloubení nezapažených jam pro stožáry jednoduché délky do 8 m na rovině ručně v hornině tř 4</t>
  </si>
  <si>
    <t>358061224</t>
  </si>
  <si>
    <t>-1336774868</t>
  </si>
  <si>
    <t>460561811</t>
  </si>
  <si>
    <t>Zásyp rýh strojně včetně zhutnění a urovnání povrchu - ve volném terénu</t>
  </si>
  <si>
    <t>1193240374</t>
  </si>
  <si>
    <t>460030182</t>
  </si>
  <si>
    <t>Řezání podkladu nebo krytu betonového hloubky do 15 cm</t>
  </si>
  <si>
    <t>-843805992</t>
  </si>
  <si>
    <t>460030193</t>
  </si>
  <si>
    <t>Řezání podkladu nebo krytu živičného tloušťky do 15 cm</t>
  </si>
  <si>
    <t>-67620876</t>
  </si>
  <si>
    <t>965042141</t>
  </si>
  <si>
    <t>Bourání podkladů pod dlažby nebo mazanin betonových nebo z litého asfaltu tl do 100 mm pl přes 4 m2</t>
  </si>
  <si>
    <t>420863191</t>
  </si>
  <si>
    <t>460650073</t>
  </si>
  <si>
    <t>Zřízení podkladní vrstvy vozovky a chodníku z kameniva obalovaného asfaltem se zhutněním tl do 15 cm</t>
  </si>
  <si>
    <t>-2094391171</t>
  </si>
  <si>
    <t>460650134</t>
  </si>
  <si>
    <t>Zřízení krytu vozovky a chodníku z litého asfaltu tloušťky do 7cm</t>
  </si>
  <si>
    <t>559973798</t>
  </si>
  <si>
    <t>460470001</t>
  </si>
  <si>
    <t>Provizorní zajištění potrubí ve výkopech při křížení s kabelem</t>
  </si>
  <si>
    <t>1045975723</t>
  </si>
  <si>
    <t>460470012</t>
  </si>
  <si>
    <t>Provizorní zajištění kabelů ve výkopech při jejich souběhu</t>
  </si>
  <si>
    <t>1630309869</t>
  </si>
  <si>
    <t>460030039</t>
  </si>
  <si>
    <t>Rozebrání dlažeb ručně z dlaždic zámkových do písku spáry nezalité</t>
  </si>
  <si>
    <t>-756408389</t>
  </si>
  <si>
    <t>460650176</t>
  </si>
  <si>
    <t>Očištění dlaždic betonových tvarovaných nebo zámkových z rozebraných dlažeb</t>
  </si>
  <si>
    <t>730685846</t>
  </si>
  <si>
    <t>460650031</t>
  </si>
  <si>
    <t>Zřízení podkladní vrstvy vozovky ze sypaniny se zhutněním tloušťky do 10 cm</t>
  </si>
  <si>
    <t>2121767789</t>
  </si>
  <si>
    <t>460650162</t>
  </si>
  <si>
    <t>Kladení dlažby z dlaždic betonových tvarovaných a zámkových do lože z kameniva těženého</t>
  </si>
  <si>
    <t>64195404</t>
  </si>
  <si>
    <t>460680502</t>
  </si>
  <si>
    <t>Vysekání rýh pro montáž trubek a kabelů ve zdivu betonovém hloubky do 3 cm a šířky do 5 cm</t>
  </si>
  <si>
    <t>681697579</t>
  </si>
  <si>
    <t>612325102</t>
  </si>
  <si>
    <t>Vápenocementová hrubá omítka rýh ve stěnách šířky do 300 mm</t>
  </si>
  <si>
    <t>-2076384676</t>
  </si>
  <si>
    <t>130951123</t>
  </si>
  <si>
    <t>Bourání kcí v hloubených vykopávkách ze zdiva ze ŽB nebo předpjatého strojně</t>
  </si>
  <si>
    <t>237562784</t>
  </si>
  <si>
    <t>631311214</t>
  </si>
  <si>
    <t>Mazanina tl do 80 mm z betonu prostého se zvýšenými nároky na prostředí tř. C 25/30</t>
  </si>
  <si>
    <t>1708482588</t>
  </si>
  <si>
    <t>997013601</t>
  </si>
  <si>
    <t>Poplatek za uložení na skládce (skládkovné) stavebního odpadu betonového kód odpadu 17 01 01</t>
  </si>
  <si>
    <t>-468732993</t>
  </si>
  <si>
    <t>997013645</t>
  </si>
  <si>
    <t>Poplatek za uložení na skládce (skládkovné) odpadu asfaltového bez dehtu kód odpadu 17 03 02</t>
  </si>
  <si>
    <t>968101250</t>
  </si>
  <si>
    <t>02-PS512268 - ÚOŽI - PS 512268 ŽST Dolní Lipka - oprava osvětlení a kabelových rozvodů</t>
  </si>
  <si>
    <t>OST - Ostatní práce, revize, zkoušky, doprava</t>
  </si>
  <si>
    <t>Ostatní práce, revize, zkoušky, doprava</t>
  </si>
  <si>
    <t>-702664992</t>
  </si>
  <si>
    <t>-1210373693</t>
  </si>
  <si>
    <t>7491600190</t>
  </si>
  <si>
    <t>Uzemnění Vnější Uzemňovací vedení v zemi, kruhovým vodičem FeZn do D=10 mm</t>
  </si>
  <si>
    <t>-462843513</t>
  </si>
  <si>
    <t>7491654012</t>
  </si>
  <si>
    <t>Montáž svorek spojovacích se 3 a více šrouby (typ ST, SJ, SK, SZ, SR01, 02, aj.)</t>
  </si>
  <si>
    <t>-128831922</t>
  </si>
  <si>
    <t>7491601470</t>
  </si>
  <si>
    <t>Uzemnění Hromosvodné vedení Svorka SR 3b - plech</t>
  </si>
  <si>
    <t>799399058</t>
  </si>
  <si>
    <t>-2099684724</t>
  </si>
  <si>
    <t>7491601320</t>
  </si>
  <si>
    <t>Uzemnění Hromosvodné vedení Svorka SJ02</t>
  </si>
  <si>
    <t>-1409780600</t>
  </si>
  <si>
    <t>-1119658066</t>
  </si>
  <si>
    <t>-762154916</t>
  </si>
  <si>
    <t>747284866</t>
  </si>
  <si>
    <t>-160276426</t>
  </si>
  <si>
    <t>7491600140-R1</t>
  </si>
  <si>
    <t>Jímka zemnící</t>
  </si>
  <si>
    <t>1660913656</t>
  </si>
  <si>
    <t>7492553010</t>
  </si>
  <si>
    <t>Montáž kabelů 2- a 3-žílových Cu do 16 mm2</t>
  </si>
  <si>
    <t>-195908846</t>
  </si>
  <si>
    <t>-124366168</t>
  </si>
  <si>
    <t>7492501700</t>
  </si>
  <si>
    <t>Kabely, vodiče, šňůry Cu - nn Kabel silový 2 a 3-žílový Cu, plastová izolace CYKY 2O2,5 (2Dx2,5)</t>
  </si>
  <si>
    <t>1169114149</t>
  </si>
  <si>
    <t>7492501920</t>
  </si>
  <si>
    <t>Kabely, vodiče, šňůry Cu - nn Kabel silový 4 a 5-žílový Cu, plastová izolace CYKY 4J4 (4Bx4)</t>
  </si>
  <si>
    <t>-1594671666</t>
  </si>
  <si>
    <t>7492502030</t>
  </si>
  <si>
    <t>Kabely, vodiče, šňůry Cu - nn Kabel silový 4 a 5-žílový Cu, plastová izolace CYKY 5J6 (5Cx6)</t>
  </si>
  <si>
    <t>1683869397</t>
  </si>
  <si>
    <t>7492501870</t>
  </si>
  <si>
    <t>Kabely, vodiče, šňůry Cu - nn Kabel silový 4 a 5-žílový Cu, plastová izolace CYKY 4J10 (4Bx10)</t>
  </si>
  <si>
    <t>-2104409415</t>
  </si>
  <si>
    <t>-2047604289</t>
  </si>
  <si>
    <t>7492501900</t>
  </si>
  <si>
    <t>Kabely, vodiče, šňůry Cu - nn Kabel silový 4 a 5-žílový Cu, plastová izolace CYKY 4J25 (4Bx25)</t>
  </si>
  <si>
    <t>-1344266527</t>
  </si>
  <si>
    <t>7492554014</t>
  </si>
  <si>
    <t>Montáž kabelů 4- a 5-žílových Cu do 50 mm2</t>
  </si>
  <si>
    <t>1916680422</t>
  </si>
  <si>
    <t>7492501901</t>
  </si>
  <si>
    <t>Kabely, vodiče, šňůry Cu - nn Kabel silový 4 a 5-žílový Cu, plastová izolace CYKY 4J35 (4Bx35)</t>
  </si>
  <si>
    <t>-177297633</t>
  </si>
  <si>
    <t>7492652010</t>
  </si>
  <si>
    <t>Montáž kabelů 4- a 5-žílových Al do 25 mm2</t>
  </si>
  <si>
    <t>237090455</t>
  </si>
  <si>
    <t>7492600200</t>
  </si>
  <si>
    <t>Kabely, vodiče, šňůry Al - nn Kabel silový 4 a 5-žílový, plastová izolace 1-AYKY 4x25</t>
  </si>
  <si>
    <t>-1179604099</t>
  </si>
  <si>
    <t>-1654967902</t>
  </si>
  <si>
    <t>7590520599</t>
  </si>
  <si>
    <t>Venkovní vedení kabelová - metalické sítě Plněné 4x0,8 TCEPKPFLE 3 x 4 x 0,8</t>
  </si>
  <si>
    <t>-1062594923</t>
  </si>
  <si>
    <t>7492555020</t>
  </si>
  <si>
    <t>Montáž kabelů vícežílových Cu 12 x 2,5 mm2</t>
  </si>
  <si>
    <t>2142715325</t>
  </si>
  <si>
    <t>7492502150</t>
  </si>
  <si>
    <t>Kabely, vodiče, šňůry Cu - nn Kabel silový více-žílový Cu, plastová izolace CYKY 12J2,5  (12Cx2,5)</t>
  </si>
  <si>
    <t>861948168</t>
  </si>
  <si>
    <t>7492552012</t>
  </si>
  <si>
    <t>Montáž kabelů jednožílových Cu do 70 mm2</t>
  </si>
  <si>
    <t>1447243594</t>
  </si>
  <si>
    <t>7492501240</t>
  </si>
  <si>
    <t>Kabely, vodiče, šňůry Cu - nn Vodič jednožílový Cu, plastová izolace H07V-K 50 žz (CYA)</t>
  </si>
  <si>
    <t>693062324</t>
  </si>
  <si>
    <t>7491151020</t>
  </si>
  <si>
    <t>Montáž trubek ohebných elektroinstalačních vlnitých pancéřových hadic z PVC uložených volně, pod nebo na omítku, na rošt, na stožár apod. průměru do 63 mm</t>
  </si>
  <si>
    <t>-1817216217</t>
  </si>
  <si>
    <t>7491100220</t>
  </si>
  <si>
    <t>Trubková vedení Ohebné elektroinstalační trubky KOPOFLEX  90 rudá</t>
  </si>
  <si>
    <t>887482609</t>
  </si>
  <si>
    <t>7491100200</t>
  </si>
  <si>
    <t>Trubková vedení Ohebné elektroinstalační trubky KOPOFLEX  63 rudá</t>
  </si>
  <si>
    <t>1965190927</t>
  </si>
  <si>
    <t>7491100110</t>
  </si>
  <si>
    <t>Trubková vedení Ohebné elektroinstalační trubky KOPOFLEX  40 rudá</t>
  </si>
  <si>
    <t>-129719219</t>
  </si>
  <si>
    <t>7491251025</t>
  </si>
  <si>
    <t>Montáž lišt elektroinstalačních, kabelových žlabů z PVC-U jednokomorových zaklapávacích rozměru 100/100 - 100/150 mm</t>
  </si>
  <si>
    <t>1331916440</t>
  </si>
  <si>
    <t>7593500090</t>
  </si>
  <si>
    <t>Trasy kabelového vedení Kabelové žlaby (100x100) spodní + vrchní díl plast</t>
  </si>
  <si>
    <t>847042351</t>
  </si>
  <si>
    <t>7593500095</t>
  </si>
  <si>
    <t>Trasy kabelového vedení Kabelové žlaby (100x100) spojka plast</t>
  </si>
  <si>
    <t>-508963801</t>
  </si>
  <si>
    <t>7593500105</t>
  </si>
  <si>
    <t>Trasy kabelového vedení Kabelové žlaby (100x100) T kus plast</t>
  </si>
  <si>
    <t>-878364477</t>
  </si>
  <si>
    <t>7593500100</t>
  </si>
  <si>
    <t>Trasy kabelového vedení Kabelové žlaby (100x100) ohyb xx° + vrchní díl plast</t>
  </si>
  <si>
    <t>-451947188</t>
  </si>
  <si>
    <t>332121117</t>
  </si>
  <si>
    <t>Montáž ukončení kabelů nn v rozvaděči nebo na přístroji izolovaných s označením 7 - 12-ti žílových do 4 mm2</t>
  </si>
  <si>
    <t>-173637728</t>
  </si>
  <si>
    <t>7493151010</t>
  </si>
  <si>
    <t>Montáž osvětlovacích stožárů včetně výstroje sklopných výšky do 12 m</t>
  </si>
  <si>
    <t>-1658263812</t>
  </si>
  <si>
    <t>7493100060</t>
  </si>
  <si>
    <t>Venkovní osvětlení Osvětlovací stožáry sklopné výšky od 10 do 12 m, žárově zinkovaný, vč. výstroje, stožár nesmí mít dvířka (z důvodu neoprávněného vstupu)</t>
  </si>
  <si>
    <t>880271975</t>
  </si>
  <si>
    <t>7493100010</t>
  </si>
  <si>
    <t>Venkovní osvětlení Osvětlovací stožáry sklopné výšky do 6 m, žárově zinkovaný, vč. výstroje, stožár nesmí mít dvířka (z důvodu neoprávněného vstupu)</t>
  </si>
  <si>
    <t>1241350931</t>
  </si>
  <si>
    <t>7493100130</t>
  </si>
  <si>
    <t>Venkovní osvětlení Osvětlovací stožáry pevné Sklápěcí zařízení hydraulické, určeno pro sklápění osvětlovacích stožárů od 9 m do 12 m</t>
  </si>
  <si>
    <t>1457267325</t>
  </si>
  <si>
    <t>7493155510</t>
  </si>
  <si>
    <t>Montáž stožárových rozvodnic s jedním až dvěmi jistícími prvky</t>
  </si>
  <si>
    <t>-1281206139</t>
  </si>
  <si>
    <t>7493102020-R1</t>
  </si>
  <si>
    <t>Stožárová rozvodnice s jedním až dvěma jistícími prvky EKM 1261</t>
  </si>
  <si>
    <t>-1428300487</t>
  </si>
  <si>
    <t>7493152010</t>
  </si>
  <si>
    <t>Montáž ocelových výložníků pro osvětlovací stožáry na sloup nebo stěnu výšky do 6 m jednoramenných</t>
  </si>
  <si>
    <t>-664076687</t>
  </si>
  <si>
    <t>7596950820-R</t>
  </si>
  <si>
    <t>Ocelové stožáry Výložník jednoramenný o délce ramene 1,5m</t>
  </si>
  <si>
    <t>333024054</t>
  </si>
  <si>
    <t>7493152530</t>
  </si>
  <si>
    <t>Montáž svítidla pro železnici na sklopný stožár</t>
  </si>
  <si>
    <t>-948935272</t>
  </si>
  <si>
    <t>7493100640</t>
  </si>
  <si>
    <t>Venkovní osvětlení Svítidla pro železnici LED svítidlo o příkonu do 25 W určené pro osvětlení venkovních prostor veřejnosti přístupných (nástupiště, přechody kolejiště) na ŽDC.</t>
  </si>
  <si>
    <t>2104996276</t>
  </si>
  <si>
    <t>7493100670</t>
  </si>
  <si>
    <t>Venkovní osvětlení Svítidla pro železnici LED svítidlo o příkonu 56 - 100 W určené pro osvětlení venkovních prostor veřejnosti přístupných (nástupiště, přechody kolejiště) na ŽDC.</t>
  </si>
  <si>
    <t>2017778134</t>
  </si>
  <si>
    <t>7493100680</t>
  </si>
  <si>
    <t>Venkovní osvětlení Svítidla pro železnici LED svítidlo o příkonu 101 - 200 W určené pro osvětlení venkovních prostor veřejnosti přístupných (nástupiště, přechody kolejiště) na ŽDC.</t>
  </si>
  <si>
    <t>-1156546156</t>
  </si>
  <si>
    <t>7493653020</t>
  </si>
  <si>
    <t>Montáž skříní přípojkových SS venkovních pro připojení kabelů (i kabelové smyčky) do 240 mm2 kompaktní pilíř s 1-2 sadami jistících prvků</t>
  </si>
  <si>
    <t>687025034</t>
  </si>
  <si>
    <t>7493600210</t>
  </si>
  <si>
    <t>Kabelové a zásuvkové skříně, elektroměrové rozvaděče Smyčkové přípojkové skříně pro vodiče do průřezu 240 mm2 (SS) se 2 sadami pojistkových spodků velikosti 00 kompaktní pilíř včetně základu</t>
  </si>
  <si>
    <t>1383478762</t>
  </si>
  <si>
    <t>7493656015</t>
  </si>
  <si>
    <t>Montáž zásuvkových skříní venkovních na pilíři</t>
  </si>
  <si>
    <t>133759611</t>
  </si>
  <si>
    <t>7493600940</t>
  </si>
  <si>
    <t>Kabelové a zásuvkové skříně, elektroměrové rozvaděče Zásuvková skříň pilířová pro venkovní prostředí - 2x 230/16A + 1x400V/32A</t>
  </si>
  <si>
    <t>45779440</t>
  </si>
  <si>
    <t>1595172268</t>
  </si>
  <si>
    <t>7496700996</t>
  </si>
  <si>
    <t>DŘT, SKŘ, Elektrodispečink, DDTS DŘT a SKŘ skříně pro automatizaci PLC typ_1 (SAIA) Komunikační modul pro PLC - Komunikační modul pro PLC a protokol M-Bus Master pro připojení elektroměrů (například PCD2.F2710) do max 20 slave</t>
  </si>
  <si>
    <t>-1481818221</t>
  </si>
  <si>
    <t>7493156010</t>
  </si>
  <si>
    <t>Montáž rozvaděče pro napájení osvětlení železničních prostranství do 8 kusů 3-f vývodů</t>
  </si>
  <si>
    <t>-1195962493</t>
  </si>
  <si>
    <t>7493102210</t>
  </si>
  <si>
    <t>Venkovní osvětlení Rozvaděče pro napájení osvětlení železničních prostranství pro 5 - 8ks 3-f větví s PLC řídícím systémem</t>
  </si>
  <si>
    <t>-585057287</t>
  </si>
  <si>
    <t>1776144696</t>
  </si>
  <si>
    <t>7494152010</t>
  </si>
  <si>
    <t>Montáž prázdných rozvodnic plastových nebo oceloplechových min. IP 55, třída izolace II, rozměru š do 400 mm, v do 400 mm</t>
  </si>
  <si>
    <t>1759595106</t>
  </si>
  <si>
    <t>7491201560</t>
  </si>
  <si>
    <t>Elektroinstalační materiál Elektroinstalační krabice a rozvodky Bez zapojení Krabicová rozvodka 6455-12, acidur, IP67 4P</t>
  </si>
  <si>
    <t>-599070360</t>
  </si>
  <si>
    <t>7493171012</t>
  </si>
  <si>
    <t>Demontáž osvětlovacích stožárů výšky přes 6 do 14 m</t>
  </si>
  <si>
    <t>1268439457</t>
  </si>
  <si>
    <t>7493173010</t>
  </si>
  <si>
    <t>Demontáž elektrovýzbroje osvětlovacích stožárů do výšky 14 m</t>
  </si>
  <si>
    <t>1901962748</t>
  </si>
  <si>
    <t>7493174015</t>
  </si>
  <si>
    <t>Demontáž svítidel z osvětlovacího stožáru, osvětlovací věže nebo brány trakčního vedení</t>
  </si>
  <si>
    <t>205824643</t>
  </si>
  <si>
    <t>7493172014</t>
  </si>
  <si>
    <t>Demontáž osvětlovací věže příhradové do 40 m</t>
  </si>
  <si>
    <t>-1513889947</t>
  </si>
  <si>
    <t>7494271010</t>
  </si>
  <si>
    <t>Demontáž rozvaděčů rozvodnice nn</t>
  </si>
  <si>
    <t>1938832265</t>
  </si>
  <si>
    <t>5905025110</t>
  </si>
  <si>
    <t>Doplnění stezky štěrkodrtí souvislé</t>
  </si>
  <si>
    <t>1450324660</t>
  </si>
  <si>
    <t>5955101012</t>
  </si>
  <si>
    <t>Kamenivo drcené štěrk frakce 16/32</t>
  </si>
  <si>
    <t>15647564</t>
  </si>
  <si>
    <t>7498154010</t>
  </si>
  <si>
    <t>Měření intenzity osvětlení venkovních železničních prostranství</t>
  </si>
  <si>
    <t>-143491470</t>
  </si>
  <si>
    <t>7499151020</t>
  </si>
  <si>
    <t>Dokončovací práce úprava zapojení stávajících kabelových skříní/rozvaděčů</t>
  </si>
  <si>
    <t>-712291877</t>
  </si>
  <si>
    <t>7491552012</t>
  </si>
  <si>
    <t>Montáž protipožárních ucpávek a tmelů protipožární ucpávka stěnou nebo stropem tloušťky do 50 cm, do EI 90 min.</t>
  </si>
  <si>
    <t>1841462075</t>
  </si>
  <si>
    <t>77843276</t>
  </si>
  <si>
    <t>480564209</t>
  </si>
  <si>
    <t>7494758020.1</t>
  </si>
  <si>
    <t>1816286313</t>
  </si>
  <si>
    <t>7494010572</t>
  </si>
  <si>
    <t>Přístroje pro spínání a ovládání Svornice a pomocný materiál Ostatní Označovací štítek do rozvaděče nn</t>
  </si>
  <si>
    <t>-1044541536</t>
  </si>
  <si>
    <t>9902900200</t>
  </si>
  <si>
    <t>9902200200</t>
  </si>
  <si>
    <t>Doprava dodávek zhotovitele, dodávek objednatele nebo výzisku mechanizací přes 3,5 t objemnějšího kusového materiálu do 20 km</t>
  </si>
  <si>
    <t>-15109522</t>
  </si>
  <si>
    <t>PS 512 269 - žst. Dolní Lipka - doplnění systému EOV</t>
  </si>
  <si>
    <t>01-PS512269 - URS - PS 512269 ŽST Dolní Lipka - doplnění systému EOV</t>
  </si>
  <si>
    <t>3 - Zemní práce - výkopy</t>
  </si>
  <si>
    <t xml:space="preserve">    1 - Zemní práce - protlaky</t>
  </si>
  <si>
    <t>-1147112692</t>
  </si>
  <si>
    <t>-950958458</t>
  </si>
  <si>
    <t>Zemní práce - protlaky</t>
  </si>
  <si>
    <t>286137161</t>
  </si>
  <si>
    <t>286148020-R1</t>
  </si>
  <si>
    <t>trubka pro protlak DN do 160</t>
  </si>
  <si>
    <t>-935548951</t>
  </si>
  <si>
    <t>00572470</t>
  </si>
  <si>
    <t>osivo směs travní univerzál</t>
  </si>
  <si>
    <t>-1453495162</t>
  </si>
  <si>
    <t>-1600414971</t>
  </si>
  <si>
    <t>02-PS512269 - ÚOŽI - PS 512269 ŽST Dolní Lipka - doplnění systému EOV</t>
  </si>
  <si>
    <t>-612648953</t>
  </si>
  <si>
    <t>322348277</t>
  </si>
  <si>
    <t>7492501930R</t>
  </si>
  <si>
    <t>Kabely, vodiče, šňůry Cu - nn Kabel silový 4 a 5-žílový Cu, plastová izolace CYKY 4O6 (4Dx6)</t>
  </si>
  <si>
    <t>313888968</t>
  </si>
  <si>
    <t>7492501715</t>
  </si>
  <si>
    <t>Kabely, vodiče, šňůry Cu - nn Kabel silový 2 a 3-žílový Cu, plastová izolace CYKY 2O6 (2Dx6), NYM-O 2x6</t>
  </si>
  <si>
    <t>151237158</t>
  </si>
  <si>
    <t>7492652014</t>
  </si>
  <si>
    <t>Montáž kabelů 4- a 5-žílových Al do 150 mm2</t>
  </si>
  <si>
    <t>-2066016949</t>
  </si>
  <si>
    <t>7492600230</t>
  </si>
  <si>
    <t>Kabely, vodiče, šňůry Al - nn Kabel silový 4 a 5-žílový, plastová izolace 1-AYKY 4x70</t>
  </si>
  <si>
    <t>-1698993135</t>
  </si>
  <si>
    <t>7492751024</t>
  </si>
  <si>
    <t>Montáž ukončení kabelů nn v rozvaděči nebo na přístroji izolovaných s označením 2 - 5-ti žílových do 70 mm2</t>
  </si>
  <si>
    <t>-2020159881</t>
  </si>
  <si>
    <t>7593500110</t>
  </si>
  <si>
    <t>Trasy kabelového vedení Kabelové žlaby (120x100) spodní + vrchní díl plast</t>
  </si>
  <si>
    <t>1729377082</t>
  </si>
  <si>
    <t>7593500125</t>
  </si>
  <si>
    <t>Trasy kabelového vedení Kabelové žlaby (120x100) T kus plast</t>
  </si>
  <si>
    <t>696363888</t>
  </si>
  <si>
    <t>7593500115</t>
  </si>
  <si>
    <t>Trasy kabelového vedení Kabelové žlaby (120x100) spojka plast</t>
  </si>
  <si>
    <t>-1644771862</t>
  </si>
  <si>
    <t>-1739247493</t>
  </si>
  <si>
    <t>7492400460R</t>
  </si>
  <si>
    <t>Kabely, vodiče - Označovací štítek na kabel (100 ks)</t>
  </si>
  <si>
    <t>-1498335004</t>
  </si>
  <si>
    <t>7493351022</t>
  </si>
  <si>
    <t>Montáž elektrického ohřevu výhybek (EOV) kompletní topné soupravy na jednoduchou výhybku soustavy S49, R65 a UIC60 s poloměrem odbočení 300 m</t>
  </si>
  <si>
    <t>380994428</t>
  </si>
  <si>
    <t>7493351060</t>
  </si>
  <si>
    <t>Montáž elektrického ohřevu výhybek (EOV) kompletní topné soupravy na výhybku JT6°</t>
  </si>
  <si>
    <t>987993021</t>
  </si>
  <si>
    <t>7493300210-R00</t>
  </si>
  <si>
    <t>Elektrický ohřev výhybek (EOV) Topná souprava pro výhybku J-S49-1:9-300-P a J-T-6°-L</t>
  </si>
  <si>
    <t>-2001505092</t>
  </si>
  <si>
    <t>7493352010</t>
  </si>
  <si>
    <t>Montáž rozvaděče pro elektrický ohřev výhybky silového pro připojení základních výhybkových jednotek do 8 kusů 3-f vývodů</t>
  </si>
  <si>
    <t>919661421</t>
  </si>
  <si>
    <t>7493300030-R01</t>
  </si>
  <si>
    <t>ROZVADĚČ EOV SILOVÝ NAPÁJECÍ - REOV1</t>
  </si>
  <si>
    <t>-776869372</t>
  </si>
  <si>
    <t>7493300030-R02</t>
  </si>
  <si>
    <t>ROZVADĚČ EOV SILOVÝ NAPÁJECÍ - REOV2</t>
  </si>
  <si>
    <t>299552894</t>
  </si>
  <si>
    <t>7493352025</t>
  </si>
  <si>
    <t>Montáž rozvaděče pro elektrický ohřev výhybky řídícího software do PLC řídící jednotky EOV - 1x výhybka</t>
  </si>
  <si>
    <t>291163745</t>
  </si>
  <si>
    <t>7493352020</t>
  </si>
  <si>
    <t>Montáž rozvaděče pro elektrický ohřev výhybky řídící PLC jednotky do rozvaděče EOV</t>
  </si>
  <si>
    <t>-1190858200</t>
  </si>
  <si>
    <t>7493300030-R03</t>
  </si>
  <si>
    <t>HARDWARE + ZÁKLADNÍ SOFTWARE PRO ROZVADĚČ EOV</t>
  </si>
  <si>
    <t>-1621223321</t>
  </si>
  <si>
    <t>7493351110</t>
  </si>
  <si>
    <t>Montáž elektrického ohřevu výhybek (EOV) topné tyče teplotního čidla</t>
  </si>
  <si>
    <t>1982984516</t>
  </si>
  <si>
    <t>7493351115</t>
  </si>
  <si>
    <t>Montáž elektrického ohřevu výhybek (EOV) topné tyče srážkového čidla včetně držáku</t>
  </si>
  <si>
    <t>-2061958077</t>
  </si>
  <si>
    <t>7493300770-R04</t>
  </si>
  <si>
    <t>ROZVADĚČ EOV - SADA KOLEJOVÉHO TEPLOMĚRU, ČIDLA SRÁŽEK A VENKOVNÍ TEPLOTY</t>
  </si>
  <si>
    <t>-1597852574</t>
  </si>
  <si>
    <t>7493351120</t>
  </si>
  <si>
    <t>Montáž elektrického ohřevu výhybek (EOV) topné tyče ochranné klece</t>
  </si>
  <si>
    <t>-1926148766</t>
  </si>
  <si>
    <t>7493300760-R05</t>
  </si>
  <si>
    <t>Elektrický ohřev výhybek (EOV) Příslušenství Klec ochranná</t>
  </si>
  <si>
    <t>-1107403646</t>
  </si>
  <si>
    <t>7493300980-R06</t>
  </si>
  <si>
    <t>VERIFIKACE POVELŮ A SIGNÁLŮ NA 1 KS ROZVADĚČE EOV</t>
  </si>
  <si>
    <t>988029989</t>
  </si>
  <si>
    <t>7493400090</t>
  </si>
  <si>
    <t>Elektrické předtápěcí zařízení ( EPZ ) Ovládací panely Odzkoušení (okruh OV, EOV) (na okruh OV/výhybku)</t>
  </si>
  <si>
    <t>-1960565728</t>
  </si>
  <si>
    <t>-92647297</t>
  </si>
  <si>
    <t>SO 01 - Přejezd</t>
  </si>
  <si>
    <t>5913235020</t>
  </si>
  <si>
    <t>Dělení AB komunikace řezáním hloubky do 20 cm</t>
  </si>
  <si>
    <t>5913240020</t>
  </si>
  <si>
    <t>Odstranění AB komunikace odtěžením nebo frézováním hloubky do 20 cm</t>
  </si>
  <si>
    <t>9902100500</t>
  </si>
  <si>
    <t>Doprava dodávek zhotovitele, dodávek objednatele nebo výzisku mechanizací přes 3,5 t sypanin do 60 km</t>
  </si>
  <si>
    <t>9909000600</t>
  </si>
  <si>
    <t>Poplatek za recyklaci odpadu (asfaltové směsi, kusový beton)</t>
  </si>
  <si>
    <t>5913215020</t>
  </si>
  <si>
    <t>Demontáž kolejnicových dílů přejezdu ochranná kolejnice</t>
  </si>
  <si>
    <t>5906140200</t>
  </si>
  <si>
    <t>Demontáž kolejového roštu koleje v ose koleje pražce betonové tv. S49 rozdělení "d"</t>
  </si>
  <si>
    <t>9902200700</t>
  </si>
  <si>
    <t>Doprava dodávek zhotovitele, dodávek objednatele nebo výzisku mechanizací přes 3,5 t objemnějšího kusového materiálu do 100 km</t>
  </si>
  <si>
    <t>9909000300</t>
  </si>
  <si>
    <t>Poplatek za likvidaci dřevěných kolejnicových podpor</t>
  </si>
  <si>
    <t>9909000400</t>
  </si>
  <si>
    <t>Poplatek za likvidaci plastových součástí</t>
  </si>
  <si>
    <t>5905050060</t>
  </si>
  <si>
    <t>Souvislá výměna KL se snesením KR koleje pražce betonové rozdělení "d"</t>
  </si>
  <si>
    <t>9909000100</t>
  </si>
  <si>
    <t>Poplatek za uložení suti nebo hmot na oficiální skládku</t>
  </si>
  <si>
    <t>5906130390</t>
  </si>
  <si>
    <t>Montáž kolejového roštu v ose koleje pražce betonové vystrojené tv. S49 rozdělení "d" - pod přejezdem "u"</t>
  </si>
  <si>
    <t>5958128010</t>
  </si>
  <si>
    <t>Komplety ŽS 4 (šroub RS 1, matice M 24, podložka Fe6, svěrka ŽS4)</t>
  </si>
  <si>
    <t>5958125010</t>
  </si>
  <si>
    <t>Komplety s antikorozní úpravou ŽS 4 (svěrka ŽS4, šroub RS 1, matice M24, podložka Fe6)</t>
  </si>
  <si>
    <t>5958158005</t>
  </si>
  <si>
    <t>Podložka pryžová pod patu kolejnice S49 183/126/6</t>
  </si>
  <si>
    <t>9901000700</t>
  </si>
  <si>
    <t>Doprava dodávek zhotovitele, dodávek objednatele nebo výzisku mechanizací o nosnosti do 3,5 t do 100 km</t>
  </si>
  <si>
    <t>5905105030</t>
  </si>
  <si>
    <t>Doplnění KL kamenivem souvisle strojně v koleji</t>
  </si>
  <si>
    <t>5955101000</t>
  </si>
  <si>
    <t>Kamenivo drcené štěrk frakce 31,5/63 třídy BI</t>
  </si>
  <si>
    <t>9902100300</t>
  </si>
  <si>
    <t>Doprava dodávek zhotovitele, dodávek objednatele nebo výzisku mechanizací přes 3,5 t sypanin  do 30 km</t>
  </si>
  <si>
    <t>5909031020</t>
  </si>
  <si>
    <t>Úprava GPK koleje směrové a výškové uspořádání pražce betonové</t>
  </si>
  <si>
    <t>5907015040</t>
  </si>
  <si>
    <t>Ojedinělá výměna kolejnic stávající upevnění tv. S49 rozdělení "d"</t>
  </si>
  <si>
    <t>5910020030</t>
  </si>
  <si>
    <t>Svařování kolejnic termitem plný předehřev standardní spára svar sériový tv. S49</t>
  </si>
  <si>
    <t>svar</t>
  </si>
  <si>
    <t>5910035030</t>
  </si>
  <si>
    <t>Dosažení dovolené upínací teploty v BK prodloužením kolejnicového pásu v koleji tv. S49</t>
  </si>
  <si>
    <t>5910040320</t>
  </si>
  <si>
    <t>Umožnění volné dilatace kolejnice demontáž upevňovadel s osazením kluzných podložek rozdělení pražců "d"</t>
  </si>
  <si>
    <t>5910040420</t>
  </si>
  <si>
    <t>Umožnění volné dilatace kolejnice montáž upevňovadel s odstraněním kluzných podložek rozdělení pražců "d"</t>
  </si>
  <si>
    <t>5913040220</t>
  </si>
  <si>
    <t>Montáž celopryžové přejezdové konstrukce silně zatížené v koleji část vnitřní</t>
  </si>
  <si>
    <t>5963101035</t>
  </si>
  <si>
    <t>Přejezd celopryžový Strail panel vnitřní</t>
  </si>
  <si>
    <t>5963101045</t>
  </si>
  <si>
    <t>Přejezd celopryžový Strail kolejová opěrka</t>
  </si>
  <si>
    <t>5963101050</t>
  </si>
  <si>
    <t>Přejezd celopryžový Strail spínací táhlo střední 1200 mm</t>
  </si>
  <si>
    <t>5963101085</t>
  </si>
  <si>
    <t>Přejezd celopryžový Strail spínací táhlo 1200 mm</t>
  </si>
  <si>
    <t>5963101135</t>
  </si>
  <si>
    <t>Přejezd celopryžový Strail pojistka protu posuvu</t>
  </si>
  <si>
    <t>5963101055</t>
  </si>
  <si>
    <t>Přejezd celopryžový Strail náběhový klín pero</t>
  </si>
  <si>
    <t>5963101060</t>
  </si>
  <si>
    <t>Přejezd celopryžový Strail náběhový klín drážka</t>
  </si>
  <si>
    <t>9902201200</t>
  </si>
  <si>
    <t>Doprava dodávek zhotovitele, dodávek objednatele nebo výzisku mechanizací přes 3,5 t objemnějšího kusového materiálu do 350 km</t>
  </si>
  <si>
    <t>9902209100</t>
  </si>
  <si>
    <t>Doprava dodávek zhotovitele, dodávek objednatele nebo výzisku mechanizací přes 3,5 t objemnějšího kusového materiálu příplatek za každý další 1 km</t>
  </si>
  <si>
    <t>5913255040</t>
  </si>
  <si>
    <t>Zřízení konstrukce vozovky asfaltobetonové s vrstvami 20 cm</t>
  </si>
  <si>
    <t>919112223</t>
  </si>
  <si>
    <t>Řezání spár pro vytvoření komůrky š 15 mm hl 30 mm pro těsnící zálivku v živičném krytu</t>
  </si>
  <si>
    <t>919121122</t>
  </si>
  <si>
    <t>Těsnění spár zálivkou za studena pro komůrky š 15 mm hl 30 mm s těsnicím profilem</t>
  </si>
  <si>
    <t>5963146010</t>
  </si>
  <si>
    <t>Asfaltový beton ACL 16S 50/70 hrubozrnný-ložní vrstva</t>
  </si>
  <si>
    <t>5963146000</t>
  </si>
  <si>
    <t>Asfaltový beton ACO 11S 50/70 střednězrnný-obrusná vrstva</t>
  </si>
  <si>
    <t>9903100100</t>
  </si>
  <si>
    <t>Přeprava mechanizace na místo prováděných prací o hmotnosti do 12 t přes 50 do 100 km</t>
  </si>
  <si>
    <t>9903200100</t>
  </si>
  <si>
    <t>Přeprava mechanizace na místo prováděných prací o hmotnosti přes 12 t přes 50 do 100 km</t>
  </si>
  <si>
    <t>9903200200</t>
  </si>
  <si>
    <t>Přeprava mechanizace na místo prováděných prací o hmotnosti přes 12 t do 200 km</t>
  </si>
  <si>
    <t>03000-1000</t>
  </si>
  <si>
    <t>Zařízení a vybavení staveniště při velikosti nákladů - přes 1 do 3 mil. Kč</t>
  </si>
  <si>
    <t>kpl.</t>
  </si>
  <si>
    <t>04000-1000</t>
  </si>
  <si>
    <t>Inženýrská činnost - koordinační a kompletační činnost</t>
  </si>
  <si>
    <t>07000-1000</t>
  </si>
  <si>
    <t>Výluka silničního provozu se zajištěním objížďky</t>
  </si>
  <si>
    <t>SO 02 - Výhybky</t>
  </si>
  <si>
    <t>5906010030</t>
  </si>
  <si>
    <t>Ruční výměna pražce v KL zapuštěném pražec dřevěný výhybkový délky do 3 m</t>
  </si>
  <si>
    <t>5906010040</t>
  </si>
  <si>
    <t>Ruční výměna pražce v KL zapuštěném pražec dřevěný výhybkový délky přes 3 do 4 m</t>
  </si>
  <si>
    <t>5906010050</t>
  </si>
  <si>
    <t>Ruční výměna pražce v KL zapuštěném pražec dřevěný výhybkový délky přes 4 do 5 m</t>
  </si>
  <si>
    <t>5907055030</t>
  </si>
  <si>
    <t>Vrtání kolejnic otvor o průměru přes 23 mm</t>
  </si>
  <si>
    <t>5908050010</t>
  </si>
  <si>
    <t>Výměna upevnění podkladnicového komplety</t>
  </si>
  <si>
    <t>úl.pl.</t>
  </si>
  <si>
    <t>5908052010</t>
  </si>
  <si>
    <t>Výměna podložky pryžové pod patu kolejnice</t>
  </si>
  <si>
    <t>5908053150</t>
  </si>
  <si>
    <t>Výměna drobného kolejiva šroub svěrkový tv. T</t>
  </si>
  <si>
    <t>5908053270</t>
  </si>
  <si>
    <t>Výměna drobného kolejiva vložka "M"</t>
  </si>
  <si>
    <t>5908060020</t>
  </si>
  <si>
    <t>Oprava rozchodu koleje přebitím podkladnice 4 vrtule</t>
  </si>
  <si>
    <t>5908063020</t>
  </si>
  <si>
    <t>Oprava rozchodu koleje otočením nebo záměnou rozponových svěrek</t>
  </si>
  <si>
    <t>5910035130</t>
  </si>
  <si>
    <t>Dosažení dovolené upínací teploty v BK prodloužením kolejnicového pásu ve výhybce tv. S49</t>
  </si>
  <si>
    <t>5910050010</t>
  </si>
  <si>
    <t>Umožnění volné dilatace dílů výhybek demontáž upevňovadel výhybka I. generace</t>
  </si>
  <si>
    <t>5910050110</t>
  </si>
  <si>
    <t>Umožnění volné dilatace dílů výhybek montáž upevňovadel výhybka I. generace</t>
  </si>
  <si>
    <t>5910040310</t>
  </si>
  <si>
    <t>Umožnění volné dilatace kolejnice demontáž upevňovadel s osazením kluzných podložek rozdělení pražců "c"</t>
  </si>
  <si>
    <t>5910040410</t>
  </si>
  <si>
    <t>Umožnění volné dilatace kolejnice montáž upevňovadel s odstraněním kluzných podložek rozdělení pražců "c"</t>
  </si>
  <si>
    <t>5909041010</t>
  </si>
  <si>
    <t>Úprava GPK výhybky směrové a výškové uspořádání pražce dřevěné nebo ocelové</t>
  </si>
  <si>
    <t>5909031010</t>
  </si>
  <si>
    <t>Úprava GPK koleje směrové a výškové uspořádání pražce dřevěné nebo ocelové</t>
  </si>
  <si>
    <t>5905105040</t>
  </si>
  <si>
    <t>Doplnění KL kamenivem souvisle strojně ve výhybce</t>
  </si>
  <si>
    <t>5905110020</t>
  </si>
  <si>
    <t>Snížení KL pod patou kolejnice ve výhybce</t>
  </si>
  <si>
    <t>5911305020</t>
  </si>
  <si>
    <t>Oprava a seřízení výměnové části výhybky jednoduché s hákovým závěrem pérové jazyky jednozávěrové soustavy S49 + T</t>
  </si>
  <si>
    <t>01200-2000</t>
  </si>
  <si>
    <t>Geodetické práce - před opravou</t>
  </si>
  <si>
    <t>01200-2000.1</t>
  </si>
  <si>
    <t>Geodetické práce - v průběhu opravy</t>
  </si>
  <si>
    <t>l.</t>
  </si>
  <si>
    <t>SO 03 - Demontáž v.č. 7,8</t>
  </si>
  <si>
    <t>5999010010</t>
  </si>
  <si>
    <t>Vyjmutí a snesení konstrukcí nebo dílů hmotnosti do 10 t</t>
  </si>
  <si>
    <t>5911655050</t>
  </si>
  <si>
    <t>Demontáž jednoduché výhybky na úložišti dřevěné pražce soustavy T</t>
  </si>
  <si>
    <t>5906140235</t>
  </si>
  <si>
    <t>Demontáž kolejového roštu koleje v ose koleje pražce betonové tv. T rozdělení "c"</t>
  </si>
  <si>
    <t>5915025010</t>
  </si>
  <si>
    <t>Úprava vrstvy KL po snesení kolejového roštu koleje nebo výhybky</t>
  </si>
  <si>
    <t>5905055020</t>
  </si>
  <si>
    <t>Odstranění stávajícího kolejového lože odtěžením ve výhybce</t>
  </si>
  <si>
    <t>5906130070</t>
  </si>
  <si>
    <t>Montáž kolejového roštu v ose koleje pražce dřevěné nevystrojené tv. S49 rozdělení "c"</t>
  </si>
  <si>
    <t>5906130380</t>
  </si>
  <si>
    <t>Montáž kolejového roštu v ose koleje pražce betonové vystrojené tv. S49 rozdělení "c"</t>
  </si>
  <si>
    <t>5905060010</t>
  </si>
  <si>
    <t>Zřízení nového kolejového lože v koleji</t>
  </si>
  <si>
    <t>5914120010</t>
  </si>
  <si>
    <t>Demontáž nástupiště úrovňového sypaného v celé šíři</t>
  </si>
  <si>
    <t>5914110050</t>
  </si>
  <si>
    <t>Oprava nástupiště sypaného z kameniva úprava v celém profilu</t>
  </si>
  <si>
    <t>Zařízení a vybavení staveniště při velikosti nákladů - do 1 mil. Kč</t>
  </si>
  <si>
    <t>SO 04 - Materiál obj.- Nevyplňovat</t>
  </si>
  <si>
    <t xml:space="preserve">D1 - SO 01 </t>
  </si>
  <si>
    <t>D2 - SO 02</t>
  </si>
  <si>
    <t>D3 - SO 03</t>
  </si>
  <si>
    <t xml:space="preserve">SO 01 </t>
  </si>
  <si>
    <t>Pol1</t>
  </si>
  <si>
    <t>Pražec betonový SB 8 vystrojený užitý</t>
  </si>
  <si>
    <t>Pol2</t>
  </si>
  <si>
    <t>Kolejnice S 49 užitá</t>
  </si>
  <si>
    <t>Pol3</t>
  </si>
  <si>
    <t>Pražce dřevěné výhybkové dub skupina 4 150x260</t>
  </si>
  <si>
    <t>Pol4</t>
  </si>
  <si>
    <t>Kolejnice S49 užité</t>
  </si>
  <si>
    <t>D3</t>
  </si>
  <si>
    <t>Pol5</t>
  </si>
  <si>
    <t>Pražec betonový SB 5 vystrojený užitý</t>
  </si>
  <si>
    <t>99 - VON</t>
  </si>
  <si>
    <t>VRN - Vedlejší rozpočtové náklady</t>
  </si>
  <si>
    <t xml:space="preserve">    VRN4 - Inženýrská činnost</t>
  </si>
  <si>
    <t xml:space="preserve">    VRN7 - Provozní vlivy</t>
  </si>
  <si>
    <t>VRN</t>
  </si>
  <si>
    <t>Vedlejší rozpočtové náklady</t>
  </si>
  <si>
    <t>022121001</t>
  </si>
  <si>
    <t>Geodetické práce Diagnostika technické infrastruktury Vytýčení trasy inženýrských sítí</t>
  </si>
  <si>
    <t>%</t>
  </si>
  <si>
    <t>99479697</t>
  </si>
  <si>
    <t>023122001</t>
  </si>
  <si>
    <t>Projektové práce Projektová dokumentace - přípravné práce Projekt opravy zabezpečovacích, sdělovacích, elektrických zařízení</t>
  </si>
  <si>
    <t>-1462242388</t>
  </si>
  <si>
    <t>023131011</t>
  </si>
  <si>
    <t>Projektové práce Dokumentace skutečného provedení zabezpečovacích, sdělovacích, elektrických zařízení</t>
  </si>
  <si>
    <t>-170938480</t>
  </si>
  <si>
    <t>024101301</t>
  </si>
  <si>
    <t>Inženýrská činnost posudky (např. statické aj.) a dozory</t>
  </si>
  <si>
    <t>-832983375</t>
  </si>
  <si>
    <t>030003003</t>
  </si>
  <si>
    <t>Zařízení a vybavení staveniště při velikosti nákladů přes 5 do 20 mil. Kč</t>
  </si>
  <si>
    <t>-1933437228</t>
  </si>
  <si>
    <t>033121001</t>
  </si>
  <si>
    <t>Provozní vlivy Rušení prací železničním provozem širá trať nebo dopravny s kolejovým rozvětvením s počtem vlaků za směnu 8,5 hod. do 25</t>
  </si>
  <si>
    <t>1311373279</t>
  </si>
  <si>
    <t>045002000</t>
  </si>
  <si>
    <t>Kompletační a koordinační činnost</t>
  </si>
  <si>
    <t>705714373</t>
  </si>
  <si>
    <t>VRN4</t>
  </si>
  <si>
    <t>Inženýrská činnost</t>
  </si>
  <si>
    <t>041103000</t>
  </si>
  <si>
    <t>Autorský dozor projektanta</t>
  </si>
  <si>
    <t>…</t>
  </si>
  <si>
    <t>503949620</t>
  </si>
  <si>
    <t>049103000</t>
  </si>
  <si>
    <t>Náklady vzniklé v souvislosti s realizací stavby</t>
  </si>
  <si>
    <t>826813526</t>
  </si>
  <si>
    <t>VRN7</t>
  </si>
  <si>
    <t>Provozní vlivy</t>
  </si>
  <si>
    <t>074002000</t>
  </si>
  <si>
    <t>Železniční a městský kolejový provoz</t>
  </si>
  <si>
    <t>1931391261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</si>
</sst>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20-001-30-113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zabezpečovacího zařízení v žst. Dolní Lipka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14. 1. 2020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>Pavel Pospíšil, DiS.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ROUND(AG95+SUM(AG99:AG105)+AG108+AG110+AG113+AG116+SUM(AG119:AG123),2)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ROUND(AS95+SUM(AS99:AS105)+AS108+AS110+AS113+AS116+SUM(AS119:AS123),2)</f>
        <v>0</v>
      </c>
      <c r="AT94" s="111">
        <f>ROUND(SUM(AV94:AW94),2)</f>
        <v>0</v>
      </c>
      <c r="AU94" s="112">
        <f>ROUND(AU95+SUM(AU99:AU105)+AU108+AU110+AU113+AU116+SUM(AU119:AU123),5)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ROUND(AZ95+SUM(AZ99:AZ105)+AZ108+AZ110+AZ113+AZ116+SUM(AZ119:AZ123),2)</f>
        <v>0</v>
      </c>
      <c r="BA94" s="111">
        <f>ROUND(BA95+SUM(BA99:BA105)+BA108+BA110+BA113+BA116+SUM(BA119:BA123),2)</f>
        <v>0</v>
      </c>
      <c r="BB94" s="111">
        <f>ROUND(BB95+SUM(BB99:BB105)+BB108+BB110+BB113+BB116+SUM(BB119:BB123),2)</f>
        <v>0</v>
      </c>
      <c r="BC94" s="111">
        <f>ROUND(BC95+SUM(BC99:BC105)+BC108+BC110+BC113+BC116+SUM(BC119:BC123),2)</f>
        <v>0</v>
      </c>
      <c r="BD94" s="113">
        <f>ROUND(BD95+SUM(BD99:BD105)+BD108+BD110+BD113+BD116+SUM(BD119:BD123),2)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24.75" customHeight="1">
      <c r="A95" s="7"/>
      <c r="B95" s="116"/>
      <c r="C95" s="117"/>
      <c r="D95" s="118" t="s">
        <v>78</v>
      </c>
      <c r="E95" s="118"/>
      <c r="F95" s="118"/>
      <c r="G95" s="118"/>
      <c r="H95" s="118"/>
      <c r="I95" s="119"/>
      <c r="J95" s="118" t="s">
        <v>79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ROUND(SUM(AG96:AG98),2)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80</v>
      </c>
      <c r="AR95" s="123"/>
      <c r="AS95" s="124">
        <f>ROUND(SUM(AS96:AS98),2)</f>
        <v>0</v>
      </c>
      <c r="AT95" s="125">
        <f>ROUND(SUM(AV95:AW95),2)</f>
        <v>0</v>
      </c>
      <c r="AU95" s="126">
        <f>ROUND(SUM(AU96:AU98),5)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ROUND(SUM(AZ96:AZ98),2)</f>
        <v>0</v>
      </c>
      <c r="BA95" s="125">
        <f>ROUND(SUM(BA96:BA98),2)</f>
        <v>0</v>
      </c>
      <c r="BB95" s="125">
        <f>ROUND(SUM(BB96:BB98),2)</f>
        <v>0</v>
      </c>
      <c r="BC95" s="125">
        <f>ROUND(SUM(BC96:BC98),2)</f>
        <v>0</v>
      </c>
      <c r="BD95" s="127">
        <f>ROUND(SUM(BD96:BD98),2)</f>
        <v>0</v>
      </c>
      <c r="BE95" s="7"/>
      <c r="BS95" s="128" t="s">
        <v>73</v>
      </c>
      <c r="BT95" s="128" t="s">
        <v>81</v>
      </c>
      <c r="BU95" s="128" t="s">
        <v>75</v>
      </c>
      <c r="BV95" s="128" t="s">
        <v>76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0" s="4" customFormat="1" ht="16.5" customHeight="1">
      <c r="A96" s="129" t="s">
        <v>84</v>
      </c>
      <c r="B96" s="67"/>
      <c r="C96" s="130"/>
      <c r="D96" s="130"/>
      <c r="E96" s="131" t="s">
        <v>85</v>
      </c>
      <c r="F96" s="131"/>
      <c r="G96" s="131"/>
      <c r="H96" s="131"/>
      <c r="I96" s="131"/>
      <c r="J96" s="130"/>
      <c r="K96" s="131" t="s">
        <v>86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'01 - Technologie zabezpeč...'!J32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87</v>
      </c>
      <c r="AR96" s="69"/>
      <c r="AS96" s="134">
        <v>0</v>
      </c>
      <c r="AT96" s="135">
        <f>ROUND(SUM(AV96:AW96),2)</f>
        <v>0</v>
      </c>
      <c r="AU96" s="136">
        <f>'01 - Technologie zabezpeč...'!P121</f>
        <v>0</v>
      </c>
      <c r="AV96" s="135">
        <f>'01 - Technologie zabezpeč...'!J35</f>
        <v>0</v>
      </c>
      <c r="AW96" s="135">
        <f>'01 - Technologie zabezpeč...'!J36</f>
        <v>0</v>
      </c>
      <c r="AX96" s="135">
        <f>'01 - Technologie zabezpeč...'!J37</f>
        <v>0</v>
      </c>
      <c r="AY96" s="135">
        <f>'01 - Technologie zabezpeč...'!J38</f>
        <v>0</v>
      </c>
      <c r="AZ96" s="135">
        <f>'01 - Technologie zabezpeč...'!F35</f>
        <v>0</v>
      </c>
      <c r="BA96" s="135">
        <f>'01 - Technologie zabezpeč...'!F36</f>
        <v>0</v>
      </c>
      <c r="BB96" s="135">
        <f>'01 - Technologie zabezpeč...'!F37</f>
        <v>0</v>
      </c>
      <c r="BC96" s="135">
        <f>'01 - Technologie zabezpeč...'!F38</f>
        <v>0</v>
      </c>
      <c r="BD96" s="137">
        <f>'01 - Technologie zabezpeč...'!F39</f>
        <v>0</v>
      </c>
      <c r="BE96" s="4"/>
      <c r="BT96" s="138" t="s">
        <v>83</v>
      </c>
      <c r="BV96" s="138" t="s">
        <v>76</v>
      </c>
      <c r="BW96" s="138" t="s">
        <v>88</v>
      </c>
      <c r="BX96" s="138" t="s">
        <v>82</v>
      </c>
      <c r="CL96" s="138" t="s">
        <v>1</v>
      </c>
    </row>
    <row r="97" spans="1:90" s="4" customFormat="1" ht="16.5" customHeight="1">
      <c r="A97" s="129" t="s">
        <v>84</v>
      </c>
      <c r="B97" s="67"/>
      <c r="C97" s="130"/>
      <c r="D97" s="130"/>
      <c r="E97" s="131" t="s">
        <v>89</v>
      </c>
      <c r="F97" s="131"/>
      <c r="G97" s="131"/>
      <c r="H97" s="131"/>
      <c r="I97" s="131"/>
      <c r="J97" s="130"/>
      <c r="K97" s="131" t="s">
        <v>90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'02 - Zemní práce'!J32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87</v>
      </c>
      <c r="AR97" s="69"/>
      <c r="AS97" s="134">
        <v>0</v>
      </c>
      <c r="AT97" s="135">
        <f>ROUND(SUM(AV97:AW97),2)</f>
        <v>0</v>
      </c>
      <c r="AU97" s="136">
        <f>'02 - Zemní práce'!P122</f>
        <v>0</v>
      </c>
      <c r="AV97" s="135">
        <f>'02 - Zemní práce'!J35</f>
        <v>0</v>
      </c>
      <c r="AW97" s="135">
        <f>'02 - Zemní práce'!J36</f>
        <v>0</v>
      </c>
      <c r="AX97" s="135">
        <f>'02 - Zemní práce'!J37</f>
        <v>0</v>
      </c>
      <c r="AY97" s="135">
        <f>'02 - Zemní práce'!J38</f>
        <v>0</v>
      </c>
      <c r="AZ97" s="135">
        <f>'02 - Zemní práce'!F35</f>
        <v>0</v>
      </c>
      <c r="BA97" s="135">
        <f>'02 - Zemní práce'!F36</f>
        <v>0</v>
      </c>
      <c r="BB97" s="135">
        <f>'02 - Zemní práce'!F37</f>
        <v>0</v>
      </c>
      <c r="BC97" s="135">
        <f>'02 - Zemní práce'!F38</f>
        <v>0</v>
      </c>
      <c r="BD97" s="137">
        <f>'02 - Zemní práce'!F39</f>
        <v>0</v>
      </c>
      <c r="BE97" s="4"/>
      <c r="BT97" s="138" t="s">
        <v>83</v>
      </c>
      <c r="BV97" s="138" t="s">
        <v>76</v>
      </c>
      <c r="BW97" s="138" t="s">
        <v>91</v>
      </c>
      <c r="BX97" s="138" t="s">
        <v>82</v>
      </c>
      <c r="CL97" s="138" t="s">
        <v>1</v>
      </c>
    </row>
    <row r="98" spans="1:90" s="4" customFormat="1" ht="16.5" customHeight="1">
      <c r="A98" s="129" t="s">
        <v>84</v>
      </c>
      <c r="B98" s="67"/>
      <c r="C98" s="130"/>
      <c r="D98" s="130"/>
      <c r="E98" s="131" t="s">
        <v>92</v>
      </c>
      <c r="F98" s="131"/>
      <c r="G98" s="131"/>
      <c r="H98" s="131"/>
      <c r="I98" s="131"/>
      <c r="J98" s="130"/>
      <c r="K98" s="131" t="s">
        <v>93</v>
      </c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2">
        <f>'03 - Klimatizace'!J32</f>
        <v>0</v>
      </c>
      <c r="AH98" s="130"/>
      <c r="AI98" s="130"/>
      <c r="AJ98" s="130"/>
      <c r="AK98" s="130"/>
      <c r="AL98" s="130"/>
      <c r="AM98" s="130"/>
      <c r="AN98" s="132">
        <f>SUM(AG98,AT98)</f>
        <v>0</v>
      </c>
      <c r="AO98" s="130"/>
      <c r="AP98" s="130"/>
      <c r="AQ98" s="133" t="s">
        <v>87</v>
      </c>
      <c r="AR98" s="69"/>
      <c r="AS98" s="134">
        <v>0</v>
      </c>
      <c r="AT98" s="135">
        <f>ROUND(SUM(AV98:AW98),2)</f>
        <v>0</v>
      </c>
      <c r="AU98" s="136">
        <f>'03 - Klimatizace'!P123</f>
        <v>0</v>
      </c>
      <c r="AV98" s="135">
        <f>'03 - Klimatizace'!J35</f>
        <v>0</v>
      </c>
      <c r="AW98" s="135">
        <f>'03 - Klimatizace'!J36</f>
        <v>0</v>
      </c>
      <c r="AX98" s="135">
        <f>'03 - Klimatizace'!J37</f>
        <v>0</v>
      </c>
      <c r="AY98" s="135">
        <f>'03 - Klimatizace'!J38</f>
        <v>0</v>
      </c>
      <c r="AZ98" s="135">
        <f>'03 - Klimatizace'!F35</f>
        <v>0</v>
      </c>
      <c r="BA98" s="135">
        <f>'03 - Klimatizace'!F36</f>
        <v>0</v>
      </c>
      <c r="BB98" s="135">
        <f>'03 - Klimatizace'!F37</f>
        <v>0</v>
      </c>
      <c r="BC98" s="135">
        <f>'03 - Klimatizace'!F38</f>
        <v>0</v>
      </c>
      <c r="BD98" s="137">
        <f>'03 - Klimatizace'!F39</f>
        <v>0</v>
      </c>
      <c r="BE98" s="4"/>
      <c r="BT98" s="138" t="s">
        <v>83</v>
      </c>
      <c r="BV98" s="138" t="s">
        <v>76</v>
      </c>
      <c r="BW98" s="138" t="s">
        <v>94</v>
      </c>
      <c r="BX98" s="138" t="s">
        <v>82</v>
      </c>
      <c r="CL98" s="138" t="s">
        <v>1</v>
      </c>
    </row>
    <row r="99" spans="1:91" s="7" customFormat="1" ht="24.75" customHeight="1">
      <c r="A99" s="129" t="s">
        <v>84</v>
      </c>
      <c r="B99" s="116"/>
      <c r="C99" s="117"/>
      <c r="D99" s="118" t="s">
        <v>95</v>
      </c>
      <c r="E99" s="118"/>
      <c r="F99" s="118"/>
      <c r="G99" s="118"/>
      <c r="H99" s="118"/>
      <c r="I99" s="119"/>
      <c r="J99" s="118" t="s">
        <v>96</v>
      </c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21">
        <f>'PS 02-01 - Sdělovací zaří...'!J30</f>
        <v>0</v>
      </c>
      <c r="AH99" s="119"/>
      <c r="AI99" s="119"/>
      <c r="AJ99" s="119"/>
      <c r="AK99" s="119"/>
      <c r="AL99" s="119"/>
      <c r="AM99" s="119"/>
      <c r="AN99" s="121">
        <f>SUM(AG99,AT99)</f>
        <v>0</v>
      </c>
      <c r="AO99" s="119"/>
      <c r="AP99" s="119"/>
      <c r="AQ99" s="122" t="s">
        <v>80</v>
      </c>
      <c r="AR99" s="123"/>
      <c r="AS99" s="124">
        <v>0</v>
      </c>
      <c r="AT99" s="125">
        <f>ROUND(SUM(AV99:AW99),2)</f>
        <v>0</v>
      </c>
      <c r="AU99" s="126">
        <f>'PS 02-01 - Sdělovací zaří...'!P117</f>
        <v>0</v>
      </c>
      <c r="AV99" s="125">
        <f>'PS 02-01 - Sdělovací zaří...'!J33</f>
        <v>0</v>
      </c>
      <c r="AW99" s="125">
        <f>'PS 02-01 - Sdělovací zaří...'!J34</f>
        <v>0</v>
      </c>
      <c r="AX99" s="125">
        <f>'PS 02-01 - Sdělovací zaří...'!J35</f>
        <v>0</v>
      </c>
      <c r="AY99" s="125">
        <f>'PS 02-01 - Sdělovací zaří...'!J36</f>
        <v>0</v>
      </c>
      <c r="AZ99" s="125">
        <f>'PS 02-01 - Sdělovací zaří...'!F33</f>
        <v>0</v>
      </c>
      <c r="BA99" s="125">
        <f>'PS 02-01 - Sdělovací zaří...'!F34</f>
        <v>0</v>
      </c>
      <c r="BB99" s="125">
        <f>'PS 02-01 - Sdělovací zaří...'!F35</f>
        <v>0</v>
      </c>
      <c r="BC99" s="125">
        <f>'PS 02-01 - Sdělovací zaří...'!F36</f>
        <v>0</v>
      </c>
      <c r="BD99" s="127">
        <f>'PS 02-01 - Sdělovací zaří...'!F37</f>
        <v>0</v>
      </c>
      <c r="BE99" s="7"/>
      <c r="BT99" s="128" t="s">
        <v>81</v>
      </c>
      <c r="BV99" s="128" t="s">
        <v>76</v>
      </c>
      <c r="BW99" s="128" t="s">
        <v>97</v>
      </c>
      <c r="BX99" s="128" t="s">
        <v>5</v>
      </c>
      <c r="CL99" s="128" t="s">
        <v>1</v>
      </c>
      <c r="CM99" s="128" t="s">
        <v>83</v>
      </c>
    </row>
    <row r="100" spans="1:91" s="7" customFormat="1" ht="24.75" customHeight="1">
      <c r="A100" s="129" t="s">
        <v>84</v>
      </c>
      <c r="B100" s="116"/>
      <c r="C100" s="117"/>
      <c r="D100" s="118" t="s">
        <v>98</v>
      </c>
      <c r="E100" s="118"/>
      <c r="F100" s="118"/>
      <c r="G100" s="118"/>
      <c r="H100" s="118"/>
      <c r="I100" s="119"/>
      <c r="J100" s="118" t="s">
        <v>99</v>
      </c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21">
        <f>'PS 02-02 - Žst. Dolní Lip...'!J30</f>
        <v>0</v>
      </c>
      <c r="AH100" s="119"/>
      <c r="AI100" s="119"/>
      <c r="AJ100" s="119"/>
      <c r="AK100" s="119"/>
      <c r="AL100" s="119"/>
      <c r="AM100" s="119"/>
      <c r="AN100" s="121">
        <f>SUM(AG100,AT100)</f>
        <v>0</v>
      </c>
      <c r="AO100" s="119"/>
      <c r="AP100" s="119"/>
      <c r="AQ100" s="122" t="s">
        <v>80</v>
      </c>
      <c r="AR100" s="123"/>
      <c r="AS100" s="124">
        <v>0</v>
      </c>
      <c r="AT100" s="125">
        <f>ROUND(SUM(AV100:AW100),2)</f>
        <v>0</v>
      </c>
      <c r="AU100" s="126">
        <f>'PS 02-02 - Žst. Dolní Lip...'!P116</f>
        <v>0</v>
      </c>
      <c r="AV100" s="125">
        <f>'PS 02-02 - Žst. Dolní Lip...'!J33</f>
        <v>0</v>
      </c>
      <c r="AW100" s="125">
        <f>'PS 02-02 - Žst. Dolní Lip...'!J34</f>
        <v>0</v>
      </c>
      <c r="AX100" s="125">
        <f>'PS 02-02 - Žst. Dolní Lip...'!J35</f>
        <v>0</v>
      </c>
      <c r="AY100" s="125">
        <f>'PS 02-02 - Žst. Dolní Lip...'!J36</f>
        <v>0</v>
      </c>
      <c r="AZ100" s="125">
        <f>'PS 02-02 - Žst. Dolní Lip...'!F33</f>
        <v>0</v>
      </c>
      <c r="BA100" s="125">
        <f>'PS 02-02 - Žst. Dolní Lip...'!F34</f>
        <v>0</v>
      </c>
      <c r="BB100" s="125">
        <f>'PS 02-02 - Žst. Dolní Lip...'!F35</f>
        <v>0</v>
      </c>
      <c r="BC100" s="125">
        <f>'PS 02-02 - Žst. Dolní Lip...'!F36</f>
        <v>0</v>
      </c>
      <c r="BD100" s="127">
        <f>'PS 02-02 - Žst. Dolní Lip...'!F37</f>
        <v>0</v>
      </c>
      <c r="BE100" s="7"/>
      <c r="BT100" s="128" t="s">
        <v>81</v>
      </c>
      <c r="BV100" s="128" t="s">
        <v>76</v>
      </c>
      <c r="BW100" s="128" t="s">
        <v>100</v>
      </c>
      <c r="BX100" s="128" t="s">
        <v>5</v>
      </c>
      <c r="CL100" s="128" t="s">
        <v>1</v>
      </c>
      <c r="CM100" s="128" t="s">
        <v>83</v>
      </c>
    </row>
    <row r="101" spans="1:91" s="7" customFormat="1" ht="24.75" customHeight="1">
      <c r="A101" s="129" t="s">
        <v>84</v>
      </c>
      <c r="B101" s="116"/>
      <c r="C101" s="117"/>
      <c r="D101" s="118" t="s">
        <v>101</v>
      </c>
      <c r="E101" s="118"/>
      <c r="F101" s="118"/>
      <c r="G101" s="118"/>
      <c r="H101" s="118"/>
      <c r="I101" s="119"/>
      <c r="J101" s="118" t="s">
        <v>102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21">
        <f>'PS 02-03 - ED Pardubice, ...'!J30</f>
        <v>0</v>
      </c>
      <c r="AH101" s="119"/>
      <c r="AI101" s="119"/>
      <c r="AJ101" s="119"/>
      <c r="AK101" s="119"/>
      <c r="AL101" s="119"/>
      <c r="AM101" s="119"/>
      <c r="AN101" s="121">
        <f>SUM(AG101,AT101)</f>
        <v>0</v>
      </c>
      <c r="AO101" s="119"/>
      <c r="AP101" s="119"/>
      <c r="AQ101" s="122" t="s">
        <v>80</v>
      </c>
      <c r="AR101" s="123"/>
      <c r="AS101" s="124">
        <v>0</v>
      </c>
      <c r="AT101" s="125">
        <f>ROUND(SUM(AV101:AW101),2)</f>
        <v>0</v>
      </c>
      <c r="AU101" s="126">
        <f>'PS 02-03 - ED Pardubice, ...'!P116</f>
        <v>0</v>
      </c>
      <c r="AV101" s="125">
        <f>'PS 02-03 - ED Pardubice, ...'!J33</f>
        <v>0</v>
      </c>
      <c r="AW101" s="125">
        <f>'PS 02-03 - ED Pardubice, ...'!J34</f>
        <v>0</v>
      </c>
      <c r="AX101" s="125">
        <f>'PS 02-03 - ED Pardubice, ...'!J35</f>
        <v>0</v>
      </c>
      <c r="AY101" s="125">
        <f>'PS 02-03 - ED Pardubice, ...'!J36</f>
        <v>0</v>
      </c>
      <c r="AZ101" s="125">
        <f>'PS 02-03 - ED Pardubice, ...'!F33</f>
        <v>0</v>
      </c>
      <c r="BA101" s="125">
        <f>'PS 02-03 - ED Pardubice, ...'!F34</f>
        <v>0</v>
      </c>
      <c r="BB101" s="125">
        <f>'PS 02-03 - ED Pardubice, ...'!F35</f>
        <v>0</v>
      </c>
      <c r="BC101" s="125">
        <f>'PS 02-03 - ED Pardubice, ...'!F36</f>
        <v>0</v>
      </c>
      <c r="BD101" s="127">
        <f>'PS 02-03 - ED Pardubice, ...'!F37</f>
        <v>0</v>
      </c>
      <c r="BE101" s="7"/>
      <c r="BT101" s="128" t="s">
        <v>81</v>
      </c>
      <c r="BV101" s="128" t="s">
        <v>76</v>
      </c>
      <c r="BW101" s="128" t="s">
        <v>103</v>
      </c>
      <c r="BX101" s="128" t="s">
        <v>5</v>
      </c>
      <c r="CL101" s="128" t="s">
        <v>1</v>
      </c>
      <c r="CM101" s="128" t="s">
        <v>83</v>
      </c>
    </row>
    <row r="102" spans="1:91" s="7" customFormat="1" ht="24.75" customHeight="1">
      <c r="A102" s="129" t="s">
        <v>84</v>
      </c>
      <c r="B102" s="116"/>
      <c r="C102" s="117"/>
      <c r="D102" s="118" t="s">
        <v>104</v>
      </c>
      <c r="E102" s="118"/>
      <c r="F102" s="118"/>
      <c r="G102" s="118"/>
      <c r="H102" s="118"/>
      <c r="I102" s="119"/>
      <c r="J102" s="118" t="s">
        <v>105</v>
      </c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21">
        <f>'PS 02-04 - Žst. Dolní Lip...'!J30</f>
        <v>0</v>
      </c>
      <c r="AH102" s="119"/>
      <c r="AI102" s="119"/>
      <c r="AJ102" s="119"/>
      <c r="AK102" s="119"/>
      <c r="AL102" s="119"/>
      <c r="AM102" s="119"/>
      <c r="AN102" s="121">
        <f>SUM(AG102,AT102)</f>
        <v>0</v>
      </c>
      <c r="AO102" s="119"/>
      <c r="AP102" s="119"/>
      <c r="AQ102" s="122" t="s">
        <v>80</v>
      </c>
      <c r="AR102" s="123"/>
      <c r="AS102" s="124">
        <v>0</v>
      </c>
      <c r="AT102" s="125">
        <f>ROUND(SUM(AV102:AW102),2)</f>
        <v>0</v>
      </c>
      <c r="AU102" s="126">
        <f>'PS 02-04 - Žst. Dolní Lip...'!P116</f>
        <v>0</v>
      </c>
      <c r="AV102" s="125">
        <f>'PS 02-04 - Žst. Dolní Lip...'!J33</f>
        <v>0</v>
      </c>
      <c r="AW102" s="125">
        <f>'PS 02-04 - Žst. Dolní Lip...'!J34</f>
        <v>0</v>
      </c>
      <c r="AX102" s="125">
        <f>'PS 02-04 - Žst. Dolní Lip...'!J35</f>
        <v>0</v>
      </c>
      <c r="AY102" s="125">
        <f>'PS 02-04 - Žst. Dolní Lip...'!J36</f>
        <v>0</v>
      </c>
      <c r="AZ102" s="125">
        <f>'PS 02-04 - Žst. Dolní Lip...'!F33</f>
        <v>0</v>
      </c>
      <c r="BA102" s="125">
        <f>'PS 02-04 - Žst. Dolní Lip...'!F34</f>
        <v>0</v>
      </c>
      <c r="BB102" s="125">
        <f>'PS 02-04 - Žst. Dolní Lip...'!F35</f>
        <v>0</v>
      </c>
      <c r="BC102" s="125">
        <f>'PS 02-04 - Žst. Dolní Lip...'!F36</f>
        <v>0</v>
      </c>
      <c r="BD102" s="127">
        <f>'PS 02-04 - Žst. Dolní Lip...'!F37</f>
        <v>0</v>
      </c>
      <c r="BE102" s="7"/>
      <c r="BT102" s="128" t="s">
        <v>81</v>
      </c>
      <c r="BV102" s="128" t="s">
        <v>76</v>
      </c>
      <c r="BW102" s="128" t="s">
        <v>106</v>
      </c>
      <c r="BX102" s="128" t="s">
        <v>5</v>
      </c>
      <c r="CL102" s="128" t="s">
        <v>1</v>
      </c>
      <c r="CM102" s="128" t="s">
        <v>83</v>
      </c>
    </row>
    <row r="103" spans="1:91" s="7" customFormat="1" ht="24.75" customHeight="1">
      <c r="A103" s="129" t="s">
        <v>84</v>
      </c>
      <c r="B103" s="116"/>
      <c r="C103" s="117"/>
      <c r="D103" s="118" t="s">
        <v>107</v>
      </c>
      <c r="E103" s="118"/>
      <c r="F103" s="118"/>
      <c r="G103" s="118"/>
      <c r="H103" s="118"/>
      <c r="I103" s="119"/>
      <c r="J103" s="118" t="s">
        <v>108</v>
      </c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21">
        <f>'PS 02-05 - ED Pardubice, ...'!J30</f>
        <v>0</v>
      </c>
      <c r="AH103" s="119"/>
      <c r="AI103" s="119"/>
      <c r="AJ103" s="119"/>
      <c r="AK103" s="119"/>
      <c r="AL103" s="119"/>
      <c r="AM103" s="119"/>
      <c r="AN103" s="121">
        <f>SUM(AG103,AT103)</f>
        <v>0</v>
      </c>
      <c r="AO103" s="119"/>
      <c r="AP103" s="119"/>
      <c r="AQ103" s="122" t="s">
        <v>80</v>
      </c>
      <c r="AR103" s="123"/>
      <c r="AS103" s="124">
        <v>0</v>
      </c>
      <c r="AT103" s="125">
        <f>ROUND(SUM(AV103:AW103),2)</f>
        <v>0</v>
      </c>
      <c r="AU103" s="126">
        <f>'PS 02-05 - ED Pardubice, ...'!P116</f>
        <v>0</v>
      </c>
      <c r="AV103" s="125">
        <f>'PS 02-05 - ED Pardubice, ...'!J33</f>
        <v>0</v>
      </c>
      <c r="AW103" s="125">
        <f>'PS 02-05 - ED Pardubice, ...'!J34</f>
        <v>0</v>
      </c>
      <c r="AX103" s="125">
        <f>'PS 02-05 - ED Pardubice, ...'!J35</f>
        <v>0</v>
      </c>
      <c r="AY103" s="125">
        <f>'PS 02-05 - ED Pardubice, ...'!J36</f>
        <v>0</v>
      </c>
      <c r="AZ103" s="125">
        <f>'PS 02-05 - ED Pardubice, ...'!F33</f>
        <v>0</v>
      </c>
      <c r="BA103" s="125">
        <f>'PS 02-05 - ED Pardubice, ...'!F34</f>
        <v>0</v>
      </c>
      <c r="BB103" s="125">
        <f>'PS 02-05 - ED Pardubice, ...'!F35</f>
        <v>0</v>
      </c>
      <c r="BC103" s="125">
        <f>'PS 02-05 - ED Pardubice, ...'!F36</f>
        <v>0</v>
      </c>
      <c r="BD103" s="127">
        <f>'PS 02-05 - ED Pardubice, ...'!F37</f>
        <v>0</v>
      </c>
      <c r="BE103" s="7"/>
      <c r="BT103" s="128" t="s">
        <v>81</v>
      </c>
      <c r="BV103" s="128" t="s">
        <v>76</v>
      </c>
      <c r="BW103" s="128" t="s">
        <v>109</v>
      </c>
      <c r="BX103" s="128" t="s">
        <v>5</v>
      </c>
      <c r="CL103" s="128" t="s">
        <v>1</v>
      </c>
      <c r="CM103" s="128" t="s">
        <v>83</v>
      </c>
    </row>
    <row r="104" spans="1:91" s="7" customFormat="1" ht="24.75" customHeight="1">
      <c r="A104" s="129" t="s">
        <v>84</v>
      </c>
      <c r="B104" s="116"/>
      <c r="C104" s="117"/>
      <c r="D104" s="118" t="s">
        <v>110</v>
      </c>
      <c r="E104" s="118"/>
      <c r="F104" s="118"/>
      <c r="G104" s="118"/>
      <c r="H104" s="118"/>
      <c r="I104" s="119"/>
      <c r="J104" s="118" t="s">
        <v>111</v>
      </c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21">
        <f>'PS 02-06 - žST Dolní Lipk...'!J30</f>
        <v>0</v>
      </c>
      <c r="AH104" s="119"/>
      <c r="AI104" s="119"/>
      <c r="AJ104" s="119"/>
      <c r="AK104" s="119"/>
      <c r="AL104" s="119"/>
      <c r="AM104" s="119"/>
      <c r="AN104" s="121">
        <f>SUM(AG104,AT104)</f>
        <v>0</v>
      </c>
      <c r="AO104" s="119"/>
      <c r="AP104" s="119"/>
      <c r="AQ104" s="122" t="s">
        <v>80</v>
      </c>
      <c r="AR104" s="123"/>
      <c r="AS104" s="124">
        <v>0</v>
      </c>
      <c r="AT104" s="125">
        <f>ROUND(SUM(AV104:AW104),2)</f>
        <v>0</v>
      </c>
      <c r="AU104" s="126">
        <f>'PS 02-06 - žST Dolní Lipk...'!P117</f>
        <v>0</v>
      </c>
      <c r="AV104" s="125">
        <f>'PS 02-06 - žST Dolní Lipk...'!J33</f>
        <v>0</v>
      </c>
      <c r="AW104" s="125">
        <f>'PS 02-06 - žST Dolní Lipk...'!J34</f>
        <v>0</v>
      </c>
      <c r="AX104" s="125">
        <f>'PS 02-06 - žST Dolní Lipk...'!J35</f>
        <v>0</v>
      </c>
      <c r="AY104" s="125">
        <f>'PS 02-06 - žST Dolní Lipk...'!J36</f>
        <v>0</v>
      </c>
      <c r="AZ104" s="125">
        <f>'PS 02-06 - žST Dolní Lipk...'!F33</f>
        <v>0</v>
      </c>
      <c r="BA104" s="125">
        <f>'PS 02-06 - žST Dolní Lipk...'!F34</f>
        <v>0</v>
      </c>
      <c r="BB104" s="125">
        <f>'PS 02-06 - žST Dolní Lipk...'!F35</f>
        <v>0</v>
      </c>
      <c r="BC104" s="125">
        <f>'PS 02-06 - žST Dolní Lipk...'!F36</f>
        <v>0</v>
      </c>
      <c r="BD104" s="127">
        <f>'PS 02-06 - žST Dolní Lipk...'!F37</f>
        <v>0</v>
      </c>
      <c r="BE104" s="7"/>
      <c r="BT104" s="128" t="s">
        <v>81</v>
      </c>
      <c r="BV104" s="128" t="s">
        <v>76</v>
      </c>
      <c r="BW104" s="128" t="s">
        <v>112</v>
      </c>
      <c r="BX104" s="128" t="s">
        <v>5</v>
      </c>
      <c r="CL104" s="128" t="s">
        <v>1</v>
      </c>
      <c r="CM104" s="128" t="s">
        <v>83</v>
      </c>
    </row>
    <row r="105" spans="1:91" s="7" customFormat="1" ht="24.75" customHeight="1">
      <c r="A105" s="7"/>
      <c r="B105" s="116"/>
      <c r="C105" s="117"/>
      <c r="D105" s="118" t="s">
        <v>113</v>
      </c>
      <c r="E105" s="118"/>
      <c r="F105" s="118"/>
      <c r="G105" s="118"/>
      <c r="H105" s="118"/>
      <c r="I105" s="119"/>
      <c r="J105" s="118" t="s">
        <v>114</v>
      </c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20">
        <f>ROUND(SUM(AG106:AG107),2)</f>
        <v>0</v>
      </c>
      <c r="AH105" s="119"/>
      <c r="AI105" s="119"/>
      <c r="AJ105" s="119"/>
      <c r="AK105" s="119"/>
      <c r="AL105" s="119"/>
      <c r="AM105" s="119"/>
      <c r="AN105" s="121">
        <f>SUM(AG105,AT105)</f>
        <v>0</v>
      </c>
      <c r="AO105" s="119"/>
      <c r="AP105" s="119"/>
      <c r="AQ105" s="122" t="s">
        <v>80</v>
      </c>
      <c r="AR105" s="123"/>
      <c r="AS105" s="124">
        <f>ROUND(SUM(AS106:AS107),2)</f>
        <v>0</v>
      </c>
      <c r="AT105" s="125">
        <f>ROUND(SUM(AV105:AW105),2)</f>
        <v>0</v>
      </c>
      <c r="AU105" s="126">
        <f>ROUND(SUM(AU106:AU107),5)</f>
        <v>0</v>
      </c>
      <c r="AV105" s="125">
        <f>ROUND(AZ105*L29,2)</f>
        <v>0</v>
      </c>
      <c r="AW105" s="125">
        <f>ROUND(BA105*L30,2)</f>
        <v>0</v>
      </c>
      <c r="AX105" s="125">
        <f>ROUND(BB105*L29,2)</f>
        <v>0</v>
      </c>
      <c r="AY105" s="125">
        <f>ROUND(BC105*L30,2)</f>
        <v>0</v>
      </c>
      <c r="AZ105" s="125">
        <f>ROUND(SUM(AZ106:AZ107),2)</f>
        <v>0</v>
      </c>
      <c r="BA105" s="125">
        <f>ROUND(SUM(BA106:BA107),2)</f>
        <v>0</v>
      </c>
      <c r="BB105" s="125">
        <f>ROUND(SUM(BB106:BB107),2)</f>
        <v>0</v>
      </c>
      <c r="BC105" s="125">
        <f>ROUND(SUM(BC106:BC107),2)</f>
        <v>0</v>
      </c>
      <c r="BD105" s="127">
        <f>ROUND(SUM(BD106:BD107),2)</f>
        <v>0</v>
      </c>
      <c r="BE105" s="7"/>
      <c r="BS105" s="128" t="s">
        <v>73</v>
      </c>
      <c r="BT105" s="128" t="s">
        <v>81</v>
      </c>
      <c r="BU105" s="128" t="s">
        <v>75</v>
      </c>
      <c r="BV105" s="128" t="s">
        <v>76</v>
      </c>
      <c r="BW105" s="128" t="s">
        <v>115</v>
      </c>
      <c r="BX105" s="128" t="s">
        <v>5</v>
      </c>
      <c r="CL105" s="128" t="s">
        <v>1</v>
      </c>
      <c r="CM105" s="128" t="s">
        <v>83</v>
      </c>
    </row>
    <row r="106" spans="1:90" s="4" customFormat="1" ht="47.25" customHeight="1">
      <c r="A106" s="129" t="s">
        <v>84</v>
      </c>
      <c r="B106" s="67"/>
      <c r="C106" s="130"/>
      <c r="D106" s="130"/>
      <c r="E106" s="131" t="s">
        <v>116</v>
      </c>
      <c r="F106" s="131"/>
      <c r="G106" s="131"/>
      <c r="H106" s="131"/>
      <c r="I106" s="131"/>
      <c r="J106" s="130"/>
      <c r="K106" s="131" t="s">
        <v>117</v>
      </c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2">
        <f>'01-SO512266 - URS - SO 51...'!J32</f>
        <v>0</v>
      </c>
      <c r="AH106" s="130"/>
      <c r="AI106" s="130"/>
      <c r="AJ106" s="130"/>
      <c r="AK106" s="130"/>
      <c r="AL106" s="130"/>
      <c r="AM106" s="130"/>
      <c r="AN106" s="132">
        <f>SUM(AG106,AT106)</f>
        <v>0</v>
      </c>
      <c r="AO106" s="130"/>
      <c r="AP106" s="130"/>
      <c r="AQ106" s="133" t="s">
        <v>87</v>
      </c>
      <c r="AR106" s="69"/>
      <c r="AS106" s="134">
        <v>0</v>
      </c>
      <c r="AT106" s="135">
        <f>ROUND(SUM(AV106:AW106),2)</f>
        <v>0</v>
      </c>
      <c r="AU106" s="136">
        <f>'01-SO512266 - URS - SO 51...'!P126</f>
        <v>0</v>
      </c>
      <c r="AV106" s="135">
        <f>'01-SO512266 - URS - SO 51...'!J35</f>
        <v>0</v>
      </c>
      <c r="AW106" s="135">
        <f>'01-SO512266 - URS - SO 51...'!J36</f>
        <v>0</v>
      </c>
      <c r="AX106" s="135">
        <f>'01-SO512266 - URS - SO 51...'!J37</f>
        <v>0</v>
      </c>
      <c r="AY106" s="135">
        <f>'01-SO512266 - URS - SO 51...'!J38</f>
        <v>0</v>
      </c>
      <c r="AZ106" s="135">
        <f>'01-SO512266 - URS - SO 51...'!F35</f>
        <v>0</v>
      </c>
      <c r="BA106" s="135">
        <f>'01-SO512266 - URS - SO 51...'!F36</f>
        <v>0</v>
      </c>
      <c r="BB106" s="135">
        <f>'01-SO512266 - URS - SO 51...'!F37</f>
        <v>0</v>
      </c>
      <c r="BC106" s="135">
        <f>'01-SO512266 - URS - SO 51...'!F38</f>
        <v>0</v>
      </c>
      <c r="BD106" s="137">
        <f>'01-SO512266 - URS - SO 51...'!F39</f>
        <v>0</v>
      </c>
      <c r="BE106" s="4"/>
      <c r="BT106" s="138" t="s">
        <v>83</v>
      </c>
      <c r="BV106" s="138" t="s">
        <v>76</v>
      </c>
      <c r="BW106" s="138" t="s">
        <v>118</v>
      </c>
      <c r="BX106" s="138" t="s">
        <v>115</v>
      </c>
      <c r="CL106" s="138" t="s">
        <v>1</v>
      </c>
    </row>
    <row r="107" spans="1:90" s="4" customFormat="1" ht="47.25" customHeight="1">
      <c r="A107" s="129" t="s">
        <v>84</v>
      </c>
      <c r="B107" s="67"/>
      <c r="C107" s="130"/>
      <c r="D107" s="130"/>
      <c r="E107" s="131" t="s">
        <v>119</v>
      </c>
      <c r="F107" s="131"/>
      <c r="G107" s="131"/>
      <c r="H107" s="131"/>
      <c r="I107" s="131"/>
      <c r="J107" s="130"/>
      <c r="K107" s="131" t="s">
        <v>120</v>
      </c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2">
        <f>'02-SO512266 - ÚOŽI - SO 5...'!J32</f>
        <v>0</v>
      </c>
      <c r="AH107" s="130"/>
      <c r="AI107" s="130"/>
      <c r="AJ107" s="130"/>
      <c r="AK107" s="130"/>
      <c r="AL107" s="130"/>
      <c r="AM107" s="130"/>
      <c r="AN107" s="132">
        <f>SUM(AG107,AT107)</f>
        <v>0</v>
      </c>
      <c r="AO107" s="130"/>
      <c r="AP107" s="130"/>
      <c r="AQ107" s="133" t="s">
        <v>87</v>
      </c>
      <c r="AR107" s="69"/>
      <c r="AS107" s="134">
        <v>0</v>
      </c>
      <c r="AT107" s="135">
        <f>ROUND(SUM(AV107:AW107),2)</f>
        <v>0</v>
      </c>
      <c r="AU107" s="136">
        <f>'02-SO512266 - ÚOŽI - SO 5...'!P128</f>
        <v>0</v>
      </c>
      <c r="AV107" s="135">
        <f>'02-SO512266 - ÚOŽI - SO 5...'!J35</f>
        <v>0</v>
      </c>
      <c r="AW107" s="135">
        <f>'02-SO512266 - ÚOŽI - SO 5...'!J36</f>
        <v>0</v>
      </c>
      <c r="AX107" s="135">
        <f>'02-SO512266 - ÚOŽI - SO 5...'!J37</f>
        <v>0</v>
      </c>
      <c r="AY107" s="135">
        <f>'02-SO512266 - ÚOŽI - SO 5...'!J38</f>
        <v>0</v>
      </c>
      <c r="AZ107" s="135">
        <f>'02-SO512266 - ÚOŽI - SO 5...'!F35</f>
        <v>0</v>
      </c>
      <c r="BA107" s="135">
        <f>'02-SO512266 - ÚOŽI - SO 5...'!F36</f>
        <v>0</v>
      </c>
      <c r="BB107" s="135">
        <f>'02-SO512266 - ÚOŽI - SO 5...'!F37</f>
        <v>0</v>
      </c>
      <c r="BC107" s="135">
        <f>'02-SO512266 - ÚOŽI - SO 5...'!F38</f>
        <v>0</v>
      </c>
      <c r="BD107" s="137">
        <f>'02-SO512266 - ÚOŽI - SO 5...'!F39</f>
        <v>0</v>
      </c>
      <c r="BE107" s="4"/>
      <c r="BT107" s="138" t="s">
        <v>83</v>
      </c>
      <c r="BV107" s="138" t="s">
        <v>76</v>
      </c>
      <c r="BW107" s="138" t="s">
        <v>121</v>
      </c>
      <c r="BX107" s="138" t="s">
        <v>115</v>
      </c>
      <c r="CL107" s="138" t="s">
        <v>1</v>
      </c>
    </row>
    <row r="108" spans="1:91" s="7" customFormat="1" ht="37.5" customHeight="1">
      <c r="A108" s="7"/>
      <c r="B108" s="116"/>
      <c r="C108" s="117"/>
      <c r="D108" s="118" t="s">
        <v>122</v>
      </c>
      <c r="E108" s="118"/>
      <c r="F108" s="118"/>
      <c r="G108" s="118"/>
      <c r="H108" s="118"/>
      <c r="I108" s="119"/>
      <c r="J108" s="118" t="s">
        <v>123</v>
      </c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20">
        <f>ROUND(AG109,2)</f>
        <v>0</v>
      </c>
      <c r="AH108" s="119"/>
      <c r="AI108" s="119"/>
      <c r="AJ108" s="119"/>
      <c r="AK108" s="119"/>
      <c r="AL108" s="119"/>
      <c r="AM108" s="119"/>
      <c r="AN108" s="121">
        <f>SUM(AG108,AT108)</f>
        <v>0</v>
      </c>
      <c r="AO108" s="119"/>
      <c r="AP108" s="119"/>
      <c r="AQ108" s="122" t="s">
        <v>80</v>
      </c>
      <c r="AR108" s="123"/>
      <c r="AS108" s="124">
        <f>ROUND(AS109,2)</f>
        <v>0</v>
      </c>
      <c r="AT108" s="125">
        <f>ROUND(SUM(AV108:AW108),2)</f>
        <v>0</v>
      </c>
      <c r="AU108" s="126">
        <f>ROUND(AU109,5)</f>
        <v>0</v>
      </c>
      <c r="AV108" s="125">
        <f>ROUND(AZ108*L29,2)</f>
        <v>0</v>
      </c>
      <c r="AW108" s="125">
        <f>ROUND(BA108*L30,2)</f>
        <v>0</v>
      </c>
      <c r="AX108" s="125">
        <f>ROUND(BB108*L29,2)</f>
        <v>0</v>
      </c>
      <c r="AY108" s="125">
        <f>ROUND(BC108*L30,2)</f>
        <v>0</v>
      </c>
      <c r="AZ108" s="125">
        <f>ROUND(AZ109,2)</f>
        <v>0</v>
      </c>
      <c r="BA108" s="125">
        <f>ROUND(BA109,2)</f>
        <v>0</v>
      </c>
      <c r="BB108" s="125">
        <f>ROUND(BB109,2)</f>
        <v>0</v>
      </c>
      <c r="BC108" s="125">
        <f>ROUND(BC109,2)</f>
        <v>0</v>
      </c>
      <c r="BD108" s="127">
        <f>ROUND(BD109,2)</f>
        <v>0</v>
      </c>
      <c r="BE108" s="7"/>
      <c r="BS108" s="128" t="s">
        <v>73</v>
      </c>
      <c r="BT108" s="128" t="s">
        <v>81</v>
      </c>
      <c r="BU108" s="128" t="s">
        <v>75</v>
      </c>
      <c r="BV108" s="128" t="s">
        <v>76</v>
      </c>
      <c r="BW108" s="128" t="s">
        <v>124</v>
      </c>
      <c r="BX108" s="128" t="s">
        <v>5</v>
      </c>
      <c r="CL108" s="128" t="s">
        <v>1</v>
      </c>
      <c r="CM108" s="128" t="s">
        <v>83</v>
      </c>
    </row>
    <row r="109" spans="1:90" s="4" customFormat="1" ht="47.25" customHeight="1">
      <c r="A109" s="129" t="s">
        <v>84</v>
      </c>
      <c r="B109" s="67"/>
      <c r="C109" s="130"/>
      <c r="D109" s="130"/>
      <c r="E109" s="131" t="s">
        <v>125</v>
      </c>
      <c r="F109" s="131"/>
      <c r="G109" s="131"/>
      <c r="H109" s="131"/>
      <c r="I109" s="131"/>
      <c r="J109" s="130"/>
      <c r="K109" s="131" t="s">
        <v>123</v>
      </c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>
        <f>'02-SO512266.1 - ÚOŽI - žs...'!J32</f>
        <v>0</v>
      </c>
      <c r="AH109" s="130"/>
      <c r="AI109" s="130"/>
      <c r="AJ109" s="130"/>
      <c r="AK109" s="130"/>
      <c r="AL109" s="130"/>
      <c r="AM109" s="130"/>
      <c r="AN109" s="132">
        <f>SUM(AG109,AT109)</f>
        <v>0</v>
      </c>
      <c r="AO109" s="130"/>
      <c r="AP109" s="130"/>
      <c r="AQ109" s="133" t="s">
        <v>87</v>
      </c>
      <c r="AR109" s="69"/>
      <c r="AS109" s="134">
        <v>0</v>
      </c>
      <c r="AT109" s="135">
        <f>ROUND(SUM(AV109:AW109),2)</f>
        <v>0</v>
      </c>
      <c r="AU109" s="136">
        <f>'02-SO512266.1 - ÚOŽI - žs...'!P123</f>
        <v>0</v>
      </c>
      <c r="AV109" s="135">
        <f>'02-SO512266.1 - ÚOŽI - žs...'!J35</f>
        <v>0</v>
      </c>
      <c r="AW109" s="135">
        <f>'02-SO512266.1 - ÚOŽI - žs...'!J36</f>
        <v>0</v>
      </c>
      <c r="AX109" s="135">
        <f>'02-SO512266.1 - ÚOŽI - žs...'!J37</f>
        <v>0</v>
      </c>
      <c r="AY109" s="135">
        <f>'02-SO512266.1 - ÚOŽI - žs...'!J38</f>
        <v>0</v>
      </c>
      <c r="AZ109" s="135">
        <f>'02-SO512266.1 - ÚOŽI - žs...'!F35</f>
        <v>0</v>
      </c>
      <c r="BA109" s="135">
        <f>'02-SO512266.1 - ÚOŽI - žs...'!F36</f>
        <v>0</v>
      </c>
      <c r="BB109" s="135">
        <f>'02-SO512266.1 - ÚOŽI - žs...'!F37</f>
        <v>0</v>
      </c>
      <c r="BC109" s="135">
        <f>'02-SO512266.1 - ÚOŽI - žs...'!F38</f>
        <v>0</v>
      </c>
      <c r="BD109" s="137">
        <f>'02-SO512266.1 - ÚOŽI - žs...'!F39</f>
        <v>0</v>
      </c>
      <c r="BE109" s="4"/>
      <c r="BT109" s="138" t="s">
        <v>83</v>
      </c>
      <c r="BV109" s="138" t="s">
        <v>76</v>
      </c>
      <c r="BW109" s="138" t="s">
        <v>126</v>
      </c>
      <c r="BX109" s="138" t="s">
        <v>124</v>
      </c>
      <c r="CL109" s="138" t="s">
        <v>1</v>
      </c>
    </row>
    <row r="110" spans="1:91" s="7" customFormat="1" ht="24.75" customHeight="1">
      <c r="A110" s="7"/>
      <c r="B110" s="116"/>
      <c r="C110" s="117"/>
      <c r="D110" s="118" t="s">
        <v>127</v>
      </c>
      <c r="E110" s="118"/>
      <c r="F110" s="118"/>
      <c r="G110" s="118"/>
      <c r="H110" s="118"/>
      <c r="I110" s="119"/>
      <c r="J110" s="118" t="s">
        <v>128</v>
      </c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20">
        <f>ROUND(SUM(AG111:AG112),2)</f>
        <v>0</v>
      </c>
      <c r="AH110" s="119"/>
      <c r="AI110" s="119"/>
      <c r="AJ110" s="119"/>
      <c r="AK110" s="119"/>
      <c r="AL110" s="119"/>
      <c r="AM110" s="119"/>
      <c r="AN110" s="121">
        <f>SUM(AG110,AT110)</f>
        <v>0</v>
      </c>
      <c r="AO110" s="119"/>
      <c r="AP110" s="119"/>
      <c r="AQ110" s="122" t="s">
        <v>80</v>
      </c>
      <c r="AR110" s="123"/>
      <c r="AS110" s="124">
        <f>ROUND(SUM(AS111:AS112),2)</f>
        <v>0</v>
      </c>
      <c r="AT110" s="125">
        <f>ROUND(SUM(AV110:AW110),2)</f>
        <v>0</v>
      </c>
      <c r="AU110" s="126">
        <f>ROUND(SUM(AU111:AU112),5)</f>
        <v>0</v>
      </c>
      <c r="AV110" s="125">
        <f>ROUND(AZ110*L29,2)</f>
        <v>0</v>
      </c>
      <c r="AW110" s="125">
        <f>ROUND(BA110*L30,2)</f>
        <v>0</v>
      </c>
      <c r="AX110" s="125">
        <f>ROUND(BB110*L29,2)</f>
        <v>0</v>
      </c>
      <c r="AY110" s="125">
        <f>ROUND(BC110*L30,2)</f>
        <v>0</v>
      </c>
      <c r="AZ110" s="125">
        <f>ROUND(SUM(AZ111:AZ112),2)</f>
        <v>0</v>
      </c>
      <c r="BA110" s="125">
        <f>ROUND(SUM(BA111:BA112),2)</f>
        <v>0</v>
      </c>
      <c r="BB110" s="125">
        <f>ROUND(SUM(BB111:BB112),2)</f>
        <v>0</v>
      </c>
      <c r="BC110" s="125">
        <f>ROUND(SUM(BC111:BC112),2)</f>
        <v>0</v>
      </c>
      <c r="BD110" s="127">
        <f>ROUND(SUM(BD111:BD112),2)</f>
        <v>0</v>
      </c>
      <c r="BE110" s="7"/>
      <c r="BS110" s="128" t="s">
        <v>73</v>
      </c>
      <c r="BT110" s="128" t="s">
        <v>81</v>
      </c>
      <c r="BU110" s="128" t="s">
        <v>75</v>
      </c>
      <c r="BV110" s="128" t="s">
        <v>76</v>
      </c>
      <c r="BW110" s="128" t="s">
        <v>129</v>
      </c>
      <c r="BX110" s="128" t="s">
        <v>5</v>
      </c>
      <c r="CL110" s="128" t="s">
        <v>1</v>
      </c>
      <c r="CM110" s="128" t="s">
        <v>83</v>
      </c>
    </row>
    <row r="111" spans="1:90" s="4" customFormat="1" ht="47.25" customHeight="1">
      <c r="A111" s="129" t="s">
        <v>84</v>
      </c>
      <c r="B111" s="67"/>
      <c r="C111" s="130"/>
      <c r="D111" s="130"/>
      <c r="E111" s="131" t="s">
        <v>130</v>
      </c>
      <c r="F111" s="131"/>
      <c r="G111" s="131"/>
      <c r="H111" s="131"/>
      <c r="I111" s="131"/>
      <c r="J111" s="130"/>
      <c r="K111" s="131" t="s">
        <v>131</v>
      </c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2">
        <f>'01-PS512267 - URS - PS 51...'!J32</f>
        <v>0</v>
      </c>
      <c r="AH111" s="130"/>
      <c r="AI111" s="130"/>
      <c r="AJ111" s="130"/>
      <c r="AK111" s="130"/>
      <c r="AL111" s="130"/>
      <c r="AM111" s="130"/>
      <c r="AN111" s="132">
        <f>SUM(AG111,AT111)</f>
        <v>0</v>
      </c>
      <c r="AO111" s="130"/>
      <c r="AP111" s="130"/>
      <c r="AQ111" s="133" t="s">
        <v>87</v>
      </c>
      <c r="AR111" s="69"/>
      <c r="AS111" s="134">
        <v>0</v>
      </c>
      <c r="AT111" s="135">
        <f>ROUND(SUM(AV111:AW111),2)</f>
        <v>0</v>
      </c>
      <c r="AU111" s="136">
        <f>'01-PS512267 - URS - PS 51...'!P125</f>
        <v>0</v>
      </c>
      <c r="AV111" s="135">
        <f>'01-PS512267 - URS - PS 51...'!J35</f>
        <v>0</v>
      </c>
      <c r="AW111" s="135">
        <f>'01-PS512267 - URS - PS 51...'!J36</f>
        <v>0</v>
      </c>
      <c r="AX111" s="135">
        <f>'01-PS512267 - URS - PS 51...'!J37</f>
        <v>0</v>
      </c>
      <c r="AY111" s="135">
        <f>'01-PS512267 - URS - PS 51...'!J38</f>
        <v>0</v>
      </c>
      <c r="AZ111" s="135">
        <f>'01-PS512267 - URS - PS 51...'!F35</f>
        <v>0</v>
      </c>
      <c r="BA111" s="135">
        <f>'01-PS512267 - URS - PS 51...'!F36</f>
        <v>0</v>
      </c>
      <c r="BB111" s="135">
        <f>'01-PS512267 - URS - PS 51...'!F37</f>
        <v>0</v>
      </c>
      <c r="BC111" s="135">
        <f>'01-PS512267 - URS - PS 51...'!F38</f>
        <v>0</v>
      </c>
      <c r="BD111" s="137">
        <f>'01-PS512267 - URS - PS 51...'!F39</f>
        <v>0</v>
      </c>
      <c r="BE111" s="4"/>
      <c r="BT111" s="138" t="s">
        <v>83</v>
      </c>
      <c r="BV111" s="138" t="s">
        <v>76</v>
      </c>
      <c r="BW111" s="138" t="s">
        <v>132</v>
      </c>
      <c r="BX111" s="138" t="s">
        <v>129</v>
      </c>
      <c r="CL111" s="138" t="s">
        <v>1</v>
      </c>
    </row>
    <row r="112" spans="1:90" s="4" customFormat="1" ht="47.25" customHeight="1">
      <c r="A112" s="129" t="s">
        <v>84</v>
      </c>
      <c r="B112" s="67"/>
      <c r="C112" s="130"/>
      <c r="D112" s="130"/>
      <c r="E112" s="131" t="s">
        <v>133</v>
      </c>
      <c r="F112" s="131"/>
      <c r="G112" s="131"/>
      <c r="H112" s="131"/>
      <c r="I112" s="131"/>
      <c r="J112" s="130"/>
      <c r="K112" s="131" t="s">
        <v>131</v>
      </c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2">
        <f>'02-PS512267 - ÚOŽI - PS 5...'!J32</f>
        <v>0</v>
      </c>
      <c r="AH112" s="130"/>
      <c r="AI112" s="130"/>
      <c r="AJ112" s="130"/>
      <c r="AK112" s="130"/>
      <c r="AL112" s="130"/>
      <c r="AM112" s="130"/>
      <c r="AN112" s="132">
        <f>SUM(AG112,AT112)</f>
        <v>0</v>
      </c>
      <c r="AO112" s="130"/>
      <c r="AP112" s="130"/>
      <c r="AQ112" s="133" t="s">
        <v>87</v>
      </c>
      <c r="AR112" s="69"/>
      <c r="AS112" s="134">
        <v>0</v>
      </c>
      <c r="AT112" s="135">
        <f>ROUND(SUM(AV112:AW112),2)</f>
        <v>0</v>
      </c>
      <c r="AU112" s="136">
        <f>'02-PS512267 - ÚOŽI - PS 5...'!P124</f>
        <v>0</v>
      </c>
      <c r="AV112" s="135">
        <f>'02-PS512267 - ÚOŽI - PS 5...'!J35</f>
        <v>0</v>
      </c>
      <c r="AW112" s="135">
        <f>'02-PS512267 - ÚOŽI - PS 5...'!J36</f>
        <v>0</v>
      </c>
      <c r="AX112" s="135">
        <f>'02-PS512267 - ÚOŽI - PS 5...'!J37</f>
        <v>0</v>
      </c>
      <c r="AY112" s="135">
        <f>'02-PS512267 - ÚOŽI - PS 5...'!J38</f>
        <v>0</v>
      </c>
      <c r="AZ112" s="135">
        <f>'02-PS512267 - ÚOŽI - PS 5...'!F35</f>
        <v>0</v>
      </c>
      <c r="BA112" s="135">
        <f>'02-PS512267 - ÚOŽI - PS 5...'!F36</f>
        <v>0</v>
      </c>
      <c r="BB112" s="135">
        <f>'02-PS512267 - ÚOŽI - PS 5...'!F37</f>
        <v>0</v>
      </c>
      <c r="BC112" s="135">
        <f>'02-PS512267 - ÚOŽI - PS 5...'!F38</f>
        <v>0</v>
      </c>
      <c r="BD112" s="137">
        <f>'02-PS512267 - ÚOŽI - PS 5...'!F39</f>
        <v>0</v>
      </c>
      <c r="BE112" s="4"/>
      <c r="BT112" s="138" t="s">
        <v>83</v>
      </c>
      <c r="BV112" s="138" t="s">
        <v>76</v>
      </c>
      <c r="BW112" s="138" t="s">
        <v>134</v>
      </c>
      <c r="BX112" s="138" t="s">
        <v>129</v>
      </c>
      <c r="CL112" s="138" t="s">
        <v>1</v>
      </c>
    </row>
    <row r="113" spans="1:91" s="7" customFormat="1" ht="24.75" customHeight="1">
      <c r="A113" s="7"/>
      <c r="B113" s="116"/>
      <c r="C113" s="117"/>
      <c r="D113" s="118" t="s">
        <v>135</v>
      </c>
      <c r="E113" s="118"/>
      <c r="F113" s="118"/>
      <c r="G113" s="118"/>
      <c r="H113" s="118"/>
      <c r="I113" s="119"/>
      <c r="J113" s="118" t="s">
        <v>136</v>
      </c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20">
        <f>ROUND(SUM(AG114:AG115),2)</f>
        <v>0</v>
      </c>
      <c r="AH113" s="119"/>
      <c r="AI113" s="119"/>
      <c r="AJ113" s="119"/>
      <c r="AK113" s="119"/>
      <c r="AL113" s="119"/>
      <c r="AM113" s="119"/>
      <c r="AN113" s="121">
        <f>SUM(AG113,AT113)</f>
        <v>0</v>
      </c>
      <c r="AO113" s="119"/>
      <c r="AP113" s="119"/>
      <c r="AQ113" s="122" t="s">
        <v>80</v>
      </c>
      <c r="AR113" s="123"/>
      <c r="AS113" s="124">
        <f>ROUND(SUM(AS114:AS115),2)</f>
        <v>0</v>
      </c>
      <c r="AT113" s="125">
        <f>ROUND(SUM(AV113:AW113),2)</f>
        <v>0</v>
      </c>
      <c r="AU113" s="126">
        <f>ROUND(SUM(AU114:AU115),5)</f>
        <v>0</v>
      </c>
      <c r="AV113" s="125">
        <f>ROUND(AZ113*L29,2)</f>
        <v>0</v>
      </c>
      <c r="AW113" s="125">
        <f>ROUND(BA113*L30,2)</f>
        <v>0</v>
      </c>
      <c r="AX113" s="125">
        <f>ROUND(BB113*L29,2)</f>
        <v>0</v>
      </c>
      <c r="AY113" s="125">
        <f>ROUND(BC113*L30,2)</f>
        <v>0</v>
      </c>
      <c r="AZ113" s="125">
        <f>ROUND(SUM(AZ114:AZ115),2)</f>
        <v>0</v>
      </c>
      <c r="BA113" s="125">
        <f>ROUND(SUM(BA114:BA115),2)</f>
        <v>0</v>
      </c>
      <c r="BB113" s="125">
        <f>ROUND(SUM(BB114:BB115),2)</f>
        <v>0</v>
      </c>
      <c r="BC113" s="125">
        <f>ROUND(SUM(BC114:BC115),2)</f>
        <v>0</v>
      </c>
      <c r="BD113" s="127">
        <f>ROUND(SUM(BD114:BD115),2)</f>
        <v>0</v>
      </c>
      <c r="BE113" s="7"/>
      <c r="BS113" s="128" t="s">
        <v>73</v>
      </c>
      <c r="BT113" s="128" t="s">
        <v>81</v>
      </c>
      <c r="BU113" s="128" t="s">
        <v>75</v>
      </c>
      <c r="BV113" s="128" t="s">
        <v>76</v>
      </c>
      <c r="BW113" s="128" t="s">
        <v>137</v>
      </c>
      <c r="BX113" s="128" t="s">
        <v>5</v>
      </c>
      <c r="CL113" s="128" t="s">
        <v>1</v>
      </c>
      <c r="CM113" s="128" t="s">
        <v>83</v>
      </c>
    </row>
    <row r="114" spans="1:90" s="4" customFormat="1" ht="47.25" customHeight="1">
      <c r="A114" s="129" t="s">
        <v>84</v>
      </c>
      <c r="B114" s="67"/>
      <c r="C114" s="130"/>
      <c r="D114" s="130"/>
      <c r="E114" s="131" t="s">
        <v>138</v>
      </c>
      <c r="F114" s="131"/>
      <c r="G114" s="131"/>
      <c r="H114" s="131"/>
      <c r="I114" s="131"/>
      <c r="J114" s="130"/>
      <c r="K114" s="131" t="s">
        <v>139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2">
        <f>'01-PS512268 - URS - PS 51...'!J32</f>
        <v>0</v>
      </c>
      <c r="AH114" s="130"/>
      <c r="AI114" s="130"/>
      <c r="AJ114" s="130"/>
      <c r="AK114" s="130"/>
      <c r="AL114" s="130"/>
      <c r="AM114" s="130"/>
      <c r="AN114" s="132">
        <f>SUM(AG114,AT114)</f>
        <v>0</v>
      </c>
      <c r="AO114" s="130"/>
      <c r="AP114" s="130"/>
      <c r="AQ114" s="133" t="s">
        <v>87</v>
      </c>
      <c r="AR114" s="69"/>
      <c r="AS114" s="134">
        <v>0</v>
      </c>
      <c r="AT114" s="135">
        <f>ROUND(SUM(AV114:AW114),2)</f>
        <v>0</v>
      </c>
      <c r="AU114" s="136">
        <f>'01-PS512268 - URS - PS 51...'!P129</f>
        <v>0</v>
      </c>
      <c r="AV114" s="135">
        <f>'01-PS512268 - URS - PS 51...'!J35</f>
        <v>0</v>
      </c>
      <c r="AW114" s="135">
        <f>'01-PS512268 - URS - PS 51...'!J36</f>
        <v>0</v>
      </c>
      <c r="AX114" s="135">
        <f>'01-PS512268 - URS - PS 51...'!J37</f>
        <v>0</v>
      </c>
      <c r="AY114" s="135">
        <f>'01-PS512268 - URS - PS 51...'!J38</f>
        <v>0</v>
      </c>
      <c r="AZ114" s="135">
        <f>'01-PS512268 - URS - PS 51...'!F35</f>
        <v>0</v>
      </c>
      <c r="BA114" s="135">
        <f>'01-PS512268 - URS - PS 51...'!F36</f>
        <v>0</v>
      </c>
      <c r="BB114" s="135">
        <f>'01-PS512268 - URS - PS 51...'!F37</f>
        <v>0</v>
      </c>
      <c r="BC114" s="135">
        <f>'01-PS512268 - URS - PS 51...'!F38</f>
        <v>0</v>
      </c>
      <c r="BD114" s="137">
        <f>'01-PS512268 - URS - PS 51...'!F39</f>
        <v>0</v>
      </c>
      <c r="BE114" s="4"/>
      <c r="BT114" s="138" t="s">
        <v>83</v>
      </c>
      <c r="BV114" s="138" t="s">
        <v>76</v>
      </c>
      <c r="BW114" s="138" t="s">
        <v>140</v>
      </c>
      <c r="BX114" s="138" t="s">
        <v>137</v>
      </c>
      <c r="CL114" s="138" t="s">
        <v>1</v>
      </c>
    </row>
    <row r="115" spans="1:90" s="4" customFormat="1" ht="47.25" customHeight="1">
      <c r="A115" s="129" t="s">
        <v>84</v>
      </c>
      <c r="B115" s="67"/>
      <c r="C115" s="130"/>
      <c r="D115" s="130"/>
      <c r="E115" s="131" t="s">
        <v>141</v>
      </c>
      <c r="F115" s="131"/>
      <c r="G115" s="131"/>
      <c r="H115" s="131"/>
      <c r="I115" s="131"/>
      <c r="J115" s="130"/>
      <c r="K115" s="131" t="s">
        <v>139</v>
      </c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2">
        <f>'02-PS512268 - ÚOŽI - PS 5...'!J32</f>
        <v>0</v>
      </c>
      <c r="AH115" s="130"/>
      <c r="AI115" s="130"/>
      <c r="AJ115" s="130"/>
      <c r="AK115" s="130"/>
      <c r="AL115" s="130"/>
      <c r="AM115" s="130"/>
      <c r="AN115" s="132">
        <f>SUM(AG115,AT115)</f>
        <v>0</v>
      </c>
      <c r="AO115" s="130"/>
      <c r="AP115" s="130"/>
      <c r="AQ115" s="133" t="s">
        <v>87</v>
      </c>
      <c r="AR115" s="69"/>
      <c r="AS115" s="134">
        <v>0</v>
      </c>
      <c r="AT115" s="135">
        <f>ROUND(SUM(AV115:AW115),2)</f>
        <v>0</v>
      </c>
      <c r="AU115" s="136">
        <f>'02-PS512268 - ÚOŽI - PS 5...'!P121</f>
        <v>0</v>
      </c>
      <c r="AV115" s="135">
        <f>'02-PS512268 - ÚOŽI - PS 5...'!J35</f>
        <v>0</v>
      </c>
      <c r="AW115" s="135">
        <f>'02-PS512268 - ÚOŽI - PS 5...'!J36</f>
        <v>0</v>
      </c>
      <c r="AX115" s="135">
        <f>'02-PS512268 - ÚOŽI - PS 5...'!J37</f>
        <v>0</v>
      </c>
      <c r="AY115" s="135">
        <f>'02-PS512268 - ÚOŽI - PS 5...'!J38</f>
        <v>0</v>
      </c>
      <c r="AZ115" s="135">
        <f>'02-PS512268 - ÚOŽI - PS 5...'!F35</f>
        <v>0</v>
      </c>
      <c r="BA115" s="135">
        <f>'02-PS512268 - ÚOŽI - PS 5...'!F36</f>
        <v>0</v>
      </c>
      <c r="BB115" s="135">
        <f>'02-PS512268 - ÚOŽI - PS 5...'!F37</f>
        <v>0</v>
      </c>
      <c r="BC115" s="135">
        <f>'02-PS512268 - ÚOŽI - PS 5...'!F38</f>
        <v>0</v>
      </c>
      <c r="BD115" s="137">
        <f>'02-PS512268 - ÚOŽI - PS 5...'!F39</f>
        <v>0</v>
      </c>
      <c r="BE115" s="4"/>
      <c r="BT115" s="138" t="s">
        <v>83</v>
      </c>
      <c r="BV115" s="138" t="s">
        <v>76</v>
      </c>
      <c r="BW115" s="138" t="s">
        <v>142</v>
      </c>
      <c r="BX115" s="138" t="s">
        <v>137</v>
      </c>
      <c r="CL115" s="138" t="s">
        <v>1</v>
      </c>
    </row>
    <row r="116" spans="1:91" s="7" customFormat="1" ht="24.75" customHeight="1">
      <c r="A116" s="7"/>
      <c r="B116" s="116"/>
      <c r="C116" s="117"/>
      <c r="D116" s="118" t="s">
        <v>143</v>
      </c>
      <c r="E116" s="118"/>
      <c r="F116" s="118"/>
      <c r="G116" s="118"/>
      <c r="H116" s="118"/>
      <c r="I116" s="119"/>
      <c r="J116" s="118" t="s">
        <v>144</v>
      </c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20">
        <f>ROUND(SUM(AG117:AG118),2)</f>
        <v>0</v>
      </c>
      <c r="AH116" s="119"/>
      <c r="AI116" s="119"/>
      <c r="AJ116" s="119"/>
      <c r="AK116" s="119"/>
      <c r="AL116" s="119"/>
      <c r="AM116" s="119"/>
      <c r="AN116" s="121">
        <f>SUM(AG116,AT116)</f>
        <v>0</v>
      </c>
      <c r="AO116" s="119"/>
      <c r="AP116" s="119"/>
      <c r="AQ116" s="122" t="s">
        <v>80</v>
      </c>
      <c r="AR116" s="123"/>
      <c r="AS116" s="124">
        <f>ROUND(SUM(AS117:AS118),2)</f>
        <v>0</v>
      </c>
      <c r="AT116" s="125">
        <f>ROUND(SUM(AV116:AW116),2)</f>
        <v>0</v>
      </c>
      <c r="AU116" s="126">
        <f>ROUND(SUM(AU117:AU118),5)</f>
        <v>0</v>
      </c>
      <c r="AV116" s="125">
        <f>ROUND(AZ116*L29,2)</f>
        <v>0</v>
      </c>
      <c r="AW116" s="125">
        <f>ROUND(BA116*L30,2)</f>
        <v>0</v>
      </c>
      <c r="AX116" s="125">
        <f>ROUND(BB116*L29,2)</f>
        <v>0</v>
      </c>
      <c r="AY116" s="125">
        <f>ROUND(BC116*L30,2)</f>
        <v>0</v>
      </c>
      <c r="AZ116" s="125">
        <f>ROUND(SUM(AZ117:AZ118),2)</f>
        <v>0</v>
      </c>
      <c r="BA116" s="125">
        <f>ROUND(SUM(BA117:BA118),2)</f>
        <v>0</v>
      </c>
      <c r="BB116" s="125">
        <f>ROUND(SUM(BB117:BB118),2)</f>
        <v>0</v>
      </c>
      <c r="BC116" s="125">
        <f>ROUND(SUM(BC117:BC118),2)</f>
        <v>0</v>
      </c>
      <c r="BD116" s="127">
        <f>ROUND(SUM(BD117:BD118),2)</f>
        <v>0</v>
      </c>
      <c r="BE116" s="7"/>
      <c r="BS116" s="128" t="s">
        <v>73</v>
      </c>
      <c r="BT116" s="128" t="s">
        <v>81</v>
      </c>
      <c r="BU116" s="128" t="s">
        <v>75</v>
      </c>
      <c r="BV116" s="128" t="s">
        <v>76</v>
      </c>
      <c r="BW116" s="128" t="s">
        <v>145</v>
      </c>
      <c r="BX116" s="128" t="s">
        <v>5</v>
      </c>
      <c r="CL116" s="128" t="s">
        <v>1</v>
      </c>
      <c r="CM116" s="128" t="s">
        <v>83</v>
      </c>
    </row>
    <row r="117" spans="1:90" s="4" customFormat="1" ht="47.25" customHeight="1">
      <c r="A117" s="129" t="s">
        <v>84</v>
      </c>
      <c r="B117" s="67"/>
      <c r="C117" s="130"/>
      <c r="D117" s="130"/>
      <c r="E117" s="131" t="s">
        <v>146</v>
      </c>
      <c r="F117" s="131"/>
      <c r="G117" s="131"/>
      <c r="H117" s="131"/>
      <c r="I117" s="131"/>
      <c r="J117" s="130"/>
      <c r="K117" s="131" t="s">
        <v>147</v>
      </c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2">
        <f>'01-PS512269 - URS - PS 51...'!J32</f>
        <v>0</v>
      </c>
      <c r="AH117" s="130"/>
      <c r="AI117" s="130"/>
      <c r="AJ117" s="130"/>
      <c r="AK117" s="130"/>
      <c r="AL117" s="130"/>
      <c r="AM117" s="130"/>
      <c r="AN117" s="132">
        <f>SUM(AG117,AT117)</f>
        <v>0</v>
      </c>
      <c r="AO117" s="130"/>
      <c r="AP117" s="130"/>
      <c r="AQ117" s="133" t="s">
        <v>87</v>
      </c>
      <c r="AR117" s="69"/>
      <c r="AS117" s="134">
        <v>0</v>
      </c>
      <c r="AT117" s="135">
        <f>ROUND(SUM(AV117:AW117),2)</f>
        <v>0</v>
      </c>
      <c r="AU117" s="136">
        <f>'01-PS512269 - URS - PS 51...'!P125</f>
        <v>0</v>
      </c>
      <c r="AV117" s="135">
        <f>'01-PS512269 - URS - PS 51...'!J35</f>
        <v>0</v>
      </c>
      <c r="AW117" s="135">
        <f>'01-PS512269 - URS - PS 51...'!J36</f>
        <v>0</v>
      </c>
      <c r="AX117" s="135">
        <f>'01-PS512269 - URS - PS 51...'!J37</f>
        <v>0</v>
      </c>
      <c r="AY117" s="135">
        <f>'01-PS512269 - URS - PS 51...'!J38</f>
        <v>0</v>
      </c>
      <c r="AZ117" s="135">
        <f>'01-PS512269 - URS - PS 51...'!F35</f>
        <v>0</v>
      </c>
      <c r="BA117" s="135">
        <f>'01-PS512269 - URS - PS 51...'!F36</f>
        <v>0</v>
      </c>
      <c r="BB117" s="135">
        <f>'01-PS512269 - URS - PS 51...'!F37</f>
        <v>0</v>
      </c>
      <c r="BC117" s="135">
        <f>'01-PS512269 - URS - PS 51...'!F38</f>
        <v>0</v>
      </c>
      <c r="BD117" s="137">
        <f>'01-PS512269 - URS - PS 51...'!F39</f>
        <v>0</v>
      </c>
      <c r="BE117" s="4"/>
      <c r="BT117" s="138" t="s">
        <v>83</v>
      </c>
      <c r="BV117" s="138" t="s">
        <v>76</v>
      </c>
      <c r="BW117" s="138" t="s">
        <v>148</v>
      </c>
      <c r="BX117" s="138" t="s">
        <v>145</v>
      </c>
      <c r="CL117" s="138" t="s">
        <v>1</v>
      </c>
    </row>
    <row r="118" spans="1:90" s="4" customFormat="1" ht="47.25" customHeight="1">
      <c r="A118" s="129" t="s">
        <v>84</v>
      </c>
      <c r="B118" s="67"/>
      <c r="C118" s="130"/>
      <c r="D118" s="130"/>
      <c r="E118" s="131" t="s">
        <v>149</v>
      </c>
      <c r="F118" s="131"/>
      <c r="G118" s="131"/>
      <c r="H118" s="131"/>
      <c r="I118" s="131"/>
      <c r="J118" s="130"/>
      <c r="K118" s="131" t="s">
        <v>147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2">
        <f>'02-PS512269 - ÚOŽI - PS 5...'!J32</f>
        <v>0</v>
      </c>
      <c r="AH118" s="130"/>
      <c r="AI118" s="130"/>
      <c r="AJ118" s="130"/>
      <c r="AK118" s="130"/>
      <c r="AL118" s="130"/>
      <c r="AM118" s="130"/>
      <c r="AN118" s="132">
        <f>SUM(AG118,AT118)</f>
        <v>0</v>
      </c>
      <c r="AO118" s="130"/>
      <c r="AP118" s="130"/>
      <c r="AQ118" s="133" t="s">
        <v>87</v>
      </c>
      <c r="AR118" s="69"/>
      <c r="AS118" s="134">
        <v>0</v>
      </c>
      <c r="AT118" s="135">
        <f>ROUND(SUM(AV118:AW118),2)</f>
        <v>0</v>
      </c>
      <c r="AU118" s="136">
        <f>'02-PS512269 - ÚOŽI - PS 5...'!P121</f>
        <v>0</v>
      </c>
      <c r="AV118" s="135">
        <f>'02-PS512269 - ÚOŽI - PS 5...'!J35</f>
        <v>0</v>
      </c>
      <c r="AW118" s="135">
        <f>'02-PS512269 - ÚOŽI - PS 5...'!J36</f>
        <v>0</v>
      </c>
      <c r="AX118" s="135">
        <f>'02-PS512269 - ÚOŽI - PS 5...'!J37</f>
        <v>0</v>
      </c>
      <c r="AY118" s="135">
        <f>'02-PS512269 - ÚOŽI - PS 5...'!J38</f>
        <v>0</v>
      </c>
      <c r="AZ118" s="135">
        <f>'02-PS512269 - ÚOŽI - PS 5...'!F35</f>
        <v>0</v>
      </c>
      <c r="BA118" s="135">
        <f>'02-PS512269 - ÚOŽI - PS 5...'!F36</f>
        <v>0</v>
      </c>
      <c r="BB118" s="135">
        <f>'02-PS512269 - ÚOŽI - PS 5...'!F37</f>
        <v>0</v>
      </c>
      <c r="BC118" s="135">
        <f>'02-PS512269 - ÚOŽI - PS 5...'!F38</f>
        <v>0</v>
      </c>
      <c r="BD118" s="137">
        <f>'02-PS512269 - ÚOŽI - PS 5...'!F39</f>
        <v>0</v>
      </c>
      <c r="BE118" s="4"/>
      <c r="BT118" s="138" t="s">
        <v>83</v>
      </c>
      <c r="BV118" s="138" t="s">
        <v>76</v>
      </c>
      <c r="BW118" s="138" t="s">
        <v>150</v>
      </c>
      <c r="BX118" s="138" t="s">
        <v>145</v>
      </c>
      <c r="CL118" s="138" t="s">
        <v>1</v>
      </c>
    </row>
    <row r="119" spans="1:91" s="7" customFormat="1" ht="16.5" customHeight="1">
      <c r="A119" s="129" t="s">
        <v>84</v>
      </c>
      <c r="B119" s="116"/>
      <c r="C119" s="117"/>
      <c r="D119" s="118" t="s">
        <v>151</v>
      </c>
      <c r="E119" s="118"/>
      <c r="F119" s="118"/>
      <c r="G119" s="118"/>
      <c r="H119" s="118"/>
      <c r="I119" s="119"/>
      <c r="J119" s="118" t="s">
        <v>152</v>
      </c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21">
        <f>'SO 01 - Přejezd'!J30</f>
        <v>0</v>
      </c>
      <c r="AH119" s="119"/>
      <c r="AI119" s="119"/>
      <c r="AJ119" s="119"/>
      <c r="AK119" s="119"/>
      <c r="AL119" s="119"/>
      <c r="AM119" s="119"/>
      <c r="AN119" s="121">
        <f>SUM(AG119,AT119)</f>
        <v>0</v>
      </c>
      <c r="AO119" s="119"/>
      <c r="AP119" s="119"/>
      <c r="AQ119" s="122" t="s">
        <v>80</v>
      </c>
      <c r="AR119" s="123"/>
      <c r="AS119" s="124">
        <v>0</v>
      </c>
      <c r="AT119" s="125">
        <f>ROUND(SUM(AV119:AW119),2)</f>
        <v>0</v>
      </c>
      <c r="AU119" s="126">
        <f>'SO 01 - Přejezd'!P116</f>
        <v>0</v>
      </c>
      <c r="AV119" s="125">
        <f>'SO 01 - Přejezd'!J33</f>
        <v>0</v>
      </c>
      <c r="AW119" s="125">
        <f>'SO 01 - Přejezd'!J34</f>
        <v>0</v>
      </c>
      <c r="AX119" s="125">
        <f>'SO 01 - Přejezd'!J35</f>
        <v>0</v>
      </c>
      <c r="AY119" s="125">
        <f>'SO 01 - Přejezd'!J36</f>
        <v>0</v>
      </c>
      <c r="AZ119" s="125">
        <f>'SO 01 - Přejezd'!F33</f>
        <v>0</v>
      </c>
      <c r="BA119" s="125">
        <f>'SO 01 - Přejezd'!F34</f>
        <v>0</v>
      </c>
      <c r="BB119" s="125">
        <f>'SO 01 - Přejezd'!F35</f>
        <v>0</v>
      </c>
      <c r="BC119" s="125">
        <f>'SO 01 - Přejezd'!F36</f>
        <v>0</v>
      </c>
      <c r="BD119" s="127">
        <f>'SO 01 - Přejezd'!F37</f>
        <v>0</v>
      </c>
      <c r="BE119" s="7"/>
      <c r="BT119" s="128" t="s">
        <v>81</v>
      </c>
      <c r="BV119" s="128" t="s">
        <v>76</v>
      </c>
      <c r="BW119" s="128" t="s">
        <v>153</v>
      </c>
      <c r="BX119" s="128" t="s">
        <v>5</v>
      </c>
      <c r="CL119" s="128" t="s">
        <v>1</v>
      </c>
      <c r="CM119" s="128" t="s">
        <v>83</v>
      </c>
    </row>
    <row r="120" spans="1:91" s="7" customFormat="1" ht="16.5" customHeight="1">
      <c r="A120" s="129" t="s">
        <v>84</v>
      </c>
      <c r="B120" s="116"/>
      <c r="C120" s="117"/>
      <c r="D120" s="118" t="s">
        <v>154</v>
      </c>
      <c r="E120" s="118"/>
      <c r="F120" s="118"/>
      <c r="G120" s="118"/>
      <c r="H120" s="118"/>
      <c r="I120" s="119"/>
      <c r="J120" s="118" t="s">
        <v>155</v>
      </c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21">
        <f>'SO 02 - Výhybky'!J30</f>
        <v>0</v>
      </c>
      <c r="AH120" s="119"/>
      <c r="AI120" s="119"/>
      <c r="AJ120" s="119"/>
      <c r="AK120" s="119"/>
      <c r="AL120" s="119"/>
      <c r="AM120" s="119"/>
      <c r="AN120" s="121">
        <f>SUM(AG120,AT120)</f>
        <v>0</v>
      </c>
      <c r="AO120" s="119"/>
      <c r="AP120" s="119"/>
      <c r="AQ120" s="122" t="s">
        <v>80</v>
      </c>
      <c r="AR120" s="123"/>
      <c r="AS120" s="124">
        <v>0</v>
      </c>
      <c r="AT120" s="125">
        <f>ROUND(SUM(AV120:AW120),2)</f>
        <v>0</v>
      </c>
      <c r="AU120" s="126">
        <f>'SO 02 - Výhybky'!P116</f>
        <v>0</v>
      </c>
      <c r="AV120" s="125">
        <f>'SO 02 - Výhybky'!J33</f>
        <v>0</v>
      </c>
      <c r="AW120" s="125">
        <f>'SO 02 - Výhybky'!J34</f>
        <v>0</v>
      </c>
      <c r="AX120" s="125">
        <f>'SO 02 - Výhybky'!J35</f>
        <v>0</v>
      </c>
      <c r="AY120" s="125">
        <f>'SO 02 - Výhybky'!J36</f>
        <v>0</v>
      </c>
      <c r="AZ120" s="125">
        <f>'SO 02 - Výhybky'!F33</f>
        <v>0</v>
      </c>
      <c r="BA120" s="125">
        <f>'SO 02 - Výhybky'!F34</f>
        <v>0</v>
      </c>
      <c r="BB120" s="125">
        <f>'SO 02 - Výhybky'!F35</f>
        <v>0</v>
      </c>
      <c r="BC120" s="125">
        <f>'SO 02 - Výhybky'!F36</f>
        <v>0</v>
      </c>
      <c r="BD120" s="127">
        <f>'SO 02 - Výhybky'!F37</f>
        <v>0</v>
      </c>
      <c r="BE120" s="7"/>
      <c r="BT120" s="128" t="s">
        <v>81</v>
      </c>
      <c r="BV120" s="128" t="s">
        <v>76</v>
      </c>
      <c r="BW120" s="128" t="s">
        <v>156</v>
      </c>
      <c r="BX120" s="128" t="s">
        <v>5</v>
      </c>
      <c r="CL120" s="128" t="s">
        <v>1</v>
      </c>
      <c r="CM120" s="128" t="s">
        <v>83</v>
      </c>
    </row>
    <row r="121" spans="1:91" s="7" customFormat="1" ht="16.5" customHeight="1">
      <c r="A121" s="129" t="s">
        <v>84</v>
      </c>
      <c r="B121" s="116"/>
      <c r="C121" s="117"/>
      <c r="D121" s="118" t="s">
        <v>157</v>
      </c>
      <c r="E121" s="118"/>
      <c r="F121" s="118"/>
      <c r="G121" s="118"/>
      <c r="H121" s="118"/>
      <c r="I121" s="119"/>
      <c r="J121" s="118" t="s">
        <v>158</v>
      </c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21">
        <f>'SO 03 - Demontáž v.č. 7,8'!J30</f>
        <v>0</v>
      </c>
      <c r="AH121" s="119"/>
      <c r="AI121" s="119"/>
      <c r="AJ121" s="119"/>
      <c r="AK121" s="119"/>
      <c r="AL121" s="119"/>
      <c r="AM121" s="119"/>
      <c r="AN121" s="121">
        <f>SUM(AG121,AT121)</f>
        <v>0</v>
      </c>
      <c r="AO121" s="119"/>
      <c r="AP121" s="119"/>
      <c r="AQ121" s="122" t="s">
        <v>80</v>
      </c>
      <c r="AR121" s="123"/>
      <c r="AS121" s="124">
        <v>0</v>
      </c>
      <c r="AT121" s="125">
        <f>ROUND(SUM(AV121:AW121),2)</f>
        <v>0</v>
      </c>
      <c r="AU121" s="126">
        <f>'SO 03 - Demontáž v.č. 7,8'!P116</f>
        <v>0</v>
      </c>
      <c r="AV121" s="125">
        <f>'SO 03 - Demontáž v.č. 7,8'!J33</f>
        <v>0</v>
      </c>
      <c r="AW121" s="125">
        <f>'SO 03 - Demontáž v.č. 7,8'!J34</f>
        <v>0</v>
      </c>
      <c r="AX121" s="125">
        <f>'SO 03 - Demontáž v.č. 7,8'!J35</f>
        <v>0</v>
      </c>
      <c r="AY121" s="125">
        <f>'SO 03 - Demontáž v.č. 7,8'!J36</f>
        <v>0</v>
      </c>
      <c r="AZ121" s="125">
        <f>'SO 03 - Demontáž v.č. 7,8'!F33</f>
        <v>0</v>
      </c>
      <c r="BA121" s="125">
        <f>'SO 03 - Demontáž v.č. 7,8'!F34</f>
        <v>0</v>
      </c>
      <c r="BB121" s="125">
        <f>'SO 03 - Demontáž v.č. 7,8'!F35</f>
        <v>0</v>
      </c>
      <c r="BC121" s="125">
        <f>'SO 03 - Demontáž v.č. 7,8'!F36</f>
        <v>0</v>
      </c>
      <c r="BD121" s="127">
        <f>'SO 03 - Demontáž v.č. 7,8'!F37</f>
        <v>0</v>
      </c>
      <c r="BE121" s="7"/>
      <c r="BT121" s="128" t="s">
        <v>81</v>
      </c>
      <c r="BV121" s="128" t="s">
        <v>76</v>
      </c>
      <c r="BW121" s="128" t="s">
        <v>159</v>
      </c>
      <c r="BX121" s="128" t="s">
        <v>5</v>
      </c>
      <c r="CL121" s="128" t="s">
        <v>1</v>
      </c>
      <c r="CM121" s="128" t="s">
        <v>83</v>
      </c>
    </row>
    <row r="122" spans="1:91" s="7" customFormat="1" ht="16.5" customHeight="1">
      <c r="A122" s="129" t="s">
        <v>84</v>
      </c>
      <c r="B122" s="116"/>
      <c r="C122" s="117"/>
      <c r="D122" s="118" t="s">
        <v>160</v>
      </c>
      <c r="E122" s="118"/>
      <c r="F122" s="118"/>
      <c r="G122" s="118"/>
      <c r="H122" s="118"/>
      <c r="I122" s="119"/>
      <c r="J122" s="118" t="s">
        <v>161</v>
      </c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21">
        <f>'SO 04 - Materiál obj.- Ne...'!J30</f>
        <v>0</v>
      </c>
      <c r="AH122" s="119"/>
      <c r="AI122" s="119"/>
      <c r="AJ122" s="119"/>
      <c r="AK122" s="119"/>
      <c r="AL122" s="119"/>
      <c r="AM122" s="119"/>
      <c r="AN122" s="121">
        <f>SUM(AG122,AT122)</f>
        <v>0</v>
      </c>
      <c r="AO122" s="119"/>
      <c r="AP122" s="119"/>
      <c r="AQ122" s="122" t="s">
        <v>80</v>
      </c>
      <c r="AR122" s="123"/>
      <c r="AS122" s="124">
        <v>0</v>
      </c>
      <c r="AT122" s="125">
        <f>ROUND(SUM(AV122:AW122),2)</f>
        <v>0</v>
      </c>
      <c r="AU122" s="126">
        <f>'SO 04 - Materiál obj.- Ne...'!P119</f>
        <v>0</v>
      </c>
      <c r="AV122" s="125">
        <f>'SO 04 - Materiál obj.- Ne...'!J33</f>
        <v>0</v>
      </c>
      <c r="AW122" s="125">
        <f>'SO 04 - Materiál obj.- Ne...'!J34</f>
        <v>0</v>
      </c>
      <c r="AX122" s="125">
        <f>'SO 04 - Materiál obj.- Ne...'!J35</f>
        <v>0</v>
      </c>
      <c r="AY122" s="125">
        <f>'SO 04 - Materiál obj.- Ne...'!J36</f>
        <v>0</v>
      </c>
      <c r="AZ122" s="125">
        <f>'SO 04 - Materiál obj.- Ne...'!F33</f>
        <v>0</v>
      </c>
      <c r="BA122" s="125">
        <f>'SO 04 - Materiál obj.- Ne...'!F34</f>
        <v>0</v>
      </c>
      <c r="BB122" s="125">
        <f>'SO 04 - Materiál obj.- Ne...'!F35</f>
        <v>0</v>
      </c>
      <c r="BC122" s="125">
        <f>'SO 04 - Materiál obj.- Ne...'!F36</f>
        <v>0</v>
      </c>
      <c r="BD122" s="127">
        <f>'SO 04 - Materiál obj.- Ne...'!F37</f>
        <v>0</v>
      </c>
      <c r="BE122" s="7"/>
      <c r="BT122" s="128" t="s">
        <v>81</v>
      </c>
      <c r="BV122" s="128" t="s">
        <v>76</v>
      </c>
      <c r="BW122" s="128" t="s">
        <v>162</v>
      </c>
      <c r="BX122" s="128" t="s">
        <v>5</v>
      </c>
      <c r="CL122" s="128" t="s">
        <v>1</v>
      </c>
      <c r="CM122" s="128" t="s">
        <v>83</v>
      </c>
    </row>
    <row r="123" spans="1:91" s="7" customFormat="1" ht="16.5" customHeight="1">
      <c r="A123" s="129" t="s">
        <v>84</v>
      </c>
      <c r="B123" s="116"/>
      <c r="C123" s="117"/>
      <c r="D123" s="118" t="s">
        <v>163</v>
      </c>
      <c r="E123" s="118"/>
      <c r="F123" s="118"/>
      <c r="G123" s="118"/>
      <c r="H123" s="118"/>
      <c r="I123" s="119"/>
      <c r="J123" s="118" t="s">
        <v>164</v>
      </c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21">
        <f>'99 - VON'!J30</f>
        <v>0</v>
      </c>
      <c r="AH123" s="119"/>
      <c r="AI123" s="119"/>
      <c r="AJ123" s="119"/>
      <c r="AK123" s="119"/>
      <c r="AL123" s="119"/>
      <c r="AM123" s="119"/>
      <c r="AN123" s="121">
        <f>SUM(AG123,AT123)</f>
        <v>0</v>
      </c>
      <c r="AO123" s="119"/>
      <c r="AP123" s="119"/>
      <c r="AQ123" s="122" t="s">
        <v>80</v>
      </c>
      <c r="AR123" s="123"/>
      <c r="AS123" s="139">
        <v>0</v>
      </c>
      <c r="AT123" s="140">
        <f>ROUND(SUM(AV123:AW123),2)</f>
        <v>0</v>
      </c>
      <c r="AU123" s="141">
        <f>'99 - VON'!P119</f>
        <v>0</v>
      </c>
      <c r="AV123" s="140">
        <f>'99 - VON'!J33</f>
        <v>0</v>
      </c>
      <c r="AW123" s="140">
        <f>'99 - VON'!J34</f>
        <v>0</v>
      </c>
      <c r="AX123" s="140">
        <f>'99 - VON'!J35</f>
        <v>0</v>
      </c>
      <c r="AY123" s="140">
        <f>'99 - VON'!J36</f>
        <v>0</v>
      </c>
      <c r="AZ123" s="140">
        <f>'99 - VON'!F33</f>
        <v>0</v>
      </c>
      <c r="BA123" s="140">
        <f>'99 - VON'!F34</f>
        <v>0</v>
      </c>
      <c r="BB123" s="140">
        <f>'99 - VON'!F35</f>
        <v>0</v>
      </c>
      <c r="BC123" s="140">
        <f>'99 - VON'!F36</f>
        <v>0</v>
      </c>
      <c r="BD123" s="142">
        <f>'99 - VON'!F37</f>
        <v>0</v>
      </c>
      <c r="BE123" s="7"/>
      <c r="BT123" s="128" t="s">
        <v>81</v>
      </c>
      <c r="BV123" s="128" t="s">
        <v>76</v>
      </c>
      <c r="BW123" s="128" t="s">
        <v>165</v>
      </c>
      <c r="BX123" s="128" t="s">
        <v>5</v>
      </c>
      <c r="CL123" s="128" t="s">
        <v>1</v>
      </c>
      <c r="CM123" s="128" t="s">
        <v>83</v>
      </c>
    </row>
    <row r="124" spans="1:57" s="2" customFormat="1" ht="30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41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41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</sheetData>
  <sheetProtection password="CC35" sheet="1" objects="1" scenarios="1" formatColumns="0" formatRows="0"/>
  <mergeCells count="154">
    <mergeCell ref="D104:H104"/>
    <mergeCell ref="J104:AF104"/>
    <mergeCell ref="D105:H105"/>
    <mergeCell ref="J105:AF105"/>
    <mergeCell ref="K106:AF106"/>
    <mergeCell ref="E106:I106"/>
    <mergeCell ref="E107:I107"/>
    <mergeCell ref="K107:AF107"/>
    <mergeCell ref="D108:H108"/>
    <mergeCell ref="J108:AF108"/>
    <mergeCell ref="K109:AF109"/>
    <mergeCell ref="E109:I109"/>
    <mergeCell ref="D110:H110"/>
    <mergeCell ref="J110:AF110"/>
    <mergeCell ref="K111:AF111"/>
    <mergeCell ref="E111:I111"/>
    <mergeCell ref="K112:AF112"/>
    <mergeCell ref="E112:I112"/>
    <mergeCell ref="J113:AF113"/>
    <mergeCell ref="D113:H113"/>
    <mergeCell ref="K114:AF114"/>
    <mergeCell ref="E114:I114"/>
    <mergeCell ref="K115:AF115"/>
    <mergeCell ref="E115:I115"/>
    <mergeCell ref="D116:H116"/>
    <mergeCell ref="J116:AF116"/>
    <mergeCell ref="K117:AF117"/>
    <mergeCell ref="E117:I117"/>
    <mergeCell ref="K118:AF118"/>
    <mergeCell ref="E118:I118"/>
    <mergeCell ref="D119:H119"/>
    <mergeCell ref="J119:AF119"/>
    <mergeCell ref="D120:H120"/>
    <mergeCell ref="J120:AF120"/>
    <mergeCell ref="D121:H121"/>
    <mergeCell ref="J121:AF121"/>
    <mergeCell ref="D122:H122"/>
    <mergeCell ref="J122:AF122"/>
    <mergeCell ref="D123:H123"/>
    <mergeCell ref="J123:AF123"/>
    <mergeCell ref="AG101:AM101"/>
    <mergeCell ref="AN101:AP101"/>
    <mergeCell ref="AG102:AM102"/>
    <mergeCell ref="AN102:AP102"/>
    <mergeCell ref="AG103:AM103"/>
    <mergeCell ref="AN103:AP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D99:H99"/>
    <mergeCell ref="J99:AF99"/>
    <mergeCell ref="D100:H100"/>
    <mergeCell ref="J100:AF100"/>
    <mergeCell ref="D101:H101"/>
    <mergeCell ref="J101:AF101"/>
    <mergeCell ref="J102:AF102"/>
    <mergeCell ref="D102:H102"/>
    <mergeCell ref="J103:AF103"/>
    <mergeCell ref="D103:H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Technologie zabezpeč...'!C2" display="/"/>
    <hyperlink ref="A97" location="'02 - Zemní práce'!C2" display="/"/>
    <hyperlink ref="A98" location="'03 - Klimatizace'!C2" display="/"/>
    <hyperlink ref="A99" location="'PS 02-01 - Sdělovací zaří...'!C2" display="/"/>
    <hyperlink ref="A100" location="'PS 02-02 - Žst. Dolní Lip...'!C2" display="/"/>
    <hyperlink ref="A101" location="'PS 02-03 - ED Pardubice, ...'!C2" display="/"/>
    <hyperlink ref="A102" location="'PS 02-04 - Žst. Dolní Lip...'!C2" display="/"/>
    <hyperlink ref="A103" location="'PS 02-05 - ED Pardubice, ...'!C2" display="/"/>
    <hyperlink ref="A104" location="'PS 02-06 - žST Dolní Lipk...'!C2" display="/"/>
    <hyperlink ref="A106" location="'01-SO512266 - URS - SO 51...'!C2" display="/"/>
    <hyperlink ref="A107" location="'02-SO512266 - ÚOŽI - SO 5...'!C2" display="/"/>
    <hyperlink ref="A109" location="'02-SO512266.1 - ÚOŽI - žs...'!C2" display="/"/>
    <hyperlink ref="A111" location="'01-PS512267 - URS - PS 51...'!C2" display="/"/>
    <hyperlink ref="A112" location="'02-PS512267 - ÚOŽI - PS 5...'!C2" display="/"/>
    <hyperlink ref="A114" location="'01-PS512268 - URS - PS 51...'!C2" display="/"/>
    <hyperlink ref="A115" location="'02-PS512268 - ÚOŽI - PS 5...'!C2" display="/"/>
    <hyperlink ref="A117" location="'01-PS512269 - URS - PS 51...'!C2" display="/"/>
    <hyperlink ref="A118" location="'02-PS512269 - ÚOŽI - PS 5...'!C2" display="/"/>
    <hyperlink ref="A119" location="'SO 01 - Přejezd'!C2" display="/"/>
    <hyperlink ref="A120" location="'SO 02 - Výhybky'!C2" display="/"/>
    <hyperlink ref="A121" location="'SO 03 - Demontáž v.č. 7,8'!C2" display="/"/>
    <hyperlink ref="A122" location="'SO 04 - Materiál obj.- Ne...'!C2" display="/"/>
    <hyperlink ref="A123" location="'99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1247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ROUND((SUM(BE117:BE160)),2)</f>
        <v>0</v>
      </c>
      <c r="G33" s="35"/>
      <c r="H33" s="35"/>
      <c r="I33" s="161">
        <v>0.21</v>
      </c>
      <c r="J33" s="160">
        <f>ROUND(((SUM(BE117:BE160))*I33),2)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ROUND((SUM(BF117:BF160)),2)</f>
        <v>0</v>
      </c>
      <c r="G34" s="35"/>
      <c r="H34" s="35"/>
      <c r="I34" s="161">
        <v>0.15</v>
      </c>
      <c r="J34" s="160">
        <f>ROUND(((SUM(BF117:BF160))*I34),2)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ROUND((SUM(BG117:BG160)),2)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ROUND((SUM(BH117:BH160)),2)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ROUND((SUM(BI117:BI160)),2)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02-06 - žST Dolní Lipka PZTS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9" customFormat="1" ht="24.95" customHeight="1">
      <c r="A97" s="9"/>
      <c r="B97" s="185"/>
      <c r="C97" s="186"/>
      <c r="D97" s="187" t="s">
        <v>176</v>
      </c>
      <c r="E97" s="188"/>
      <c r="F97" s="188"/>
      <c r="G97" s="188"/>
      <c r="H97" s="188"/>
      <c r="I97" s="188"/>
      <c r="J97" s="189">
        <f>J131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177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80" t="str">
        <f>E7</f>
        <v>Oprava zabezpečovacího zařízení v žst. Dolní Lipka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167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02-06 - žST Dolní Lipka PZTS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14. 1. 2020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>Pavel Pospíšil, DiS.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91"/>
      <c r="B116" s="192"/>
      <c r="C116" s="193" t="s">
        <v>178</v>
      </c>
      <c r="D116" s="194" t="s">
        <v>59</v>
      </c>
      <c r="E116" s="194" t="s">
        <v>55</v>
      </c>
      <c r="F116" s="194" t="s">
        <v>56</v>
      </c>
      <c r="G116" s="194" t="s">
        <v>179</v>
      </c>
      <c r="H116" s="194" t="s">
        <v>180</v>
      </c>
      <c r="I116" s="194" t="s">
        <v>181</v>
      </c>
      <c r="J116" s="195" t="s">
        <v>173</v>
      </c>
      <c r="K116" s="196" t="s">
        <v>182</v>
      </c>
      <c r="L116" s="197"/>
      <c r="M116" s="97" t="s">
        <v>1</v>
      </c>
      <c r="N116" s="98" t="s">
        <v>38</v>
      </c>
      <c r="O116" s="98" t="s">
        <v>183</v>
      </c>
      <c r="P116" s="98" t="s">
        <v>184</v>
      </c>
      <c r="Q116" s="98" t="s">
        <v>185</v>
      </c>
      <c r="R116" s="98" t="s">
        <v>186</v>
      </c>
      <c r="S116" s="98" t="s">
        <v>187</v>
      </c>
      <c r="T116" s="99" t="s">
        <v>188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5"/>
      <c r="B117" s="36"/>
      <c r="C117" s="104" t="s">
        <v>189</v>
      </c>
      <c r="D117" s="37"/>
      <c r="E117" s="37"/>
      <c r="F117" s="37"/>
      <c r="G117" s="37"/>
      <c r="H117" s="37"/>
      <c r="I117" s="37"/>
      <c r="J117" s="198">
        <f>BK117</f>
        <v>0</v>
      </c>
      <c r="K117" s="37"/>
      <c r="L117" s="41"/>
      <c r="M117" s="100"/>
      <c r="N117" s="199"/>
      <c r="O117" s="101"/>
      <c r="P117" s="200">
        <f>P118+SUM(P119:P131)</f>
        <v>0</v>
      </c>
      <c r="Q117" s="101"/>
      <c r="R117" s="200">
        <f>R118+SUM(R119:R131)</f>
        <v>0</v>
      </c>
      <c r="S117" s="101"/>
      <c r="T117" s="201">
        <f>T118+SUM(T119:T131)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73</v>
      </c>
      <c r="AU117" s="14" t="s">
        <v>175</v>
      </c>
      <c r="BK117" s="202">
        <f>BK118+SUM(BK119:BK131)</f>
        <v>0</v>
      </c>
    </row>
    <row r="118" spans="1:65" s="2" customFormat="1" ht="16.5" customHeight="1">
      <c r="A118" s="35"/>
      <c r="B118" s="36"/>
      <c r="C118" s="203" t="s">
        <v>83</v>
      </c>
      <c r="D118" s="203" t="s">
        <v>190</v>
      </c>
      <c r="E118" s="204" t="s">
        <v>1248</v>
      </c>
      <c r="F118" s="205" t="s">
        <v>1249</v>
      </c>
      <c r="G118" s="206" t="s">
        <v>287</v>
      </c>
      <c r="H118" s="207">
        <v>4</v>
      </c>
      <c r="I118" s="208"/>
      <c r="J118" s="209">
        <f>ROUND(I118*H118,2)</f>
        <v>0</v>
      </c>
      <c r="K118" s="210"/>
      <c r="L118" s="211"/>
      <c r="M118" s="212" t="s">
        <v>1</v>
      </c>
      <c r="N118" s="213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200</v>
      </c>
      <c r="AT118" s="216" t="s">
        <v>190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1250</v>
      </c>
    </row>
    <row r="119" spans="1:65" s="2" customFormat="1" ht="33" customHeight="1">
      <c r="A119" s="35"/>
      <c r="B119" s="36"/>
      <c r="C119" s="203" t="s">
        <v>203</v>
      </c>
      <c r="D119" s="203" t="s">
        <v>190</v>
      </c>
      <c r="E119" s="204" t="s">
        <v>1251</v>
      </c>
      <c r="F119" s="205" t="s">
        <v>1252</v>
      </c>
      <c r="G119" s="206" t="s">
        <v>287</v>
      </c>
      <c r="H119" s="207">
        <v>50</v>
      </c>
      <c r="I119" s="208"/>
      <c r="J119" s="209">
        <f>ROUND(I119*H119,2)</f>
        <v>0</v>
      </c>
      <c r="K119" s="210"/>
      <c r="L119" s="211"/>
      <c r="M119" s="212" t="s">
        <v>1</v>
      </c>
      <c r="N119" s="213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200</v>
      </c>
      <c r="AT119" s="216" t="s">
        <v>190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1253</v>
      </c>
    </row>
    <row r="120" spans="1:65" s="2" customFormat="1" ht="33" customHeight="1">
      <c r="A120" s="35"/>
      <c r="B120" s="36"/>
      <c r="C120" s="203" t="s">
        <v>207</v>
      </c>
      <c r="D120" s="203" t="s">
        <v>190</v>
      </c>
      <c r="E120" s="204" t="s">
        <v>1254</v>
      </c>
      <c r="F120" s="205" t="s">
        <v>1255</v>
      </c>
      <c r="G120" s="206" t="s">
        <v>287</v>
      </c>
      <c r="H120" s="207">
        <v>5</v>
      </c>
      <c r="I120" s="208"/>
      <c r="J120" s="209">
        <f>ROUND(I120*H120,2)</f>
        <v>0</v>
      </c>
      <c r="K120" s="210"/>
      <c r="L120" s="211"/>
      <c r="M120" s="212" t="s">
        <v>1</v>
      </c>
      <c r="N120" s="213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200</v>
      </c>
      <c r="AT120" s="216" t="s">
        <v>190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1256</v>
      </c>
    </row>
    <row r="121" spans="1:65" s="2" customFormat="1" ht="16.5" customHeight="1">
      <c r="A121" s="35"/>
      <c r="B121" s="36"/>
      <c r="C121" s="203" t="s">
        <v>582</v>
      </c>
      <c r="D121" s="203" t="s">
        <v>190</v>
      </c>
      <c r="E121" s="204" t="s">
        <v>1257</v>
      </c>
      <c r="F121" s="205" t="s">
        <v>1258</v>
      </c>
      <c r="G121" s="206" t="s">
        <v>287</v>
      </c>
      <c r="H121" s="207">
        <v>1</v>
      </c>
      <c r="I121" s="208"/>
      <c r="J121" s="209">
        <f>ROUND(I121*H121,2)</f>
        <v>0</v>
      </c>
      <c r="K121" s="210"/>
      <c r="L121" s="211"/>
      <c r="M121" s="212" t="s">
        <v>1</v>
      </c>
      <c r="N121" s="213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200</v>
      </c>
      <c r="AT121" s="216" t="s">
        <v>190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1259</v>
      </c>
    </row>
    <row r="122" spans="1:65" s="2" customFormat="1" ht="21.75" customHeight="1">
      <c r="A122" s="35"/>
      <c r="B122" s="36"/>
      <c r="C122" s="203" t="s">
        <v>618</v>
      </c>
      <c r="D122" s="203" t="s">
        <v>190</v>
      </c>
      <c r="E122" s="204" t="s">
        <v>1260</v>
      </c>
      <c r="F122" s="205" t="s">
        <v>1261</v>
      </c>
      <c r="G122" s="206" t="s">
        <v>287</v>
      </c>
      <c r="H122" s="207">
        <v>4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200</v>
      </c>
      <c r="AT122" s="216" t="s">
        <v>190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1262</v>
      </c>
    </row>
    <row r="123" spans="1:65" s="2" customFormat="1" ht="21.75" customHeight="1">
      <c r="A123" s="35"/>
      <c r="B123" s="36"/>
      <c r="C123" s="203" t="s">
        <v>394</v>
      </c>
      <c r="D123" s="203" t="s">
        <v>190</v>
      </c>
      <c r="E123" s="204" t="s">
        <v>1263</v>
      </c>
      <c r="F123" s="205" t="s">
        <v>1264</v>
      </c>
      <c r="G123" s="206" t="s">
        <v>287</v>
      </c>
      <c r="H123" s="207">
        <v>3</v>
      </c>
      <c r="I123" s="208"/>
      <c r="J123" s="209">
        <f>ROUND(I123*H123,2)</f>
        <v>0</v>
      </c>
      <c r="K123" s="210"/>
      <c r="L123" s="211"/>
      <c r="M123" s="212" t="s">
        <v>1</v>
      </c>
      <c r="N123" s="213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200</v>
      </c>
      <c r="AT123" s="216" t="s">
        <v>190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1265</v>
      </c>
    </row>
    <row r="124" spans="1:65" s="2" customFormat="1" ht="21.75" customHeight="1">
      <c r="A124" s="35"/>
      <c r="B124" s="36"/>
      <c r="C124" s="203" t="s">
        <v>622</v>
      </c>
      <c r="D124" s="203" t="s">
        <v>190</v>
      </c>
      <c r="E124" s="204" t="s">
        <v>1266</v>
      </c>
      <c r="F124" s="205" t="s">
        <v>1267</v>
      </c>
      <c r="G124" s="206" t="s">
        <v>287</v>
      </c>
      <c r="H124" s="207">
        <v>3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1268</v>
      </c>
    </row>
    <row r="125" spans="1:65" s="2" customFormat="1" ht="21.75" customHeight="1">
      <c r="A125" s="35"/>
      <c r="B125" s="36"/>
      <c r="C125" s="203" t="s">
        <v>201</v>
      </c>
      <c r="D125" s="203" t="s">
        <v>190</v>
      </c>
      <c r="E125" s="204" t="s">
        <v>1269</v>
      </c>
      <c r="F125" s="205" t="s">
        <v>1270</v>
      </c>
      <c r="G125" s="206" t="s">
        <v>287</v>
      </c>
      <c r="H125" s="207">
        <v>4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1271</v>
      </c>
    </row>
    <row r="126" spans="1:65" s="2" customFormat="1" ht="16.5" customHeight="1">
      <c r="A126" s="35"/>
      <c r="B126" s="36"/>
      <c r="C126" s="203" t="s">
        <v>401</v>
      </c>
      <c r="D126" s="203" t="s">
        <v>190</v>
      </c>
      <c r="E126" s="204" t="s">
        <v>1272</v>
      </c>
      <c r="F126" s="205" t="s">
        <v>1273</v>
      </c>
      <c r="G126" s="206" t="s">
        <v>287</v>
      </c>
      <c r="H126" s="207">
        <v>4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1274</v>
      </c>
    </row>
    <row r="127" spans="1:65" s="2" customFormat="1" ht="21.75" customHeight="1">
      <c r="A127" s="35"/>
      <c r="B127" s="36"/>
      <c r="C127" s="203" t="s">
        <v>414</v>
      </c>
      <c r="D127" s="203" t="s">
        <v>190</v>
      </c>
      <c r="E127" s="204" t="s">
        <v>1275</v>
      </c>
      <c r="F127" s="205" t="s">
        <v>1276</v>
      </c>
      <c r="G127" s="206" t="s">
        <v>287</v>
      </c>
      <c r="H127" s="207">
        <v>7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1277</v>
      </c>
    </row>
    <row r="128" spans="1:65" s="2" customFormat="1" ht="21.75" customHeight="1">
      <c r="A128" s="35"/>
      <c r="B128" s="36"/>
      <c r="C128" s="203" t="s">
        <v>418</v>
      </c>
      <c r="D128" s="203" t="s">
        <v>190</v>
      </c>
      <c r="E128" s="204" t="s">
        <v>1278</v>
      </c>
      <c r="F128" s="205" t="s">
        <v>1279</v>
      </c>
      <c r="G128" s="206" t="s">
        <v>287</v>
      </c>
      <c r="H128" s="207">
        <v>3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1280</v>
      </c>
    </row>
    <row r="129" spans="1:65" s="2" customFormat="1" ht="33" customHeight="1">
      <c r="A129" s="35"/>
      <c r="B129" s="36"/>
      <c r="C129" s="203" t="s">
        <v>200</v>
      </c>
      <c r="D129" s="203" t="s">
        <v>190</v>
      </c>
      <c r="E129" s="204" t="s">
        <v>1281</v>
      </c>
      <c r="F129" s="205" t="s">
        <v>1282</v>
      </c>
      <c r="G129" s="206" t="s">
        <v>287</v>
      </c>
      <c r="H129" s="207">
        <v>6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1283</v>
      </c>
    </row>
    <row r="130" spans="1:65" s="2" customFormat="1" ht="21.75" customHeight="1">
      <c r="A130" s="35"/>
      <c r="B130" s="36"/>
      <c r="C130" s="203" t="s">
        <v>425</v>
      </c>
      <c r="D130" s="203" t="s">
        <v>190</v>
      </c>
      <c r="E130" s="204" t="s">
        <v>1284</v>
      </c>
      <c r="F130" s="205" t="s">
        <v>1285</v>
      </c>
      <c r="G130" s="206" t="s">
        <v>287</v>
      </c>
      <c r="H130" s="207">
        <v>6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200</v>
      </c>
      <c r="AT130" s="216" t="s">
        <v>190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1286</v>
      </c>
    </row>
    <row r="131" spans="1:63" s="11" customFormat="1" ht="25.9" customHeight="1">
      <c r="A131" s="11"/>
      <c r="B131" s="218"/>
      <c r="C131" s="219"/>
      <c r="D131" s="220" t="s">
        <v>73</v>
      </c>
      <c r="E131" s="221" t="s">
        <v>405</v>
      </c>
      <c r="F131" s="221" t="s">
        <v>406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SUM(P132:P160)</f>
        <v>0</v>
      </c>
      <c r="Q131" s="226"/>
      <c r="R131" s="227">
        <f>SUM(R132:R160)</f>
        <v>0</v>
      </c>
      <c r="S131" s="226"/>
      <c r="T131" s="228">
        <f>SUM(T132:T160)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9" t="s">
        <v>201</v>
      </c>
      <c r="AT131" s="230" t="s">
        <v>73</v>
      </c>
      <c r="AU131" s="230" t="s">
        <v>74</v>
      </c>
      <c r="AY131" s="229" t="s">
        <v>194</v>
      </c>
      <c r="BK131" s="231">
        <f>SUM(BK132:BK160)</f>
        <v>0</v>
      </c>
    </row>
    <row r="132" spans="1:65" s="2" customFormat="1" ht="33" customHeight="1">
      <c r="A132" s="35"/>
      <c r="B132" s="36"/>
      <c r="C132" s="232" t="s">
        <v>211</v>
      </c>
      <c r="D132" s="232" t="s">
        <v>408</v>
      </c>
      <c r="E132" s="233" t="s">
        <v>1287</v>
      </c>
      <c r="F132" s="234" t="s">
        <v>1288</v>
      </c>
      <c r="G132" s="235" t="s">
        <v>193</v>
      </c>
      <c r="H132" s="236">
        <v>100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412</v>
      </c>
      <c r="AT132" s="216" t="s">
        <v>408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412</v>
      </c>
      <c r="BM132" s="216" t="s">
        <v>1289</v>
      </c>
    </row>
    <row r="133" spans="1:65" s="2" customFormat="1" ht="33" customHeight="1">
      <c r="A133" s="35"/>
      <c r="B133" s="36"/>
      <c r="C133" s="232" t="s">
        <v>215</v>
      </c>
      <c r="D133" s="232" t="s">
        <v>408</v>
      </c>
      <c r="E133" s="233" t="s">
        <v>1290</v>
      </c>
      <c r="F133" s="234" t="s">
        <v>1291</v>
      </c>
      <c r="G133" s="235" t="s">
        <v>714</v>
      </c>
      <c r="H133" s="236">
        <v>2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412</v>
      </c>
      <c r="AT133" s="216" t="s">
        <v>408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412</v>
      </c>
      <c r="BM133" s="216" t="s">
        <v>1292</v>
      </c>
    </row>
    <row r="134" spans="1:65" s="2" customFormat="1" ht="33" customHeight="1">
      <c r="A134" s="35"/>
      <c r="B134" s="36"/>
      <c r="C134" s="232" t="s">
        <v>231</v>
      </c>
      <c r="D134" s="232" t="s">
        <v>408</v>
      </c>
      <c r="E134" s="233" t="s">
        <v>1293</v>
      </c>
      <c r="F134" s="234" t="s">
        <v>1294</v>
      </c>
      <c r="G134" s="235" t="s">
        <v>287</v>
      </c>
      <c r="H134" s="236">
        <v>1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81</v>
      </c>
      <c r="AT134" s="216" t="s">
        <v>408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81</v>
      </c>
      <c r="BM134" s="216" t="s">
        <v>1295</v>
      </c>
    </row>
    <row r="135" spans="1:65" s="2" customFormat="1" ht="21.75" customHeight="1">
      <c r="A135" s="35"/>
      <c r="B135" s="36"/>
      <c r="C135" s="232" t="s">
        <v>429</v>
      </c>
      <c r="D135" s="232" t="s">
        <v>408</v>
      </c>
      <c r="E135" s="233" t="s">
        <v>1296</v>
      </c>
      <c r="F135" s="234" t="s">
        <v>1297</v>
      </c>
      <c r="G135" s="235" t="s">
        <v>287</v>
      </c>
      <c r="H135" s="236">
        <v>6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412</v>
      </c>
      <c r="AT135" s="216" t="s">
        <v>408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412</v>
      </c>
      <c r="BM135" s="216" t="s">
        <v>1298</v>
      </c>
    </row>
    <row r="136" spans="1:65" s="2" customFormat="1" ht="21.75" customHeight="1">
      <c r="A136" s="35"/>
      <c r="B136" s="36"/>
      <c r="C136" s="232" t="s">
        <v>636</v>
      </c>
      <c r="D136" s="232" t="s">
        <v>408</v>
      </c>
      <c r="E136" s="233" t="s">
        <v>993</v>
      </c>
      <c r="F136" s="234" t="s">
        <v>994</v>
      </c>
      <c r="G136" s="235" t="s">
        <v>193</v>
      </c>
      <c r="H136" s="236">
        <v>100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81</v>
      </c>
      <c r="AT136" s="216" t="s">
        <v>408</v>
      </c>
      <c r="AU136" s="216" t="s">
        <v>81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81</v>
      </c>
      <c r="BM136" s="216" t="s">
        <v>1299</v>
      </c>
    </row>
    <row r="137" spans="1:65" s="2" customFormat="1" ht="21.75" customHeight="1">
      <c r="A137" s="35"/>
      <c r="B137" s="36"/>
      <c r="C137" s="232" t="s">
        <v>641</v>
      </c>
      <c r="D137" s="232" t="s">
        <v>408</v>
      </c>
      <c r="E137" s="233" t="s">
        <v>997</v>
      </c>
      <c r="F137" s="234" t="s">
        <v>998</v>
      </c>
      <c r="G137" s="235" t="s">
        <v>193</v>
      </c>
      <c r="H137" s="236">
        <v>100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81</v>
      </c>
      <c r="AT137" s="216" t="s">
        <v>408</v>
      </c>
      <c r="AU137" s="216" t="s">
        <v>81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81</v>
      </c>
      <c r="BM137" s="216" t="s">
        <v>1300</v>
      </c>
    </row>
    <row r="138" spans="1:65" s="2" customFormat="1" ht="33" customHeight="1">
      <c r="A138" s="35"/>
      <c r="B138" s="36"/>
      <c r="C138" s="203" t="s">
        <v>645</v>
      </c>
      <c r="D138" s="203" t="s">
        <v>190</v>
      </c>
      <c r="E138" s="204" t="s">
        <v>1301</v>
      </c>
      <c r="F138" s="205" t="s">
        <v>1302</v>
      </c>
      <c r="G138" s="206" t="s">
        <v>287</v>
      </c>
      <c r="H138" s="207">
        <v>3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83</v>
      </c>
      <c r="AT138" s="216" t="s">
        <v>190</v>
      </c>
      <c r="AU138" s="216" t="s">
        <v>81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81</v>
      </c>
      <c r="BM138" s="216" t="s">
        <v>1303</v>
      </c>
    </row>
    <row r="139" spans="1:65" s="2" customFormat="1" ht="33" customHeight="1">
      <c r="A139" s="35"/>
      <c r="B139" s="36"/>
      <c r="C139" s="203" t="s">
        <v>649</v>
      </c>
      <c r="D139" s="203" t="s">
        <v>190</v>
      </c>
      <c r="E139" s="204" t="s">
        <v>856</v>
      </c>
      <c r="F139" s="205" t="s">
        <v>857</v>
      </c>
      <c r="G139" s="206" t="s">
        <v>193</v>
      </c>
      <c r="H139" s="207">
        <v>200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83</v>
      </c>
      <c r="AT139" s="216" t="s">
        <v>190</v>
      </c>
      <c r="AU139" s="216" t="s">
        <v>81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81</v>
      </c>
      <c r="BM139" s="216" t="s">
        <v>1304</v>
      </c>
    </row>
    <row r="140" spans="1:65" s="2" customFormat="1" ht="21.75" customHeight="1">
      <c r="A140" s="35"/>
      <c r="B140" s="36"/>
      <c r="C140" s="203" t="s">
        <v>614</v>
      </c>
      <c r="D140" s="203" t="s">
        <v>190</v>
      </c>
      <c r="E140" s="204" t="s">
        <v>1305</v>
      </c>
      <c r="F140" s="205" t="s">
        <v>1306</v>
      </c>
      <c r="G140" s="206" t="s">
        <v>193</v>
      </c>
      <c r="H140" s="207">
        <v>200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83</v>
      </c>
      <c r="AT140" s="216" t="s">
        <v>190</v>
      </c>
      <c r="AU140" s="216" t="s">
        <v>81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81</v>
      </c>
      <c r="BM140" s="216" t="s">
        <v>1307</v>
      </c>
    </row>
    <row r="141" spans="1:65" s="2" customFormat="1" ht="16.5" customHeight="1">
      <c r="A141" s="35"/>
      <c r="B141" s="36"/>
      <c r="C141" s="232" t="s">
        <v>433</v>
      </c>
      <c r="D141" s="232" t="s">
        <v>408</v>
      </c>
      <c r="E141" s="233" t="s">
        <v>1308</v>
      </c>
      <c r="F141" s="234" t="s">
        <v>1309</v>
      </c>
      <c r="G141" s="235" t="s">
        <v>287</v>
      </c>
      <c r="H141" s="236">
        <v>3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412</v>
      </c>
      <c r="AT141" s="216" t="s">
        <v>408</v>
      </c>
      <c r="AU141" s="216" t="s">
        <v>81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412</v>
      </c>
      <c r="BM141" s="216" t="s">
        <v>1310</v>
      </c>
    </row>
    <row r="142" spans="1:65" s="2" customFormat="1" ht="21.75" customHeight="1">
      <c r="A142" s="35"/>
      <c r="B142" s="36"/>
      <c r="C142" s="232" t="s">
        <v>437</v>
      </c>
      <c r="D142" s="232" t="s">
        <v>408</v>
      </c>
      <c r="E142" s="233" t="s">
        <v>1311</v>
      </c>
      <c r="F142" s="234" t="s">
        <v>1312</v>
      </c>
      <c r="G142" s="235" t="s">
        <v>287</v>
      </c>
      <c r="H142" s="236">
        <v>4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412</v>
      </c>
      <c r="AT142" s="216" t="s">
        <v>408</v>
      </c>
      <c r="AU142" s="216" t="s">
        <v>81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412</v>
      </c>
      <c r="BM142" s="216" t="s">
        <v>1313</v>
      </c>
    </row>
    <row r="143" spans="1:65" s="2" customFormat="1" ht="16.5" customHeight="1">
      <c r="A143" s="35"/>
      <c r="B143" s="36"/>
      <c r="C143" s="203" t="s">
        <v>227</v>
      </c>
      <c r="D143" s="203" t="s">
        <v>190</v>
      </c>
      <c r="E143" s="204" t="s">
        <v>1314</v>
      </c>
      <c r="F143" s="205" t="s">
        <v>1315</v>
      </c>
      <c r="G143" s="206" t="s">
        <v>287</v>
      </c>
      <c r="H143" s="207">
        <v>1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83</v>
      </c>
      <c r="AT143" s="216" t="s">
        <v>190</v>
      </c>
      <c r="AU143" s="216" t="s">
        <v>81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81</v>
      </c>
      <c r="BM143" s="216" t="s">
        <v>1316</v>
      </c>
    </row>
    <row r="144" spans="1:65" s="2" customFormat="1" ht="21.75" customHeight="1">
      <c r="A144" s="35"/>
      <c r="B144" s="36"/>
      <c r="C144" s="232" t="s">
        <v>196</v>
      </c>
      <c r="D144" s="232" t="s">
        <v>408</v>
      </c>
      <c r="E144" s="233" t="s">
        <v>1317</v>
      </c>
      <c r="F144" s="234" t="s">
        <v>1318</v>
      </c>
      <c r="G144" s="235" t="s">
        <v>287</v>
      </c>
      <c r="H144" s="236">
        <v>4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412</v>
      </c>
      <c r="AT144" s="216" t="s">
        <v>408</v>
      </c>
      <c r="AU144" s="216" t="s">
        <v>81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412</v>
      </c>
      <c r="BM144" s="216" t="s">
        <v>1319</v>
      </c>
    </row>
    <row r="145" spans="1:65" s="2" customFormat="1" ht="21.75" customHeight="1">
      <c r="A145" s="35"/>
      <c r="B145" s="36"/>
      <c r="C145" s="232" t="s">
        <v>441</v>
      </c>
      <c r="D145" s="232" t="s">
        <v>408</v>
      </c>
      <c r="E145" s="233" t="s">
        <v>1320</v>
      </c>
      <c r="F145" s="234" t="s">
        <v>1321</v>
      </c>
      <c r="G145" s="235" t="s">
        <v>287</v>
      </c>
      <c r="H145" s="236">
        <v>7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412</v>
      </c>
      <c r="AT145" s="216" t="s">
        <v>408</v>
      </c>
      <c r="AU145" s="216" t="s">
        <v>81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412</v>
      </c>
      <c r="BM145" s="216" t="s">
        <v>1322</v>
      </c>
    </row>
    <row r="146" spans="1:65" s="2" customFormat="1" ht="33" customHeight="1">
      <c r="A146" s="35"/>
      <c r="B146" s="36"/>
      <c r="C146" s="232" t="s">
        <v>488</v>
      </c>
      <c r="D146" s="232" t="s">
        <v>408</v>
      </c>
      <c r="E146" s="233" t="s">
        <v>1323</v>
      </c>
      <c r="F146" s="234" t="s">
        <v>1324</v>
      </c>
      <c r="G146" s="235" t="s">
        <v>1325</v>
      </c>
      <c r="H146" s="236">
        <v>3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412</v>
      </c>
      <c r="AT146" s="216" t="s">
        <v>408</v>
      </c>
      <c r="AU146" s="216" t="s">
        <v>81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412</v>
      </c>
      <c r="BM146" s="216" t="s">
        <v>1326</v>
      </c>
    </row>
    <row r="147" spans="1:65" s="2" customFormat="1" ht="33" customHeight="1">
      <c r="A147" s="35"/>
      <c r="B147" s="36"/>
      <c r="C147" s="232" t="s">
        <v>8</v>
      </c>
      <c r="D147" s="232" t="s">
        <v>408</v>
      </c>
      <c r="E147" s="233" t="s">
        <v>1327</v>
      </c>
      <c r="F147" s="234" t="s">
        <v>1328</v>
      </c>
      <c r="G147" s="235" t="s">
        <v>287</v>
      </c>
      <c r="H147" s="236">
        <v>3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412</v>
      </c>
      <c r="AT147" s="216" t="s">
        <v>408</v>
      </c>
      <c r="AU147" s="216" t="s">
        <v>81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412</v>
      </c>
      <c r="BM147" s="216" t="s">
        <v>1329</v>
      </c>
    </row>
    <row r="148" spans="1:65" s="2" customFormat="1" ht="33" customHeight="1">
      <c r="A148" s="35"/>
      <c r="B148" s="36"/>
      <c r="C148" s="232" t="s">
        <v>578</v>
      </c>
      <c r="D148" s="232" t="s">
        <v>408</v>
      </c>
      <c r="E148" s="233" t="s">
        <v>1330</v>
      </c>
      <c r="F148" s="234" t="s">
        <v>1331</v>
      </c>
      <c r="G148" s="235" t="s">
        <v>287</v>
      </c>
      <c r="H148" s="236">
        <v>1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412</v>
      </c>
      <c r="AT148" s="216" t="s">
        <v>408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412</v>
      </c>
      <c r="BM148" s="216" t="s">
        <v>1332</v>
      </c>
    </row>
    <row r="149" spans="1:65" s="2" customFormat="1" ht="16.5" customHeight="1">
      <c r="A149" s="35"/>
      <c r="B149" s="36"/>
      <c r="C149" s="232" t="s">
        <v>587</v>
      </c>
      <c r="D149" s="232" t="s">
        <v>408</v>
      </c>
      <c r="E149" s="233" t="s">
        <v>1333</v>
      </c>
      <c r="F149" s="234" t="s">
        <v>1334</v>
      </c>
      <c r="G149" s="235" t="s">
        <v>287</v>
      </c>
      <c r="H149" s="236">
        <v>15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412</v>
      </c>
      <c r="AT149" s="216" t="s">
        <v>408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412</v>
      </c>
      <c r="BM149" s="216" t="s">
        <v>1335</v>
      </c>
    </row>
    <row r="150" spans="1:65" s="2" customFormat="1" ht="21.75" customHeight="1">
      <c r="A150" s="35"/>
      <c r="B150" s="36"/>
      <c r="C150" s="232" t="s">
        <v>223</v>
      </c>
      <c r="D150" s="232" t="s">
        <v>408</v>
      </c>
      <c r="E150" s="233" t="s">
        <v>967</v>
      </c>
      <c r="F150" s="234" t="s">
        <v>968</v>
      </c>
      <c r="G150" s="235" t="s">
        <v>287</v>
      </c>
      <c r="H150" s="236">
        <v>1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412</v>
      </c>
      <c r="AT150" s="216" t="s">
        <v>408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412</v>
      </c>
      <c r="BM150" s="216" t="s">
        <v>1336</v>
      </c>
    </row>
    <row r="151" spans="1:65" s="2" customFormat="1" ht="16.5" customHeight="1">
      <c r="A151" s="35"/>
      <c r="B151" s="36"/>
      <c r="C151" s="232" t="s">
        <v>591</v>
      </c>
      <c r="D151" s="232" t="s">
        <v>408</v>
      </c>
      <c r="E151" s="233" t="s">
        <v>1337</v>
      </c>
      <c r="F151" s="234" t="s">
        <v>1338</v>
      </c>
      <c r="G151" s="235" t="s">
        <v>287</v>
      </c>
      <c r="H151" s="236">
        <v>3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412</v>
      </c>
      <c r="AT151" s="216" t="s">
        <v>408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412</v>
      </c>
      <c r="BM151" s="216" t="s">
        <v>1339</v>
      </c>
    </row>
    <row r="152" spans="1:65" s="2" customFormat="1" ht="21.75" customHeight="1">
      <c r="A152" s="35"/>
      <c r="B152" s="36"/>
      <c r="C152" s="203" t="s">
        <v>631</v>
      </c>
      <c r="D152" s="203" t="s">
        <v>190</v>
      </c>
      <c r="E152" s="204" t="s">
        <v>1340</v>
      </c>
      <c r="F152" s="205" t="s">
        <v>1341</v>
      </c>
      <c r="G152" s="206" t="s">
        <v>287</v>
      </c>
      <c r="H152" s="207">
        <v>3</v>
      </c>
      <c r="I152" s="208"/>
      <c r="J152" s="209">
        <f>ROUND(I152*H152,2)</f>
        <v>0</v>
      </c>
      <c r="K152" s="210"/>
      <c r="L152" s="211"/>
      <c r="M152" s="212" t="s">
        <v>1</v>
      </c>
      <c r="N152" s="213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316</v>
      </c>
      <c r="AT152" s="216" t="s">
        <v>190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316</v>
      </c>
      <c r="BM152" s="216" t="s">
        <v>1342</v>
      </c>
    </row>
    <row r="153" spans="1:65" s="2" customFormat="1" ht="21.75" customHeight="1">
      <c r="A153" s="35"/>
      <c r="B153" s="36"/>
      <c r="C153" s="232" t="s">
        <v>595</v>
      </c>
      <c r="D153" s="232" t="s">
        <v>408</v>
      </c>
      <c r="E153" s="233" t="s">
        <v>1343</v>
      </c>
      <c r="F153" s="234" t="s">
        <v>1344</v>
      </c>
      <c r="G153" s="235" t="s">
        <v>287</v>
      </c>
      <c r="H153" s="236">
        <v>3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412</v>
      </c>
      <c r="AT153" s="216" t="s">
        <v>408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412</v>
      </c>
      <c r="BM153" s="216" t="s">
        <v>1345</v>
      </c>
    </row>
    <row r="154" spans="1:65" s="2" customFormat="1" ht="33" customHeight="1">
      <c r="A154" s="35"/>
      <c r="B154" s="36"/>
      <c r="C154" s="232" t="s">
        <v>626</v>
      </c>
      <c r="D154" s="232" t="s">
        <v>408</v>
      </c>
      <c r="E154" s="233" t="s">
        <v>1346</v>
      </c>
      <c r="F154" s="234" t="s">
        <v>1347</v>
      </c>
      <c r="G154" s="235" t="s">
        <v>287</v>
      </c>
      <c r="H154" s="236">
        <v>3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412</v>
      </c>
      <c r="AT154" s="216" t="s">
        <v>408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412</v>
      </c>
      <c r="BM154" s="216" t="s">
        <v>1348</v>
      </c>
    </row>
    <row r="155" spans="1:65" s="2" customFormat="1" ht="16.5" customHeight="1">
      <c r="A155" s="35"/>
      <c r="B155" s="36"/>
      <c r="C155" s="232" t="s">
        <v>599</v>
      </c>
      <c r="D155" s="232" t="s">
        <v>408</v>
      </c>
      <c r="E155" s="233" t="s">
        <v>1349</v>
      </c>
      <c r="F155" s="234" t="s">
        <v>1350</v>
      </c>
      <c r="G155" s="235" t="s">
        <v>287</v>
      </c>
      <c r="H155" s="236">
        <v>3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412</v>
      </c>
      <c r="AT155" s="216" t="s">
        <v>408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412</v>
      </c>
      <c r="BM155" s="216" t="s">
        <v>1351</v>
      </c>
    </row>
    <row r="156" spans="1:65" s="2" customFormat="1" ht="21.75" customHeight="1">
      <c r="A156" s="35"/>
      <c r="B156" s="36"/>
      <c r="C156" s="232" t="s">
        <v>7</v>
      </c>
      <c r="D156" s="232" t="s">
        <v>408</v>
      </c>
      <c r="E156" s="233" t="s">
        <v>1352</v>
      </c>
      <c r="F156" s="234" t="s">
        <v>1353</v>
      </c>
      <c r="G156" s="235" t="s">
        <v>287</v>
      </c>
      <c r="H156" s="236">
        <v>3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412</v>
      </c>
      <c r="AT156" s="216" t="s">
        <v>408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412</v>
      </c>
      <c r="BM156" s="216" t="s">
        <v>1354</v>
      </c>
    </row>
    <row r="157" spans="1:65" s="2" customFormat="1" ht="16.5" customHeight="1">
      <c r="A157" s="35"/>
      <c r="B157" s="36"/>
      <c r="C157" s="232" t="s">
        <v>407</v>
      </c>
      <c r="D157" s="232" t="s">
        <v>408</v>
      </c>
      <c r="E157" s="233" t="s">
        <v>1355</v>
      </c>
      <c r="F157" s="234" t="s">
        <v>1356</v>
      </c>
      <c r="G157" s="235" t="s">
        <v>287</v>
      </c>
      <c r="H157" s="236">
        <v>6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412</v>
      </c>
      <c r="AT157" s="216" t="s">
        <v>408</v>
      </c>
      <c r="AU157" s="216" t="s">
        <v>81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412</v>
      </c>
      <c r="BM157" s="216" t="s">
        <v>1357</v>
      </c>
    </row>
    <row r="158" spans="1:65" s="2" customFormat="1" ht="16.5" customHeight="1">
      <c r="A158" s="35"/>
      <c r="B158" s="36"/>
      <c r="C158" s="232" t="s">
        <v>559</v>
      </c>
      <c r="D158" s="232" t="s">
        <v>408</v>
      </c>
      <c r="E158" s="233" t="s">
        <v>1358</v>
      </c>
      <c r="F158" s="234" t="s">
        <v>1359</v>
      </c>
      <c r="G158" s="235" t="s">
        <v>287</v>
      </c>
      <c r="H158" s="236">
        <v>7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412</v>
      </c>
      <c r="AT158" s="216" t="s">
        <v>408</v>
      </c>
      <c r="AU158" s="216" t="s">
        <v>81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412</v>
      </c>
      <c r="BM158" s="216" t="s">
        <v>1360</v>
      </c>
    </row>
    <row r="159" spans="1:65" s="2" customFormat="1" ht="21.75" customHeight="1">
      <c r="A159" s="35"/>
      <c r="B159" s="36"/>
      <c r="C159" s="232" t="s">
        <v>606</v>
      </c>
      <c r="D159" s="232" t="s">
        <v>408</v>
      </c>
      <c r="E159" s="233" t="s">
        <v>1361</v>
      </c>
      <c r="F159" s="234" t="s">
        <v>1362</v>
      </c>
      <c r="G159" s="235" t="s">
        <v>287</v>
      </c>
      <c r="H159" s="236">
        <v>3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412</v>
      </c>
      <c r="AT159" s="216" t="s">
        <v>408</v>
      </c>
      <c r="AU159" s="216" t="s">
        <v>81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412</v>
      </c>
      <c r="BM159" s="216" t="s">
        <v>1363</v>
      </c>
    </row>
    <row r="160" spans="1:65" s="2" customFormat="1" ht="33" customHeight="1">
      <c r="A160" s="35"/>
      <c r="B160" s="36"/>
      <c r="C160" s="203" t="s">
        <v>1089</v>
      </c>
      <c r="D160" s="203" t="s">
        <v>190</v>
      </c>
      <c r="E160" s="204" t="s">
        <v>1364</v>
      </c>
      <c r="F160" s="205" t="s">
        <v>1365</v>
      </c>
      <c r="G160" s="206" t="s">
        <v>287</v>
      </c>
      <c r="H160" s="207">
        <v>7</v>
      </c>
      <c r="I160" s="208"/>
      <c r="J160" s="209">
        <f>ROUND(I160*H160,2)</f>
        <v>0</v>
      </c>
      <c r="K160" s="210"/>
      <c r="L160" s="211"/>
      <c r="M160" s="242" t="s">
        <v>1</v>
      </c>
      <c r="N160" s="243" t="s">
        <v>39</v>
      </c>
      <c r="O160" s="244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316</v>
      </c>
      <c r="AT160" s="216" t="s">
        <v>190</v>
      </c>
      <c r="AU160" s="216" t="s">
        <v>81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316</v>
      </c>
      <c r="BM160" s="216" t="s">
        <v>1366</v>
      </c>
    </row>
    <row r="161" spans="1:31" s="2" customFormat="1" ht="6.95" customHeight="1">
      <c r="A161" s="35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password="CC35" sheet="1" objects="1" scenarios="1" formatColumns="0" formatRows="0" autoFilter="0"/>
  <autoFilter ref="C116:K16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1367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1368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ROUND(J126,2)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ROUND((SUM(BE126:BE150)),2)</f>
        <v>0</v>
      </c>
      <c r="G35" s="35"/>
      <c r="H35" s="35"/>
      <c r="I35" s="161">
        <v>0.21</v>
      </c>
      <c r="J35" s="160">
        <f>ROUND(((SUM(BE126:BE150))*I35),2)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ROUND((SUM(BF126:BF150)),2)</f>
        <v>0</v>
      </c>
      <c r="G36" s="35"/>
      <c r="H36" s="35"/>
      <c r="I36" s="161">
        <v>0.15</v>
      </c>
      <c r="J36" s="160">
        <f>ROUND(((SUM(BF126:BF150))*I36),2)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ROUND((SUM(BG126:BG150)),2)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ROUND((SUM(BH126:BH150)),2)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ROUND((SUM(BI126:BI150)),2)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1367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01-SO512266 - URS - SO 512266 ŽST Dolní Lipka - výstavba trafostnice22/0,4kV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J126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1372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1373</v>
      </c>
      <c r="E100" s="249"/>
      <c r="F100" s="249"/>
      <c r="G100" s="249"/>
      <c r="H100" s="249"/>
      <c r="I100" s="249"/>
      <c r="J100" s="250">
        <f>J128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9" customFormat="1" ht="24.95" customHeight="1">
      <c r="A101" s="9"/>
      <c r="B101" s="185"/>
      <c r="C101" s="186"/>
      <c r="D101" s="187" t="s">
        <v>654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2" customFormat="1" ht="19.9" customHeight="1">
      <c r="A102" s="12"/>
      <c r="B102" s="247"/>
      <c r="C102" s="130"/>
      <c r="D102" s="248" t="s">
        <v>1374</v>
      </c>
      <c r="E102" s="249"/>
      <c r="F102" s="249"/>
      <c r="G102" s="249"/>
      <c r="H102" s="249"/>
      <c r="I102" s="249"/>
      <c r="J102" s="250">
        <f>J136</f>
        <v>0</v>
      </c>
      <c r="K102" s="130"/>
      <c r="L102" s="25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47"/>
      <c r="C103" s="130"/>
      <c r="D103" s="248" t="s">
        <v>655</v>
      </c>
      <c r="E103" s="249"/>
      <c r="F103" s="249"/>
      <c r="G103" s="249"/>
      <c r="H103" s="249"/>
      <c r="I103" s="249"/>
      <c r="J103" s="250">
        <f>J137</f>
        <v>0</v>
      </c>
      <c r="K103" s="130"/>
      <c r="L103" s="25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9" customFormat="1" ht="24.95" customHeight="1">
      <c r="A104" s="9"/>
      <c r="B104" s="185"/>
      <c r="C104" s="186"/>
      <c r="D104" s="187" t="s">
        <v>1375</v>
      </c>
      <c r="E104" s="188"/>
      <c r="F104" s="188"/>
      <c r="G104" s="188"/>
      <c r="H104" s="188"/>
      <c r="I104" s="188"/>
      <c r="J104" s="189">
        <f>J147</f>
        <v>0</v>
      </c>
      <c r="K104" s="186"/>
      <c r="L104" s="19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177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0" t="str">
        <f>E7</f>
        <v>Oprava zabezpečovacího zařízení v žst. Dolní Lipka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18"/>
      <c r="C115" s="29" t="s">
        <v>167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31" s="2" customFormat="1" ht="16.5" customHeight="1">
      <c r="A116" s="35"/>
      <c r="B116" s="36"/>
      <c r="C116" s="37"/>
      <c r="D116" s="37"/>
      <c r="E116" s="180" t="s">
        <v>1367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169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30" customHeight="1">
      <c r="A118" s="35"/>
      <c r="B118" s="36"/>
      <c r="C118" s="37"/>
      <c r="D118" s="37"/>
      <c r="E118" s="73" t="str">
        <f>E11</f>
        <v>01-SO512266 - URS - SO 512266 ŽST Dolní Lipka - výstavba trafostnice22/0,4kV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F14</f>
        <v>Dolní Lipka</v>
      </c>
      <c r="G120" s="37"/>
      <c r="H120" s="37"/>
      <c r="I120" s="29" t="s">
        <v>22</v>
      </c>
      <c r="J120" s="76" t="str">
        <f>IF(J14="","",J14)</f>
        <v>14. 1. 2020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E17</f>
        <v>SŽDC s.o., Dlážděná 1003/7, 110 00 Praha 1</v>
      </c>
      <c r="G122" s="37"/>
      <c r="H122" s="37"/>
      <c r="I122" s="29" t="s">
        <v>29</v>
      </c>
      <c r="J122" s="33" t="str">
        <f>E23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31</v>
      </c>
      <c r="J123" s="33" t="str">
        <f>E26</f>
        <v>Ing. Ladislav Mikeš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91"/>
      <c r="B125" s="192"/>
      <c r="C125" s="193" t="s">
        <v>178</v>
      </c>
      <c r="D125" s="194" t="s">
        <v>59</v>
      </c>
      <c r="E125" s="194" t="s">
        <v>55</v>
      </c>
      <c r="F125" s="194" t="s">
        <v>56</v>
      </c>
      <c r="G125" s="194" t="s">
        <v>179</v>
      </c>
      <c r="H125" s="194" t="s">
        <v>180</v>
      </c>
      <c r="I125" s="194" t="s">
        <v>181</v>
      </c>
      <c r="J125" s="195" t="s">
        <v>173</v>
      </c>
      <c r="K125" s="196" t="s">
        <v>182</v>
      </c>
      <c r="L125" s="197"/>
      <c r="M125" s="97" t="s">
        <v>1</v>
      </c>
      <c r="N125" s="98" t="s">
        <v>38</v>
      </c>
      <c r="O125" s="98" t="s">
        <v>183</v>
      </c>
      <c r="P125" s="98" t="s">
        <v>184</v>
      </c>
      <c r="Q125" s="98" t="s">
        <v>185</v>
      </c>
      <c r="R125" s="98" t="s">
        <v>186</v>
      </c>
      <c r="S125" s="98" t="s">
        <v>187</v>
      </c>
      <c r="T125" s="99" t="s">
        <v>188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5"/>
      <c r="B126" s="36"/>
      <c r="C126" s="104" t="s">
        <v>189</v>
      </c>
      <c r="D126" s="37"/>
      <c r="E126" s="37"/>
      <c r="F126" s="37"/>
      <c r="G126" s="37"/>
      <c r="H126" s="37"/>
      <c r="I126" s="37"/>
      <c r="J126" s="198">
        <f>BK126</f>
        <v>0</v>
      </c>
      <c r="K126" s="37"/>
      <c r="L126" s="41"/>
      <c r="M126" s="100"/>
      <c r="N126" s="199"/>
      <c r="O126" s="101"/>
      <c r="P126" s="200">
        <f>P127+P135+P147</f>
        <v>0</v>
      </c>
      <c r="Q126" s="101"/>
      <c r="R126" s="200">
        <f>R127+R135+R147</f>
        <v>77.475</v>
      </c>
      <c r="S126" s="101"/>
      <c r="T126" s="201">
        <f>T127+T135+T147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73</v>
      </c>
      <c r="AU126" s="14" t="s">
        <v>175</v>
      </c>
      <c r="BK126" s="202">
        <f>BK127+BK135+BK147</f>
        <v>0</v>
      </c>
    </row>
    <row r="127" spans="1:63" s="11" customFormat="1" ht="25.9" customHeight="1">
      <c r="A127" s="11"/>
      <c r="B127" s="218"/>
      <c r="C127" s="219"/>
      <c r="D127" s="220" t="s">
        <v>73</v>
      </c>
      <c r="E127" s="221" t="s">
        <v>1376</v>
      </c>
      <c r="F127" s="221" t="s">
        <v>1377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</f>
        <v>0</v>
      </c>
      <c r="Q127" s="226"/>
      <c r="R127" s="227">
        <f>R128</f>
        <v>0</v>
      </c>
      <c r="S127" s="226"/>
      <c r="T127" s="228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29" t="s">
        <v>81</v>
      </c>
      <c r="AT127" s="230" t="s">
        <v>73</v>
      </c>
      <c r="AU127" s="230" t="s">
        <v>74</v>
      </c>
      <c r="AY127" s="229" t="s">
        <v>194</v>
      </c>
      <c r="BK127" s="231">
        <f>BK128</f>
        <v>0</v>
      </c>
    </row>
    <row r="128" spans="1:63" s="11" customFormat="1" ht="22.8" customHeight="1">
      <c r="A128" s="11"/>
      <c r="B128" s="218"/>
      <c r="C128" s="219"/>
      <c r="D128" s="220" t="s">
        <v>73</v>
      </c>
      <c r="E128" s="252" t="s">
        <v>81</v>
      </c>
      <c r="F128" s="252" t="s">
        <v>90</v>
      </c>
      <c r="G128" s="219"/>
      <c r="H128" s="219"/>
      <c r="I128" s="222"/>
      <c r="J128" s="253">
        <f>BK128</f>
        <v>0</v>
      </c>
      <c r="K128" s="219"/>
      <c r="L128" s="224"/>
      <c r="M128" s="225"/>
      <c r="N128" s="226"/>
      <c r="O128" s="226"/>
      <c r="P128" s="227">
        <f>SUM(P129:P134)</f>
        <v>0</v>
      </c>
      <c r="Q128" s="226"/>
      <c r="R128" s="227">
        <f>SUM(R129:R134)</f>
        <v>0</v>
      </c>
      <c r="S128" s="226"/>
      <c r="T128" s="228">
        <f>SUM(T129:T134)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29" t="s">
        <v>81</v>
      </c>
      <c r="AT128" s="230" t="s">
        <v>73</v>
      </c>
      <c r="AU128" s="230" t="s">
        <v>81</v>
      </c>
      <c r="AY128" s="229" t="s">
        <v>194</v>
      </c>
      <c r="BK128" s="231">
        <f>SUM(BK129:BK134)</f>
        <v>0</v>
      </c>
    </row>
    <row r="129" spans="1:65" s="2" customFormat="1" ht="21.75" customHeight="1">
      <c r="A129" s="35"/>
      <c r="B129" s="36"/>
      <c r="C129" s="232" t="s">
        <v>81</v>
      </c>
      <c r="D129" s="232" t="s">
        <v>408</v>
      </c>
      <c r="E129" s="233" t="s">
        <v>1378</v>
      </c>
      <c r="F129" s="234" t="s">
        <v>1379</v>
      </c>
      <c r="G129" s="235" t="s">
        <v>665</v>
      </c>
      <c r="H129" s="236">
        <v>53.76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634</v>
      </c>
      <c r="AT129" s="216" t="s">
        <v>408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634</v>
      </c>
      <c r="BM129" s="216" t="s">
        <v>1380</v>
      </c>
    </row>
    <row r="130" spans="1:65" s="2" customFormat="1" ht="21.75" customHeight="1">
      <c r="A130" s="35"/>
      <c r="B130" s="36"/>
      <c r="C130" s="232" t="s">
        <v>83</v>
      </c>
      <c r="D130" s="232" t="s">
        <v>408</v>
      </c>
      <c r="E130" s="233" t="s">
        <v>1381</v>
      </c>
      <c r="F130" s="234" t="s">
        <v>1382</v>
      </c>
      <c r="G130" s="235" t="s">
        <v>665</v>
      </c>
      <c r="H130" s="236">
        <v>2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81</v>
      </c>
      <c r="AT130" s="216" t="s">
        <v>408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1383</v>
      </c>
    </row>
    <row r="131" spans="1:65" s="2" customFormat="1" ht="21.75" customHeight="1">
      <c r="A131" s="35"/>
      <c r="B131" s="36"/>
      <c r="C131" s="232" t="s">
        <v>394</v>
      </c>
      <c r="D131" s="232" t="s">
        <v>408</v>
      </c>
      <c r="E131" s="233" t="s">
        <v>1384</v>
      </c>
      <c r="F131" s="234" t="s">
        <v>1385</v>
      </c>
      <c r="G131" s="235" t="s">
        <v>714</v>
      </c>
      <c r="H131" s="236">
        <v>10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81</v>
      </c>
      <c r="AT131" s="216" t="s">
        <v>408</v>
      </c>
      <c r="AU131" s="216" t="s">
        <v>83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81</v>
      </c>
      <c r="BM131" s="216" t="s">
        <v>1386</v>
      </c>
    </row>
    <row r="132" spans="1:65" s="2" customFormat="1" ht="21.75" customHeight="1">
      <c r="A132" s="35"/>
      <c r="B132" s="36"/>
      <c r="C132" s="232" t="s">
        <v>201</v>
      </c>
      <c r="D132" s="232" t="s">
        <v>408</v>
      </c>
      <c r="E132" s="233" t="s">
        <v>1387</v>
      </c>
      <c r="F132" s="234" t="s">
        <v>1388</v>
      </c>
      <c r="G132" s="235" t="s">
        <v>1020</v>
      </c>
      <c r="H132" s="236">
        <v>80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81</v>
      </c>
      <c r="AT132" s="216" t="s">
        <v>408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1389</v>
      </c>
    </row>
    <row r="133" spans="1:65" s="2" customFormat="1" ht="21.75" customHeight="1">
      <c r="A133" s="35"/>
      <c r="B133" s="36"/>
      <c r="C133" s="232" t="s">
        <v>401</v>
      </c>
      <c r="D133" s="232" t="s">
        <v>408</v>
      </c>
      <c r="E133" s="233" t="s">
        <v>1390</v>
      </c>
      <c r="F133" s="234" t="s">
        <v>1391</v>
      </c>
      <c r="G133" s="235" t="s">
        <v>665</v>
      </c>
      <c r="H133" s="236">
        <v>36.12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201</v>
      </c>
      <c r="AT133" s="216" t="s">
        <v>408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1392</v>
      </c>
    </row>
    <row r="134" spans="1:65" s="2" customFormat="1" ht="21.75" customHeight="1">
      <c r="A134" s="35"/>
      <c r="B134" s="36"/>
      <c r="C134" s="232" t="s">
        <v>414</v>
      </c>
      <c r="D134" s="232" t="s">
        <v>408</v>
      </c>
      <c r="E134" s="233" t="s">
        <v>1393</v>
      </c>
      <c r="F134" s="234" t="s">
        <v>1394</v>
      </c>
      <c r="G134" s="235" t="s">
        <v>1395</v>
      </c>
      <c r="H134" s="236">
        <v>112.896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201</v>
      </c>
      <c r="AT134" s="216" t="s">
        <v>408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1396</v>
      </c>
    </row>
    <row r="135" spans="1:63" s="11" customFormat="1" ht="25.9" customHeight="1">
      <c r="A135" s="11"/>
      <c r="B135" s="218"/>
      <c r="C135" s="219"/>
      <c r="D135" s="220" t="s">
        <v>73</v>
      </c>
      <c r="E135" s="221" t="s">
        <v>190</v>
      </c>
      <c r="F135" s="221" t="s">
        <v>656</v>
      </c>
      <c r="G135" s="219"/>
      <c r="H135" s="219"/>
      <c r="I135" s="222"/>
      <c r="J135" s="223">
        <f>BK135</f>
        <v>0</v>
      </c>
      <c r="K135" s="219"/>
      <c r="L135" s="224"/>
      <c r="M135" s="225"/>
      <c r="N135" s="226"/>
      <c r="O135" s="226"/>
      <c r="P135" s="227">
        <f>P136+P137</f>
        <v>0</v>
      </c>
      <c r="Q135" s="226"/>
      <c r="R135" s="227">
        <f>R136+R137</f>
        <v>77.475</v>
      </c>
      <c r="S135" s="226"/>
      <c r="T135" s="228">
        <f>T136+T137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29" t="s">
        <v>394</v>
      </c>
      <c r="AT135" s="230" t="s">
        <v>73</v>
      </c>
      <c r="AU135" s="230" t="s">
        <v>74</v>
      </c>
      <c r="AY135" s="229" t="s">
        <v>194</v>
      </c>
      <c r="BK135" s="231">
        <f>BK136+BK137</f>
        <v>0</v>
      </c>
    </row>
    <row r="136" spans="1:63" s="11" customFormat="1" ht="22.8" customHeight="1">
      <c r="A136" s="11"/>
      <c r="B136" s="218"/>
      <c r="C136" s="219"/>
      <c r="D136" s="220" t="s">
        <v>73</v>
      </c>
      <c r="E136" s="252" t="s">
        <v>1397</v>
      </c>
      <c r="F136" s="252" t="s">
        <v>1398</v>
      </c>
      <c r="G136" s="219"/>
      <c r="H136" s="219"/>
      <c r="I136" s="222"/>
      <c r="J136" s="253">
        <f>BK136</f>
        <v>0</v>
      </c>
      <c r="K136" s="219"/>
      <c r="L136" s="224"/>
      <c r="M136" s="225"/>
      <c r="N136" s="226"/>
      <c r="O136" s="226"/>
      <c r="P136" s="227">
        <v>0</v>
      </c>
      <c r="Q136" s="226"/>
      <c r="R136" s="227">
        <v>0</v>
      </c>
      <c r="S136" s="226"/>
      <c r="T136" s="228"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29" t="s">
        <v>394</v>
      </c>
      <c r="AT136" s="230" t="s">
        <v>73</v>
      </c>
      <c r="AU136" s="230" t="s">
        <v>81</v>
      </c>
      <c r="AY136" s="229" t="s">
        <v>194</v>
      </c>
      <c r="BK136" s="231">
        <v>0</v>
      </c>
    </row>
    <row r="137" spans="1:63" s="11" customFormat="1" ht="22.8" customHeight="1">
      <c r="A137" s="11"/>
      <c r="B137" s="218"/>
      <c r="C137" s="219"/>
      <c r="D137" s="220" t="s">
        <v>73</v>
      </c>
      <c r="E137" s="252" t="s">
        <v>657</v>
      </c>
      <c r="F137" s="252" t="s">
        <v>658</v>
      </c>
      <c r="G137" s="219"/>
      <c r="H137" s="219"/>
      <c r="I137" s="222"/>
      <c r="J137" s="253">
        <f>BK137</f>
        <v>0</v>
      </c>
      <c r="K137" s="219"/>
      <c r="L137" s="224"/>
      <c r="M137" s="225"/>
      <c r="N137" s="226"/>
      <c r="O137" s="226"/>
      <c r="P137" s="227">
        <f>SUM(P138:P146)</f>
        <v>0</v>
      </c>
      <c r="Q137" s="226"/>
      <c r="R137" s="227">
        <f>SUM(R138:R146)</f>
        <v>77.475</v>
      </c>
      <c r="S137" s="226"/>
      <c r="T137" s="228">
        <f>SUM(T138:T146)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29" t="s">
        <v>394</v>
      </c>
      <c r="AT137" s="230" t="s">
        <v>73</v>
      </c>
      <c r="AU137" s="230" t="s">
        <v>81</v>
      </c>
      <c r="AY137" s="229" t="s">
        <v>194</v>
      </c>
      <c r="BK137" s="231">
        <f>SUM(BK138:BK146)</f>
        <v>0</v>
      </c>
    </row>
    <row r="138" spans="1:65" s="2" customFormat="1" ht="16.5" customHeight="1">
      <c r="A138" s="35"/>
      <c r="B138" s="36"/>
      <c r="C138" s="232" t="s">
        <v>418</v>
      </c>
      <c r="D138" s="232" t="s">
        <v>408</v>
      </c>
      <c r="E138" s="233" t="s">
        <v>1399</v>
      </c>
      <c r="F138" s="234" t="s">
        <v>1400</v>
      </c>
      <c r="G138" s="235" t="s">
        <v>714</v>
      </c>
      <c r="H138" s="236">
        <v>53.76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81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81</v>
      </c>
      <c r="BM138" s="216" t="s">
        <v>1401</v>
      </c>
    </row>
    <row r="139" spans="1:65" s="2" customFormat="1" ht="16.5" customHeight="1">
      <c r="A139" s="35"/>
      <c r="B139" s="36"/>
      <c r="C139" s="232" t="s">
        <v>200</v>
      </c>
      <c r="D139" s="232" t="s">
        <v>408</v>
      </c>
      <c r="E139" s="233" t="s">
        <v>1402</v>
      </c>
      <c r="F139" s="234" t="s">
        <v>1403</v>
      </c>
      <c r="G139" s="235" t="s">
        <v>714</v>
      </c>
      <c r="H139" s="236">
        <v>56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2.5E-05</v>
      </c>
      <c r="R139" s="214">
        <f>Q139*H139</f>
        <v>0.0014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634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634</v>
      </c>
      <c r="BM139" s="216" t="s">
        <v>1404</v>
      </c>
    </row>
    <row r="140" spans="1:65" s="2" customFormat="1" ht="33" customHeight="1">
      <c r="A140" s="35"/>
      <c r="B140" s="36"/>
      <c r="C140" s="232" t="s">
        <v>425</v>
      </c>
      <c r="D140" s="232" t="s">
        <v>408</v>
      </c>
      <c r="E140" s="233" t="s">
        <v>1405</v>
      </c>
      <c r="F140" s="234" t="s">
        <v>1406</v>
      </c>
      <c r="G140" s="235" t="s">
        <v>193</v>
      </c>
      <c r="H140" s="236">
        <v>122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0.156</v>
      </c>
      <c r="R140" s="214">
        <f>Q140*H140</f>
        <v>19.032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81</v>
      </c>
      <c r="AT140" s="216" t="s">
        <v>408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81</v>
      </c>
      <c r="BM140" s="216" t="s">
        <v>1407</v>
      </c>
    </row>
    <row r="141" spans="1:65" s="2" customFormat="1" ht="21.75" customHeight="1">
      <c r="A141" s="35"/>
      <c r="B141" s="36"/>
      <c r="C141" s="232" t="s">
        <v>429</v>
      </c>
      <c r="D141" s="232" t="s">
        <v>408</v>
      </c>
      <c r="E141" s="233" t="s">
        <v>1408</v>
      </c>
      <c r="F141" s="234" t="s">
        <v>1409</v>
      </c>
      <c r="G141" s="235" t="s">
        <v>665</v>
      </c>
      <c r="H141" s="236">
        <v>20.16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2.16</v>
      </c>
      <c r="R141" s="214">
        <f>Q141*H141</f>
        <v>43.5456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81</v>
      </c>
      <c r="AT141" s="216" t="s">
        <v>408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81</v>
      </c>
      <c r="BM141" s="216" t="s">
        <v>1410</v>
      </c>
    </row>
    <row r="142" spans="1:65" s="2" customFormat="1" ht="16.5" customHeight="1">
      <c r="A142" s="35"/>
      <c r="B142" s="36"/>
      <c r="C142" s="203" t="s">
        <v>433</v>
      </c>
      <c r="D142" s="203" t="s">
        <v>190</v>
      </c>
      <c r="E142" s="204" t="s">
        <v>1411</v>
      </c>
      <c r="F142" s="205" t="s">
        <v>1412</v>
      </c>
      <c r="G142" s="206" t="s">
        <v>1395</v>
      </c>
      <c r="H142" s="207">
        <v>10.584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1</v>
      </c>
      <c r="R142" s="214">
        <f>Q142*H142</f>
        <v>10.584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639</v>
      </c>
      <c r="AT142" s="216" t="s">
        <v>190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634</v>
      </c>
      <c r="BM142" s="216" t="s">
        <v>1413</v>
      </c>
    </row>
    <row r="143" spans="1:65" s="2" customFormat="1" ht="16.5" customHeight="1">
      <c r="A143" s="35"/>
      <c r="B143" s="36"/>
      <c r="C143" s="203" t="s">
        <v>437</v>
      </c>
      <c r="D143" s="203" t="s">
        <v>190</v>
      </c>
      <c r="E143" s="204" t="s">
        <v>1414</v>
      </c>
      <c r="F143" s="205" t="s">
        <v>1415</v>
      </c>
      <c r="G143" s="206" t="s">
        <v>737</v>
      </c>
      <c r="H143" s="207">
        <v>1000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0.001</v>
      </c>
      <c r="R143" s="214">
        <f>Q143*H143</f>
        <v>1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316</v>
      </c>
      <c r="AT143" s="216" t="s">
        <v>190</v>
      </c>
      <c r="AU143" s="216" t="s">
        <v>83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316</v>
      </c>
      <c r="BM143" s="216" t="s">
        <v>1416</v>
      </c>
    </row>
    <row r="144" spans="1:65" s="2" customFormat="1" ht="16.5" customHeight="1">
      <c r="A144" s="35"/>
      <c r="B144" s="36"/>
      <c r="C144" s="203" t="s">
        <v>441</v>
      </c>
      <c r="D144" s="203" t="s">
        <v>190</v>
      </c>
      <c r="E144" s="204" t="s">
        <v>1417</v>
      </c>
      <c r="F144" s="205" t="s">
        <v>1418</v>
      </c>
      <c r="G144" s="206" t="s">
        <v>1395</v>
      </c>
      <c r="H144" s="207">
        <v>3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1</v>
      </c>
      <c r="R144" s="214">
        <f>Q144*H144</f>
        <v>3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83</v>
      </c>
      <c r="AT144" s="216" t="s">
        <v>190</v>
      </c>
      <c r="AU144" s="216" t="s">
        <v>83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81</v>
      </c>
      <c r="BM144" s="216" t="s">
        <v>1419</v>
      </c>
    </row>
    <row r="145" spans="1:65" s="2" customFormat="1" ht="21.75" customHeight="1">
      <c r="A145" s="35"/>
      <c r="B145" s="36"/>
      <c r="C145" s="232" t="s">
        <v>488</v>
      </c>
      <c r="D145" s="232" t="s">
        <v>408</v>
      </c>
      <c r="E145" s="233" t="s">
        <v>1420</v>
      </c>
      <c r="F145" s="234" t="s">
        <v>1421</v>
      </c>
      <c r="G145" s="235" t="s">
        <v>193</v>
      </c>
      <c r="H145" s="236">
        <v>150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81</v>
      </c>
      <c r="AT145" s="216" t="s">
        <v>408</v>
      </c>
      <c r="AU145" s="216" t="s">
        <v>83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81</v>
      </c>
      <c r="BM145" s="216" t="s">
        <v>1422</v>
      </c>
    </row>
    <row r="146" spans="1:65" s="2" customFormat="1" ht="16.5" customHeight="1">
      <c r="A146" s="35"/>
      <c r="B146" s="36"/>
      <c r="C146" s="203" t="s">
        <v>8</v>
      </c>
      <c r="D146" s="203" t="s">
        <v>190</v>
      </c>
      <c r="E146" s="204" t="s">
        <v>1423</v>
      </c>
      <c r="F146" s="205" t="s">
        <v>1424</v>
      </c>
      <c r="G146" s="206" t="s">
        <v>1395</v>
      </c>
      <c r="H146" s="207">
        <v>0.312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1</v>
      </c>
      <c r="R146" s="214">
        <f>Q146*H146</f>
        <v>0.312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316</v>
      </c>
      <c r="AT146" s="216" t="s">
        <v>190</v>
      </c>
      <c r="AU146" s="216" t="s">
        <v>83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316</v>
      </c>
      <c r="BM146" s="216" t="s">
        <v>1425</v>
      </c>
    </row>
    <row r="147" spans="1:63" s="11" customFormat="1" ht="25.9" customHeight="1">
      <c r="A147" s="11"/>
      <c r="B147" s="218"/>
      <c r="C147" s="219"/>
      <c r="D147" s="220" t="s">
        <v>73</v>
      </c>
      <c r="E147" s="221" t="s">
        <v>1426</v>
      </c>
      <c r="F147" s="221" t="s">
        <v>1427</v>
      </c>
      <c r="G147" s="219"/>
      <c r="H147" s="219"/>
      <c r="I147" s="222"/>
      <c r="J147" s="223">
        <f>BK147</f>
        <v>0</v>
      </c>
      <c r="K147" s="219"/>
      <c r="L147" s="224"/>
      <c r="M147" s="225"/>
      <c r="N147" s="226"/>
      <c r="O147" s="226"/>
      <c r="P147" s="227">
        <f>SUM(P148:P150)</f>
        <v>0</v>
      </c>
      <c r="Q147" s="226"/>
      <c r="R147" s="227">
        <f>SUM(R148:R150)</f>
        <v>0</v>
      </c>
      <c r="S147" s="226"/>
      <c r="T147" s="228">
        <f>SUM(T148:T150)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29" t="s">
        <v>81</v>
      </c>
      <c r="AT147" s="230" t="s">
        <v>73</v>
      </c>
      <c r="AU147" s="230" t="s">
        <v>74</v>
      </c>
      <c r="AY147" s="229" t="s">
        <v>194</v>
      </c>
      <c r="BK147" s="231">
        <f>SUM(BK148:BK150)</f>
        <v>0</v>
      </c>
    </row>
    <row r="148" spans="1:65" s="2" customFormat="1" ht="21.75" customHeight="1">
      <c r="A148" s="35"/>
      <c r="B148" s="36"/>
      <c r="C148" s="232" t="s">
        <v>578</v>
      </c>
      <c r="D148" s="232" t="s">
        <v>408</v>
      </c>
      <c r="E148" s="233" t="s">
        <v>1428</v>
      </c>
      <c r="F148" s="234" t="s">
        <v>1429</v>
      </c>
      <c r="G148" s="235" t="s">
        <v>1395</v>
      </c>
      <c r="H148" s="236">
        <v>37.444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201</v>
      </c>
      <c r="AT148" s="216" t="s">
        <v>408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1430</v>
      </c>
    </row>
    <row r="149" spans="1:65" s="2" customFormat="1" ht="33" customHeight="1">
      <c r="A149" s="35"/>
      <c r="B149" s="36"/>
      <c r="C149" s="232" t="s">
        <v>587</v>
      </c>
      <c r="D149" s="232" t="s">
        <v>408</v>
      </c>
      <c r="E149" s="233" t="s">
        <v>1431</v>
      </c>
      <c r="F149" s="234" t="s">
        <v>1432</v>
      </c>
      <c r="G149" s="235" t="s">
        <v>1395</v>
      </c>
      <c r="H149" s="236">
        <v>37.444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201</v>
      </c>
      <c r="AT149" s="216" t="s">
        <v>408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201</v>
      </c>
      <c r="BM149" s="216" t="s">
        <v>1433</v>
      </c>
    </row>
    <row r="150" spans="1:65" s="2" customFormat="1" ht="21.75" customHeight="1">
      <c r="A150" s="35"/>
      <c r="B150" s="36"/>
      <c r="C150" s="232" t="s">
        <v>591</v>
      </c>
      <c r="D150" s="232" t="s">
        <v>408</v>
      </c>
      <c r="E150" s="233" t="s">
        <v>1434</v>
      </c>
      <c r="F150" s="234" t="s">
        <v>1435</v>
      </c>
      <c r="G150" s="235" t="s">
        <v>1395</v>
      </c>
      <c r="H150" s="236">
        <v>1460.316</v>
      </c>
      <c r="I150" s="237"/>
      <c r="J150" s="238">
        <f>ROUND(I150*H150,2)</f>
        <v>0</v>
      </c>
      <c r="K150" s="239"/>
      <c r="L150" s="41"/>
      <c r="M150" s="254" t="s">
        <v>1</v>
      </c>
      <c r="N150" s="255" t="s">
        <v>39</v>
      </c>
      <c r="O150" s="244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201</v>
      </c>
      <c r="AT150" s="216" t="s">
        <v>408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201</v>
      </c>
      <c r="BM150" s="216" t="s">
        <v>1436</v>
      </c>
    </row>
    <row r="151" spans="1:31" s="2" customFormat="1" ht="6.95" customHeight="1">
      <c r="A151" s="35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41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password="CC35" sheet="1" objects="1" scenarios="1" formatColumns="0" formatRows="0" autoFilter="0"/>
  <autoFilter ref="C125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1367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1437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ROUND(J128,2)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ROUND((SUM(BE128:BE329)),2)</f>
        <v>0</v>
      </c>
      <c r="G35" s="35"/>
      <c r="H35" s="35"/>
      <c r="I35" s="161">
        <v>0.21</v>
      </c>
      <c r="J35" s="160">
        <f>ROUND(((SUM(BE128:BE329))*I35),2)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ROUND((SUM(BF128:BF329)),2)</f>
        <v>0</v>
      </c>
      <c r="G36" s="35"/>
      <c r="H36" s="35"/>
      <c r="I36" s="161">
        <v>0.15</v>
      </c>
      <c r="J36" s="160">
        <f>ROUND(((SUM(BF128:BF329))*I36),2)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ROUND((SUM(BG128:BG329)),2)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ROUND((SUM(BH128:BH329)),2)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ROUND((SUM(BI128:BI329)),2)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1367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02-SO512266 - ÚOŽI - SO 512266 ŽST Dolní Lipka - výstavba trafostanice22/0,4kV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1438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5"/>
      <c r="C100" s="186"/>
      <c r="D100" s="187" t="s">
        <v>1439</v>
      </c>
      <c r="E100" s="188"/>
      <c r="F100" s="188"/>
      <c r="G100" s="188"/>
      <c r="H100" s="188"/>
      <c r="I100" s="188"/>
      <c r="J100" s="189">
        <f>J146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5"/>
      <c r="C101" s="186"/>
      <c r="D101" s="187" t="s">
        <v>1440</v>
      </c>
      <c r="E101" s="188"/>
      <c r="F101" s="188"/>
      <c r="G101" s="188"/>
      <c r="H101" s="188"/>
      <c r="I101" s="188"/>
      <c r="J101" s="189">
        <f>J172</f>
        <v>0</v>
      </c>
      <c r="K101" s="186"/>
      <c r="L101" s="19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5"/>
      <c r="C102" s="186"/>
      <c r="D102" s="187" t="s">
        <v>1441</v>
      </c>
      <c r="E102" s="188"/>
      <c r="F102" s="188"/>
      <c r="G102" s="188"/>
      <c r="H102" s="188"/>
      <c r="I102" s="188"/>
      <c r="J102" s="189">
        <f>J188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5"/>
      <c r="C103" s="186"/>
      <c r="D103" s="187" t="s">
        <v>176</v>
      </c>
      <c r="E103" s="188"/>
      <c r="F103" s="188"/>
      <c r="G103" s="188"/>
      <c r="H103" s="188"/>
      <c r="I103" s="188"/>
      <c r="J103" s="189">
        <f>J202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5"/>
      <c r="C104" s="186"/>
      <c r="D104" s="187" t="s">
        <v>1442</v>
      </c>
      <c r="E104" s="188"/>
      <c r="F104" s="188"/>
      <c r="G104" s="188"/>
      <c r="H104" s="188"/>
      <c r="I104" s="188"/>
      <c r="J104" s="189">
        <f>J229</f>
        <v>0</v>
      </c>
      <c r="K104" s="186"/>
      <c r="L104" s="19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5"/>
      <c r="C105" s="186"/>
      <c r="D105" s="187" t="s">
        <v>1443</v>
      </c>
      <c r="E105" s="188"/>
      <c r="F105" s="188"/>
      <c r="G105" s="188"/>
      <c r="H105" s="188"/>
      <c r="I105" s="188"/>
      <c r="J105" s="189">
        <f>J249</f>
        <v>0</v>
      </c>
      <c r="K105" s="186"/>
      <c r="L105" s="19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5"/>
      <c r="C106" s="186"/>
      <c r="D106" s="187" t="s">
        <v>1444</v>
      </c>
      <c r="E106" s="188"/>
      <c r="F106" s="188"/>
      <c r="G106" s="188"/>
      <c r="H106" s="188"/>
      <c r="I106" s="188"/>
      <c r="J106" s="189">
        <f>J275</f>
        <v>0</v>
      </c>
      <c r="K106" s="186"/>
      <c r="L106" s="19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177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80" t="str">
        <f>E7</f>
        <v>Oprava zabezpečovacího zařízení v žst. Dolní Lipka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18"/>
      <c r="C117" s="29" t="s">
        <v>167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pans="1:31" s="2" customFormat="1" ht="16.5" customHeight="1">
      <c r="A118" s="35"/>
      <c r="B118" s="36"/>
      <c r="C118" s="37"/>
      <c r="D118" s="37"/>
      <c r="E118" s="180" t="s">
        <v>1367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169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30" customHeight="1">
      <c r="A120" s="35"/>
      <c r="B120" s="36"/>
      <c r="C120" s="37"/>
      <c r="D120" s="37"/>
      <c r="E120" s="73" t="str">
        <f>E11</f>
        <v>02-SO512266 - ÚOŽI - SO 512266 ŽST Dolní Lipka - výstavba trafostanice22/0,4kV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F14</f>
        <v>Dolní Lipka</v>
      </c>
      <c r="G122" s="37"/>
      <c r="H122" s="37"/>
      <c r="I122" s="29" t="s">
        <v>22</v>
      </c>
      <c r="J122" s="76" t="str">
        <f>IF(J14="","",J14)</f>
        <v>14. 1. 2020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E17</f>
        <v>SŽDC s.o., Dlážděná 1003/7, 110 00 Praha 1</v>
      </c>
      <c r="G124" s="37"/>
      <c r="H124" s="37"/>
      <c r="I124" s="29" t="s">
        <v>29</v>
      </c>
      <c r="J124" s="33" t="str">
        <f>E23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27</v>
      </c>
      <c r="D125" s="37"/>
      <c r="E125" s="37"/>
      <c r="F125" s="24" t="str">
        <f>IF(E20="","",E20)</f>
        <v>Vyplň údaj</v>
      </c>
      <c r="G125" s="37"/>
      <c r="H125" s="37"/>
      <c r="I125" s="29" t="s">
        <v>31</v>
      </c>
      <c r="J125" s="33" t="str">
        <f>E26</f>
        <v>Ing. Ladislav Mikeš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0" customFormat="1" ht="29.25" customHeight="1">
      <c r="A127" s="191"/>
      <c r="B127" s="192"/>
      <c r="C127" s="193" t="s">
        <v>178</v>
      </c>
      <c r="D127" s="194" t="s">
        <v>59</v>
      </c>
      <c r="E127" s="194" t="s">
        <v>55</v>
      </c>
      <c r="F127" s="194" t="s">
        <v>56</v>
      </c>
      <c r="G127" s="194" t="s">
        <v>179</v>
      </c>
      <c r="H127" s="194" t="s">
        <v>180</v>
      </c>
      <c r="I127" s="194" t="s">
        <v>181</v>
      </c>
      <c r="J127" s="195" t="s">
        <v>173</v>
      </c>
      <c r="K127" s="196" t="s">
        <v>182</v>
      </c>
      <c r="L127" s="197"/>
      <c r="M127" s="97" t="s">
        <v>1</v>
      </c>
      <c r="N127" s="98" t="s">
        <v>38</v>
      </c>
      <c r="O127" s="98" t="s">
        <v>183</v>
      </c>
      <c r="P127" s="98" t="s">
        <v>184</v>
      </c>
      <c r="Q127" s="98" t="s">
        <v>185</v>
      </c>
      <c r="R127" s="98" t="s">
        <v>186</v>
      </c>
      <c r="S127" s="98" t="s">
        <v>187</v>
      </c>
      <c r="T127" s="99" t="s">
        <v>188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5"/>
      <c r="B128" s="36"/>
      <c r="C128" s="104" t="s">
        <v>189</v>
      </c>
      <c r="D128" s="37"/>
      <c r="E128" s="37"/>
      <c r="F128" s="37"/>
      <c r="G128" s="37"/>
      <c r="H128" s="37"/>
      <c r="I128" s="37"/>
      <c r="J128" s="198">
        <f>BK128</f>
        <v>0</v>
      </c>
      <c r="K128" s="37"/>
      <c r="L128" s="41"/>
      <c r="M128" s="100"/>
      <c r="N128" s="199"/>
      <c r="O128" s="101"/>
      <c r="P128" s="200">
        <f>P129+P146+P172+P188+P202+P229+P249+P275</f>
        <v>0</v>
      </c>
      <c r="Q128" s="101"/>
      <c r="R128" s="200">
        <f>R129+R146+R172+R188+R202+R229+R249+R275</f>
        <v>3.2744500000000003</v>
      </c>
      <c r="S128" s="101"/>
      <c r="T128" s="201">
        <f>T129+T146+T172+T188+T202+T229+T249+T275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73</v>
      </c>
      <c r="AU128" s="14" t="s">
        <v>175</v>
      </c>
      <c r="BK128" s="202">
        <f>BK129+BK146+BK172+BK188+BK202+BK229+BK249+BK275</f>
        <v>0</v>
      </c>
    </row>
    <row r="129" spans="1:63" s="11" customFormat="1" ht="25.9" customHeight="1">
      <c r="A129" s="11"/>
      <c r="B129" s="218"/>
      <c r="C129" s="219"/>
      <c r="D129" s="220" t="s">
        <v>73</v>
      </c>
      <c r="E129" s="221" t="s">
        <v>1445</v>
      </c>
      <c r="F129" s="221" t="s">
        <v>1446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SUM(P130:P145)</f>
        <v>0</v>
      </c>
      <c r="Q129" s="226"/>
      <c r="R129" s="227">
        <f>SUM(R130:R145)</f>
        <v>0</v>
      </c>
      <c r="S129" s="226"/>
      <c r="T129" s="228">
        <f>SUM(T130:T145)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29" t="s">
        <v>83</v>
      </c>
      <c r="AT129" s="230" t="s">
        <v>73</v>
      </c>
      <c r="AU129" s="230" t="s">
        <v>74</v>
      </c>
      <c r="AY129" s="229" t="s">
        <v>194</v>
      </c>
      <c r="BK129" s="231">
        <f>SUM(BK130:BK145)</f>
        <v>0</v>
      </c>
    </row>
    <row r="130" spans="1:65" s="2" customFormat="1" ht="21.75" customHeight="1">
      <c r="A130" s="35"/>
      <c r="B130" s="36"/>
      <c r="C130" s="203" t="s">
        <v>81</v>
      </c>
      <c r="D130" s="203" t="s">
        <v>190</v>
      </c>
      <c r="E130" s="204" t="s">
        <v>1447</v>
      </c>
      <c r="F130" s="205" t="s">
        <v>1448</v>
      </c>
      <c r="G130" s="206" t="s">
        <v>287</v>
      </c>
      <c r="H130" s="207">
        <v>6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83</v>
      </c>
      <c r="AT130" s="216" t="s">
        <v>190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1449</v>
      </c>
    </row>
    <row r="131" spans="1:65" s="2" customFormat="1" ht="21.75" customHeight="1">
      <c r="A131" s="35"/>
      <c r="B131" s="36"/>
      <c r="C131" s="203" t="s">
        <v>83</v>
      </c>
      <c r="D131" s="203" t="s">
        <v>190</v>
      </c>
      <c r="E131" s="204" t="s">
        <v>1450</v>
      </c>
      <c r="F131" s="205" t="s">
        <v>1451</v>
      </c>
      <c r="G131" s="206" t="s">
        <v>287</v>
      </c>
      <c r="H131" s="207">
        <v>6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83</v>
      </c>
      <c r="AT131" s="216" t="s">
        <v>190</v>
      </c>
      <c r="AU131" s="216" t="s">
        <v>81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81</v>
      </c>
      <c r="BM131" s="216" t="s">
        <v>1452</v>
      </c>
    </row>
    <row r="132" spans="1:65" s="2" customFormat="1" ht="21.75" customHeight="1">
      <c r="A132" s="35"/>
      <c r="B132" s="36"/>
      <c r="C132" s="232" t="s">
        <v>394</v>
      </c>
      <c r="D132" s="232" t="s">
        <v>408</v>
      </c>
      <c r="E132" s="233" t="s">
        <v>1453</v>
      </c>
      <c r="F132" s="234" t="s">
        <v>1454</v>
      </c>
      <c r="G132" s="235" t="s">
        <v>193</v>
      </c>
      <c r="H132" s="236">
        <v>6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81</v>
      </c>
      <c r="AT132" s="216" t="s">
        <v>408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1455</v>
      </c>
    </row>
    <row r="133" spans="1:65" s="2" customFormat="1" ht="33" customHeight="1">
      <c r="A133" s="35"/>
      <c r="B133" s="36"/>
      <c r="C133" s="203" t="s">
        <v>201</v>
      </c>
      <c r="D133" s="203" t="s">
        <v>190</v>
      </c>
      <c r="E133" s="204" t="s">
        <v>1456</v>
      </c>
      <c r="F133" s="205" t="s">
        <v>1457</v>
      </c>
      <c r="G133" s="206" t="s">
        <v>287</v>
      </c>
      <c r="H133" s="207">
        <v>3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316</v>
      </c>
      <c r="AT133" s="216" t="s">
        <v>190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316</v>
      </c>
      <c r="BM133" s="216" t="s">
        <v>1458</v>
      </c>
    </row>
    <row r="134" spans="1:65" s="2" customFormat="1" ht="33" customHeight="1">
      <c r="A134" s="35"/>
      <c r="B134" s="36"/>
      <c r="C134" s="232" t="s">
        <v>401</v>
      </c>
      <c r="D134" s="232" t="s">
        <v>408</v>
      </c>
      <c r="E134" s="233" t="s">
        <v>1459</v>
      </c>
      <c r="F134" s="234" t="s">
        <v>1460</v>
      </c>
      <c r="G134" s="235" t="s">
        <v>193</v>
      </c>
      <c r="H134" s="236">
        <v>3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81</v>
      </c>
      <c r="AT134" s="216" t="s">
        <v>408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81</v>
      </c>
      <c r="BM134" s="216" t="s">
        <v>1461</v>
      </c>
    </row>
    <row r="135" spans="1:65" s="2" customFormat="1" ht="33" customHeight="1">
      <c r="A135" s="35"/>
      <c r="B135" s="36"/>
      <c r="C135" s="203" t="s">
        <v>414</v>
      </c>
      <c r="D135" s="203" t="s">
        <v>190</v>
      </c>
      <c r="E135" s="204" t="s">
        <v>1462</v>
      </c>
      <c r="F135" s="205" t="s">
        <v>1463</v>
      </c>
      <c r="G135" s="206" t="s">
        <v>193</v>
      </c>
      <c r="H135" s="207">
        <v>24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83</v>
      </c>
      <c r="AT135" s="216" t="s">
        <v>190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81</v>
      </c>
      <c r="BM135" s="216" t="s">
        <v>1464</v>
      </c>
    </row>
    <row r="136" spans="1:65" s="2" customFormat="1" ht="16.5" customHeight="1">
      <c r="A136" s="35"/>
      <c r="B136" s="36"/>
      <c r="C136" s="232" t="s">
        <v>418</v>
      </c>
      <c r="D136" s="232" t="s">
        <v>408</v>
      </c>
      <c r="E136" s="233" t="s">
        <v>1465</v>
      </c>
      <c r="F136" s="234" t="s">
        <v>1466</v>
      </c>
      <c r="G136" s="235" t="s">
        <v>193</v>
      </c>
      <c r="H136" s="236">
        <v>24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81</v>
      </c>
      <c r="AT136" s="216" t="s">
        <v>408</v>
      </c>
      <c r="AU136" s="216" t="s">
        <v>81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81</v>
      </c>
      <c r="BM136" s="216" t="s">
        <v>1467</v>
      </c>
    </row>
    <row r="137" spans="1:65" s="2" customFormat="1" ht="33" customHeight="1">
      <c r="A137" s="35"/>
      <c r="B137" s="36"/>
      <c r="C137" s="232" t="s">
        <v>200</v>
      </c>
      <c r="D137" s="232" t="s">
        <v>408</v>
      </c>
      <c r="E137" s="233" t="s">
        <v>1468</v>
      </c>
      <c r="F137" s="234" t="s">
        <v>1469</v>
      </c>
      <c r="G137" s="235" t="s">
        <v>287</v>
      </c>
      <c r="H137" s="236">
        <v>8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81</v>
      </c>
      <c r="AT137" s="216" t="s">
        <v>408</v>
      </c>
      <c r="AU137" s="216" t="s">
        <v>81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81</v>
      </c>
      <c r="BM137" s="216" t="s">
        <v>1470</v>
      </c>
    </row>
    <row r="138" spans="1:65" s="2" customFormat="1" ht="21.75" customHeight="1">
      <c r="A138" s="35"/>
      <c r="B138" s="36"/>
      <c r="C138" s="232" t="s">
        <v>425</v>
      </c>
      <c r="D138" s="232" t="s">
        <v>408</v>
      </c>
      <c r="E138" s="233" t="s">
        <v>1471</v>
      </c>
      <c r="F138" s="234" t="s">
        <v>1472</v>
      </c>
      <c r="G138" s="235" t="s">
        <v>193</v>
      </c>
      <c r="H138" s="236">
        <v>6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81</v>
      </c>
      <c r="AT138" s="216" t="s">
        <v>408</v>
      </c>
      <c r="AU138" s="216" t="s">
        <v>81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81</v>
      </c>
      <c r="BM138" s="216" t="s">
        <v>1473</v>
      </c>
    </row>
    <row r="139" spans="1:65" s="2" customFormat="1" ht="21.75" customHeight="1">
      <c r="A139" s="35"/>
      <c r="B139" s="36"/>
      <c r="C139" s="232" t="s">
        <v>429</v>
      </c>
      <c r="D139" s="232" t="s">
        <v>408</v>
      </c>
      <c r="E139" s="233" t="s">
        <v>1474</v>
      </c>
      <c r="F139" s="234" t="s">
        <v>1475</v>
      </c>
      <c r="G139" s="235" t="s">
        <v>193</v>
      </c>
      <c r="H139" s="236">
        <v>6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81</v>
      </c>
      <c r="AT139" s="216" t="s">
        <v>408</v>
      </c>
      <c r="AU139" s="216" t="s">
        <v>81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81</v>
      </c>
      <c r="BM139" s="216" t="s">
        <v>1476</v>
      </c>
    </row>
    <row r="140" spans="1:65" s="2" customFormat="1" ht="44.25" customHeight="1">
      <c r="A140" s="35"/>
      <c r="B140" s="36"/>
      <c r="C140" s="203" t="s">
        <v>433</v>
      </c>
      <c r="D140" s="203" t="s">
        <v>190</v>
      </c>
      <c r="E140" s="204" t="s">
        <v>1477</v>
      </c>
      <c r="F140" s="205" t="s">
        <v>1478</v>
      </c>
      <c r="G140" s="206" t="s">
        <v>287</v>
      </c>
      <c r="H140" s="207">
        <v>1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83</v>
      </c>
      <c r="AT140" s="216" t="s">
        <v>190</v>
      </c>
      <c r="AU140" s="216" t="s">
        <v>81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81</v>
      </c>
      <c r="BM140" s="216" t="s">
        <v>1479</v>
      </c>
    </row>
    <row r="141" spans="1:65" s="2" customFormat="1" ht="21.75" customHeight="1">
      <c r="A141" s="35"/>
      <c r="B141" s="36"/>
      <c r="C141" s="232" t="s">
        <v>437</v>
      </c>
      <c r="D141" s="232" t="s">
        <v>408</v>
      </c>
      <c r="E141" s="233" t="s">
        <v>1480</v>
      </c>
      <c r="F141" s="234" t="s">
        <v>1481</v>
      </c>
      <c r="G141" s="235" t="s">
        <v>287</v>
      </c>
      <c r="H141" s="236">
        <v>6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81</v>
      </c>
      <c r="AT141" s="216" t="s">
        <v>408</v>
      </c>
      <c r="AU141" s="216" t="s">
        <v>81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81</v>
      </c>
      <c r="BM141" s="216" t="s">
        <v>1482</v>
      </c>
    </row>
    <row r="142" spans="1:65" s="2" customFormat="1" ht="44.25" customHeight="1">
      <c r="A142" s="35"/>
      <c r="B142" s="36"/>
      <c r="C142" s="203" t="s">
        <v>441</v>
      </c>
      <c r="D142" s="203" t="s">
        <v>190</v>
      </c>
      <c r="E142" s="204" t="s">
        <v>1483</v>
      </c>
      <c r="F142" s="205" t="s">
        <v>1484</v>
      </c>
      <c r="G142" s="206" t="s">
        <v>287</v>
      </c>
      <c r="H142" s="207">
        <v>1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83</v>
      </c>
      <c r="AT142" s="216" t="s">
        <v>190</v>
      </c>
      <c r="AU142" s="216" t="s">
        <v>81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81</v>
      </c>
      <c r="BM142" s="216" t="s">
        <v>1485</v>
      </c>
    </row>
    <row r="143" spans="1:65" s="2" customFormat="1" ht="44.25" customHeight="1">
      <c r="A143" s="35"/>
      <c r="B143" s="36"/>
      <c r="C143" s="232" t="s">
        <v>488</v>
      </c>
      <c r="D143" s="232" t="s">
        <v>408</v>
      </c>
      <c r="E143" s="233" t="s">
        <v>1486</v>
      </c>
      <c r="F143" s="234" t="s">
        <v>1487</v>
      </c>
      <c r="G143" s="235" t="s">
        <v>287</v>
      </c>
      <c r="H143" s="236">
        <v>2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81</v>
      </c>
      <c r="AT143" s="216" t="s">
        <v>408</v>
      </c>
      <c r="AU143" s="216" t="s">
        <v>81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81</v>
      </c>
      <c r="BM143" s="216" t="s">
        <v>1488</v>
      </c>
    </row>
    <row r="144" spans="1:65" s="2" customFormat="1" ht="21.75" customHeight="1">
      <c r="A144" s="35"/>
      <c r="B144" s="36"/>
      <c r="C144" s="203" t="s">
        <v>8</v>
      </c>
      <c r="D144" s="203" t="s">
        <v>190</v>
      </c>
      <c r="E144" s="204" t="s">
        <v>1489</v>
      </c>
      <c r="F144" s="205" t="s">
        <v>1490</v>
      </c>
      <c r="G144" s="206" t="s">
        <v>287</v>
      </c>
      <c r="H144" s="207">
        <v>3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316</v>
      </c>
      <c r="AT144" s="216" t="s">
        <v>190</v>
      </c>
      <c r="AU144" s="216" t="s">
        <v>81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316</v>
      </c>
      <c r="BM144" s="216" t="s">
        <v>1491</v>
      </c>
    </row>
    <row r="145" spans="1:65" s="2" customFormat="1" ht="16.5" customHeight="1">
      <c r="A145" s="35"/>
      <c r="B145" s="36"/>
      <c r="C145" s="232" t="s">
        <v>578</v>
      </c>
      <c r="D145" s="232" t="s">
        <v>408</v>
      </c>
      <c r="E145" s="233" t="s">
        <v>1492</v>
      </c>
      <c r="F145" s="234" t="s">
        <v>1493</v>
      </c>
      <c r="G145" s="235" t="s">
        <v>287</v>
      </c>
      <c r="H145" s="236">
        <v>25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201</v>
      </c>
      <c r="AT145" s="216" t="s">
        <v>408</v>
      </c>
      <c r="AU145" s="216" t="s">
        <v>81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1494</v>
      </c>
    </row>
    <row r="146" spans="1:63" s="11" customFormat="1" ht="25.9" customHeight="1">
      <c r="A146" s="11"/>
      <c r="B146" s="218"/>
      <c r="C146" s="219"/>
      <c r="D146" s="220" t="s">
        <v>73</v>
      </c>
      <c r="E146" s="221" t="s">
        <v>1495</v>
      </c>
      <c r="F146" s="221" t="s">
        <v>1496</v>
      </c>
      <c r="G146" s="219"/>
      <c r="H146" s="219"/>
      <c r="I146" s="222"/>
      <c r="J146" s="223">
        <f>BK146</f>
        <v>0</v>
      </c>
      <c r="K146" s="219"/>
      <c r="L146" s="224"/>
      <c r="M146" s="225"/>
      <c r="N146" s="226"/>
      <c r="O146" s="226"/>
      <c r="P146" s="227">
        <f>SUM(P147:P171)</f>
        <v>0</v>
      </c>
      <c r="Q146" s="226"/>
      <c r="R146" s="227">
        <f>SUM(R147:R171)</f>
        <v>0</v>
      </c>
      <c r="S146" s="226"/>
      <c r="T146" s="228">
        <f>SUM(T147:T171)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29" t="s">
        <v>83</v>
      </c>
      <c r="AT146" s="230" t="s">
        <v>73</v>
      </c>
      <c r="AU146" s="230" t="s">
        <v>74</v>
      </c>
      <c r="AY146" s="229" t="s">
        <v>194</v>
      </c>
      <c r="BK146" s="231">
        <f>SUM(BK147:BK171)</f>
        <v>0</v>
      </c>
    </row>
    <row r="147" spans="1:65" s="2" customFormat="1" ht="21.75" customHeight="1">
      <c r="A147" s="35"/>
      <c r="B147" s="36"/>
      <c r="C147" s="203" t="s">
        <v>587</v>
      </c>
      <c r="D147" s="203" t="s">
        <v>190</v>
      </c>
      <c r="E147" s="204" t="s">
        <v>1497</v>
      </c>
      <c r="F147" s="205" t="s">
        <v>1498</v>
      </c>
      <c r="G147" s="206" t="s">
        <v>193</v>
      </c>
      <c r="H147" s="207">
        <v>28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316</v>
      </c>
      <c r="AT147" s="216" t="s">
        <v>190</v>
      </c>
      <c r="AU147" s="216" t="s">
        <v>81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316</v>
      </c>
      <c r="BM147" s="216" t="s">
        <v>1499</v>
      </c>
    </row>
    <row r="148" spans="1:65" s="2" customFormat="1" ht="21.75" customHeight="1">
      <c r="A148" s="35"/>
      <c r="B148" s="36"/>
      <c r="C148" s="232" t="s">
        <v>591</v>
      </c>
      <c r="D148" s="232" t="s">
        <v>408</v>
      </c>
      <c r="E148" s="233" t="s">
        <v>1500</v>
      </c>
      <c r="F148" s="234" t="s">
        <v>1501</v>
      </c>
      <c r="G148" s="235" t="s">
        <v>193</v>
      </c>
      <c r="H148" s="236">
        <v>28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81</v>
      </c>
      <c r="AT148" s="216" t="s">
        <v>408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81</v>
      </c>
      <c r="BM148" s="216" t="s">
        <v>1502</v>
      </c>
    </row>
    <row r="149" spans="1:65" s="2" customFormat="1" ht="21.75" customHeight="1">
      <c r="A149" s="35"/>
      <c r="B149" s="36"/>
      <c r="C149" s="203" t="s">
        <v>595</v>
      </c>
      <c r="D149" s="203" t="s">
        <v>190</v>
      </c>
      <c r="E149" s="204" t="s">
        <v>1503</v>
      </c>
      <c r="F149" s="205" t="s">
        <v>1504</v>
      </c>
      <c r="G149" s="206" t="s">
        <v>193</v>
      </c>
      <c r="H149" s="207">
        <v>9</v>
      </c>
      <c r="I149" s="208"/>
      <c r="J149" s="209">
        <f>ROUND(I149*H149,2)</f>
        <v>0</v>
      </c>
      <c r="K149" s="210"/>
      <c r="L149" s="21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83</v>
      </c>
      <c r="AT149" s="216" t="s">
        <v>190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81</v>
      </c>
      <c r="BM149" s="216" t="s">
        <v>1505</v>
      </c>
    </row>
    <row r="150" spans="1:65" s="2" customFormat="1" ht="33" customHeight="1">
      <c r="A150" s="35"/>
      <c r="B150" s="36"/>
      <c r="C150" s="203" t="s">
        <v>599</v>
      </c>
      <c r="D150" s="203" t="s">
        <v>190</v>
      </c>
      <c r="E150" s="204" t="s">
        <v>1506</v>
      </c>
      <c r="F150" s="205" t="s">
        <v>1507</v>
      </c>
      <c r="G150" s="206" t="s">
        <v>193</v>
      </c>
      <c r="H150" s="207">
        <v>7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83</v>
      </c>
      <c r="AT150" s="216" t="s">
        <v>190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81</v>
      </c>
      <c r="BM150" s="216" t="s">
        <v>1508</v>
      </c>
    </row>
    <row r="151" spans="1:65" s="2" customFormat="1" ht="33" customHeight="1">
      <c r="A151" s="35"/>
      <c r="B151" s="36"/>
      <c r="C151" s="203" t="s">
        <v>7</v>
      </c>
      <c r="D151" s="203" t="s">
        <v>190</v>
      </c>
      <c r="E151" s="204" t="s">
        <v>1509</v>
      </c>
      <c r="F151" s="205" t="s">
        <v>1510</v>
      </c>
      <c r="G151" s="206" t="s">
        <v>193</v>
      </c>
      <c r="H151" s="207">
        <v>6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83</v>
      </c>
      <c r="AT151" s="216" t="s">
        <v>190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81</v>
      </c>
      <c r="BM151" s="216" t="s">
        <v>1511</v>
      </c>
    </row>
    <row r="152" spans="1:65" s="2" customFormat="1" ht="33" customHeight="1">
      <c r="A152" s="35"/>
      <c r="B152" s="36"/>
      <c r="C152" s="203" t="s">
        <v>407</v>
      </c>
      <c r="D152" s="203" t="s">
        <v>190</v>
      </c>
      <c r="E152" s="204" t="s">
        <v>1512</v>
      </c>
      <c r="F152" s="205" t="s">
        <v>1513</v>
      </c>
      <c r="G152" s="206" t="s">
        <v>193</v>
      </c>
      <c r="H152" s="207">
        <v>6</v>
      </c>
      <c r="I152" s="208"/>
      <c r="J152" s="209">
        <f>ROUND(I152*H152,2)</f>
        <v>0</v>
      </c>
      <c r="K152" s="210"/>
      <c r="L152" s="211"/>
      <c r="M152" s="212" t="s">
        <v>1</v>
      </c>
      <c r="N152" s="213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83</v>
      </c>
      <c r="AT152" s="216" t="s">
        <v>190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81</v>
      </c>
      <c r="BM152" s="216" t="s">
        <v>1514</v>
      </c>
    </row>
    <row r="153" spans="1:65" s="2" customFormat="1" ht="21.75" customHeight="1">
      <c r="A153" s="35"/>
      <c r="B153" s="36"/>
      <c r="C153" s="203" t="s">
        <v>559</v>
      </c>
      <c r="D153" s="203" t="s">
        <v>190</v>
      </c>
      <c r="E153" s="204" t="s">
        <v>1515</v>
      </c>
      <c r="F153" s="205" t="s">
        <v>1516</v>
      </c>
      <c r="G153" s="206" t="s">
        <v>193</v>
      </c>
      <c r="H153" s="207">
        <v>6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83</v>
      </c>
      <c r="AT153" s="216" t="s">
        <v>190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81</v>
      </c>
      <c r="BM153" s="216" t="s">
        <v>1517</v>
      </c>
    </row>
    <row r="154" spans="1:65" s="2" customFormat="1" ht="33" customHeight="1">
      <c r="A154" s="35"/>
      <c r="B154" s="36"/>
      <c r="C154" s="203" t="s">
        <v>606</v>
      </c>
      <c r="D154" s="203" t="s">
        <v>190</v>
      </c>
      <c r="E154" s="204" t="s">
        <v>1518</v>
      </c>
      <c r="F154" s="205" t="s">
        <v>1519</v>
      </c>
      <c r="G154" s="206" t="s">
        <v>193</v>
      </c>
      <c r="H154" s="207">
        <v>6</v>
      </c>
      <c r="I154" s="208"/>
      <c r="J154" s="209">
        <f>ROUND(I154*H154,2)</f>
        <v>0</v>
      </c>
      <c r="K154" s="210"/>
      <c r="L154" s="211"/>
      <c r="M154" s="212" t="s">
        <v>1</v>
      </c>
      <c r="N154" s="213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83</v>
      </c>
      <c r="AT154" s="216" t="s">
        <v>190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81</v>
      </c>
      <c r="BM154" s="216" t="s">
        <v>1520</v>
      </c>
    </row>
    <row r="155" spans="1:65" s="2" customFormat="1" ht="21.75" customHeight="1">
      <c r="A155" s="35"/>
      <c r="B155" s="36"/>
      <c r="C155" s="203" t="s">
        <v>1089</v>
      </c>
      <c r="D155" s="203" t="s">
        <v>190</v>
      </c>
      <c r="E155" s="204" t="s">
        <v>1521</v>
      </c>
      <c r="F155" s="205" t="s">
        <v>1522</v>
      </c>
      <c r="G155" s="206" t="s">
        <v>193</v>
      </c>
      <c r="H155" s="207">
        <v>20</v>
      </c>
      <c r="I155" s="208"/>
      <c r="J155" s="209">
        <f>ROUND(I155*H155,2)</f>
        <v>0</v>
      </c>
      <c r="K155" s="210"/>
      <c r="L155" s="211"/>
      <c r="M155" s="212" t="s">
        <v>1</v>
      </c>
      <c r="N155" s="213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83</v>
      </c>
      <c r="AT155" s="216" t="s">
        <v>190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81</v>
      </c>
      <c r="BM155" s="216" t="s">
        <v>1523</v>
      </c>
    </row>
    <row r="156" spans="1:65" s="2" customFormat="1" ht="16.5" customHeight="1">
      <c r="A156" s="35"/>
      <c r="B156" s="36"/>
      <c r="C156" s="232" t="s">
        <v>610</v>
      </c>
      <c r="D156" s="232" t="s">
        <v>408</v>
      </c>
      <c r="E156" s="233" t="s">
        <v>1524</v>
      </c>
      <c r="F156" s="234" t="s">
        <v>1525</v>
      </c>
      <c r="G156" s="235" t="s">
        <v>193</v>
      </c>
      <c r="H156" s="236">
        <v>2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81</v>
      </c>
      <c r="AT156" s="216" t="s">
        <v>408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81</v>
      </c>
      <c r="BM156" s="216" t="s">
        <v>1526</v>
      </c>
    </row>
    <row r="157" spans="1:65" s="2" customFormat="1" ht="16.5" customHeight="1">
      <c r="A157" s="35"/>
      <c r="B157" s="36"/>
      <c r="C157" s="232" t="s">
        <v>618</v>
      </c>
      <c r="D157" s="232" t="s">
        <v>408</v>
      </c>
      <c r="E157" s="233" t="s">
        <v>1527</v>
      </c>
      <c r="F157" s="234" t="s">
        <v>1528</v>
      </c>
      <c r="G157" s="235" t="s">
        <v>193</v>
      </c>
      <c r="H157" s="236">
        <v>60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412</v>
      </c>
      <c r="AT157" s="216" t="s">
        <v>408</v>
      </c>
      <c r="AU157" s="216" t="s">
        <v>81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412</v>
      </c>
      <c r="BM157" s="216" t="s">
        <v>1529</v>
      </c>
    </row>
    <row r="158" spans="1:65" s="2" customFormat="1" ht="33" customHeight="1">
      <c r="A158" s="35"/>
      <c r="B158" s="36"/>
      <c r="C158" s="232" t="s">
        <v>622</v>
      </c>
      <c r="D158" s="232" t="s">
        <v>408</v>
      </c>
      <c r="E158" s="233" t="s">
        <v>1530</v>
      </c>
      <c r="F158" s="234" t="s">
        <v>1531</v>
      </c>
      <c r="G158" s="235" t="s">
        <v>287</v>
      </c>
      <c r="H158" s="236">
        <v>86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412</v>
      </c>
      <c r="AT158" s="216" t="s">
        <v>408</v>
      </c>
      <c r="AU158" s="216" t="s">
        <v>81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412</v>
      </c>
      <c r="BM158" s="216" t="s">
        <v>1532</v>
      </c>
    </row>
    <row r="159" spans="1:65" s="2" customFormat="1" ht="21.75" customHeight="1">
      <c r="A159" s="35"/>
      <c r="B159" s="36"/>
      <c r="C159" s="203" t="s">
        <v>626</v>
      </c>
      <c r="D159" s="203" t="s">
        <v>190</v>
      </c>
      <c r="E159" s="204" t="s">
        <v>1533</v>
      </c>
      <c r="F159" s="205" t="s">
        <v>1534</v>
      </c>
      <c r="G159" s="206" t="s">
        <v>193</v>
      </c>
      <c r="H159" s="207">
        <v>2</v>
      </c>
      <c r="I159" s="208"/>
      <c r="J159" s="209">
        <f>ROUND(I159*H159,2)</f>
        <v>0</v>
      </c>
      <c r="K159" s="210"/>
      <c r="L159" s="211"/>
      <c r="M159" s="212" t="s">
        <v>1</v>
      </c>
      <c r="N159" s="213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83</v>
      </c>
      <c r="AT159" s="216" t="s">
        <v>190</v>
      </c>
      <c r="AU159" s="216" t="s">
        <v>81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81</v>
      </c>
      <c r="BM159" s="216" t="s">
        <v>1535</v>
      </c>
    </row>
    <row r="160" spans="1:65" s="2" customFormat="1" ht="44.25" customHeight="1">
      <c r="A160" s="35"/>
      <c r="B160" s="36"/>
      <c r="C160" s="203" t="s">
        <v>631</v>
      </c>
      <c r="D160" s="203" t="s">
        <v>190</v>
      </c>
      <c r="E160" s="204" t="s">
        <v>1536</v>
      </c>
      <c r="F160" s="205" t="s">
        <v>1537</v>
      </c>
      <c r="G160" s="206" t="s">
        <v>287</v>
      </c>
      <c r="H160" s="207">
        <v>1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83</v>
      </c>
      <c r="AT160" s="216" t="s">
        <v>190</v>
      </c>
      <c r="AU160" s="216" t="s">
        <v>81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81</v>
      </c>
      <c r="BM160" s="216" t="s">
        <v>1538</v>
      </c>
    </row>
    <row r="161" spans="1:65" s="2" customFormat="1" ht="21.75" customHeight="1">
      <c r="A161" s="35"/>
      <c r="B161" s="36"/>
      <c r="C161" s="203" t="s">
        <v>636</v>
      </c>
      <c r="D161" s="203" t="s">
        <v>190</v>
      </c>
      <c r="E161" s="204" t="s">
        <v>1539</v>
      </c>
      <c r="F161" s="205" t="s">
        <v>1540</v>
      </c>
      <c r="G161" s="206" t="s">
        <v>287</v>
      </c>
      <c r="H161" s="207">
        <v>2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83</v>
      </c>
      <c r="AT161" s="216" t="s">
        <v>190</v>
      </c>
      <c r="AU161" s="216" t="s">
        <v>81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81</v>
      </c>
      <c r="BM161" s="216" t="s">
        <v>1541</v>
      </c>
    </row>
    <row r="162" spans="1:65" s="2" customFormat="1" ht="44.25" customHeight="1">
      <c r="A162" s="35"/>
      <c r="B162" s="36"/>
      <c r="C162" s="203" t="s">
        <v>641</v>
      </c>
      <c r="D162" s="203" t="s">
        <v>190</v>
      </c>
      <c r="E162" s="204" t="s">
        <v>1542</v>
      </c>
      <c r="F162" s="205" t="s">
        <v>1543</v>
      </c>
      <c r="G162" s="206" t="s">
        <v>287</v>
      </c>
      <c r="H162" s="207">
        <v>1</v>
      </c>
      <c r="I162" s="208"/>
      <c r="J162" s="209">
        <f>ROUND(I162*H162,2)</f>
        <v>0</v>
      </c>
      <c r="K162" s="210"/>
      <c r="L162" s="211"/>
      <c r="M162" s="212" t="s">
        <v>1</v>
      </c>
      <c r="N162" s="213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83</v>
      </c>
      <c r="AT162" s="216" t="s">
        <v>190</v>
      </c>
      <c r="AU162" s="216" t="s">
        <v>81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81</v>
      </c>
      <c r="BM162" s="216" t="s">
        <v>1544</v>
      </c>
    </row>
    <row r="163" spans="1:65" s="2" customFormat="1" ht="21.75" customHeight="1">
      <c r="A163" s="35"/>
      <c r="B163" s="36"/>
      <c r="C163" s="232" t="s">
        <v>645</v>
      </c>
      <c r="D163" s="232" t="s">
        <v>408</v>
      </c>
      <c r="E163" s="233" t="s">
        <v>1545</v>
      </c>
      <c r="F163" s="234" t="s">
        <v>1546</v>
      </c>
      <c r="G163" s="235" t="s">
        <v>287</v>
      </c>
      <c r="H163" s="236">
        <v>1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81</v>
      </c>
      <c r="AT163" s="216" t="s">
        <v>408</v>
      </c>
      <c r="AU163" s="216" t="s">
        <v>81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81</v>
      </c>
      <c r="BM163" s="216" t="s">
        <v>1547</v>
      </c>
    </row>
    <row r="164" spans="1:65" s="2" customFormat="1" ht="16.5" customHeight="1">
      <c r="A164" s="35"/>
      <c r="B164" s="36"/>
      <c r="C164" s="232" t="s">
        <v>649</v>
      </c>
      <c r="D164" s="232" t="s">
        <v>408</v>
      </c>
      <c r="E164" s="233" t="s">
        <v>1548</v>
      </c>
      <c r="F164" s="234" t="s">
        <v>1549</v>
      </c>
      <c r="G164" s="235" t="s">
        <v>193</v>
      </c>
      <c r="H164" s="236">
        <v>28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81</v>
      </c>
      <c r="AT164" s="216" t="s">
        <v>408</v>
      </c>
      <c r="AU164" s="216" t="s">
        <v>81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81</v>
      </c>
      <c r="BM164" s="216" t="s">
        <v>1550</v>
      </c>
    </row>
    <row r="165" spans="1:65" s="2" customFormat="1" ht="33" customHeight="1">
      <c r="A165" s="35"/>
      <c r="B165" s="36"/>
      <c r="C165" s="203" t="s">
        <v>614</v>
      </c>
      <c r="D165" s="203" t="s">
        <v>190</v>
      </c>
      <c r="E165" s="204" t="s">
        <v>1551</v>
      </c>
      <c r="F165" s="205" t="s">
        <v>1552</v>
      </c>
      <c r="G165" s="206" t="s">
        <v>193</v>
      </c>
      <c r="H165" s="207">
        <v>28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83</v>
      </c>
      <c r="AT165" s="216" t="s">
        <v>190</v>
      </c>
      <c r="AU165" s="216" t="s">
        <v>81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81</v>
      </c>
      <c r="BM165" s="216" t="s">
        <v>1553</v>
      </c>
    </row>
    <row r="166" spans="1:65" s="2" customFormat="1" ht="33" customHeight="1">
      <c r="A166" s="35"/>
      <c r="B166" s="36"/>
      <c r="C166" s="232" t="s">
        <v>582</v>
      </c>
      <c r="D166" s="232" t="s">
        <v>408</v>
      </c>
      <c r="E166" s="233" t="s">
        <v>1554</v>
      </c>
      <c r="F166" s="234" t="s">
        <v>1555</v>
      </c>
      <c r="G166" s="235" t="s">
        <v>287</v>
      </c>
      <c r="H166" s="236">
        <v>8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81</v>
      </c>
      <c r="AT166" s="216" t="s">
        <v>408</v>
      </c>
      <c r="AU166" s="216" t="s">
        <v>81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81</v>
      </c>
      <c r="BM166" s="216" t="s">
        <v>1556</v>
      </c>
    </row>
    <row r="167" spans="1:65" s="2" customFormat="1" ht="33" customHeight="1">
      <c r="A167" s="35"/>
      <c r="B167" s="36"/>
      <c r="C167" s="203" t="s">
        <v>196</v>
      </c>
      <c r="D167" s="203" t="s">
        <v>190</v>
      </c>
      <c r="E167" s="204" t="s">
        <v>1557</v>
      </c>
      <c r="F167" s="205" t="s">
        <v>1558</v>
      </c>
      <c r="G167" s="206" t="s">
        <v>287</v>
      </c>
      <c r="H167" s="207">
        <v>21</v>
      </c>
      <c r="I167" s="208"/>
      <c r="J167" s="209">
        <f>ROUND(I167*H167,2)</f>
        <v>0</v>
      </c>
      <c r="K167" s="210"/>
      <c r="L167" s="211"/>
      <c r="M167" s="212" t="s">
        <v>1</v>
      </c>
      <c r="N167" s="213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316</v>
      </c>
      <c r="AT167" s="216" t="s">
        <v>190</v>
      </c>
      <c r="AU167" s="216" t="s">
        <v>81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316</v>
      </c>
      <c r="BM167" s="216" t="s">
        <v>1559</v>
      </c>
    </row>
    <row r="168" spans="1:65" s="2" customFormat="1" ht="21.75" customHeight="1">
      <c r="A168" s="35"/>
      <c r="B168" s="36"/>
      <c r="C168" s="203" t="s">
        <v>203</v>
      </c>
      <c r="D168" s="203" t="s">
        <v>190</v>
      </c>
      <c r="E168" s="204" t="s">
        <v>1560</v>
      </c>
      <c r="F168" s="205" t="s">
        <v>1561</v>
      </c>
      <c r="G168" s="206" t="s">
        <v>287</v>
      </c>
      <c r="H168" s="207">
        <v>21</v>
      </c>
      <c r="I168" s="208"/>
      <c r="J168" s="209">
        <f>ROUND(I168*H168,2)</f>
        <v>0</v>
      </c>
      <c r="K168" s="210"/>
      <c r="L168" s="211"/>
      <c r="M168" s="212" t="s">
        <v>1</v>
      </c>
      <c r="N168" s="213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83</v>
      </c>
      <c r="AT168" s="216" t="s">
        <v>190</v>
      </c>
      <c r="AU168" s="216" t="s">
        <v>81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81</v>
      </c>
      <c r="BM168" s="216" t="s">
        <v>1562</v>
      </c>
    </row>
    <row r="169" spans="1:65" s="2" customFormat="1" ht="33" customHeight="1">
      <c r="A169" s="35"/>
      <c r="B169" s="36"/>
      <c r="C169" s="232" t="s">
        <v>207</v>
      </c>
      <c r="D169" s="232" t="s">
        <v>408</v>
      </c>
      <c r="E169" s="233" t="s">
        <v>1023</v>
      </c>
      <c r="F169" s="234" t="s">
        <v>1563</v>
      </c>
      <c r="G169" s="235" t="s">
        <v>193</v>
      </c>
      <c r="H169" s="236">
        <v>33</v>
      </c>
      <c r="I169" s="237"/>
      <c r="J169" s="238">
        <f>ROUND(I169*H169,2)</f>
        <v>0</v>
      </c>
      <c r="K169" s="239"/>
      <c r="L169" s="41"/>
      <c r="M169" s="240" t="s">
        <v>1</v>
      </c>
      <c r="N169" s="241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81</v>
      </c>
      <c r="AT169" s="216" t="s">
        <v>408</v>
      </c>
      <c r="AU169" s="216" t="s">
        <v>81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81</v>
      </c>
      <c r="BM169" s="216" t="s">
        <v>1564</v>
      </c>
    </row>
    <row r="170" spans="1:65" s="2" customFormat="1" ht="21.75" customHeight="1">
      <c r="A170" s="35"/>
      <c r="B170" s="36"/>
      <c r="C170" s="203" t="s">
        <v>211</v>
      </c>
      <c r="D170" s="203" t="s">
        <v>190</v>
      </c>
      <c r="E170" s="204" t="s">
        <v>1565</v>
      </c>
      <c r="F170" s="205" t="s">
        <v>1566</v>
      </c>
      <c r="G170" s="206" t="s">
        <v>1567</v>
      </c>
      <c r="H170" s="207">
        <v>1</v>
      </c>
      <c r="I170" s="208"/>
      <c r="J170" s="209">
        <f>ROUND(I170*H170,2)</f>
        <v>0</v>
      </c>
      <c r="K170" s="210"/>
      <c r="L170" s="211"/>
      <c r="M170" s="212" t="s">
        <v>1</v>
      </c>
      <c r="N170" s="213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316</v>
      </c>
      <c r="AT170" s="216" t="s">
        <v>190</v>
      </c>
      <c r="AU170" s="216" t="s">
        <v>81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316</v>
      </c>
      <c r="BM170" s="216" t="s">
        <v>1568</v>
      </c>
    </row>
    <row r="171" spans="1:65" s="2" customFormat="1" ht="21.75" customHeight="1">
      <c r="A171" s="35"/>
      <c r="B171" s="36"/>
      <c r="C171" s="232" t="s">
        <v>215</v>
      </c>
      <c r="D171" s="232" t="s">
        <v>408</v>
      </c>
      <c r="E171" s="233" t="s">
        <v>1569</v>
      </c>
      <c r="F171" s="234" t="s">
        <v>1570</v>
      </c>
      <c r="G171" s="235" t="s">
        <v>287</v>
      </c>
      <c r="H171" s="236">
        <v>200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412</v>
      </c>
      <c r="AT171" s="216" t="s">
        <v>408</v>
      </c>
      <c r="AU171" s="216" t="s">
        <v>81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412</v>
      </c>
      <c r="BM171" s="216" t="s">
        <v>1571</v>
      </c>
    </row>
    <row r="172" spans="1:63" s="11" customFormat="1" ht="25.9" customHeight="1">
      <c r="A172" s="11"/>
      <c r="B172" s="218"/>
      <c r="C172" s="219"/>
      <c r="D172" s="220" t="s">
        <v>73</v>
      </c>
      <c r="E172" s="221" t="s">
        <v>1572</v>
      </c>
      <c r="F172" s="221" t="s">
        <v>1573</v>
      </c>
      <c r="G172" s="219"/>
      <c r="H172" s="219"/>
      <c r="I172" s="222"/>
      <c r="J172" s="223">
        <f>BK172</f>
        <v>0</v>
      </c>
      <c r="K172" s="219"/>
      <c r="L172" s="224"/>
      <c r="M172" s="225"/>
      <c r="N172" s="226"/>
      <c r="O172" s="226"/>
      <c r="P172" s="227">
        <f>SUM(P173:P187)</f>
        <v>0</v>
      </c>
      <c r="Q172" s="226"/>
      <c r="R172" s="227">
        <f>SUM(R173:R187)</f>
        <v>0</v>
      </c>
      <c r="S172" s="226"/>
      <c r="T172" s="228">
        <f>SUM(T173:T187)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29" t="s">
        <v>81</v>
      </c>
      <c r="AT172" s="230" t="s">
        <v>73</v>
      </c>
      <c r="AU172" s="230" t="s">
        <v>74</v>
      </c>
      <c r="AY172" s="229" t="s">
        <v>194</v>
      </c>
      <c r="BK172" s="231">
        <f>SUM(BK173:BK187)</f>
        <v>0</v>
      </c>
    </row>
    <row r="173" spans="1:65" s="2" customFormat="1" ht="16.5" customHeight="1">
      <c r="A173" s="35"/>
      <c r="B173" s="36"/>
      <c r="C173" s="203" t="s">
        <v>219</v>
      </c>
      <c r="D173" s="203" t="s">
        <v>190</v>
      </c>
      <c r="E173" s="204" t="s">
        <v>1574</v>
      </c>
      <c r="F173" s="205" t="s">
        <v>1575</v>
      </c>
      <c r="G173" s="206" t="s">
        <v>287</v>
      </c>
      <c r="H173" s="207">
        <v>80</v>
      </c>
      <c r="I173" s="208"/>
      <c r="J173" s="209">
        <f>ROUND(I173*H173,2)</f>
        <v>0</v>
      </c>
      <c r="K173" s="210"/>
      <c r="L173" s="211"/>
      <c r="M173" s="212" t="s">
        <v>1</v>
      </c>
      <c r="N173" s="213" t="s">
        <v>39</v>
      </c>
      <c r="O173" s="88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6" t="s">
        <v>316</v>
      </c>
      <c r="AT173" s="216" t="s">
        <v>190</v>
      </c>
      <c r="AU173" s="216" t="s">
        <v>81</v>
      </c>
      <c r="AY173" s="14" t="s">
        <v>194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4" t="s">
        <v>81</v>
      </c>
      <c r="BK173" s="217">
        <f>ROUND(I173*H173,2)</f>
        <v>0</v>
      </c>
      <c r="BL173" s="14" t="s">
        <v>316</v>
      </c>
      <c r="BM173" s="216" t="s">
        <v>1576</v>
      </c>
    </row>
    <row r="174" spans="1:65" s="2" customFormat="1" ht="21.75" customHeight="1">
      <c r="A174" s="35"/>
      <c r="B174" s="36"/>
      <c r="C174" s="232" t="s">
        <v>223</v>
      </c>
      <c r="D174" s="232" t="s">
        <v>408</v>
      </c>
      <c r="E174" s="233" t="s">
        <v>1577</v>
      </c>
      <c r="F174" s="234" t="s">
        <v>1578</v>
      </c>
      <c r="G174" s="235" t="s">
        <v>287</v>
      </c>
      <c r="H174" s="236">
        <v>30</v>
      </c>
      <c r="I174" s="237"/>
      <c r="J174" s="238">
        <f>ROUND(I174*H174,2)</f>
        <v>0</v>
      </c>
      <c r="K174" s="239"/>
      <c r="L174" s="41"/>
      <c r="M174" s="240" t="s">
        <v>1</v>
      </c>
      <c r="N174" s="241" t="s">
        <v>39</v>
      </c>
      <c r="O174" s="88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634</v>
      </c>
      <c r="AT174" s="216" t="s">
        <v>408</v>
      </c>
      <c r="AU174" s="216" t="s">
        <v>81</v>
      </c>
      <c r="AY174" s="14" t="s">
        <v>194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4" t="s">
        <v>81</v>
      </c>
      <c r="BK174" s="217">
        <f>ROUND(I174*H174,2)</f>
        <v>0</v>
      </c>
      <c r="BL174" s="14" t="s">
        <v>634</v>
      </c>
      <c r="BM174" s="216" t="s">
        <v>1579</v>
      </c>
    </row>
    <row r="175" spans="1:65" s="2" customFormat="1" ht="21.75" customHeight="1">
      <c r="A175" s="35"/>
      <c r="B175" s="36"/>
      <c r="C175" s="203" t="s">
        <v>227</v>
      </c>
      <c r="D175" s="203" t="s">
        <v>190</v>
      </c>
      <c r="E175" s="204" t="s">
        <v>1580</v>
      </c>
      <c r="F175" s="205" t="s">
        <v>1581</v>
      </c>
      <c r="G175" s="206" t="s">
        <v>287</v>
      </c>
      <c r="H175" s="207">
        <v>30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316</v>
      </c>
      <c r="AT175" s="216" t="s">
        <v>190</v>
      </c>
      <c r="AU175" s="216" t="s">
        <v>81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316</v>
      </c>
      <c r="BM175" s="216" t="s">
        <v>1582</v>
      </c>
    </row>
    <row r="176" spans="1:65" s="2" customFormat="1" ht="16.5" customHeight="1">
      <c r="A176" s="35"/>
      <c r="B176" s="36"/>
      <c r="C176" s="203" t="s">
        <v>231</v>
      </c>
      <c r="D176" s="203" t="s">
        <v>190</v>
      </c>
      <c r="E176" s="204" t="s">
        <v>1583</v>
      </c>
      <c r="F176" s="205" t="s">
        <v>1584</v>
      </c>
      <c r="G176" s="206" t="s">
        <v>287</v>
      </c>
      <c r="H176" s="207">
        <v>4</v>
      </c>
      <c r="I176" s="208"/>
      <c r="J176" s="209">
        <f>ROUND(I176*H176,2)</f>
        <v>0</v>
      </c>
      <c r="K176" s="210"/>
      <c r="L176" s="211"/>
      <c r="M176" s="212" t="s">
        <v>1</v>
      </c>
      <c r="N176" s="213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316</v>
      </c>
      <c r="AT176" s="216" t="s">
        <v>190</v>
      </c>
      <c r="AU176" s="216" t="s">
        <v>81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316</v>
      </c>
      <c r="BM176" s="216" t="s">
        <v>1585</v>
      </c>
    </row>
    <row r="177" spans="1:65" s="2" customFormat="1" ht="21.75" customHeight="1">
      <c r="A177" s="35"/>
      <c r="B177" s="36"/>
      <c r="C177" s="232" t="s">
        <v>235</v>
      </c>
      <c r="D177" s="232" t="s">
        <v>408</v>
      </c>
      <c r="E177" s="233" t="s">
        <v>1586</v>
      </c>
      <c r="F177" s="234" t="s">
        <v>1587</v>
      </c>
      <c r="G177" s="235" t="s">
        <v>287</v>
      </c>
      <c r="H177" s="236">
        <v>4</v>
      </c>
      <c r="I177" s="237"/>
      <c r="J177" s="238">
        <f>ROUND(I177*H177,2)</f>
        <v>0</v>
      </c>
      <c r="K177" s="239"/>
      <c r="L177" s="41"/>
      <c r="M177" s="240" t="s">
        <v>1</v>
      </c>
      <c r="N177" s="241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412</v>
      </c>
      <c r="AT177" s="216" t="s">
        <v>408</v>
      </c>
      <c r="AU177" s="216" t="s">
        <v>81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412</v>
      </c>
      <c r="BM177" s="216" t="s">
        <v>1588</v>
      </c>
    </row>
    <row r="178" spans="1:65" s="2" customFormat="1" ht="21.75" customHeight="1">
      <c r="A178" s="35"/>
      <c r="B178" s="36"/>
      <c r="C178" s="232" t="s">
        <v>239</v>
      </c>
      <c r="D178" s="232" t="s">
        <v>408</v>
      </c>
      <c r="E178" s="233" t="s">
        <v>1589</v>
      </c>
      <c r="F178" s="234" t="s">
        <v>1590</v>
      </c>
      <c r="G178" s="235" t="s">
        <v>287</v>
      </c>
      <c r="H178" s="236">
        <v>80</v>
      </c>
      <c r="I178" s="237"/>
      <c r="J178" s="238">
        <f>ROUND(I178*H178,2)</f>
        <v>0</v>
      </c>
      <c r="K178" s="239"/>
      <c r="L178" s="41"/>
      <c r="M178" s="240" t="s">
        <v>1</v>
      </c>
      <c r="N178" s="241" t="s">
        <v>39</v>
      </c>
      <c r="O178" s="88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201</v>
      </c>
      <c r="AT178" s="216" t="s">
        <v>408</v>
      </c>
      <c r="AU178" s="216" t="s">
        <v>81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201</v>
      </c>
      <c r="BM178" s="216" t="s">
        <v>1591</v>
      </c>
    </row>
    <row r="179" spans="1:65" s="2" customFormat="1" ht="21.75" customHeight="1">
      <c r="A179" s="35"/>
      <c r="B179" s="36"/>
      <c r="C179" s="203" t="s">
        <v>243</v>
      </c>
      <c r="D179" s="203" t="s">
        <v>190</v>
      </c>
      <c r="E179" s="204" t="s">
        <v>1592</v>
      </c>
      <c r="F179" s="205" t="s">
        <v>1593</v>
      </c>
      <c r="G179" s="206" t="s">
        <v>193</v>
      </c>
      <c r="H179" s="207">
        <v>30</v>
      </c>
      <c r="I179" s="208"/>
      <c r="J179" s="209">
        <f>ROUND(I179*H179,2)</f>
        <v>0</v>
      </c>
      <c r="K179" s="210"/>
      <c r="L179" s="211"/>
      <c r="M179" s="212" t="s">
        <v>1</v>
      </c>
      <c r="N179" s="213" t="s">
        <v>39</v>
      </c>
      <c r="O179" s="88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6" t="s">
        <v>316</v>
      </c>
      <c r="AT179" s="216" t="s">
        <v>190</v>
      </c>
      <c r="AU179" s="216" t="s">
        <v>81</v>
      </c>
      <c r="AY179" s="14" t="s">
        <v>194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4" t="s">
        <v>81</v>
      </c>
      <c r="BK179" s="217">
        <f>ROUND(I179*H179,2)</f>
        <v>0</v>
      </c>
      <c r="BL179" s="14" t="s">
        <v>316</v>
      </c>
      <c r="BM179" s="216" t="s">
        <v>1594</v>
      </c>
    </row>
    <row r="180" spans="1:65" s="2" customFormat="1" ht="16.5" customHeight="1">
      <c r="A180" s="35"/>
      <c r="B180" s="36"/>
      <c r="C180" s="232" t="s">
        <v>247</v>
      </c>
      <c r="D180" s="232" t="s">
        <v>408</v>
      </c>
      <c r="E180" s="233" t="s">
        <v>1595</v>
      </c>
      <c r="F180" s="234" t="s">
        <v>1596</v>
      </c>
      <c r="G180" s="235" t="s">
        <v>193</v>
      </c>
      <c r="H180" s="236">
        <v>30</v>
      </c>
      <c r="I180" s="237"/>
      <c r="J180" s="238">
        <f>ROUND(I180*H180,2)</f>
        <v>0</v>
      </c>
      <c r="K180" s="239"/>
      <c r="L180" s="41"/>
      <c r="M180" s="240" t="s">
        <v>1</v>
      </c>
      <c r="N180" s="241" t="s">
        <v>39</v>
      </c>
      <c r="O180" s="88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6" t="s">
        <v>81</v>
      </c>
      <c r="AT180" s="216" t="s">
        <v>408</v>
      </c>
      <c r="AU180" s="216" t="s">
        <v>81</v>
      </c>
      <c r="AY180" s="14" t="s">
        <v>194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4" t="s">
        <v>81</v>
      </c>
      <c r="BK180" s="217">
        <f>ROUND(I180*H180,2)</f>
        <v>0</v>
      </c>
      <c r="BL180" s="14" t="s">
        <v>81</v>
      </c>
      <c r="BM180" s="216" t="s">
        <v>1597</v>
      </c>
    </row>
    <row r="181" spans="1:65" s="2" customFormat="1" ht="21.75" customHeight="1">
      <c r="A181" s="35"/>
      <c r="B181" s="36"/>
      <c r="C181" s="203" t="s">
        <v>251</v>
      </c>
      <c r="D181" s="203" t="s">
        <v>190</v>
      </c>
      <c r="E181" s="204" t="s">
        <v>1598</v>
      </c>
      <c r="F181" s="205" t="s">
        <v>1599</v>
      </c>
      <c r="G181" s="206" t="s">
        <v>193</v>
      </c>
      <c r="H181" s="207">
        <v>156</v>
      </c>
      <c r="I181" s="208"/>
      <c r="J181" s="209">
        <f>ROUND(I181*H181,2)</f>
        <v>0</v>
      </c>
      <c r="K181" s="210"/>
      <c r="L181" s="211"/>
      <c r="M181" s="212" t="s">
        <v>1</v>
      </c>
      <c r="N181" s="213" t="s">
        <v>39</v>
      </c>
      <c r="O181" s="8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412</v>
      </c>
      <c r="AT181" s="216" t="s">
        <v>190</v>
      </c>
      <c r="AU181" s="216" t="s">
        <v>81</v>
      </c>
      <c r="AY181" s="14" t="s">
        <v>194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81</v>
      </c>
      <c r="BK181" s="217">
        <f>ROUND(I181*H181,2)</f>
        <v>0</v>
      </c>
      <c r="BL181" s="14" t="s">
        <v>412</v>
      </c>
      <c r="BM181" s="216" t="s">
        <v>1600</v>
      </c>
    </row>
    <row r="182" spans="1:65" s="2" customFormat="1" ht="33" customHeight="1">
      <c r="A182" s="35"/>
      <c r="B182" s="36"/>
      <c r="C182" s="232" t="s">
        <v>255</v>
      </c>
      <c r="D182" s="232" t="s">
        <v>408</v>
      </c>
      <c r="E182" s="233" t="s">
        <v>1601</v>
      </c>
      <c r="F182" s="234" t="s">
        <v>1602</v>
      </c>
      <c r="G182" s="235" t="s">
        <v>193</v>
      </c>
      <c r="H182" s="236">
        <v>156</v>
      </c>
      <c r="I182" s="237"/>
      <c r="J182" s="238">
        <f>ROUND(I182*H182,2)</f>
        <v>0</v>
      </c>
      <c r="K182" s="239"/>
      <c r="L182" s="41"/>
      <c r="M182" s="240" t="s">
        <v>1</v>
      </c>
      <c r="N182" s="241" t="s">
        <v>39</v>
      </c>
      <c r="O182" s="8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412</v>
      </c>
      <c r="AT182" s="216" t="s">
        <v>408</v>
      </c>
      <c r="AU182" s="216" t="s">
        <v>81</v>
      </c>
      <c r="AY182" s="14" t="s">
        <v>194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81</v>
      </c>
      <c r="BK182" s="217">
        <f>ROUND(I182*H182,2)</f>
        <v>0</v>
      </c>
      <c r="BL182" s="14" t="s">
        <v>412</v>
      </c>
      <c r="BM182" s="216" t="s">
        <v>1603</v>
      </c>
    </row>
    <row r="183" spans="1:65" s="2" customFormat="1" ht="16.5" customHeight="1">
      <c r="A183" s="35"/>
      <c r="B183" s="36"/>
      <c r="C183" s="203" t="s">
        <v>259</v>
      </c>
      <c r="D183" s="203" t="s">
        <v>190</v>
      </c>
      <c r="E183" s="204" t="s">
        <v>1604</v>
      </c>
      <c r="F183" s="205" t="s">
        <v>1605</v>
      </c>
      <c r="G183" s="206" t="s">
        <v>287</v>
      </c>
      <c r="H183" s="207">
        <v>2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39</v>
      </c>
      <c r="O183" s="8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316</v>
      </c>
      <c r="AT183" s="216" t="s">
        <v>190</v>
      </c>
      <c r="AU183" s="216" t="s">
        <v>81</v>
      </c>
      <c r="AY183" s="14" t="s">
        <v>194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81</v>
      </c>
      <c r="BK183" s="217">
        <f>ROUND(I183*H183,2)</f>
        <v>0</v>
      </c>
      <c r="BL183" s="14" t="s">
        <v>316</v>
      </c>
      <c r="BM183" s="216" t="s">
        <v>1606</v>
      </c>
    </row>
    <row r="184" spans="1:65" s="2" customFormat="1" ht="21.75" customHeight="1">
      <c r="A184" s="35"/>
      <c r="B184" s="36"/>
      <c r="C184" s="232" t="s">
        <v>263</v>
      </c>
      <c r="D184" s="232" t="s">
        <v>408</v>
      </c>
      <c r="E184" s="233" t="s">
        <v>1607</v>
      </c>
      <c r="F184" s="234" t="s">
        <v>1608</v>
      </c>
      <c r="G184" s="235" t="s">
        <v>287</v>
      </c>
      <c r="H184" s="236">
        <v>2</v>
      </c>
      <c r="I184" s="237"/>
      <c r="J184" s="238">
        <f>ROUND(I184*H184,2)</f>
        <v>0</v>
      </c>
      <c r="K184" s="239"/>
      <c r="L184" s="41"/>
      <c r="M184" s="240" t="s">
        <v>1</v>
      </c>
      <c r="N184" s="241" t="s">
        <v>39</v>
      </c>
      <c r="O184" s="8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81</v>
      </c>
      <c r="AT184" s="216" t="s">
        <v>408</v>
      </c>
      <c r="AU184" s="216" t="s">
        <v>81</v>
      </c>
      <c r="AY184" s="14" t="s">
        <v>194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81</v>
      </c>
      <c r="BK184" s="217">
        <f>ROUND(I184*H184,2)</f>
        <v>0</v>
      </c>
      <c r="BL184" s="14" t="s">
        <v>81</v>
      </c>
      <c r="BM184" s="216" t="s">
        <v>1609</v>
      </c>
    </row>
    <row r="185" spans="1:65" s="2" customFormat="1" ht="21.75" customHeight="1">
      <c r="A185" s="35"/>
      <c r="B185" s="36"/>
      <c r="C185" s="232" t="s">
        <v>267</v>
      </c>
      <c r="D185" s="232" t="s">
        <v>408</v>
      </c>
      <c r="E185" s="233" t="s">
        <v>1610</v>
      </c>
      <c r="F185" s="234" t="s">
        <v>1611</v>
      </c>
      <c r="G185" s="235" t="s">
        <v>287</v>
      </c>
      <c r="H185" s="236">
        <v>1</v>
      </c>
      <c r="I185" s="237"/>
      <c r="J185" s="238">
        <f>ROUND(I185*H185,2)</f>
        <v>0</v>
      </c>
      <c r="K185" s="239"/>
      <c r="L185" s="41"/>
      <c r="M185" s="240" t="s">
        <v>1</v>
      </c>
      <c r="N185" s="241" t="s">
        <v>39</v>
      </c>
      <c r="O185" s="88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6" t="s">
        <v>412</v>
      </c>
      <c r="AT185" s="216" t="s">
        <v>408</v>
      </c>
      <c r="AU185" s="216" t="s">
        <v>81</v>
      </c>
      <c r="AY185" s="14" t="s">
        <v>194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4" t="s">
        <v>81</v>
      </c>
      <c r="BK185" s="217">
        <f>ROUND(I185*H185,2)</f>
        <v>0</v>
      </c>
      <c r="BL185" s="14" t="s">
        <v>412</v>
      </c>
      <c r="BM185" s="216" t="s">
        <v>1612</v>
      </c>
    </row>
    <row r="186" spans="1:65" s="2" customFormat="1" ht="16.5" customHeight="1">
      <c r="A186" s="35"/>
      <c r="B186" s="36"/>
      <c r="C186" s="232" t="s">
        <v>272</v>
      </c>
      <c r="D186" s="232" t="s">
        <v>408</v>
      </c>
      <c r="E186" s="233" t="s">
        <v>1613</v>
      </c>
      <c r="F186" s="234" t="s">
        <v>1614</v>
      </c>
      <c r="G186" s="235" t="s">
        <v>287</v>
      </c>
      <c r="H186" s="236">
        <v>10</v>
      </c>
      <c r="I186" s="237"/>
      <c r="J186" s="238">
        <f>ROUND(I186*H186,2)</f>
        <v>0</v>
      </c>
      <c r="K186" s="239"/>
      <c r="L186" s="41"/>
      <c r="M186" s="240" t="s">
        <v>1</v>
      </c>
      <c r="N186" s="241" t="s">
        <v>39</v>
      </c>
      <c r="O186" s="8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6" t="s">
        <v>412</v>
      </c>
      <c r="AT186" s="216" t="s">
        <v>408</v>
      </c>
      <c r="AU186" s="216" t="s">
        <v>81</v>
      </c>
      <c r="AY186" s="14" t="s">
        <v>194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4" t="s">
        <v>81</v>
      </c>
      <c r="BK186" s="217">
        <f>ROUND(I186*H186,2)</f>
        <v>0</v>
      </c>
      <c r="BL186" s="14" t="s">
        <v>412</v>
      </c>
      <c r="BM186" s="216" t="s">
        <v>1615</v>
      </c>
    </row>
    <row r="187" spans="1:65" s="2" customFormat="1" ht="21.75" customHeight="1">
      <c r="A187" s="35"/>
      <c r="B187" s="36"/>
      <c r="C187" s="232" t="s">
        <v>276</v>
      </c>
      <c r="D187" s="232" t="s">
        <v>408</v>
      </c>
      <c r="E187" s="233" t="s">
        <v>1616</v>
      </c>
      <c r="F187" s="234" t="s">
        <v>1617</v>
      </c>
      <c r="G187" s="235" t="s">
        <v>287</v>
      </c>
      <c r="H187" s="236">
        <v>1</v>
      </c>
      <c r="I187" s="237"/>
      <c r="J187" s="238">
        <f>ROUND(I187*H187,2)</f>
        <v>0</v>
      </c>
      <c r="K187" s="239"/>
      <c r="L187" s="41"/>
      <c r="M187" s="240" t="s">
        <v>1</v>
      </c>
      <c r="N187" s="241" t="s">
        <v>39</v>
      </c>
      <c r="O187" s="8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6" t="s">
        <v>1618</v>
      </c>
      <c r="AT187" s="216" t="s">
        <v>408</v>
      </c>
      <c r="AU187" s="216" t="s">
        <v>81</v>
      </c>
      <c r="AY187" s="14" t="s">
        <v>194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4" t="s">
        <v>81</v>
      </c>
      <c r="BK187" s="217">
        <f>ROUND(I187*H187,2)</f>
        <v>0</v>
      </c>
      <c r="BL187" s="14" t="s">
        <v>1618</v>
      </c>
      <c r="BM187" s="216" t="s">
        <v>1619</v>
      </c>
    </row>
    <row r="188" spans="1:63" s="11" customFormat="1" ht="25.9" customHeight="1">
      <c r="A188" s="11"/>
      <c r="B188" s="218"/>
      <c r="C188" s="219"/>
      <c r="D188" s="220" t="s">
        <v>73</v>
      </c>
      <c r="E188" s="221" t="s">
        <v>1620</v>
      </c>
      <c r="F188" s="221" t="s">
        <v>1621</v>
      </c>
      <c r="G188" s="219"/>
      <c r="H188" s="219"/>
      <c r="I188" s="222"/>
      <c r="J188" s="223">
        <f>BK188</f>
        <v>0</v>
      </c>
      <c r="K188" s="219"/>
      <c r="L188" s="224"/>
      <c r="M188" s="225"/>
      <c r="N188" s="226"/>
      <c r="O188" s="226"/>
      <c r="P188" s="227">
        <f>SUM(P189:P201)</f>
        <v>0</v>
      </c>
      <c r="Q188" s="226"/>
      <c r="R188" s="227">
        <f>SUM(R189:R201)</f>
        <v>0.00245</v>
      </c>
      <c r="S188" s="226"/>
      <c r="T188" s="228">
        <f>SUM(T189:T201)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29" t="s">
        <v>81</v>
      </c>
      <c r="AT188" s="230" t="s">
        <v>73</v>
      </c>
      <c r="AU188" s="230" t="s">
        <v>74</v>
      </c>
      <c r="AY188" s="229" t="s">
        <v>194</v>
      </c>
      <c r="BK188" s="231">
        <f>SUM(BK189:BK201)</f>
        <v>0</v>
      </c>
    </row>
    <row r="189" spans="1:65" s="2" customFormat="1" ht="21.75" customHeight="1">
      <c r="A189" s="35"/>
      <c r="B189" s="36"/>
      <c r="C189" s="203" t="s">
        <v>996</v>
      </c>
      <c r="D189" s="203" t="s">
        <v>190</v>
      </c>
      <c r="E189" s="204" t="s">
        <v>1622</v>
      </c>
      <c r="F189" s="205" t="s">
        <v>1623</v>
      </c>
      <c r="G189" s="206" t="s">
        <v>287</v>
      </c>
      <c r="H189" s="207">
        <v>1</v>
      </c>
      <c r="I189" s="208"/>
      <c r="J189" s="209">
        <f>ROUND(I189*H189,2)</f>
        <v>0</v>
      </c>
      <c r="K189" s="210"/>
      <c r="L189" s="211"/>
      <c r="M189" s="212" t="s">
        <v>1</v>
      </c>
      <c r="N189" s="213" t="s">
        <v>39</v>
      </c>
      <c r="O189" s="88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6" t="s">
        <v>639</v>
      </c>
      <c r="AT189" s="216" t="s">
        <v>190</v>
      </c>
      <c r="AU189" s="216" t="s">
        <v>81</v>
      </c>
      <c r="AY189" s="14" t="s">
        <v>194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4" t="s">
        <v>81</v>
      </c>
      <c r="BK189" s="217">
        <f>ROUND(I189*H189,2)</f>
        <v>0</v>
      </c>
      <c r="BL189" s="14" t="s">
        <v>634</v>
      </c>
      <c r="BM189" s="216" t="s">
        <v>1624</v>
      </c>
    </row>
    <row r="190" spans="1:65" s="2" customFormat="1" ht="21.75" customHeight="1">
      <c r="A190" s="35"/>
      <c r="B190" s="36"/>
      <c r="C190" s="232" t="s">
        <v>977</v>
      </c>
      <c r="D190" s="232" t="s">
        <v>408</v>
      </c>
      <c r="E190" s="233" t="s">
        <v>1625</v>
      </c>
      <c r="F190" s="234" t="s">
        <v>1626</v>
      </c>
      <c r="G190" s="235" t="s">
        <v>287</v>
      </c>
      <c r="H190" s="236">
        <v>1</v>
      </c>
      <c r="I190" s="237"/>
      <c r="J190" s="238">
        <f>ROUND(I190*H190,2)</f>
        <v>0</v>
      </c>
      <c r="K190" s="239"/>
      <c r="L190" s="41"/>
      <c r="M190" s="240" t="s">
        <v>1</v>
      </c>
      <c r="N190" s="241" t="s">
        <v>39</v>
      </c>
      <c r="O190" s="88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81</v>
      </c>
      <c r="AT190" s="216" t="s">
        <v>408</v>
      </c>
      <c r="AU190" s="216" t="s">
        <v>81</v>
      </c>
      <c r="AY190" s="14" t="s">
        <v>194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4" t="s">
        <v>81</v>
      </c>
      <c r="BK190" s="217">
        <f>ROUND(I190*H190,2)</f>
        <v>0</v>
      </c>
      <c r="BL190" s="14" t="s">
        <v>81</v>
      </c>
      <c r="BM190" s="216" t="s">
        <v>1627</v>
      </c>
    </row>
    <row r="191" spans="1:65" s="2" customFormat="1" ht="33" customHeight="1">
      <c r="A191" s="35"/>
      <c r="B191" s="36"/>
      <c r="C191" s="203" t="s">
        <v>981</v>
      </c>
      <c r="D191" s="203" t="s">
        <v>190</v>
      </c>
      <c r="E191" s="204" t="s">
        <v>1628</v>
      </c>
      <c r="F191" s="205" t="s">
        <v>1629</v>
      </c>
      <c r="G191" s="206" t="s">
        <v>1630</v>
      </c>
      <c r="H191" s="207">
        <v>3</v>
      </c>
      <c r="I191" s="208"/>
      <c r="J191" s="209">
        <f>ROUND(I191*H191,2)</f>
        <v>0</v>
      </c>
      <c r="K191" s="210"/>
      <c r="L191" s="211"/>
      <c r="M191" s="212" t="s">
        <v>1</v>
      </c>
      <c r="N191" s="213" t="s">
        <v>39</v>
      </c>
      <c r="O191" s="8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639</v>
      </c>
      <c r="AT191" s="216" t="s">
        <v>190</v>
      </c>
      <c r="AU191" s="216" t="s">
        <v>81</v>
      </c>
      <c r="AY191" s="14" t="s">
        <v>194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81</v>
      </c>
      <c r="BK191" s="217">
        <f>ROUND(I191*H191,2)</f>
        <v>0</v>
      </c>
      <c r="BL191" s="14" t="s">
        <v>634</v>
      </c>
      <c r="BM191" s="216" t="s">
        <v>1631</v>
      </c>
    </row>
    <row r="192" spans="1:65" s="2" customFormat="1" ht="33" customHeight="1">
      <c r="A192" s="35"/>
      <c r="B192" s="36"/>
      <c r="C192" s="232" t="s">
        <v>989</v>
      </c>
      <c r="D192" s="232" t="s">
        <v>408</v>
      </c>
      <c r="E192" s="233" t="s">
        <v>1632</v>
      </c>
      <c r="F192" s="234" t="s">
        <v>1633</v>
      </c>
      <c r="G192" s="235" t="s">
        <v>287</v>
      </c>
      <c r="H192" s="236">
        <v>3</v>
      </c>
      <c r="I192" s="237"/>
      <c r="J192" s="238">
        <f>ROUND(I192*H192,2)</f>
        <v>0</v>
      </c>
      <c r="K192" s="239"/>
      <c r="L192" s="41"/>
      <c r="M192" s="240" t="s">
        <v>1</v>
      </c>
      <c r="N192" s="241" t="s">
        <v>39</v>
      </c>
      <c r="O192" s="8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201</v>
      </c>
      <c r="AT192" s="216" t="s">
        <v>408</v>
      </c>
      <c r="AU192" s="216" t="s">
        <v>81</v>
      </c>
      <c r="AY192" s="14" t="s">
        <v>194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81</v>
      </c>
      <c r="BK192" s="217">
        <f>ROUND(I192*H192,2)</f>
        <v>0</v>
      </c>
      <c r="BL192" s="14" t="s">
        <v>201</v>
      </c>
      <c r="BM192" s="216" t="s">
        <v>1634</v>
      </c>
    </row>
    <row r="193" spans="1:65" s="2" customFormat="1" ht="21.75" customHeight="1">
      <c r="A193" s="35"/>
      <c r="B193" s="36"/>
      <c r="C193" s="232" t="s">
        <v>973</v>
      </c>
      <c r="D193" s="232" t="s">
        <v>408</v>
      </c>
      <c r="E193" s="233" t="s">
        <v>1635</v>
      </c>
      <c r="F193" s="234" t="s">
        <v>1636</v>
      </c>
      <c r="G193" s="235" t="s">
        <v>287</v>
      </c>
      <c r="H193" s="236">
        <v>3</v>
      </c>
      <c r="I193" s="237"/>
      <c r="J193" s="238">
        <f>ROUND(I193*H193,2)</f>
        <v>0</v>
      </c>
      <c r="K193" s="239"/>
      <c r="L193" s="41"/>
      <c r="M193" s="240" t="s">
        <v>1</v>
      </c>
      <c r="N193" s="241" t="s">
        <v>39</v>
      </c>
      <c r="O193" s="8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6" t="s">
        <v>81</v>
      </c>
      <c r="AT193" s="216" t="s">
        <v>408</v>
      </c>
      <c r="AU193" s="216" t="s">
        <v>81</v>
      </c>
      <c r="AY193" s="14" t="s">
        <v>194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81</v>
      </c>
      <c r="BK193" s="217">
        <f>ROUND(I193*H193,2)</f>
        <v>0</v>
      </c>
      <c r="BL193" s="14" t="s">
        <v>81</v>
      </c>
      <c r="BM193" s="216" t="s">
        <v>1637</v>
      </c>
    </row>
    <row r="194" spans="1:65" s="2" customFormat="1" ht="21.75" customHeight="1">
      <c r="A194" s="35"/>
      <c r="B194" s="36"/>
      <c r="C194" s="203" t="s">
        <v>985</v>
      </c>
      <c r="D194" s="203" t="s">
        <v>190</v>
      </c>
      <c r="E194" s="204" t="s">
        <v>1638</v>
      </c>
      <c r="F194" s="205" t="s">
        <v>1639</v>
      </c>
      <c r="G194" s="206" t="s">
        <v>193</v>
      </c>
      <c r="H194" s="207">
        <v>45</v>
      </c>
      <c r="I194" s="208"/>
      <c r="J194" s="209">
        <f>ROUND(I194*H194,2)</f>
        <v>0</v>
      </c>
      <c r="K194" s="210"/>
      <c r="L194" s="211"/>
      <c r="M194" s="212" t="s">
        <v>1</v>
      </c>
      <c r="N194" s="213" t="s">
        <v>39</v>
      </c>
      <c r="O194" s="8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316</v>
      </c>
      <c r="AT194" s="216" t="s">
        <v>190</v>
      </c>
      <c r="AU194" s="216" t="s">
        <v>81</v>
      </c>
      <c r="AY194" s="14" t="s">
        <v>194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81</v>
      </c>
      <c r="BK194" s="217">
        <f>ROUND(I194*H194,2)</f>
        <v>0</v>
      </c>
      <c r="BL194" s="14" t="s">
        <v>316</v>
      </c>
      <c r="BM194" s="216" t="s">
        <v>1640</v>
      </c>
    </row>
    <row r="195" spans="1:65" s="2" customFormat="1" ht="33" customHeight="1">
      <c r="A195" s="35"/>
      <c r="B195" s="36"/>
      <c r="C195" s="232" t="s">
        <v>838</v>
      </c>
      <c r="D195" s="232" t="s">
        <v>408</v>
      </c>
      <c r="E195" s="233" t="s">
        <v>1641</v>
      </c>
      <c r="F195" s="234" t="s">
        <v>1642</v>
      </c>
      <c r="G195" s="235" t="s">
        <v>193</v>
      </c>
      <c r="H195" s="236">
        <v>45</v>
      </c>
      <c r="I195" s="237"/>
      <c r="J195" s="238">
        <f>ROUND(I195*H195,2)</f>
        <v>0</v>
      </c>
      <c r="K195" s="239"/>
      <c r="L195" s="41"/>
      <c r="M195" s="240" t="s">
        <v>1</v>
      </c>
      <c r="N195" s="241" t="s">
        <v>39</v>
      </c>
      <c r="O195" s="8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6" t="s">
        <v>81</v>
      </c>
      <c r="AT195" s="216" t="s">
        <v>408</v>
      </c>
      <c r="AU195" s="216" t="s">
        <v>81</v>
      </c>
      <c r="AY195" s="14" t="s">
        <v>194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81</v>
      </c>
      <c r="BK195" s="217">
        <f>ROUND(I195*H195,2)</f>
        <v>0</v>
      </c>
      <c r="BL195" s="14" t="s">
        <v>81</v>
      </c>
      <c r="BM195" s="216" t="s">
        <v>1643</v>
      </c>
    </row>
    <row r="196" spans="1:65" s="2" customFormat="1" ht="21.75" customHeight="1">
      <c r="A196" s="35"/>
      <c r="B196" s="36"/>
      <c r="C196" s="203" t="s">
        <v>634</v>
      </c>
      <c r="D196" s="203" t="s">
        <v>190</v>
      </c>
      <c r="E196" s="204" t="s">
        <v>1644</v>
      </c>
      <c r="F196" s="205" t="s">
        <v>1645</v>
      </c>
      <c r="G196" s="206" t="s">
        <v>287</v>
      </c>
      <c r="H196" s="207">
        <v>35</v>
      </c>
      <c r="I196" s="208"/>
      <c r="J196" s="209">
        <f>ROUND(I196*H196,2)</f>
        <v>0</v>
      </c>
      <c r="K196" s="210"/>
      <c r="L196" s="211"/>
      <c r="M196" s="212" t="s">
        <v>1</v>
      </c>
      <c r="N196" s="213" t="s">
        <v>39</v>
      </c>
      <c r="O196" s="88"/>
      <c r="P196" s="214">
        <f>O196*H196</f>
        <v>0</v>
      </c>
      <c r="Q196" s="214">
        <v>7E-05</v>
      </c>
      <c r="R196" s="214">
        <f>Q196*H196</f>
        <v>0.00245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83</v>
      </c>
      <c r="AT196" s="216" t="s">
        <v>190</v>
      </c>
      <c r="AU196" s="216" t="s">
        <v>81</v>
      </c>
      <c r="AY196" s="14" t="s">
        <v>194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81</v>
      </c>
      <c r="BK196" s="217">
        <f>ROUND(I196*H196,2)</f>
        <v>0</v>
      </c>
      <c r="BL196" s="14" t="s">
        <v>81</v>
      </c>
      <c r="BM196" s="216" t="s">
        <v>1646</v>
      </c>
    </row>
    <row r="197" spans="1:65" s="2" customFormat="1" ht="21.75" customHeight="1">
      <c r="A197" s="35"/>
      <c r="B197" s="36"/>
      <c r="C197" s="232" t="s">
        <v>851</v>
      </c>
      <c r="D197" s="232" t="s">
        <v>408</v>
      </c>
      <c r="E197" s="233" t="s">
        <v>1647</v>
      </c>
      <c r="F197" s="234" t="s">
        <v>1648</v>
      </c>
      <c r="G197" s="235" t="s">
        <v>287</v>
      </c>
      <c r="H197" s="236">
        <v>35</v>
      </c>
      <c r="I197" s="237"/>
      <c r="J197" s="238">
        <f>ROUND(I197*H197,2)</f>
        <v>0</v>
      </c>
      <c r="K197" s="239"/>
      <c r="L197" s="41"/>
      <c r="M197" s="240" t="s">
        <v>1</v>
      </c>
      <c r="N197" s="241" t="s">
        <v>39</v>
      </c>
      <c r="O197" s="8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6" t="s">
        <v>81</v>
      </c>
      <c r="AT197" s="216" t="s">
        <v>408</v>
      </c>
      <c r="AU197" s="216" t="s">
        <v>81</v>
      </c>
      <c r="AY197" s="14" t="s">
        <v>194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81</v>
      </c>
      <c r="BK197" s="217">
        <f>ROUND(I197*H197,2)</f>
        <v>0</v>
      </c>
      <c r="BL197" s="14" t="s">
        <v>81</v>
      </c>
      <c r="BM197" s="216" t="s">
        <v>1649</v>
      </c>
    </row>
    <row r="198" spans="1:65" s="2" customFormat="1" ht="33" customHeight="1">
      <c r="A198" s="35"/>
      <c r="B198" s="36"/>
      <c r="C198" s="203" t="s">
        <v>855</v>
      </c>
      <c r="D198" s="203" t="s">
        <v>190</v>
      </c>
      <c r="E198" s="204" t="s">
        <v>1650</v>
      </c>
      <c r="F198" s="205" t="s">
        <v>1651</v>
      </c>
      <c r="G198" s="206" t="s">
        <v>287</v>
      </c>
      <c r="H198" s="207">
        <v>1</v>
      </c>
      <c r="I198" s="208"/>
      <c r="J198" s="209">
        <f>ROUND(I198*H198,2)</f>
        <v>0</v>
      </c>
      <c r="K198" s="210"/>
      <c r="L198" s="211"/>
      <c r="M198" s="212" t="s">
        <v>1</v>
      </c>
      <c r="N198" s="213" t="s">
        <v>39</v>
      </c>
      <c r="O198" s="88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316</v>
      </c>
      <c r="AT198" s="216" t="s">
        <v>190</v>
      </c>
      <c r="AU198" s="216" t="s">
        <v>81</v>
      </c>
      <c r="AY198" s="14" t="s">
        <v>194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81</v>
      </c>
      <c r="BK198" s="217">
        <f>ROUND(I198*H198,2)</f>
        <v>0</v>
      </c>
      <c r="BL198" s="14" t="s">
        <v>316</v>
      </c>
      <c r="BM198" s="216" t="s">
        <v>1652</v>
      </c>
    </row>
    <row r="199" spans="1:65" s="2" customFormat="1" ht="21.75" customHeight="1">
      <c r="A199" s="35"/>
      <c r="B199" s="36"/>
      <c r="C199" s="232" t="s">
        <v>280</v>
      </c>
      <c r="D199" s="232" t="s">
        <v>408</v>
      </c>
      <c r="E199" s="233" t="s">
        <v>1625</v>
      </c>
      <c r="F199" s="234" t="s">
        <v>1626</v>
      </c>
      <c r="G199" s="235" t="s">
        <v>287</v>
      </c>
      <c r="H199" s="236">
        <v>1</v>
      </c>
      <c r="I199" s="237"/>
      <c r="J199" s="238">
        <f>ROUND(I199*H199,2)</f>
        <v>0</v>
      </c>
      <c r="K199" s="239"/>
      <c r="L199" s="41"/>
      <c r="M199" s="240" t="s">
        <v>1</v>
      </c>
      <c r="N199" s="241" t="s">
        <v>39</v>
      </c>
      <c r="O199" s="88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6" t="s">
        <v>81</v>
      </c>
      <c r="AT199" s="216" t="s">
        <v>408</v>
      </c>
      <c r="AU199" s="216" t="s">
        <v>81</v>
      </c>
      <c r="AY199" s="14" t="s">
        <v>194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4" t="s">
        <v>81</v>
      </c>
      <c r="BK199" s="217">
        <f>ROUND(I199*H199,2)</f>
        <v>0</v>
      </c>
      <c r="BL199" s="14" t="s">
        <v>81</v>
      </c>
      <c r="BM199" s="216" t="s">
        <v>1653</v>
      </c>
    </row>
    <row r="200" spans="1:65" s="2" customFormat="1" ht="33" customHeight="1">
      <c r="A200" s="35"/>
      <c r="B200" s="36"/>
      <c r="C200" s="232" t="s">
        <v>297</v>
      </c>
      <c r="D200" s="232" t="s">
        <v>408</v>
      </c>
      <c r="E200" s="233" t="s">
        <v>1654</v>
      </c>
      <c r="F200" s="234" t="s">
        <v>1655</v>
      </c>
      <c r="G200" s="235" t="s">
        <v>287</v>
      </c>
      <c r="H200" s="236">
        <v>3</v>
      </c>
      <c r="I200" s="237"/>
      <c r="J200" s="238">
        <f>ROUND(I200*H200,2)</f>
        <v>0</v>
      </c>
      <c r="K200" s="239"/>
      <c r="L200" s="41"/>
      <c r="M200" s="240" t="s">
        <v>1</v>
      </c>
      <c r="N200" s="241" t="s">
        <v>39</v>
      </c>
      <c r="O200" s="88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6" t="s">
        <v>81</v>
      </c>
      <c r="AT200" s="216" t="s">
        <v>408</v>
      </c>
      <c r="AU200" s="216" t="s">
        <v>81</v>
      </c>
      <c r="AY200" s="14" t="s">
        <v>194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4" t="s">
        <v>81</v>
      </c>
      <c r="BK200" s="217">
        <f>ROUND(I200*H200,2)</f>
        <v>0</v>
      </c>
      <c r="BL200" s="14" t="s">
        <v>81</v>
      </c>
      <c r="BM200" s="216" t="s">
        <v>1656</v>
      </c>
    </row>
    <row r="201" spans="1:65" s="2" customFormat="1" ht="33" customHeight="1">
      <c r="A201" s="35"/>
      <c r="B201" s="36"/>
      <c r="C201" s="232" t="s">
        <v>301</v>
      </c>
      <c r="D201" s="232" t="s">
        <v>408</v>
      </c>
      <c r="E201" s="233" t="s">
        <v>1657</v>
      </c>
      <c r="F201" s="234" t="s">
        <v>1658</v>
      </c>
      <c r="G201" s="235" t="s">
        <v>287</v>
      </c>
      <c r="H201" s="236">
        <v>3</v>
      </c>
      <c r="I201" s="237"/>
      <c r="J201" s="238">
        <f>ROUND(I201*H201,2)</f>
        <v>0</v>
      </c>
      <c r="K201" s="239"/>
      <c r="L201" s="41"/>
      <c r="M201" s="240" t="s">
        <v>1</v>
      </c>
      <c r="N201" s="241" t="s">
        <v>39</v>
      </c>
      <c r="O201" s="88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6" t="s">
        <v>81</v>
      </c>
      <c r="AT201" s="216" t="s">
        <v>408</v>
      </c>
      <c r="AU201" s="216" t="s">
        <v>81</v>
      </c>
      <c r="AY201" s="14" t="s">
        <v>194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4" t="s">
        <v>81</v>
      </c>
      <c r="BK201" s="217">
        <f>ROUND(I201*H201,2)</f>
        <v>0</v>
      </c>
      <c r="BL201" s="14" t="s">
        <v>81</v>
      </c>
      <c r="BM201" s="216" t="s">
        <v>1659</v>
      </c>
    </row>
    <row r="202" spans="1:63" s="11" customFormat="1" ht="25.9" customHeight="1">
      <c r="A202" s="11"/>
      <c r="B202" s="218"/>
      <c r="C202" s="219"/>
      <c r="D202" s="220" t="s">
        <v>73</v>
      </c>
      <c r="E202" s="221" t="s">
        <v>405</v>
      </c>
      <c r="F202" s="221" t="s">
        <v>406</v>
      </c>
      <c r="G202" s="219"/>
      <c r="H202" s="219"/>
      <c r="I202" s="222"/>
      <c r="J202" s="223">
        <f>BK202</f>
        <v>0</v>
      </c>
      <c r="K202" s="219"/>
      <c r="L202" s="224"/>
      <c r="M202" s="225"/>
      <c r="N202" s="226"/>
      <c r="O202" s="226"/>
      <c r="P202" s="227">
        <f>SUM(P203:P228)</f>
        <v>0</v>
      </c>
      <c r="Q202" s="226"/>
      <c r="R202" s="227">
        <f>SUM(R203:R228)</f>
        <v>3.2720000000000002</v>
      </c>
      <c r="S202" s="226"/>
      <c r="T202" s="228">
        <f>SUM(T203:T228)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229" t="s">
        <v>201</v>
      </c>
      <c r="AT202" s="230" t="s">
        <v>73</v>
      </c>
      <c r="AU202" s="230" t="s">
        <v>74</v>
      </c>
      <c r="AY202" s="229" t="s">
        <v>194</v>
      </c>
      <c r="BK202" s="231">
        <f>SUM(BK203:BK228)</f>
        <v>0</v>
      </c>
    </row>
    <row r="203" spans="1:65" s="2" customFormat="1" ht="21.75" customHeight="1">
      <c r="A203" s="35"/>
      <c r="B203" s="36"/>
      <c r="C203" s="232" t="s">
        <v>305</v>
      </c>
      <c r="D203" s="232" t="s">
        <v>408</v>
      </c>
      <c r="E203" s="233" t="s">
        <v>1660</v>
      </c>
      <c r="F203" s="234" t="s">
        <v>1661</v>
      </c>
      <c r="G203" s="235" t="s">
        <v>287</v>
      </c>
      <c r="H203" s="236">
        <v>2</v>
      </c>
      <c r="I203" s="237"/>
      <c r="J203" s="238">
        <f>ROUND(I203*H203,2)</f>
        <v>0</v>
      </c>
      <c r="K203" s="239"/>
      <c r="L203" s="41"/>
      <c r="M203" s="240" t="s">
        <v>1</v>
      </c>
      <c r="N203" s="241" t="s">
        <v>39</v>
      </c>
      <c r="O203" s="88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6" t="s">
        <v>81</v>
      </c>
      <c r="AT203" s="216" t="s">
        <v>408</v>
      </c>
      <c r="AU203" s="216" t="s">
        <v>81</v>
      </c>
      <c r="AY203" s="14" t="s">
        <v>194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4" t="s">
        <v>81</v>
      </c>
      <c r="BK203" s="217">
        <f>ROUND(I203*H203,2)</f>
        <v>0</v>
      </c>
      <c r="BL203" s="14" t="s">
        <v>81</v>
      </c>
      <c r="BM203" s="216" t="s">
        <v>1662</v>
      </c>
    </row>
    <row r="204" spans="1:65" s="2" customFormat="1" ht="21.75" customHeight="1">
      <c r="A204" s="35"/>
      <c r="B204" s="36"/>
      <c r="C204" s="232" t="s">
        <v>309</v>
      </c>
      <c r="D204" s="232" t="s">
        <v>408</v>
      </c>
      <c r="E204" s="233" t="s">
        <v>1663</v>
      </c>
      <c r="F204" s="234" t="s">
        <v>1664</v>
      </c>
      <c r="G204" s="235" t="s">
        <v>287</v>
      </c>
      <c r="H204" s="236">
        <v>1</v>
      </c>
      <c r="I204" s="237"/>
      <c r="J204" s="238">
        <f>ROUND(I204*H204,2)</f>
        <v>0</v>
      </c>
      <c r="K204" s="239"/>
      <c r="L204" s="41"/>
      <c r="M204" s="240" t="s">
        <v>1</v>
      </c>
      <c r="N204" s="241" t="s">
        <v>39</v>
      </c>
      <c r="O204" s="88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6" t="s">
        <v>81</v>
      </c>
      <c r="AT204" s="216" t="s">
        <v>408</v>
      </c>
      <c r="AU204" s="216" t="s">
        <v>81</v>
      </c>
      <c r="AY204" s="14" t="s">
        <v>194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4" t="s">
        <v>81</v>
      </c>
      <c r="BK204" s="217">
        <f>ROUND(I204*H204,2)</f>
        <v>0</v>
      </c>
      <c r="BL204" s="14" t="s">
        <v>81</v>
      </c>
      <c r="BM204" s="216" t="s">
        <v>1665</v>
      </c>
    </row>
    <row r="205" spans="1:65" s="2" customFormat="1" ht="33" customHeight="1">
      <c r="A205" s="35"/>
      <c r="B205" s="36"/>
      <c r="C205" s="232" t="s">
        <v>952</v>
      </c>
      <c r="D205" s="232" t="s">
        <v>408</v>
      </c>
      <c r="E205" s="233" t="s">
        <v>1204</v>
      </c>
      <c r="F205" s="234" t="s">
        <v>1666</v>
      </c>
      <c r="G205" s="235" t="s">
        <v>287</v>
      </c>
      <c r="H205" s="236">
        <v>1</v>
      </c>
      <c r="I205" s="237"/>
      <c r="J205" s="238">
        <f>ROUND(I205*H205,2)</f>
        <v>0</v>
      </c>
      <c r="K205" s="239"/>
      <c r="L205" s="41"/>
      <c r="M205" s="240" t="s">
        <v>1</v>
      </c>
      <c r="N205" s="241" t="s">
        <v>39</v>
      </c>
      <c r="O205" s="88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6" t="s">
        <v>412</v>
      </c>
      <c r="AT205" s="216" t="s">
        <v>408</v>
      </c>
      <c r="AU205" s="216" t="s">
        <v>81</v>
      </c>
      <c r="AY205" s="14" t="s">
        <v>194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4" t="s">
        <v>81</v>
      </c>
      <c r="BK205" s="217">
        <f>ROUND(I205*H205,2)</f>
        <v>0</v>
      </c>
      <c r="BL205" s="14" t="s">
        <v>412</v>
      </c>
      <c r="BM205" s="216" t="s">
        <v>1667</v>
      </c>
    </row>
    <row r="206" spans="1:65" s="2" customFormat="1" ht="33" customHeight="1">
      <c r="A206" s="35"/>
      <c r="B206" s="36"/>
      <c r="C206" s="232" t="s">
        <v>959</v>
      </c>
      <c r="D206" s="232" t="s">
        <v>408</v>
      </c>
      <c r="E206" s="233" t="s">
        <v>1668</v>
      </c>
      <c r="F206" s="234" t="s">
        <v>1669</v>
      </c>
      <c r="G206" s="235" t="s">
        <v>287</v>
      </c>
      <c r="H206" s="236">
        <v>9</v>
      </c>
      <c r="I206" s="237"/>
      <c r="J206" s="238">
        <f>ROUND(I206*H206,2)</f>
        <v>0</v>
      </c>
      <c r="K206" s="239"/>
      <c r="L206" s="41"/>
      <c r="M206" s="240" t="s">
        <v>1</v>
      </c>
      <c r="N206" s="241" t="s">
        <v>39</v>
      </c>
      <c r="O206" s="88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6" t="s">
        <v>412</v>
      </c>
      <c r="AT206" s="216" t="s">
        <v>408</v>
      </c>
      <c r="AU206" s="216" t="s">
        <v>81</v>
      </c>
      <c r="AY206" s="14" t="s">
        <v>194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4" t="s">
        <v>81</v>
      </c>
      <c r="BK206" s="217">
        <f>ROUND(I206*H206,2)</f>
        <v>0</v>
      </c>
      <c r="BL206" s="14" t="s">
        <v>412</v>
      </c>
      <c r="BM206" s="216" t="s">
        <v>1670</v>
      </c>
    </row>
    <row r="207" spans="1:65" s="2" customFormat="1" ht="21.75" customHeight="1">
      <c r="A207" s="35"/>
      <c r="B207" s="36"/>
      <c r="C207" s="232" t="s">
        <v>1671</v>
      </c>
      <c r="D207" s="232" t="s">
        <v>408</v>
      </c>
      <c r="E207" s="233" t="s">
        <v>1672</v>
      </c>
      <c r="F207" s="234" t="s">
        <v>1673</v>
      </c>
      <c r="G207" s="235" t="s">
        <v>287</v>
      </c>
      <c r="H207" s="236">
        <v>10</v>
      </c>
      <c r="I207" s="237"/>
      <c r="J207" s="238">
        <f>ROUND(I207*H207,2)</f>
        <v>0</v>
      </c>
      <c r="K207" s="239"/>
      <c r="L207" s="41"/>
      <c r="M207" s="240" t="s">
        <v>1</v>
      </c>
      <c r="N207" s="241" t="s">
        <v>39</v>
      </c>
      <c r="O207" s="88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6" t="s">
        <v>81</v>
      </c>
      <c r="AT207" s="216" t="s">
        <v>408</v>
      </c>
      <c r="AU207" s="216" t="s">
        <v>81</v>
      </c>
      <c r="AY207" s="14" t="s">
        <v>194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4" t="s">
        <v>81</v>
      </c>
      <c r="BK207" s="217">
        <f>ROUND(I207*H207,2)</f>
        <v>0</v>
      </c>
      <c r="BL207" s="14" t="s">
        <v>81</v>
      </c>
      <c r="BM207" s="216" t="s">
        <v>1674</v>
      </c>
    </row>
    <row r="208" spans="1:65" s="2" customFormat="1" ht="16.5" customHeight="1">
      <c r="A208" s="35"/>
      <c r="B208" s="36"/>
      <c r="C208" s="232" t="s">
        <v>865</v>
      </c>
      <c r="D208" s="232" t="s">
        <v>408</v>
      </c>
      <c r="E208" s="233" t="s">
        <v>1675</v>
      </c>
      <c r="F208" s="234" t="s">
        <v>1676</v>
      </c>
      <c r="G208" s="235" t="s">
        <v>287</v>
      </c>
      <c r="H208" s="236">
        <v>1</v>
      </c>
      <c r="I208" s="237"/>
      <c r="J208" s="238">
        <f>ROUND(I208*H208,2)</f>
        <v>0</v>
      </c>
      <c r="K208" s="239"/>
      <c r="L208" s="41"/>
      <c r="M208" s="240" t="s">
        <v>1</v>
      </c>
      <c r="N208" s="241" t="s">
        <v>39</v>
      </c>
      <c r="O208" s="88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6" t="s">
        <v>81</v>
      </c>
      <c r="AT208" s="216" t="s">
        <v>408</v>
      </c>
      <c r="AU208" s="216" t="s">
        <v>81</v>
      </c>
      <c r="AY208" s="14" t="s">
        <v>194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4" t="s">
        <v>81</v>
      </c>
      <c r="BK208" s="217">
        <f>ROUND(I208*H208,2)</f>
        <v>0</v>
      </c>
      <c r="BL208" s="14" t="s">
        <v>81</v>
      </c>
      <c r="BM208" s="216" t="s">
        <v>1677</v>
      </c>
    </row>
    <row r="209" spans="1:65" s="2" customFormat="1" ht="21.75" customHeight="1">
      <c r="A209" s="35"/>
      <c r="B209" s="36"/>
      <c r="C209" s="232" t="s">
        <v>338</v>
      </c>
      <c r="D209" s="232" t="s">
        <v>408</v>
      </c>
      <c r="E209" s="233" t="s">
        <v>1678</v>
      </c>
      <c r="F209" s="234" t="s">
        <v>1679</v>
      </c>
      <c r="G209" s="235" t="s">
        <v>287</v>
      </c>
      <c r="H209" s="236">
        <v>1</v>
      </c>
      <c r="I209" s="237"/>
      <c r="J209" s="238">
        <f>ROUND(I209*H209,2)</f>
        <v>0</v>
      </c>
      <c r="K209" s="239"/>
      <c r="L209" s="41"/>
      <c r="M209" s="240" t="s">
        <v>1</v>
      </c>
      <c r="N209" s="241" t="s">
        <v>39</v>
      </c>
      <c r="O209" s="88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6" t="s">
        <v>412</v>
      </c>
      <c r="AT209" s="216" t="s">
        <v>408</v>
      </c>
      <c r="AU209" s="216" t="s">
        <v>81</v>
      </c>
      <c r="AY209" s="14" t="s">
        <v>194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4" t="s">
        <v>81</v>
      </c>
      <c r="BK209" s="217">
        <f>ROUND(I209*H209,2)</f>
        <v>0</v>
      </c>
      <c r="BL209" s="14" t="s">
        <v>412</v>
      </c>
      <c r="BM209" s="216" t="s">
        <v>1680</v>
      </c>
    </row>
    <row r="210" spans="1:65" s="2" customFormat="1" ht="16.5" customHeight="1">
      <c r="A210" s="35"/>
      <c r="B210" s="36"/>
      <c r="C210" s="232" t="s">
        <v>342</v>
      </c>
      <c r="D210" s="232" t="s">
        <v>408</v>
      </c>
      <c r="E210" s="233" t="s">
        <v>1102</v>
      </c>
      <c r="F210" s="234" t="s">
        <v>1681</v>
      </c>
      <c r="G210" s="235" t="s">
        <v>1020</v>
      </c>
      <c r="H210" s="236">
        <v>36</v>
      </c>
      <c r="I210" s="237"/>
      <c r="J210" s="238">
        <f>ROUND(I210*H210,2)</f>
        <v>0</v>
      </c>
      <c r="K210" s="239"/>
      <c r="L210" s="41"/>
      <c r="M210" s="240" t="s">
        <v>1</v>
      </c>
      <c r="N210" s="241" t="s">
        <v>39</v>
      </c>
      <c r="O210" s="88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6" t="s">
        <v>412</v>
      </c>
      <c r="AT210" s="216" t="s">
        <v>408</v>
      </c>
      <c r="AU210" s="216" t="s">
        <v>81</v>
      </c>
      <c r="AY210" s="14" t="s">
        <v>194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4" t="s">
        <v>81</v>
      </c>
      <c r="BK210" s="217">
        <f>ROUND(I210*H210,2)</f>
        <v>0</v>
      </c>
      <c r="BL210" s="14" t="s">
        <v>412</v>
      </c>
      <c r="BM210" s="216" t="s">
        <v>1682</v>
      </c>
    </row>
    <row r="211" spans="1:65" s="2" customFormat="1" ht="16.5" customHeight="1">
      <c r="A211" s="35"/>
      <c r="B211" s="36"/>
      <c r="C211" s="232" t="s">
        <v>346</v>
      </c>
      <c r="D211" s="232" t="s">
        <v>408</v>
      </c>
      <c r="E211" s="233" t="s">
        <v>1208</v>
      </c>
      <c r="F211" s="234" t="s">
        <v>1683</v>
      </c>
      <c r="G211" s="235" t="s">
        <v>1020</v>
      </c>
      <c r="H211" s="236">
        <v>48</v>
      </c>
      <c r="I211" s="237"/>
      <c r="J211" s="238">
        <f>ROUND(I211*H211,2)</f>
        <v>0</v>
      </c>
      <c r="K211" s="239"/>
      <c r="L211" s="41"/>
      <c r="M211" s="240" t="s">
        <v>1</v>
      </c>
      <c r="N211" s="241" t="s">
        <v>39</v>
      </c>
      <c r="O211" s="88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6" t="s">
        <v>412</v>
      </c>
      <c r="AT211" s="216" t="s">
        <v>408</v>
      </c>
      <c r="AU211" s="216" t="s">
        <v>81</v>
      </c>
      <c r="AY211" s="14" t="s">
        <v>194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4" t="s">
        <v>81</v>
      </c>
      <c r="BK211" s="217">
        <f>ROUND(I211*H211,2)</f>
        <v>0</v>
      </c>
      <c r="BL211" s="14" t="s">
        <v>412</v>
      </c>
      <c r="BM211" s="216" t="s">
        <v>1684</v>
      </c>
    </row>
    <row r="212" spans="1:65" s="2" customFormat="1" ht="16.5" customHeight="1">
      <c r="A212" s="35"/>
      <c r="B212" s="36"/>
      <c r="C212" s="232" t="s">
        <v>350</v>
      </c>
      <c r="D212" s="232" t="s">
        <v>408</v>
      </c>
      <c r="E212" s="233" t="s">
        <v>1105</v>
      </c>
      <c r="F212" s="234" t="s">
        <v>1685</v>
      </c>
      <c r="G212" s="235" t="s">
        <v>1020</v>
      </c>
      <c r="H212" s="236">
        <v>32</v>
      </c>
      <c r="I212" s="237"/>
      <c r="J212" s="238">
        <f>ROUND(I212*H212,2)</f>
        <v>0</v>
      </c>
      <c r="K212" s="239"/>
      <c r="L212" s="41"/>
      <c r="M212" s="240" t="s">
        <v>1</v>
      </c>
      <c r="N212" s="241" t="s">
        <v>39</v>
      </c>
      <c r="O212" s="88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6" t="s">
        <v>412</v>
      </c>
      <c r="AT212" s="216" t="s">
        <v>408</v>
      </c>
      <c r="AU212" s="216" t="s">
        <v>81</v>
      </c>
      <c r="AY212" s="14" t="s">
        <v>194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4" t="s">
        <v>81</v>
      </c>
      <c r="BK212" s="217">
        <f>ROUND(I212*H212,2)</f>
        <v>0</v>
      </c>
      <c r="BL212" s="14" t="s">
        <v>412</v>
      </c>
      <c r="BM212" s="216" t="s">
        <v>1686</v>
      </c>
    </row>
    <row r="213" spans="1:65" s="2" customFormat="1" ht="21.75" customHeight="1">
      <c r="A213" s="35"/>
      <c r="B213" s="36"/>
      <c r="C213" s="232" t="s">
        <v>354</v>
      </c>
      <c r="D213" s="232" t="s">
        <v>408</v>
      </c>
      <c r="E213" s="233" t="s">
        <v>1108</v>
      </c>
      <c r="F213" s="234" t="s">
        <v>1687</v>
      </c>
      <c r="G213" s="235" t="s">
        <v>1</v>
      </c>
      <c r="H213" s="236">
        <v>40</v>
      </c>
      <c r="I213" s="237"/>
      <c r="J213" s="238">
        <f>ROUND(I213*H213,2)</f>
        <v>0</v>
      </c>
      <c r="K213" s="239"/>
      <c r="L213" s="41"/>
      <c r="M213" s="240" t="s">
        <v>1</v>
      </c>
      <c r="N213" s="241" t="s">
        <v>39</v>
      </c>
      <c r="O213" s="88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6" t="s">
        <v>412</v>
      </c>
      <c r="AT213" s="216" t="s">
        <v>408</v>
      </c>
      <c r="AU213" s="216" t="s">
        <v>81</v>
      </c>
      <c r="AY213" s="14" t="s">
        <v>194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4" t="s">
        <v>81</v>
      </c>
      <c r="BK213" s="217">
        <f>ROUND(I213*H213,2)</f>
        <v>0</v>
      </c>
      <c r="BL213" s="14" t="s">
        <v>412</v>
      </c>
      <c r="BM213" s="216" t="s">
        <v>1688</v>
      </c>
    </row>
    <row r="214" spans="1:65" s="2" customFormat="1" ht="21.75" customHeight="1">
      <c r="A214" s="35"/>
      <c r="B214" s="36"/>
      <c r="C214" s="203" t="s">
        <v>359</v>
      </c>
      <c r="D214" s="203" t="s">
        <v>190</v>
      </c>
      <c r="E214" s="204" t="s">
        <v>1689</v>
      </c>
      <c r="F214" s="205" t="s">
        <v>1690</v>
      </c>
      <c r="G214" s="206" t="s">
        <v>714</v>
      </c>
      <c r="H214" s="207">
        <v>8</v>
      </c>
      <c r="I214" s="208"/>
      <c r="J214" s="209">
        <f>ROUND(I214*H214,2)</f>
        <v>0</v>
      </c>
      <c r="K214" s="210"/>
      <c r="L214" s="211"/>
      <c r="M214" s="212" t="s">
        <v>1</v>
      </c>
      <c r="N214" s="213" t="s">
        <v>39</v>
      </c>
      <c r="O214" s="88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6" t="s">
        <v>83</v>
      </c>
      <c r="AT214" s="216" t="s">
        <v>190</v>
      </c>
      <c r="AU214" s="216" t="s">
        <v>81</v>
      </c>
      <c r="AY214" s="14" t="s">
        <v>194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4" t="s">
        <v>81</v>
      </c>
      <c r="BK214" s="217">
        <f>ROUND(I214*H214,2)</f>
        <v>0</v>
      </c>
      <c r="BL214" s="14" t="s">
        <v>81</v>
      </c>
      <c r="BM214" s="216" t="s">
        <v>1691</v>
      </c>
    </row>
    <row r="215" spans="1:65" s="2" customFormat="1" ht="33" customHeight="1">
      <c r="A215" s="35"/>
      <c r="B215" s="36"/>
      <c r="C215" s="232" t="s">
        <v>363</v>
      </c>
      <c r="D215" s="232" t="s">
        <v>408</v>
      </c>
      <c r="E215" s="233" t="s">
        <v>1692</v>
      </c>
      <c r="F215" s="234" t="s">
        <v>1693</v>
      </c>
      <c r="G215" s="235" t="s">
        <v>714</v>
      </c>
      <c r="H215" s="236">
        <v>8</v>
      </c>
      <c r="I215" s="237"/>
      <c r="J215" s="238">
        <f>ROUND(I215*H215,2)</f>
        <v>0</v>
      </c>
      <c r="K215" s="239"/>
      <c r="L215" s="41"/>
      <c r="M215" s="240" t="s">
        <v>1</v>
      </c>
      <c r="N215" s="241" t="s">
        <v>39</v>
      </c>
      <c r="O215" s="88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6" t="s">
        <v>81</v>
      </c>
      <c r="AT215" s="216" t="s">
        <v>408</v>
      </c>
      <c r="AU215" s="216" t="s">
        <v>81</v>
      </c>
      <c r="AY215" s="14" t="s">
        <v>194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4" t="s">
        <v>81</v>
      </c>
      <c r="BK215" s="217">
        <f>ROUND(I215*H215,2)</f>
        <v>0</v>
      </c>
      <c r="BL215" s="14" t="s">
        <v>81</v>
      </c>
      <c r="BM215" s="216" t="s">
        <v>1694</v>
      </c>
    </row>
    <row r="216" spans="1:65" s="2" customFormat="1" ht="33" customHeight="1">
      <c r="A216" s="35"/>
      <c r="B216" s="36"/>
      <c r="C216" s="232" t="s">
        <v>367</v>
      </c>
      <c r="D216" s="232" t="s">
        <v>408</v>
      </c>
      <c r="E216" s="233" t="s">
        <v>1695</v>
      </c>
      <c r="F216" s="234" t="s">
        <v>1696</v>
      </c>
      <c r="G216" s="235" t="s">
        <v>287</v>
      </c>
      <c r="H216" s="236">
        <v>12</v>
      </c>
      <c r="I216" s="237"/>
      <c r="J216" s="238">
        <f>ROUND(I216*H216,2)</f>
        <v>0</v>
      </c>
      <c r="K216" s="239"/>
      <c r="L216" s="41"/>
      <c r="M216" s="240" t="s">
        <v>1</v>
      </c>
      <c r="N216" s="241" t="s">
        <v>39</v>
      </c>
      <c r="O216" s="88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6" t="s">
        <v>81</v>
      </c>
      <c r="AT216" s="216" t="s">
        <v>408</v>
      </c>
      <c r="AU216" s="216" t="s">
        <v>81</v>
      </c>
      <c r="AY216" s="14" t="s">
        <v>194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4" t="s">
        <v>81</v>
      </c>
      <c r="BK216" s="217">
        <f>ROUND(I216*H216,2)</f>
        <v>0</v>
      </c>
      <c r="BL216" s="14" t="s">
        <v>81</v>
      </c>
      <c r="BM216" s="216" t="s">
        <v>1697</v>
      </c>
    </row>
    <row r="217" spans="1:65" s="2" customFormat="1" ht="33" customHeight="1">
      <c r="A217" s="35"/>
      <c r="B217" s="36"/>
      <c r="C217" s="203" t="s">
        <v>371</v>
      </c>
      <c r="D217" s="203" t="s">
        <v>190</v>
      </c>
      <c r="E217" s="204" t="s">
        <v>1254</v>
      </c>
      <c r="F217" s="205" t="s">
        <v>1255</v>
      </c>
      <c r="G217" s="206" t="s">
        <v>287</v>
      </c>
      <c r="H217" s="207">
        <v>12</v>
      </c>
      <c r="I217" s="208"/>
      <c r="J217" s="209">
        <f>ROUND(I217*H217,2)</f>
        <v>0</v>
      </c>
      <c r="K217" s="210"/>
      <c r="L217" s="211"/>
      <c r="M217" s="212" t="s">
        <v>1</v>
      </c>
      <c r="N217" s="213" t="s">
        <v>39</v>
      </c>
      <c r="O217" s="88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6" t="s">
        <v>83</v>
      </c>
      <c r="AT217" s="216" t="s">
        <v>190</v>
      </c>
      <c r="AU217" s="216" t="s">
        <v>81</v>
      </c>
      <c r="AY217" s="14" t="s">
        <v>194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4" t="s">
        <v>81</v>
      </c>
      <c r="BK217" s="217">
        <f>ROUND(I217*H217,2)</f>
        <v>0</v>
      </c>
      <c r="BL217" s="14" t="s">
        <v>81</v>
      </c>
      <c r="BM217" s="216" t="s">
        <v>1698</v>
      </c>
    </row>
    <row r="218" spans="1:65" s="2" customFormat="1" ht="21.75" customHeight="1">
      <c r="A218" s="35"/>
      <c r="B218" s="36"/>
      <c r="C218" s="232" t="s">
        <v>375</v>
      </c>
      <c r="D218" s="232" t="s">
        <v>408</v>
      </c>
      <c r="E218" s="233" t="s">
        <v>1699</v>
      </c>
      <c r="F218" s="234" t="s">
        <v>1700</v>
      </c>
      <c r="G218" s="235" t="s">
        <v>287</v>
      </c>
      <c r="H218" s="236">
        <v>17</v>
      </c>
      <c r="I218" s="237"/>
      <c r="J218" s="238">
        <f>ROUND(I218*H218,2)</f>
        <v>0</v>
      </c>
      <c r="K218" s="239"/>
      <c r="L218" s="41"/>
      <c r="M218" s="240" t="s">
        <v>1</v>
      </c>
      <c r="N218" s="241" t="s">
        <v>39</v>
      </c>
      <c r="O218" s="88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6" t="s">
        <v>81</v>
      </c>
      <c r="AT218" s="216" t="s">
        <v>408</v>
      </c>
      <c r="AU218" s="216" t="s">
        <v>81</v>
      </c>
      <c r="AY218" s="14" t="s">
        <v>194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4" t="s">
        <v>81</v>
      </c>
      <c r="BK218" s="217">
        <f>ROUND(I218*H218,2)</f>
        <v>0</v>
      </c>
      <c r="BL218" s="14" t="s">
        <v>81</v>
      </c>
      <c r="BM218" s="216" t="s">
        <v>1701</v>
      </c>
    </row>
    <row r="219" spans="1:65" s="2" customFormat="1" ht="21.75" customHeight="1">
      <c r="A219" s="35"/>
      <c r="B219" s="36"/>
      <c r="C219" s="232" t="s">
        <v>379</v>
      </c>
      <c r="D219" s="232" t="s">
        <v>408</v>
      </c>
      <c r="E219" s="233" t="s">
        <v>1702</v>
      </c>
      <c r="F219" s="234" t="s">
        <v>1703</v>
      </c>
      <c r="G219" s="235" t="s">
        <v>287</v>
      </c>
      <c r="H219" s="236">
        <v>10</v>
      </c>
      <c r="I219" s="237"/>
      <c r="J219" s="238">
        <f>ROUND(I219*H219,2)</f>
        <v>0</v>
      </c>
      <c r="K219" s="239"/>
      <c r="L219" s="41"/>
      <c r="M219" s="240" t="s">
        <v>1</v>
      </c>
      <c r="N219" s="241" t="s">
        <v>39</v>
      </c>
      <c r="O219" s="88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6" t="s">
        <v>81</v>
      </c>
      <c r="AT219" s="216" t="s">
        <v>408</v>
      </c>
      <c r="AU219" s="216" t="s">
        <v>81</v>
      </c>
      <c r="AY219" s="14" t="s">
        <v>194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4" t="s">
        <v>81</v>
      </c>
      <c r="BK219" s="217">
        <f>ROUND(I219*H219,2)</f>
        <v>0</v>
      </c>
      <c r="BL219" s="14" t="s">
        <v>81</v>
      </c>
      <c r="BM219" s="216" t="s">
        <v>1704</v>
      </c>
    </row>
    <row r="220" spans="1:65" s="2" customFormat="1" ht="33" customHeight="1">
      <c r="A220" s="35"/>
      <c r="B220" s="36"/>
      <c r="C220" s="232" t="s">
        <v>383</v>
      </c>
      <c r="D220" s="232" t="s">
        <v>408</v>
      </c>
      <c r="E220" s="233" t="s">
        <v>1705</v>
      </c>
      <c r="F220" s="234" t="s">
        <v>1706</v>
      </c>
      <c r="G220" s="235" t="s">
        <v>287</v>
      </c>
      <c r="H220" s="236">
        <v>12</v>
      </c>
      <c r="I220" s="237"/>
      <c r="J220" s="238">
        <f>ROUND(I220*H220,2)</f>
        <v>0</v>
      </c>
      <c r="K220" s="239"/>
      <c r="L220" s="41"/>
      <c r="M220" s="240" t="s">
        <v>1</v>
      </c>
      <c r="N220" s="241" t="s">
        <v>39</v>
      </c>
      <c r="O220" s="88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6" t="s">
        <v>81</v>
      </c>
      <c r="AT220" s="216" t="s">
        <v>408</v>
      </c>
      <c r="AU220" s="216" t="s">
        <v>81</v>
      </c>
      <c r="AY220" s="14" t="s">
        <v>194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4" t="s">
        <v>81</v>
      </c>
      <c r="BK220" s="217">
        <f>ROUND(I220*H220,2)</f>
        <v>0</v>
      </c>
      <c r="BL220" s="14" t="s">
        <v>81</v>
      </c>
      <c r="BM220" s="216" t="s">
        <v>1707</v>
      </c>
    </row>
    <row r="221" spans="1:65" s="2" customFormat="1" ht="16.5" customHeight="1">
      <c r="A221" s="35"/>
      <c r="B221" s="36"/>
      <c r="C221" s="203" t="s">
        <v>387</v>
      </c>
      <c r="D221" s="203" t="s">
        <v>190</v>
      </c>
      <c r="E221" s="204" t="s">
        <v>1708</v>
      </c>
      <c r="F221" s="205" t="s">
        <v>1709</v>
      </c>
      <c r="G221" s="206" t="s">
        <v>287</v>
      </c>
      <c r="H221" s="207">
        <v>57</v>
      </c>
      <c r="I221" s="208"/>
      <c r="J221" s="209">
        <f>ROUND(I221*H221,2)</f>
        <v>0</v>
      </c>
      <c r="K221" s="210"/>
      <c r="L221" s="211"/>
      <c r="M221" s="212" t="s">
        <v>1</v>
      </c>
      <c r="N221" s="213" t="s">
        <v>39</v>
      </c>
      <c r="O221" s="88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6" t="s">
        <v>83</v>
      </c>
      <c r="AT221" s="216" t="s">
        <v>190</v>
      </c>
      <c r="AU221" s="216" t="s">
        <v>81</v>
      </c>
      <c r="AY221" s="14" t="s">
        <v>194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4" t="s">
        <v>81</v>
      </c>
      <c r="BK221" s="217">
        <f>ROUND(I221*H221,2)</f>
        <v>0</v>
      </c>
      <c r="BL221" s="14" t="s">
        <v>81</v>
      </c>
      <c r="BM221" s="216" t="s">
        <v>1710</v>
      </c>
    </row>
    <row r="222" spans="1:65" s="2" customFormat="1" ht="55.5" customHeight="1">
      <c r="A222" s="35"/>
      <c r="B222" s="36"/>
      <c r="C222" s="232" t="s">
        <v>445</v>
      </c>
      <c r="D222" s="232" t="s">
        <v>408</v>
      </c>
      <c r="E222" s="233" t="s">
        <v>1711</v>
      </c>
      <c r="F222" s="234" t="s">
        <v>1712</v>
      </c>
      <c r="G222" s="235" t="s">
        <v>287</v>
      </c>
      <c r="H222" s="236">
        <v>1</v>
      </c>
      <c r="I222" s="237"/>
      <c r="J222" s="238">
        <f>ROUND(I222*H222,2)</f>
        <v>0</v>
      </c>
      <c r="K222" s="239"/>
      <c r="L222" s="41"/>
      <c r="M222" s="240" t="s">
        <v>1</v>
      </c>
      <c r="N222" s="241" t="s">
        <v>39</v>
      </c>
      <c r="O222" s="88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6" t="s">
        <v>81</v>
      </c>
      <c r="AT222" s="216" t="s">
        <v>408</v>
      </c>
      <c r="AU222" s="216" t="s">
        <v>81</v>
      </c>
      <c r="AY222" s="14" t="s">
        <v>194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4" t="s">
        <v>81</v>
      </c>
      <c r="BK222" s="217">
        <f>ROUND(I222*H222,2)</f>
        <v>0</v>
      </c>
      <c r="BL222" s="14" t="s">
        <v>81</v>
      </c>
      <c r="BM222" s="216" t="s">
        <v>1713</v>
      </c>
    </row>
    <row r="223" spans="1:65" s="2" customFormat="1" ht="44.25" customHeight="1">
      <c r="A223" s="35"/>
      <c r="B223" s="36"/>
      <c r="C223" s="232" t="s">
        <v>449</v>
      </c>
      <c r="D223" s="232" t="s">
        <v>408</v>
      </c>
      <c r="E223" s="233" t="s">
        <v>1714</v>
      </c>
      <c r="F223" s="234" t="s">
        <v>1715</v>
      </c>
      <c r="G223" s="235" t="s">
        <v>287</v>
      </c>
      <c r="H223" s="236">
        <v>8</v>
      </c>
      <c r="I223" s="237"/>
      <c r="J223" s="238">
        <f>ROUND(I223*H223,2)</f>
        <v>0</v>
      </c>
      <c r="K223" s="239"/>
      <c r="L223" s="41"/>
      <c r="M223" s="240" t="s">
        <v>1</v>
      </c>
      <c r="N223" s="241" t="s">
        <v>39</v>
      </c>
      <c r="O223" s="88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6" t="s">
        <v>81</v>
      </c>
      <c r="AT223" s="216" t="s">
        <v>408</v>
      </c>
      <c r="AU223" s="216" t="s">
        <v>81</v>
      </c>
      <c r="AY223" s="14" t="s">
        <v>194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4" t="s">
        <v>81</v>
      </c>
      <c r="BK223" s="217">
        <f>ROUND(I223*H223,2)</f>
        <v>0</v>
      </c>
      <c r="BL223" s="14" t="s">
        <v>81</v>
      </c>
      <c r="BM223" s="216" t="s">
        <v>1716</v>
      </c>
    </row>
    <row r="224" spans="1:65" s="2" customFormat="1" ht="21.75" customHeight="1">
      <c r="A224" s="35"/>
      <c r="B224" s="36"/>
      <c r="C224" s="232" t="s">
        <v>453</v>
      </c>
      <c r="D224" s="232" t="s">
        <v>408</v>
      </c>
      <c r="E224" s="233" t="s">
        <v>1717</v>
      </c>
      <c r="F224" s="234" t="s">
        <v>1718</v>
      </c>
      <c r="G224" s="235" t="s">
        <v>714</v>
      </c>
      <c r="H224" s="236">
        <v>9.12</v>
      </c>
      <c r="I224" s="237"/>
      <c r="J224" s="238">
        <f>ROUND(I224*H224,2)</f>
        <v>0</v>
      </c>
      <c r="K224" s="239"/>
      <c r="L224" s="41"/>
      <c r="M224" s="240" t="s">
        <v>1</v>
      </c>
      <c r="N224" s="241" t="s">
        <v>39</v>
      </c>
      <c r="O224" s="88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6" t="s">
        <v>81</v>
      </c>
      <c r="AT224" s="216" t="s">
        <v>408</v>
      </c>
      <c r="AU224" s="216" t="s">
        <v>81</v>
      </c>
      <c r="AY224" s="14" t="s">
        <v>194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4" t="s">
        <v>81</v>
      </c>
      <c r="BK224" s="217">
        <f>ROUND(I224*H224,2)</f>
        <v>0</v>
      </c>
      <c r="BL224" s="14" t="s">
        <v>81</v>
      </c>
      <c r="BM224" s="216" t="s">
        <v>1719</v>
      </c>
    </row>
    <row r="225" spans="1:65" s="2" customFormat="1" ht="16.5" customHeight="1">
      <c r="A225" s="35"/>
      <c r="B225" s="36"/>
      <c r="C225" s="203" t="s">
        <v>457</v>
      </c>
      <c r="D225" s="203" t="s">
        <v>190</v>
      </c>
      <c r="E225" s="204" t="s">
        <v>1720</v>
      </c>
      <c r="F225" s="205" t="s">
        <v>1721</v>
      </c>
      <c r="G225" s="206" t="s">
        <v>287</v>
      </c>
      <c r="H225" s="207">
        <v>23</v>
      </c>
      <c r="I225" s="208"/>
      <c r="J225" s="209">
        <f>ROUND(I225*H225,2)</f>
        <v>0</v>
      </c>
      <c r="K225" s="210"/>
      <c r="L225" s="211"/>
      <c r="M225" s="212" t="s">
        <v>1</v>
      </c>
      <c r="N225" s="213" t="s">
        <v>39</v>
      </c>
      <c r="O225" s="88"/>
      <c r="P225" s="214">
        <f>O225*H225</f>
        <v>0</v>
      </c>
      <c r="Q225" s="214">
        <v>0.059</v>
      </c>
      <c r="R225" s="214">
        <f>Q225*H225</f>
        <v>1.357</v>
      </c>
      <c r="S225" s="214">
        <v>0</v>
      </c>
      <c r="T225" s="21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6" t="s">
        <v>83</v>
      </c>
      <c r="AT225" s="216" t="s">
        <v>190</v>
      </c>
      <c r="AU225" s="216" t="s">
        <v>81</v>
      </c>
      <c r="AY225" s="14" t="s">
        <v>194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4" t="s">
        <v>81</v>
      </c>
      <c r="BK225" s="217">
        <f>ROUND(I225*H225,2)</f>
        <v>0</v>
      </c>
      <c r="BL225" s="14" t="s">
        <v>81</v>
      </c>
      <c r="BM225" s="216" t="s">
        <v>1722</v>
      </c>
    </row>
    <row r="226" spans="1:65" s="2" customFormat="1" ht="21.75" customHeight="1">
      <c r="A226" s="35"/>
      <c r="B226" s="36"/>
      <c r="C226" s="232" t="s">
        <v>461</v>
      </c>
      <c r="D226" s="232" t="s">
        <v>408</v>
      </c>
      <c r="E226" s="233" t="s">
        <v>1723</v>
      </c>
      <c r="F226" s="234" t="s">
        <v>1724</v>
      </c>
      <c r="G226" s="235" t="s">
        <v>714</v>
      </c>
      <c r="H226" s="236">
        <v>9.12</v>
      </c>
      <c r="I226" s="237"/>
      <c r="J226" s="238">
        <f>ROUND(I226*H226,2)</f>
        <v>0</v>
      </c>
      <c r="K226" s="239"/>
      <c r="L226" s="41"/>
      <c r="M226" s="240" t="s">
        <v>1</v>
      </c>
      <c r="N226" s="241" t="s">
        <v>39</v>
      </c>
      <c r="O226" s="88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6" t="s">
        <v>81</v>
      </c>
      <c r="AT226" s="216" t="s">
        <v>408</v>
      </c>
      <c r="AU226" s="216" t="s">
        <v>81</v>
      </c>
      <c r="AY226" s="14" t="s">
        <v>194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4" t="s">
        <v>81</v>
      </c>
      <c r="BK226" s="217">
        <f>ROUND(I226*H226,2)</f>
        <v>0</v>
      </c>
      <c r="BL226" s="14" t="s">
        <v>81</v>
      </c>
      <c r="BM226" s="216" t="s">
        <v>1725</v>
      </c>
    </row>
    <row r="227" spans="1:65" s="2" customFormat="1" ht="16.5" customHeight="1">
      <c r="A227" s="35"/>
      <c r="B227" s="36"/>
      <c r="C227" s="203" t="s">
        <v>465</v>
      </c>
      <c r="D227" s="203" t="s">
        <v>190</v>
      </c>
      <c r="E227" s="204" t="s">
        <v>1726</v>
      </c>
      <c r="F227" s="205" t="s">
        <v>1727</v>
      </c>
      <c r="G227" s="206" t="s">
        <v>1395</v>
      </c>
      <c r="H227" s="207">
        <v>1.915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39</v>
      </c>
      <c r="O227" s="88"/>
      <c r="P227" s="214">
        <f>O227*H227</f>
        <v>0</v>
      </c>
      <c r="Q227" s="214">
        <v>1</v>
      </c>
      <c r="R227" s="214">
        <f>Q227*H227</f>
        <v>1.915</v>
      </c>
      <c r="S227" s="214">
        <v>0</v>
      </c>
      <c r="T227" s="21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6" t="s">
        <v>83</v>
      </c>
      <c r="AT227" s="216" t="s">
        <v>190</v>
      </c>
      <c r="AU227" s="216" t="s">
        <v>81</v>
      </c>
      <c r="AY227" s="14" t="s">
        <v>194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4" t="s">
        <v>81</v>
      </c>
      <c r="BK227" s="217">
        <f>ROUND(I227*H227,2)</f>
        <v>0</v>
      </c>
      <c r="BL227" s="14" t="s">
        <v>81</v>
      </c>
      <c r="BM227" s="216" t="s">
        <v>1728</v>
      </c>
    </row>
    <row r="228" spans="1:65" s="2" customFormat="1" ht="21.75" customHeight="1">
      <c r="A228" s="35"/>
      <c r="B228" s="36"/>
      <c r="C228" s="232" t="s">
        <v>469</v>
      </c>
      <c r="D228" s="232" t="s">
        <v>408</v>
      </c>
      <c r="E228" s="233" t="s">
        <v>1729</v>
      </c>
      <c r="F228" s="234" t="s">
        <v>1730</v>
      </c>
      <c r="G228" s="235" t="s">
        <v>714</v>
      </c>
      <c r="H228" s="236">
        <v>9.12</v>
      </c>
      <c r="I228" s="237"/>
      <c r="J228" s="238">
        <f>ROUND(I228*H228,2)</f>
        <v>0</v>
      </c>
      <c r="K228" s="239"/>
      <c r="L228" s="41"/>
      <c r="M228" s="240" t="s">
        <v>1</v>
      </c>
      <c r="N228" s="241" t="s">
        <v>39</v>
      </c>
      <c r="O228" s="88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6" t="s">
        <v>81</v>
      </c>
      <c r="AT228" s="216" t="s">
        <v>408</v>
      </c>
      <c r="AU228" s="216" t="s">
        <v>81</v>
      </c>
      <c r="AY228" s="14" t="s">
        <v>194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4" t="s">
        <v>81</v>
      </c>
      <c r="BK228" s="217">
        <f>ROUND(I228*H228,2)</f>
        <v>0</v>
      </c>
      <c r="BL228" s="14" t="s">
        <v>81</v>
      </c>
      <c r="BM228" s="216" t="s">
        <v>1731</v>
      </c>
    </row>
    <row r="229" spans="1:63" s="11" customFormat="1" ht="25.9" customHeight="1">
      <c r="A229" s="11"/>
      <c r="B229" s="218"/>
      <c r="C229" s="219"/>
      <c r="D229" s="220" t="s">
        <v>73</v>
      </c>
      <c r="E229" s="221" t="s">
        <v>1732</v>
      </c>
      <c r="F229" s="221" t="s">
        <v>1733</v>
      </c>
      <c r="G229" s="219"/>
      <c r="H229" s="219"/>
      <c r="I229" s="222"/>
      <c r="J229" s="223">
        <f>BK229</f>
        <v>0</v>
      </c>
      <c r="K229" s="219"/>
      <c r="L229" s="224"/>
      <c r="M229" s="225"/>
      <c r="N229" s="226"/>
      <c r="O229" s="226"/>
      <c r="P229" s="227">
        <f>SUM(P230:P248)</f>
        <v>0</v>
      </c>
      <c r="Q229" s="226"/>
      <c r="R229" s="227">
        <f>SUM(R230:R248)</f>
        <v>0</v>
      </c>
      <c r="S229" s="226"/>
      <c r="T229" s="228">
        <f>SUM(T230:T248)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229" t="s">
        <v>81</v>
      </c>
      <c r="AT229" s="230" t="s">
        <v>73</v>
      </c>
      <c r="AU229" s="230" t="s">
        <v>74</v>
      </c>
      <c r="AY229" s="229" t="s">
        <v>194</v>
      </c>
      <c r="BK229" s="231">
        <f>SUM(BK230:BK248)</f>
        <v>0</v>
      </c>
    </row>
    <row r="230" spans="1:65" s="2" customFormat="1" ht="21.75" customHeight="1">
      <c r="A230" s="35"/>
      <c r="B230" s="36"/>
      <c r="C230" s="232" t="s">
        <v>473</v>
      </c>
      <c r="D230" s="232" t="s">
        <v>408</v>
      </c>
      <c r="E230" s="233" t="s">
        <v>1734</v>
      </c>
      <c r="F230" s="234" t="s">
        <v>1735</v>
      </c>
      <c r="G230" s="235" t="s">
        <v>287</v>
      </c>
      <c r="H230" s="236">
        <v>11</v>
      </c>
      <c r="I230" s="237"/>
      <c r="J230" s="238">
        <f>ROUND(I230*H230,2)</f>
        <v>0</v>
      </c>
      <c r="K230" s="239"/>
      <c r="L230" s="41"/>
      <c r="M230" s="240" t="s">
        <v>1</v>
      </c>
      <c r="N230" s="241" t="s">
        <v>39</v>
      </c>
      <c r="O230" s="88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6" t="s">
        <v>201</v>
      </c>
      <c r="AT230" s="216" t="s">
        <v>408</v>
      </c>
      <c r="AU230" s="216" t="s">
        <v>81</v>
      </c>
      <c r="AY230" s="14" t="s">
        <v>194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4" t="s">
        <v>81</v>
      </c>
      <c r="BK230" s="217">
        <f>ROUND(I230*H230,2)</f>
        <v>0</v>
      </c>
      <c r="BL230" s="14" t="s">
        <v>201</v>
      </c>
      <c r="BM230" s="216" t="s">
        <v>1736</v>
      </c>
    </row>
    <row r="231" spans="1:65" s="2" customFormat="1" ht="33" customHeight="1">
      <c r="A231" s="35"/>
      <c r="B231" s="36"/>
      <c r="C231" s="203" t="s">
        <v>477</v>
      </c>
      <c r="D231" s="203" t="s">
        <v>190</v>
      </c>
      <c r="E231" s="204" t="s">
        <v>1737</v>
      </c>
      <c r="F231" s="205" t="s">
        <v>1738</v>
      </c>
      <c r="G231" s="206" t="s">
        <v>287</v>
      </c>
      <c r="H231" s="207">
        <v>1</v>
      </c>
      <c r="I231" s="208"/>
      <c r="J231" s="209">
        <f>ROUND(I231*H231,2)</f>
        <v>0</v>
      </c>
      <c r="K231" s="210"/>
      <c r="L231" s="211"/>
      <c r="M231" s="212" t="s">
        <v>1</v>
      </c>
      <c r="N231" s="213" t="s">
        <v>39</v>
      </c>
      <c r="O231" s="88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6" t="s">
        <v>316</v>
      </c>
      <c r="AT231" s="216" t="s">
        <v>190</v>
      </c>
      <c r="AU231" s="216" t="s">
        <v>81</v>
      </c>
      <c r="AY231" s="14" t="s">
        <v>194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4" t="s">
        <v>81</v>
      </c>
      <c r="BK231" s="217">
        <f>ROUND(I231*H231,2)</f>
        <v>0</v>
      </c>
      <c r="BL231" s="14" t="s">
        <v>316</v>
      </c>
      <c r="BM231" s="216" t="s">
        <v>1739</v>
      </c>
    </row>
    <row r="232" spans="1:65" s="2" customFormat="1" ht="33" customHeight="1">
      <c r="A232" s="35"/>
      <c r="B232" s="36"/>
      <c r="C232" s="203" t="s">
        <v>481</v>
      </c>
      <c r="D232" s="203" t="s">
        <v>190</v>
      </c>
      <c r="E232" s="204" t="s">
        <v>1740</v>
      </c>
      <c r="F232" s="205" t="s">
        <v>1741</v>
      </c>
      <c r="G232" s="206" t="s">
        <v>1742</v>
      </c>
      <c r="H232" s="207">
        <v>2</v>
      </c>
      <c r="I232" s="208"/>
      <c r="J232" s="209">
        <f>ROUND(I232*H232,2)</f>
        <v>0</v>
      </c>
      <c r="K232" s="210"/>
      <c r="L232" s="211"/>
      <c r="M232" s="212" t="s">
        <v>1</v>
      </c>
      <c r="N232" s="213" t="s">
        <v>39</v>
      </c>
      <c r="O232" s="88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6" t="s">
        <v>639</v>
      </c>
      <c r="AT232" s="216" t="s">
        <v>190</v>
      </c>
      <c r="AU232" s="216" t="s">
        <v>81</v>
      </c>
      <c r="AY232" s="14" t="s">
        <v>194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4" t="s">
        <v>81</v>
      </c>
      <c r="BK232" s="217">
        <f>ROUND(I232*H232,2)</f>
        <v>0</v>
      </c>
      <c r="BL232" s="14" t="s">
        <v>634</v>
      </c>
      <c r="BM232" s="216" t="s">
        <v>1743</v>
      </c>
    </row>
    <row r="233" spans="1:65" s="2" customFormat="1" ht="21.75" customHeight="1">
      <c r="A233" s="35"/>
      <c r="B233" s="36"/>
      <c r="C233" s="203" t="s">
        <v>163</v>
      </c>
      <c r="D233" s="203" t="s">
        <v>190</v>
      </c>
      <c r="E233" s="204" t="s">
        <v>1744</v>
      </c>
      <c r="F233" s="205" t="s">
        <v>1745</v>
      </c>
      <c r="G233" s="206" t="s">
        <v>287</v>
      </c>
      <c r="H233" s="207">
        <v>1</v>
      </c>
      <c r="I233" s="208"/>
      <c r="J233" s="209">
        <f>ROUND(I233*H233,2)</f>
        <v>0</v>
      </c>
      <c r="K233" s="210"/>
      <c r="L233" s="211"/>
      <c r="M233" s="212" t="s">
        <v>1</v>
      </c>
      <c r="N233" s="213" t="s">
        <v>39</v>
      </c>
      <c r="O233" s="88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6" t="s">
        <v>316</v>
      </c>
      <c r="AT233" s="216" t="s">
        <v>190</v>
      </c>
      <c r="AU233" s="216" t="s">
        <v>81</v>
      </c>
      <c r="AY233" s="14" t="s">
        <v>194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4" t="s">
        <v>81</v>
      </c>
      <c r="BK233" s="217">
        <f>ROUND(I233*H233,2)</f>
        <v>0</v>
      </c>
      <c r="BL233" s="14" t="s">
        <v>316</v>
      </c>
      <c r="BM233" s="216" t="s">
        <v>1746</v>
      </c>
    </row>
    <row r="234" spans="1:65" s="2" customFormat="1" ht="33" customHeight="1">
      <c r="A234" s="35"/>
      <c r="B234" s="36"/>
      <c r="C234" s="203" t="s">
        <v>520</v>
      </c>
      <c r="D234" s="203" t="s">
        <v>190</v>
      </c>
      <c r="E234" s="204" t="s">
        <v>1747</v>
      </c>
      <c r="F234" s="205" t="s">
        <v>1748</v>
      </c>
      <c r="G234" s="206" t="s">
        <v>287</v>
      </c>
      <c r="H234" s="207">
        <v>1</v>
      </c>
      <c r="I234" s="208"/>
      <c r="J234" s="209">
        <f>ROUND(I234*H234,2)</f>
        <v>0</v>
      </c>
      <c r="K234" s="210"/>
      <c r="L234" s="211"/>
      <c r="M234" s="212" t="s">
        <v>1</v>
      </c>
      <c r="N234" s="213" t="s">
        <v>39</v>
      </c>
      <c r="O234" s="88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6" t="s">
        <v>316</v>
      </c>
      <c r="AT234" s="216" t="s">
        <v>190</v>
      </c>
      <c r="AU234" s="216" t="s">
        <v>81</v>
      </c>
      <c r="AY234" s="14" t="s">
        <v>194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4" t="s">
        <v>81</v>
      </c>
      <c r="BK234" s="217">
        <f>ROUND(I234*H234,2)</f>
        <v>0</v>
      </c>
      <c r="BL234" s="14" t="s">
        <v>316</v>
      </c>
      <c r="BM234" s="216" t="s">
        <v>1749</v>
      </c>
    </row>
    <row r="235" spans="1:65" s="2" customFormat="1" ht="21.75" customHeight="1">
      <c r="A235" s="35"/>
      <c r="B235" s="36"/>
      <c r="C235" s="203" t="s">
        <v>524</v>
      </c>
      <c r="D235" s="203" t="s">
        <v>190</v>
      </c>
      <c r="E235" s="204" t="s">
        <v>1750</v>
      </c>
      <c r="F235" s="205" t="s">
        <v>1751</v>
      </c>
      <c r="G235" s="206" t="s">
        <v>287</v>
      </c>
      <c r="H235" s="207">
        <v>1</v>
      </c>
      <c r="I235" s="208"/>
      <c r="J235" s="209">
        <f>ROUND(I235*H235,2)</f>
        <v>0</v>
      </c>
      <c r="K235" s="210"/>
      <c r="L235" s="211"/>
      <c r="M235" s="212" t="s">
        <v>1</v>
      </c>
      <c r="N235" s="213" t="s">
        <v>39</v>
      </c>
      <c r="O235" s="88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6" t="s">
        <v>316</v>
      </c>
      <c r="AT235" s="216" t="s">
        <v>190</v>
      </c>
      <c r="AU235" s="216" t="s">
        <v>81</v>
      </c>
      <c r="AY235" s="14" t="s">
        <v>194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4" t="s">
        <v>81</v>
      </c>
      <c r="BK235" s="217">
        <f>ROUND(I235*H235,2)</f>
        <v>0</v>
      </c>
      <c r="BL235" s="14" t="s">
        <v>316</v>
      </c>
      <c r="BM235" s="216" t="s">
        <v>1752</v>
      </c>
    </row>
    <row r="236" spans="1:65" s="2" customFormat="1" ht="33" customHeight="1">
      <c r="A236" s="35"/>
      <c r="B236" s="36"/>
      <c r="C236" s="203" t="s">
        <v>528</v>
      </c>
      <c r="D236" s="203" t="s">
        <v>190</v>
      </c>
      <c r="E236" s="204" t="s">
        <v>1753</v>
      </c>
      <c r="F236" s="205" t="s">
        <v>1754</v>
      </c>
      <c r="G236" s="206" t="s">
        <v>287</v>
      </c>
      <c r="H236" s="207">
        <v>1</v>
      </c>
      <c r="I236" s="208"/>
      <c r="J236" s="209">
        <f>ROUND(I236*H236,2)</f>
        <v>0</v>
      </c>
      <c r="K236" s="210"/>
      <c r="L236" s="211"/>
      <c r="M236" s="212" t="s">
        <v>1</v>
      </c>
      <c r="N236" s="213" t="s">
        <v>39</v>
      </c>
      <c r="O236" s="88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6" t="s">
        <v>316</v>
      </c>
      <c r="AT236" s="216" t="s">
        <v>190</v>
      </c>
      <c r="AU236" s="216" t="s">
        <v>81</v>
      </c>
      <c r="AY236" s="14" t="s">
        <v>194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4" t="s">
        <v>81</v>
      </c>
      <c r="BK236" s="217">
        <f>ROUND(I236*H236,2)</f>
        <v>0</v>
      </c>
      <c r="BL236" s="14" t="s">
        <v>316</v>
      </c>
      <c r="BM236" s="216" t="s">
        <v>1755</v>
      </c>
    </row>
    <row r="237" spans="1:65" s="2" customFormat="1" ht="16.5" customHeight="1">
      <c r="A237" s="35"/>
      <c r="B237" s="36"/>
      <c r="C237" s="203" t="s">
        <v>535</v>
      </c>
      <c r="D237" s="203" t="s">
        <v>190</v>
      </c>
      <c r="E237" s="204" t="s">
        <v>1756</v>
      </c>
      <c r="F237" s="205" t="s">
        <v>1757</v>
      </c>
      <c r="G237" s="206" t="s">
        <v>1630</v>
      </c>
      <c r="H237" s="207">
        <v>1</v>
      </c>
      <c r="I237" s="208"/>
      <c r="J237" s="209">
        <f>ROUND(I237*H237,2)</f>
        <v>0</v>
      </c>
      <c r="K237" s="210"/>
      <c r="L237" s="211"/>
      <c r="M237" s="212" t="s">
        <v>1</v>
      </c>
      <c r="N237" s="213" t="s">
        <v>39</v>
      </c>
      <c r="O237" s="88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6" t="s">
        <v>639</v>
      </c>
      <c r="AT237" s="216" t="s">
        <v>190</v>
      </c>
      <c r="AU237" s="216" t="s">
        <v>81</v>
      </c>
      <c r="AY237" s="14" t="s">
        <v>194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4" t="s">
        <v>81</v>
      </c>
      <c r="BK237" s="217">
        <f>ROUND(I237*H237,2)</f>
        <v>0</v>
      </c>
      <c r="BL237" s="14" t="s">
        <v>634</v>
      </c>
      <c r="BM237" s="216" t="s">
        <v>1758</v>
      </c>
    </row>
    <row r="238" spans="1:65" s="2" customFormat="1" ht="33" customHeight="1">
      <c r="A238" s="35"/>
      <c r="B238" s="36"/>
      <c r="C238" s="203" t="s">
        <v>539</v>
      </c>
      <c r="D238" s="203" t="s">
        <v>190</v>
      </c>
      <c r="E238" s="204" t="s">
        <v>1759</v>
      </c>
      <c r="F238" s="205" t="s">
        <v>1760</v>
      </c>
      <c r="G238" s="206" t="s">
        <v>287</v>
      </c>
      <c r="H238" s="207">
        <v>1</v>
      </c>
      <c r="I238" s="208"/>
      <c r="J238" s="209">
        <f>ROUND(I238*H238,2)</f>
        <v>0</v>
      </c>
      <c r="K238" s="210"/>
      <c r="L238" s="211"/>
      <c r="M238" s="212" t="s">
        <v>1</v>
      </c>
      <c r="N238" s="213" t="s">
        <v>39</v>
      </c>
      <c r="O238" s="88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6" t="s">
        <v>639</v>
      </c>
      <c r="AT238" s="216" t="s">
        <v>190</v>
      </c>
      <c r="AU238" s="216" t="s">
        <v>81</v>
      </c>
      <c r="AY238" s="14" t="s">
        <v>194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4" t="s">
        <v>81</v>
      </c>
      <c r="BK238" s="217">
        <f>ROUND(I238*H238,2)</f>
        <v>0</v>
      </c>
      <c r="BL238" s="14" t="s">
        <v>634</v>
      </c>
      <c r="BM238" s="216" t="s">
        <v>1761</v>
      </c>
    </row>
    <row r="239" spans="1:65" s="2" customFormat="1" ht="21.75" customHeight="1">
      <c r="A239" s="35"/>
      <c r="B239" s="36"/>
      <c r="C239" s="203" t="s">
        <v>543</v>
      </c>
      <c r="D239" s="203" t="s">
        <v>190</v>
      </c>
      <c r="E239" s="204" t="s">
        <v>1762</v>
      </c>
      <c r="F239" s="205" t="s">
        <v>1763</v>
      </c>
      <c r="G239" s="206" t="s">
        <v>287</v>
      </c>
      <c r="H239" s="207">
        <v>1</v>
      </c>
      <c r="I239" s="208"/>
      <c r="J239" s="209">
        <f>ROUND(I239*H239,2)</f>
        <v>0</v>
      </c>
      <c r="K239" s="210"/>
      <c r="L239" s="211"/>
      <c r="M239" s="212" t="s">
        <v>1</v>
      </c>
      <c r="N239" s="213" t="s">
        <v>39</v>
      </c>
      <c r="O239" s="88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6" t="s">
        <v>639</v>
      </c>
      <c r="AT239" s="216" t="s">
        <v>190</v>
      </c>
      <c r="AU239" s="216" t="s">
        <v>81</v>
      </c>
      <c r="AY239" s="14" t="s">
        <v>194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4" t="s">
        <v>81</v>
      </c>
      <c r="BK239" s="217">
        <f>ROUND(I239*H239,2)</f>
        <v>0</v>
      </c>
      <c r="BL239" s="14" t="s">
        <v>634</v>
      </c>
      <c r="BM239" s="216" t="s">
        <v>1764</v>
      </c>
    </row>
    <row r="240" spans="1:65" s="2" customFormat="1" ht="33" customHeight="1">
      <c r="A240" s="35"/>
      <c r="B240" s="36"/>
      <c r="C240" s="203" t="s">
        <v>547</v>
      </c>
      <c r="D240" s="203" t="s">
        <v>190</v>
      </c>
      <c r="E240" s="204" t="s">
        <v>1765</v>
      </c>
      <c r="F240" s="205" t="s">
        <v>1766</v>
      </c>
      <c r="G240" s="206" t="s">
        <v>287</v>
      </c>
      <c r="H240" s="207">
        <v>1</v>
      </c>
      <c r="I240" s="208"/>
      <c r="J240" s="209">
        <f>ROUND(I240*H240,2)</f>
        <v>0</v>
      </c>
      <c r="K240" s="210"/>
      <c r="L240" s="211"/>
      <c r="M240" s="212" t="s">
        <v>1</v>
      </c>
      <c r="N240" s="213" t="s">
        <v>39</v>
      </c>
      <c r="O240" s="88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6" t="s">
        <v>316</v>
      </c>
      <c r="AT240" s="216" t="s">
        <v>190</v>
      </c>
      <c r="AU240" s="216" t="s">
        <v>81</v>
      </c>
      <c r="AY240" s="14" t="s">
        <v>194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4" t="s">
        <v>81</v>
      </c>
      <c r="BK240" s="217">
        <f>ROUND(I240*H240,2)</f>
        <v>0</v>
      </c>
      <c r="BL240" s="14" t="s">
        <v>316</v>
      </c>
      <c r="BM240" s="216" t="s">
        <v>1767</v>
      </c>
    </row>
    <row r="241" spans="1:65" s="2" customFormat="1" ht="33" customHeight="1">
      <c r="A241" s="35"/>
      <c r="B241" s="36"/>
      <c r="C241" s="203" t="s">
        <v>551</v>
      </c>
      <c r="D241" s="203" t="s">
        <v>190</v>
      </c>
      <c r="E241" s="204" t="s">
        <v>1768</v>
      </c>
      <c r="F241" s="205" t="s">
        <v>1769</v>
      </c>
      <c r="G241" s="206" t="s">
        <v>287</v>
      </c>
      <c r="H241" s="207">
        <v>5</v>
      </c>
      <c r="I241" s="208"/>
      <c r="J241" s="209">
        <f>ROUND(I241*H241,2)</f>
        <v>0</v>
      </c>
      <c r="K241" s="210"/>
      <c r="L241" s="211"/>
      <c r="M241" s="212" t="s">
        <v>1</v>
      </c>
      <c r="N241" s="213" t="s">
        <v>39</v>
      </c>
      <c r="O241" s="88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6" t="s">
        <v>316</v>
      </c>
      <c r="AT241" s="216" t="s">
        <v>190</v>
      </c>
      <c r="AU241" s="216" t="s">
        <v>81</v>
      </c>
      <c r="AY241" s="14" t="s">
        <v>194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4" t="s">
        <v>81</v>
      </c>
      <c r="BK241" s="217">
        <f>ROUND(I241*H241,2)</f>
        <v>0</v>
      </c>
      <c r="BL241" s="14" t="s">
        <v>316</v>
      </c>
      <c r="BM241" s="216" t="s">
        <v>1770</v>
      </c>
    </row>
    <row r="242" spans="1:65" s="2" customFormat="1" ht="33" customHeight="1">
      <c r="A242" s="35"/>
      <c r="B242" s="36"/>
      <c r="C242" s="203" t="s">
        <v>555</v>
      </c>
      <c r="D242" s="203" t="s">
        <v>190</v>
      </c>
      <c r="E242" s="204" t="s">
        <v>1737</v>
      </c>
      <c r="F242" s="205" t="s">
        <v>1738</v>
      </c>
      <c r="G242" s="206" t="s">
        <v>287</v>
      </c>
      <c r="H242" s="207">
        <v>1</v>
      </c>
      <c r="I242" s="208"/>
      <c r="J242" s="209">
        <f>ROUND(I242*H242,2)</f>
        <v>0</v>
      </c>
      <c r="K242" s="210"/>
      <c r="L242" s="211"/>
      <c r="M242" s="212" t="s">
        <v>1</v>
      </c>
      <c r="N242" s="213" t="s">
        <v>39</v>
      </c>
      <c r="O242" s="88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6" t="s">
        <v>316</v>
      </c>
      <c r="AT242" s="216" t="s">
        <v>190</v>
      </c>
      <c r="AU242" s="216" t="s">
        <v>81</v>
      </c>
      <c r="AY242" s="14" t="s">
        <v>194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4" t="s">
        <v>81</v>
      </c>
      <c r="BK242" s="217">
        <f>ROUND(I242*H242,2)</f>
        <v>0</v>
      </c>
      <c r="BL242" s="14" t="s">
        <v>316</v>
      </c>
      <c r="BM242" s="216" t="s">
        <v>1771</v>
      </c>
    </row>
    <row r="243" spans="1:65" s="2" customFormat="1" ht="33" customHeight="1">
      <c r="A243" s="35"/>
      <c r="B243" s="36"/>
      <c r="C243" s="203" t="s">
        <v>313</v>
      </c>
      <c r="D243" s="203" t="s">
        <v>190</v>
      </c>
      <c r="E243" s="204" t="s">
        <v>1772</v>
      </c>
      <c r="F243" s="205" t="s">
        <v>1773</v>
      </c>
      <c r="G243" s="206" t="s">
        <v>193</v>
      </c>
      <c r="H243" s="207">
        <v>17.492</v>
      </c>
      <c r="I243" s="208"/>
      <c r="J243" s="209">
        <f>ROUND(I243*H243,2)</f>
        <v>0</v>
      </c>
      <c r="K243" s="210"/>
      <c r="L243" s="211"/>
      <c r="M243" s="212" t="s">
        <v>1</v>
      </c>
      <c r="N243" s="213" t="s">
        <v>39</v>
      </c>
      <c r="O243" s="88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6" t="s">
        <v>83</v>
      </c>
      <c r="AT243" s="216" t="s">
        <v>190</v>
      </c>
      <c r="AU243" s="216" t="s">
        <v>81</v>
      </c>
      <c r="AY243" s="14" t="s">
        <v>194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4" t="s">
        <v>81</v>
      </c>
      <c r="BK243" s="217">
        <f>ROUND(I243*H243,2)</f>
        <v>0</v>
      </c>
      <c r="BL243" s="14" t="s">
        <v>81</v>
      </c>
      <c r="BM243" s="216" t="s">
        <v>1774</v>
      </c>
    </row>
    <row r="244" spans="1:65" s="2" customFormat="1" ht="16.5" customHeight="1">
      <c r="A244" s="35"/>
      <c r="B244" s="36"/>
      <c r="C244" s="232" t="s">
        <v>318</v>
      </c>
      <c r="D244" s="232" t="s">
        <v>408</v>
      </c>
      <c r="E244" s="233" t="s">
        <v>1775</v>
      </c>
      <c r="F244" s="234" t="s">
        <v>1776</v>
      </c>
      <c r="G244" s="235" t="s">
        <v>714</v>
      </c>
      <c r="H244" s="236">
        <v>22.74</v>
      </c>
      <c r="I244" s="237"/>
      <c r="J244" s="238">
        <f>ROUND(I244*H244,2)</f>
        <v>0</v>
      </c>
      <c r="K244" s="239"/>
      <c r="L244" s="41"/>
      <c r="M244" s="240" t="s">
        <v>1</v>
      </c>
      <c r="N244" s="241" t="s">
        <v>39</v>
      </c>
      <c r="O244" s="88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6" t="s">
        <v>81</v>
      </c>
      <c r="AT244" s="216" t="s">
        <v>408</v>
      </c>
      <c r="AU244" s="216" t="s">
        <v>81</v>
      </c>
      <c r="AY244" s="14" t="s">
        <v>194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4" t="s">
        <v>81</v>
      </c>
      <c r="BK244" s="217">
        <f>ROUND(I244*H244,2)</f>
        <v>0</v>
      </c>
      <c r="BL244" s="14" t="s">
        <v>81</v>
      </c>
      <c r="BM244" s="216" t="s">
        <v>1777</v>
      </c>
    </row>
    <row r="245" spans="1:65" s="2" customFormat="1" ht="33" customHeight="1">
      <c r="A245" s="35"/>
      <c r="B245" s="36"/>
      <c r="C245" s="203" t="s">
        <v>322</v>
      </c>
      <c r="D245" s="203" t="s">
        <v>190</v>
      </c>
      <c r="E245" s="204" t="s">
        <v>1778</v>
      </c>
      <c r="F245" s="205" t="s">
        <v>1779</v>
      </c>
      <c r="G245" s="206" t="s">
        <v>287</v>
      </c>
      <c r="H245" s="207">
        <v>1</v>
      </c>
      <c r="I245" s="208"/>
      <c r="J245" s="209">
        <f>ROUND(I245*H245,2)</f>
        <v>0</v>
      </c>
      <c r="K245" s="210"/>
      <c r="L245" s="211"/>
      <c r="M245" s="212" t="s">
        <v>1</v>
      </c>
      <c r="N245" s="213" t="s">
        <v>39</v>
      </c>
      <c r="O245" s="88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6" t="s">
        <v>316</v>
      </c>
      <c r="AT245" s="216" t="s">
        <v>190</v>
      </c>
      <c r="AU245" s="216" t="s">
        <v>81</v>
      </c>
      <c r="AY245" s="14" t="s">
        <v>194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4" t="s">
        <v>81</v>
      </c>
      <c r="BK245" s="217">
        <f>ROUND(I245*H245,2)</f>
        <v>0</v>
      </c>
      <c r="BL245" s="14" t="s">
        <v>316</v>
      </c>
      <c r="BM245" s="216" t="s">
        <v>1780</v>
      </c>
    </row>
    <row r="246" spans="1:65" s="2" customFormat="1" ht="21.75" customHeight="1">
      <c r="A246" s="35"/>
      <c r="B246" s="36"/>
      <c r="C246" s="203" t="s">
        <v>326</v>
      </c>
      <c r="D246" s="203" t="s">
        <v>190</v>
      </c>
      <c r="E246" s="204" t="s">
        <v>1781</v>
      </c>
      <c r="F246" s="205" t="s">
        <v>1782</v>
      </c>
      <c r="G246" s="206" t="s">
        <v>287</v>
      </c>
      <c r="H246" s="207">
        <v>1</v>
      </c>
      <c r="I246" s="208"/>
      <c r="J246" s="209">
        <f>ROUND(I246*H246,2)</f>
        <v>0</v>
      </c>
      <c r="K246" s="210"/>
      <c r="L246" s="211"/>
      <c r="M246" s="212" t="s">
        <v>1</v>
      </c>
      <c r="N246" s="213" t="s">
        <v>39</v>
      </c>
      <c r="O246" s="88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6" t="s">
        <v>316</v>
      </c>
      <c r="AT246" s="216" t="s">
        <v>190</v>
      </c>
      <c r="AU246" s="216" t="s">
        <v>81</v>
      </c>
      <c r="AY246" s="14" t="s">
        <v>194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4" t="s">
        <v>81</v>
      </c>
      <c r="BK246" s="217">
        <f>ROUND(I246*H246,2)</f>
        <v>0</v>
      </c>
      <c r="BL246" s="14" t="s">
        <v>316</v>
      </c>
      <c r="BM246" s="216" t="s">
        <v>1783</v>
      </c>
    </row>
    <row r="247" spans="1:65" s="2" customFormat="1" ht="33" customHeight="1">
      <c r="A247" s="35"/>
      <c r="B247" s="36"/>
      <c r="C247" s="203" t="s">
        <v>330</v>
      </c>
      <c r="D247" s="203" t="s">
        <v>190</v>
      </c>
      <c r="E247" s="204" t="s">
        <v>1784</v>
      </c>
      <c r="F247" s="205" t="s">
        <v>1785</v>
      </c>
      <c r="G247" s="206" t="s">
        <v>287</v>
      </c>
      <c r="H247" s="207">
        <v>1</v>
      </c>
      <c r="I247" s="208"/>
      <c r="J247" s="209">
        <f>ROUND(I247*H247,2)</f>
        <v>0</v>
      </c>
      <c r="K247" s="210"/>
      <c r="L247" s="211"/>
      <c r="M247" s="212" t="s">
        <v>1</v>
      </c>
      <c r="N247" s="213" t="s">
        <v>39</v>
      </c>
      <c r="O247" s="88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6" t="s">
        <v>316</v>
      </c>
      <c r="AT247" s="216" t="s">
        <v>190</v>
      </c>
      <c r="AU247" s="216" t="s">
        <v>81</v>
      </c>
      <c r="AY247" s="14" t="s">
        <v>194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4" t="s">
        <v>81</v>
      </c>
      <c r="BK247" s="217">
        <f>ROUND(I247*H247,2)</f>
        <v>0</v>
      </c>
      <c r="BL247" s="14" t="s">
        <v>316</v>
      </c>
      <c r="BM247" s="216" t="s">
        <v>1786</v>
      </c>
    </row>
    <row r="248" spans="1:65" s="2" customFormat="1" ht="21.75" customHeight="1">
      <c r="A248" s="35"/>
      <c r="B248" s="36"/>
      <c r="C248" s="203" t="s">
        <v>334</v>
      </c>
      <c r="D248" s="203" t="s">
        <v>190</v>
      </c>
      <c r="E248" s="204" t="s">
        <v>1787</v>
      </c>
      <c r="F248" s="205" t="s">
        <v>1788</v>
      </c>
      <c r="G248" s="206" t="s">
        <v>287</v>
      </c>
      <c r="H248" s="207">
        <v>1</v>
      </c>
      <c r="I248" s="208"/>
      <c r="J248" s="209">
        <f>ROUND(I248*H248,2)</f>
        <v>0</v>
      </c>
      <c r="K248" s="210"/>
      <c r="L248" s="211"/>
      <c r="M248" s="212" t="s">
        <v>1</v>
      </c>
      <c r="N248" s="213" t="s">
        <v>39</v>
      </c>
      <c r="O248" s="88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6" t="s">
        <v>316</v>
      </c>
      <c r="AT248" s="216" t="s">
        <v>190</v>
      </c>
      <c r="AU248" s="216" t="s">
        <v>81</v>
      </c>
      <c r="AY248" s="14" t="s">
        <v>194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4" t="s">
        <v>81</v>
      </c>
      <c r="BK248" s="217">
        <f>ROUND(I248*H248,2)</f>
        <v>0</v>
      </c>
      <c r="BL248" s="14" t="s">
        <v>316</v>
      </c>
      <c r="BM248" s="216" t="s">
        <v>1789</v>
      </c>
    </row>
    <row r="249" spans="1:63" s="11" customFormat="1" ht="25.9" customHeight="1">
      <c r="A249" s="11"/>
      <c r="B249" s="218"/>
      <c r="C249" s="219"/>
      <c r="D249" s="220" t="s">
        <v>73</v>
      </c>
      <c r="E249" s="221" t="s">
        <v>1790</v>
      </c>
      <c r="F249" s="221" t="s">
        <v>1791</v>
      </c>
      <c r="G249" s="219"/>
      <c r="H249" s="219"/>
      <c r="I249" s="222"/>
      <c r="J249" s="223">
        <f>BK249</f>
        <v>0</v>
      </c>
      <c r="K249" s="219"/>
      <c r="L249" s="224"/>
      <c r="M249" s="225"/>
      <c r="N249" s="226"/>
      <c r="O249" s="226"/>
      <c r="P249" s="227">
        <f>SUM(P250:P274)</f>
        <v>0</v>
      </c>
      <c r="Q249" s="226"/>
      <c r="R249" s="227">
        <f>SUM(R250:R274)</f>
        <v>0</v>
      </c>
      <c r="S249" s="226"/>
      <c r="T249" s="228">
        <f>SUM(T250:T274)</f>
        <v>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R249" s="229" t="s">
        <v>81</v>
      </c>
      <c r="AT249" s="230" t="s">
        <v>73</v>
      </c>
      <c r="AU249" s="230" t="s">
        <v>74</v>
      </c>
      <c r="AY249" s="229" t="s">
        <v>194</v>
      </c>
      <c r="BK249" s="231">
        <f>SUM(BK250:BK274)</f>
        <v>0</v>
      </c>
    </row>
    <row r="250" spans="1:65" s="2" customFormat="1" ht="21.75" customHeight="1">
      <c r="A250" s="35"/>
      <c r="B250" s="36"/>
      <c r="C250" s="203" t="s">
        <v>563</v>
      </c>
      <c r="D250" s="203" t="s">
        <v>190</v>
      </c>
      <c r="E250" s="204" t="s">
        <v>1792</v>
      </c>
      <c r="F250" s="205" t="s">
        <v>1793</v>
      </c>
      <c r="G250" s="206" t="s">
        <v>287</v>
      </c>
      <c r="H250" s="207">
        <v>1</v>
      </c>
      <c r="I250" s="208"/>
      <c r="J250" s="209">
        <f>ROUND(I250*H250,2)</f>
        <v>0</v>
      </c>
      <c r="K250" s="210"/>
      <c r="L250" s="211"/>
      <c r="M250" s="212" t="s">
        <v>1</v>
      </c>
      <c r="N250" s="213" t="s">
        <v>39</v>
      </c>
      <c r="O250" s="88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6" t="s">
        <v>316</v>
      </c>
      <c r="AT250" s="216" t="s">
        <v>190</v>
      </c>
      <c r="AU250" s="216" t="s">
        <v>81</v>
      </c>
      <c r="AY250" s="14" t="s">
        <v>194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4" t="s">
        <v>81</v>
      </c>
      <c r="BK250" s="217">
        <f>ROUND(I250*H250,2)</f>
        <v>0</v>
      </c>
      <c r="BL250" s="14" t="s">
        <v>316</v>
      </c>
      <c r="BM250" s="216" t="s">
        <v>1794</v>
      </c>
    </row>
    <row r="251" spans="1:65" s="2" customFormat="1" ht="16.5" customHeight="1">
      <c r="A251" s="35"/>
      <c r="B251" s="36"/>
      <c r="C251" s="232" t="s">
        <v>571</v>
      </c>
      <c r="D251" s="232" t="s">
        <v>408</v>
      </c>
      <c r="E251" s="233" t="s">
        <v>1795</v>
      </c>
      <c r="F251" s="234" t="s">
        <v>1796</v>
      </c>
      <c r="G251" s="235" t="s">
        <v>287</v>
      </c>
      <c r="H251" s="236">
        <v>1</v>
      </c>
      <c r="I251" s="237"/>
      <c r="J251" s="238">
        <f>ROUND(I251*H251,2)</f>
        <v>0</v>
      </c>
      <c r="K251" s="239"/>
      <c r="L251" s="41"/>
      <c r="M251" s="240" t="s">
        <v>1</v>
      </c>
      <c r="N251" s="241" t="s">
        <v>39</v>
      </c>
      <c r="O251" s="88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6" t="s">
        <v>81</v>
      </c>
      <c r="AT251" s="216" t="s">
        <v>408</v>
      </c>
      <c r="AU251" s="216" t="s">
        <v>81</v>
      </c>
      <c r="AY251" s="14" t="s">
        <v>194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4" t="s">
        <v>81</v>
      </c>
      <c r="BK251" s="217">
        <f>ROUND(I251*H251,2)</f>
        <v>0</v>
      </c>
      <c r="BL251" s="14" t="s">
        <v>81</v>
      </c>
      <c r="BM251" s="216" t="s">
        <v>1797</v>
      </c>
    </row>
    <row r="252" spans="1:65" s="2" customFormat="1" ht="16.5" customHeight="1">
      <c r="A252" s="35"/>
      <c r="B252" s="36"/>
      <c r="C252" s="203" t="s">
        <v>567</v>
      </c>
      <c r="D252" s="203" t="s">
        <v>190</v>
      </c>
      <c r="E252" s="204" t="s">
        <v>1798</v>
      </c>
      <c r="F252" s="205" t="s">
        <v>1799</v>
      </c>
      <c r="G252" s="206" t="s">
        <v>287</v>
      </c>
      <c r="H252" s="207">
        <v>1</v>
      </c>
      <c r="I252" s="208"/>
      <c r="J252" s="209">
        <f>ROUND(I252*H252,2)</f>
        <v>0</v>
      </c>
      <c r="K252" s="210"/>
      <c r="L252" s="211"/>
      <c r="M252" s="212" t="s">
        <v>1</v>
      </c>
      <c r="N252" s="213" t="s">
        <v>39</v>
      </c>
      <c r="O252" s="88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6" t="s">
        <v>316</v>
      </c>
      <c r="AT252" s="216" t="s">
        <v>190</v>
      </c>
      <c r="AU252" s="216" t="s">
        <v>81</v>
      </c>
      <c r="AY252" s="14" t="s">
        <v>194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4" t="s">
        <v>81</v>
      </c>
      <c r="BK252" s="217">
        <f>ROUND(I252*H252,2)</f>
        <v>0</v>
      </c>
      <c r="BL252" s="14" t="s">
        <v>316</v>
      </c>
      <c r="BM252" s="216" t="s">
        <v>1800</v>
      </c>
    </row>
    <row r="253" spans="1:65" s="2" customFormat="1" ht="16.5" customHeight="1">
      <c r="A253" s="35"/>
      <c r="B253" s="36"/>
      <c r="C253" s="232" t="s">
        <v>284</v>
      </c>
      <c r="D253" s="232" t="s">
        <v>408</v>
      </c>
      <c r="E253" s="233" t="s">
        <v>1801</v>
      </c>
      <c r="F253" s="234" t="s">
        <v>1802</v>
      </c>
      <c r="G253" s="235" t="s">
        <v>287</v>
      </c>
      <c r="H253" s="236">
        <v>1</v>
      </c>
      <c r="I253" s="237"/>
      <c r="J253" s="238">
        <f>ROUND(I253*H253,2)</f>
        <v>0</v>
      </c>
      <c r="K253" s="239"/>
      <c r="L253" s="41"/>
      <c r="M253" s="240" t="s">
        <v>1</v>
      </c>
      <c r="N253" s="241" t="s">
        <v>39</v>
      </c>
      <c r="O253" s="88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6" t="s">
        <v>81</v>
      </c>
      <c r="AT253" s="216" t="s">
        <v>408</v>
      </c>
      <c r="AU253" s="216" t="s">
        <v>81</v>
      </c>
      <c r="AY253" s="14" t="s">
        <v>194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4" t="s">
        <v>81</v>
      </c>
      <c r="BK253" s="217">
        <f>ROUND(I253*H253,2)</f>
        <v>0</v>
      </c>
      <c r="BL253" s="14" t="s">
        <v>81</v>
      </c>
      <c r="BM253" s="216" t="s">
        <v>1803</v>
      </c>
    </row>
    <row r="254" spans="1:65" s="2" customFormat="1" ht="21.75" customHeight="1">
      <c r="A254" s="35"/>
      <c r="B254" s="36"/>
      <c r="C254" s="232" t="s">
        <v>289</v>
      </c>
      <c r="D254" s="232" t="s">
        <v>408</v>
      </c>
      <c r="E254" s="233" t="s">
        <v>1804</v>
      </c>
      <c r="F254" s="234" t="s">
        <v>1805</v>
      </c>
      <c r="G254" s="235" t="s">
        <v>287</v>
      </c>
      <c r="H254" s="236">
        <v>1</v>
      </c>
      <c r="I254" s="237"/>
      <c r="J254" s="238">
        <f>ROUND(I254*H254,2)</f>
        <v>0</v>
      </c>
      <c r="K254" s="239"/>
      <c r="L254" s="41"/>
      <c r="M254" s="240" t="s">
        <v>1</v>
      </c>
      <c r="N254" s="241" t="s">
        <v>39</v>
      </c>
      <c r="O254" s="88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6" t="s">
        <v>81</v>
      </c>
      <c r="AT254" s="216" t="s">
        <v>408</v>
      </c>
      <c r="AU254" s="216" t="s">
        <v>81</v>
      </c>
      <c r="AY254" s="14" t="s">
        <v>194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4" t="s">
        <v>81</v>
      </c>
      <c r="BK254" s="217">
        <f>ROUND(I254*H254,2)</f>
        <v>0</v>
      </c>
      <c r="BL254" s="14" t="s">
        <v>81</v>
      </c>
      <c r="BM254" s="216" t="s">
        <v>1806</v>
      </c>
    </row>
    <row r="255" spans="1:65" s="2" customFormat="1" ht="16.5" customHeight="1">
      <c r="A255" s="35"/>
      <c r="B255" s="36"/>
      <c r="C255" s="203" t="s">
        <v>293</v>
      </c>
      <c r="D255" s="203" t="s">
        <v>190</v>
      </c>
      <c r="E255" s="204" t="s">
        <v>1807</v>
      </c>
      <c r="F255" s="205" t="s">
        <v>1808</v>
      </c>
      <c r="G255" s="206" t="s">
        <v>287</v>
      </c>
      <c r="H255" s="207">
        <v>1</v>
      </c>
      <c r="I255" s="208"/>
      <c r="J255" s="209">
        <f>ROUND(I255*H255,2)</f>
        <v>0</v>
      </c>
      <c r="K255" s="210"/>
      <c r="L255" s="211"/>
      <c r="M255" s="212" t="s">
        <v>1</v>
      </c>
      <c r="N255" s="213" t="s">
        <v>39</v>
      </c>
      <c r="O255" s="88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6" t="s">
        <v>316</v>
      </c>
      <c r="AT255" s="216" t="s">
        <v>190</v>
      </c>
      <c r="AU255" s="216" t="s">
        <v>81</v>
      </c>
      <c r="AY255" s="14" t="s">
        <v>194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4" t="s">
        <v>81</v>
      </c>
      <c r="BK255" s="217">
        <f>ROUND(I255*H255,2)</f>
        <v>0</v>
      </c>
      <c r="BL255" s="14" t="s">
        <v>316</v>
      </c>
      <c r="BM255" s="216" t="s">
        <v>1809</v>
      </c>
    </row>
    <row r="256" spans="1:65" s="2" customFormat="1" ht="16.5" customHeight="1">
      <c r="A256" s="35"/>
      <c r="B256" s="36"/>
      <c r="C256" s="232" t="s">
        <v>496</v>
      </c>
      <c r="D256" s="232" t="s">
        <v>408</v>
      </c>
      <c r="E256" s="233" t="s">
        <v>1810</v>
      </c>
      <c r="F256" s="234" t="s">
        <v>1811</v>
      </c>
      <c r="G256" s="235" t="s">
        <v>287</v>
      </c>
      <c r="H256" s="236">
        <v>1</v>
      </c>
      <c r="I256" s="237"/>
      <c r="J256" s="238">
        <f>ROUND(I256*H256,2)</f>
        <v>0</v>
      </c>
      <c r="K256" s="239"/>
      <c r="L256" s="41"/>
      <c r="M256" s="240" t="s">
        <v>1</v>
      </c>
      <c r="N256" s="241" t="s">
        <v>39</v>
      </c>
      <c r="O256" s="88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6" t="s">
        <v>81</v>
      </c>
      <c r="AT256" s="216" t="s">
        <v>408</v>
      </c>
      <c r="AU256" s="216" t="s">
        <v>81</v>
      </c>
      <c r="AY256" s="14" t="s">
        <v>194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4" t="s">
        <v>81</v>
      </c>
      <c r="BK256" s="217">
        <f>ROUND(I256*H256,2)</f>
        <v>0</v>
      </c>
      <c r="BL256" s="14" t="s">
        <v>81</v>
      </c>
      <c r="BM256" s="216" t="s">
        <v>1812</v>
      </c>
    </row>
    <row r="257" spans="1:65" s="2" customFormat="1" ht="44.25" customHeight="1">
      <c r="A257" s="35"/>
      <c r="B257" s="36"/>
      <c r="C257" s="203" t="s">
        <v>500</v>
      </c>
      <c r="D257" s="203" t="s">
        <v>190</v>
      </c>
      <c r="E257" s="204" t="s">
        <v>1813</v>
      </c>
      <c r="F257" s="205" t="s">
        <v>1814</v>
      </c>
      <c r="G257" s="206" t="s">
        <v>287</v>
      </c>
      <c r="H257" s="207">
        <v>1</v>
      </c>
      <c r="I257" s="208"/>
      <c r="J257" s="209">
        <f>ROUND(I257*H257,2)</f>
        <v>0</v>
      </c>
      <c r="K257" s="210"/>
      <c r="L257" s="211"/>
      <c r="M257" s="212" t="s">
        <v>1</v>
      </c>
      <c r="N257" s="213" t="s">
        <v>39</v>
      </c>
      <c r="O257" s="88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6" t="s">
        <v>316</v>
      </c>
      <c r="AT257" s="216" t="s">
        <v>190</v>
      </c>
      <c r="AU257" s="216" t="s">
        <v>81</v>
      </c>
      <c r="AY257" s="14" t="s">
        <v>194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4" t="s">
        <v>81</v>
      </c>
      <c r="BK257" s="217">
        <f>ROUND(I257*H257,2)</f>
        <v>0</v>
      </c>
      <c r="BL257" s="14" t="s">
        <v>316</v>
      </c>
      <c r="BM257" s="216" t="s">
        <v>1815</v>
      </c>
    </row>
    <row r="258" spans="1:65" s="2" customFormat="1" ht="16.5" customHeight="1">
      <c r="A258" s="35"/>
      <c r="B258" s="36"/>
      <c r="C258" s="232" t="s">
        <v>492</v>
      </c>
      <c r="D258" s="232" t="s">
        <v>408</v>
      </c>
      <c r="E258" s="233" t="s">
        <v>1816</v>
      </c>
      <c r="F258" s="234" t="s">
        <v>1817</v>
      </c>
      <c r="G258" s="235" t="s">
        <v>287</v>
      </c>
      <c r="H258" s="236">
        <v>1</v>
      </c>
      <c r="I258" s="237"/>
      <c r="J258" s="238">
        <f>ROUND(I258*H258,2)</f>
        <v>0</v>
      </c>
      <c r="K258" s="239"/>
      <c r="L258" s="41"/>
      <c r="M258" s="240" t="s">
        <v>1</v>
      </c>
      <c r="N258" s="241" t="s">
        <v>39</v>
      </c>
      <c r="O258" s="88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6" t="s">
        <v>81</v>
      </c>
      <c r="AT258" s="216" t="s">
        <v>408</v>
      </c>
      <c r="AU258" s="216" t="s">
        <v>81</v>
      </c>
      <c r="AY258" s="14" t="s">
        <v>194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4" t="s">
        <v>81</v>
      </c>
      <c r="BK258" s="217">
        <f>ROUND(I258*H258,2)</f>
        <v>0</v>
      </c>
      <c r="BL258" s="14" t="s">
        <v>81</v>
      </c>
      <c r="BM258" s="216" t="s">
        <v>1818</v>
      </c>
    </row>
    <row r="259" spans="1:65" s="2" customFormat="1" ht="21.75" customHeight="1">
      <c r="A259" s="35"/>
      <c r="B259" s="36"/>
      <c r="C259" s="203" t="s">
        <v>504</v>
      </c>
      <c r="D259" s="203" t="s">
        <v>190</v>
      </c>
      <c r="E259" s="204" t="s">
        <v>1819</v>
      </c>
      <c r="F259" s="205" t="s">
        <v>1820</v>
      </c>
      <c r="G259" s="206" t="s">
        <v>287</v>
      </c>
      <c r="H259" s="207">
        <v>1</v>
      </c>
      <c r="I259" s="208"/>
      <c r="J259" s="209">
        <f>ROUND(I259*H259,2)</f>
        <v>0</v>
      </c>
      <c r="K259" s="210"/>
      <c r="L259" s="211"/>
      <c r="M259" s="212" t="s">
        <v>1</v>
      </c>
      <c r="N259" s="213" t="s">
        <v>39</v>
      </c>
      <c r="O259" s="88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6" t="s">
        <v>316</v>
      </c>
      <c r="AT259" s="216" t="s">
        <v>190</v>
      </c>
      <c r="AU259" s="216" t="s">
        <v>81</v>
      </c>
      <c r="AY259" s="14" t="s">
        <v>194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4" t="s">
        <v>81</v>
      </c>
      <c r="BK259" s="217">
        <f>ROUND(I259*H259,2)</f>
        <v>0</v>
      </c>
      <c r="BL259" s="14" t="s">
        <v>316</v>
      </c>
      <c r="BM259" s="216" t="s">
        <v>1821</v>
      </c>
    </row>
    <row r="260" spans="1:65" s="2" customFormat="1" ht="16.5" customHeight="1">
      <c r="A260" s="35"/>
      <c r="B260" s="36"/>
      <c r="C260" s="232" t="s">
        <v>508</v>
      </c>
      <c r="D260" s="232" t="s">
        <v>408</v>
      </c>
      <c r="E260" s="233" t="s">
        <v>1822</v>
      </c>
      <c r="F260" s="234" t="s">
        <v>1823</v>
      </c>
      <c r="G260" s="235" t="s">
        <v>287</v>
      </c>
      <c r="H260" s="236">
        <v>2</v>
      </c>
      <c r="I260" s="237"/>
      <c r="J260" s="238">
        <f>ROUND(I260*H260,2)</f>
        <v>0</v>
      </c>
      <c r="K260" s="239"/>
      <c r="L260" s="41"/>
      <c r="M260" s="240" t="s">
        <v>1</v>
      </c>
      <c r="N260" s="241" t="s">
        <v>39</v>
      </c>
      <c r="O260" s="88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6" t="s">
        <v>81</v>
      </c>
      <c r="AT260" s="216" t="s">
        <v>408</v>
      </c>
      <c r="AU260" s="216" t="s">
        <v>81</v>
      </c>
      <c r="AY260" s="14" t="s">
        <v>194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4" t="s">
        <v>81</v>
      </c>
      <c r="BK260" s="217">
        <f>ROUND(I260*H260,2)</f>
        <v>0</v>
      </c>
      <c r="BL260" s="14" t="s">
        <v>81</v>
      </c>
      <c r="BM260" s="216" t="s">
        <v>1824</v>
      </c>
    </row>
    <row r="261" spans="1:65" s="2" customFormat="1" ht="16.5" customHeight="1">
      <c r="A261" s="35"/>
      <c r="B261" s="36"/>
      <c r="C261" s="232" t="s">
        <v>512</v>
      </c>
      <c r="D261" s="232" t="s">
        <v>408</v>
      </c>
      <c r="E261" s="233" t="s">
        <v>1825</v>
      </c>
      <c r="F261" s="234" t="s">
        <v>1826</v>
      </c>
      <c r="G261" s="235" t="s">
        <v>287</v>
      </c>
      <c r="H261" s="236">
        <v>2</v>
      </c>
      <c r="I261" s="237"/>
      <c r="J261" s="238">
        <f>ROUND(I261*H261,2)</f>
        <v>0</v>
      </c>
      <c r="K261" s="239"/>
      <c r="L261" s="41"/>
      <c r="M261" s="240" t="s">
        <v>1</v>
      </c>
      <c r="N261" s="241" t="s">
        <v>39</v>
      </c>
      <c r="O261" s="88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6" t="s">
        <v>81</v>
      </c>
      <c r="AT261" s="216" t="s">
        <v>408</v>
      </c>
      <c r="AU261" s="216" t="s">
        <v>81</v>
      </c>
      <c r="AY261" s="14" t="s">
        <v>194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4" t="s">
        <v>81</v>
      </c>
      <c r="BK261" s="217">
        <f>ROUND(I261*H261,2)</f>
        <v>0</v>
      </c>
      <c r="BL261" s="14" t="s">
        <v>81</v>
      </c>
      <c r="BM261" s="216" t="s">
        <v>1827</v>
      </c>
    </row>
    <row r="262" spans="1:65" s="2" customFormat="1" ht="44.25" customHeight="1">
      <c r="A262" s="35"/>
      <c r="B262" s="36"/>
      <c r="C262" s="232" t="s">
        <v>516</v>
      </c>
      <c r="D262" s="232" t="s">
        <v>408</v>
      </c>
      <c r="E262" s="233" t="s">
        <v>1828</v>
      </c>
      <c r="F262" s="234" t="s">
        <v>1829</v>
      </c>
      <c r="G262" s="235" t="s">
        <v>287</v>
      </c>
      <c r="H262" s="236">
        <v>2</v>
      </c>
      <c r="I262" s="237"/>
      <c r="J262" s="238">
        <f>ROUND(I262*H262,2)</f>
        <v>0</v>
      </c>
      <c r="K262" s="239"/>
      <c r="L262" s="41"/>
      <c r="M262" s="240" t="s">
        <v>1</v>
      </c>
      <c r="N262" s="241" t="s">
        <v>39</v>
      </c>
      <c r="O262" s="88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6" t="s">
        <v>81</v>
      </c>
      <c r="AT262" s="216" t="s">
        <v>408</v>
      </c>
      <c r="AU262" s="216" t="s">
        <v>81</v>
      </c>
      <c r="AY262" s="14" t="s">
        <v>194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4" t="s">
        <v>81</v>
      </c>
      <c r="BK262" s="217">
        <f>ROUND(I262*H262,2)</f>
        <v>0</v>
      </c>
      <c r="BL262" s="14" t="s">
        <v>81</v>
      </c>
      <c r="BM262" s="216" t="s">
        <v>1830</v>
      </c>
    </row>
    <row r="263" spans="1:65" s="2" customFormat="1" ht="33" customHeight="1">
      <c r="A263" s="35"/>
      <c r="B263" s="36"/>
      <c r="C263" s="232" t="s">
        <v>316</v>
      </c>
      <c r="D263" s="232" t="s">
        <v>408</v>
      </c>
      <c r="E263" s="233" t="s">
        <v>1831</v>
      </c>
      <c r="F263" s="234" t="s">
        <v>1832</v>
      </c>
      <c r="G263" s="235" t="s">
        <v>287</v>
      </c>
      <c r="H263" s="236">
        <v>2</v>
      </c>
      <c r="I263" s="237"/>
      <c r="J263" s="238">
        <f>ROUND(I263*H263,2)</f>
        <v>0</v>
      </c>
      <c r="K263" s="239"/>
      <c r="L263" s="41"/>
      <c r="M263" s="240" t="s">
        <v>1</v>
      </c>
      <c r="N263" s="241" t="s">
        <v>39</v>
      </c>
      <c r="O263" s="88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6" t="s">
        <v>81</v>
      </c>
      <c r="AT263" s="216" t="s">
        <v>408</v>
      </c>
      <c r="AU263" s="216" t="s">
        <v>81</v>
      </c>
      <c r="AY263" s="14" t="s">
        <v>194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4" t="s">
        <v>81</v>
      </c>
      <c r="BK263" s="217">
        <f>ROUND(I263*H263,2)</f>
        <v>0</v>
      </c>
      <c r="BL263" s="14" t="s">
        <v>81</v>
      </c>
      <c r="BM263" s="216" t="s">
        <v>1833</v>
      </c>
    </row>
    <row r="264" spans="1:65" s="2" customFormat="1" ht="21.75" customHeight="1">
      <c r="A264" s="35"/>
      <c r="B264" s="36"/>
      <c r="C264" s="203" t="s">
        <v>1834</v>
      </c>
      <c r="D264" s="203" t="s">
        <v>190</v>
      </c>
      <c r="E264" s="204" t="s">
        <v>1835</v>
      </c>
      <c r="F264" s="205" t="s">
        <v>1836</v>
      </c>
      <c r="G264" s="206" t="s">
        <v>287</v>
      </c>
      <c r="H264" s="207">
        <v>1</v>
      </c>
      <c r="I264" s="208"/>
      <c r="J264" s="209">
        <f>ROUND(I264*H264,2)</f>
        <v>0</v>
      </c>
      <c r="K264" s="210"/>
      <c r="L264" s="211"/>
      <c r="M264" s="212" t="s">
        <v>1</v>
      </c>
      <c r="N264" s="213" t="s">
        <v>39</v>
      </c>
      <c r="O264" s="88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6" t="s">
        <v>316</v>
      </c>
      <c r="AT264" s="216" t="s">
        <v>190</v>
      </c>
      <c r="AU264" s="216" t="s">
        <v>81</v>
      </c>
      <c r="AY264" s="14" t="s">
        <v>194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4" t="s">
        <v>81</v>
      </c>
      <c r="BK264" s="217">
        <f>ROUND(I264*H264,2)</f>
        <v>0</v>
      </c>
      <c r="BL264" s="14" t="s">
        <v>316</v>
      </c>
      <c r="BM264" s="216" t="s">
        <v>1837</v>
      </c>
    </row>
    <row r="265" spans="1:65" s="2" customFormat="1" ht="16.5" customHeight="1">
      <c r="A265" s="35"/>
      <c r="B265" s="36"/>
      <c r="C265" s="232" t="s">
        <v>1838</v>
      </c>
      <c r="D265" s="232" t="s">
        <v>408</v>
      </c>
      <c r="E265" s="233" t="s">
        <v>1839</v>
      </c>
      <c r="F265" s="234" t="s">
        <v>1840</v>
      </c>
      <c r="G265" s="235" t="s">
        <v>287</v>
      </c>
      <c r="H265" s="236">
        <v>1</v>
      </c>
      <c r="I265" s="237"/>
      <c r="J265" s="238">
        <f>ROUND(I265*H265,2)</f>
        <v>0</v>
      </c>
      <c r="K265" s="239"/>
      <c r="L265" s="41"/>
      <c r="M265" s="240" t="s">
        <v>1</v>
      </c>
      <c r="N265" s="241" t="s">
        <v>39</v>
      </c>
      <c r="O265" s="88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6" t="s">
        <v>81</v>
      </c>
      <c r="AT265" s="216" t="s">
        <v>408</v>
      </c>
      <c r="AU265" s="216" t="s">
        <v>81</v>
      </c>
      <c r="AY265" s="14" t="s">
        <v>194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4" t="s">
        <v>81</v>
      </c>
      <c r="BK265" s="217">
        <f>ROUND(I265*H265,2)</f>
        <v>0</v>
      </c>
      <c r="BL265" s="14" t="s">
        <v>81</v>
      </c>
      <c r="BM265" s="216" t="s">
        <v>1841</v>
      </c>
    </row>
    <row r="266" spans="1:65" s="2" customFormat="1" ht="21.75" customHeight="1">
      <c r="A266" s="35"/>
      <c r="B266" s="36"/>
      <c r="C266" s="232" t="s">
        <v>1842</v>
      </c>
      <c r="D266" s="232" t="s">
        <v>408</v>
      </c>
      <c r="E266" s="233" t="s">
        <v>1843</v>
      </c>
      <c r="F266" s="234" t="s">
        <v>1844</v>
      </c>
      <c r="G266" s="235" t="s">
        <v>287</v>
      </c>
      <c r="H266" s="236">
        <v>1</v>
      </c>
      <c r="I266" s="237"/>
      <c r="J266" s="238">
        <f>ROUND(I266*H266,2)</f>
        <v>0</v>
      </c>
      <c r="K266" s="239"/>
      <c r="L266" s="41"/>
      <c r="M266" s="240" t="s">
        <v>1</v>
      </c>
      <c r="N266" s="241" t="s">
        <v>39</v>
      </c>
      <c r="O266" s="88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6" t="s">
        <v>81</v>
      </c>
      <c r="AT266" s="216" t="s">
        <v>408</v>
      </c>
      <c r="AU266" s="216" t="s">
        <v>81</v>
      </c>
      <c r="AY266" s="14" t="s">
        <v>194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4" t="s">
        <v>81</v>
      </c>
      <c r="BK266" s="217">
        <f>ROUND(I266*H266,2)</f>
        <v>0</v>
      </c>
      <c r="BL266" s="14" t="s">
        <v>81</v>
      </c>
      <c r="BM266" s="216" t="s">
        <v>1845</v>
      </c>
    </row>
    <row r="267" spans="1:65" s="2" customFormat="1" ht="33" customHeight="1">
      <c r="A267" s="35"/>
      <c r="B267" s="36"/>
      <c r="C267" s="203" t="s">
        <v>1846</v>
      </c>
      <c r="D267" s="203" t="s">
        <v>190</v>
      </c>
      <c r="E267" s="204" t="s">
        <v>1847</v>
      </c>
      <c r="F267" s="205" t="s">
        <v>1848</v>
      </c>
      <c r="G267" s="206" t="s">
        <v>287</v>
      </c>
      <c r="H267" s="207">
        <v>4</v>
      </c>
      <c r="I267" s="208"/>
      <c r="J267" s="209">
        <f>ROUND(I267*H267,2)</f>
        <v>0</v>
      </c>
      <c r="K267" s="210"/>
      <c r="L267" s="211"/>
      <c r="M267" s="212" t="s">
        <v>1</v>
      </c>
      <c r="N267" s="213" t="s">
        <v>39</v>
      </c>
      <c r="O267" s="88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6" t="s">
        <v>316</v>
      </c>
      <c r="AT267" s="216" t="s">
        <v>190</v>
      </c>
      <c r="AU267" s="216" t="s">
        <v>81</v>
      </c>
      <c r="AY267" s="14" t="s">
        <v>194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4" t="s">
        <v>81</v>
      </c>
      <c r="BK267" s="217">
        <f>ROUND(I267*H267,2)</f>
        <v>0</v>
      </c>
      <c r="BL267" s="14" t="s">
        <v>316</v>
      </c>
      <c r="BM267" s="216" t="s">
        <v>1849</v>
      </c>
    </row>
    <row r="268" spans="1:65" s="2" customFormat="1" ht="21.75" customHeight="1">
      <c r="A268" s="35"/>
      <c r="B268" s="36"/>
      <c r="C268" s="232" t="s">
        <v>1850</v>
      </c>
      <c r="D268" s="232" t="s">
        <v>408</v>
      </c>
      <c r="E268" s="233" t="s">
        <v>1851</v>
      </c>
      <c r="F268" s="234" t="s">
        <v>1852</v>
      </c>
      <c r="G268" s="235" t="s">
        <v>287</v>
      </c>
      <c r="H268" s="236">
        <v>4</v>
      </c>
      <c r="I268" s="237"/>
      <c r="J268" s="238">
        <f>ROUND(I268*H268,2)</f>
        <v>0</v>
      </c>
      <c r="K268" s="239"/>
      <c r="L268" s="41"/>
      <c r="M268" s="240" t="s">
        <v>1</v>
      </c>
      <c r="N268" s="241" t="s">
        <v>39</v>
      </c>
      <c r="O268" s="88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6" t="s">
        <v>81</v>
      </c>
      <c r="AT268" s="216" t="s">
        <v>408</v>
      </c>
      <c r="AU268" s="216" t="s">
        <v>81</v>
      </c>
      <c r="AY268" s="14" t="s">
        <v>194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4" t="s">
        <v>81</v>
      </c>
      <c r="BK268" s="217">
        <f>ROUND(I268*H268,2)</f>
        <v>0</v>
      </c>
      <c r="BL268" s="14" t="s">
        <v>81</v>
      </c>
      <c r="BM268" s="216" t="s">
        <v>1853</v>
      </c>
    </row>
    <row r="269" spans="1:65" s="2" customFormat="1" ht="21.75" customHeight="1">
      <c r="A269" s="35"/>
      <c r="B269" s="36"/>
      <c r="C269" s="203" t="s">
        <v>1854</v>
      </c>
      <c r="D269" s="203" t="s">
        <v>190</v>
      </c>
      <c r="E269" s="204" t="s">
        <v>1855</v>
      </c>
      <c r="F269" s="205" t="s">
        <v>1856</v>
      </c>
      <c r="G269" s="206" t="s">
        <v>287</v>
      </c>
      <c r="H269" s="207">
        <v>4</v>
      </c>
      <c r="I269" s="208"/>
      <c r="J269" s="209">
        <f>ROUND(I269*H269,2)</f>
        <v>0</v>
      </c>
      <c r="K269" s="210"/>
      <c r="L269" s="211"/>
      <c r="M269" s="212" t="s">
        <v>1</v>
      </c>
      <c r="N269" s="213" t="s">
        <v>39</v>
      </c>
      <c r="O269" s="88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6" t="s">
        <v>83</v>
      </c>
      <c r="AT269" s="216" t="s">
        <v>190</v>
      </c>
      <c r="AU269" s="216" t="s">
        <v>81</v>
      </c>
      <c r="AY269" s="14" t="s">
        <v>194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4" t="s">
        <v>81</v>
      </c>
      <c r="BK269" s="217">
        <f>ROUND(I269*H269,2)</f>
        <v>0</v>
      </c>
      <c r="BL269" s="14" t="s">
        <v>81</v>
      </c>
      <c r="BM269" s="216" t="s">
        <v>1857</v>
      </c>
    </row>
    <row r="270" spans="1:65" s="2" customFormat="1" ht="21.75" customHeight="1">
      <c r="A270" s="35"/>
      <c r="B270" s="36"/>
      <c r="C270" s="232" t="s">
        <v>1858</v>
      </c>
      <c r="D270" s="232" t="s">
        <v>408</v>
      </c>
      <c r="E270" s="233" t="s">
        <v>1859</v>
      </c>
      <c r="F270" s="234" t="s">
        <v>1860</v>
      </c>
      <c r="G270" s="235" t="s">
        <v>287</v>
      </c>
      <c r="H270" s="236">
        <v>4</v>
      </c>
      <c r="I270" s="237"/>
      <c r="J270" s="238">
        <f>ROUND(I270*H270,2)</f>
        <v>0</v>
      </c>
      <c r="K270" s="239"/>
      <c r="L270" s="41"/>
      <c r="M270" s="240" t="s">
        <v>1</v>
      </c>
      <c r="N270" s="241" t="s">
        <v>39</v>
      </c>
      <c r="O270" s="88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6" t="s">
        <v>81</v>
      </c>
      <c r="AT270" s="216" t="s">
        <v>408</v>
      </c>
      <c r="AU270" s="216" t="s">
        <v>81</v>
      </c>
      <c r="AY270" s="14" t="s">
        <v>194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4" t="s">
        <v>81</v>
      </c>
      <c r="BK270" s="217">
        <f>ROUND(I270*H270,2)</f>
        <v>0</v>
      </c>
      <c r="BL270" s="14" t="s">
        <v>81</v>
      </c>
      <c r="BM270" s="216" t="s">
        <v>1861</v>
      </c>
    </row>
    <row r="271" spans="1:65" s="2" customFormat="1" ht="21.75" customHeight="1">
      <c r="A271" s="35"/>
      <c r="B271" s="36"/>
      <c r="C271" s="203" t="s">
        <v>1862</v>
      </c>
      <c r="D271" s="203" t="s">
        <v>190</v>
      </c>
      <c r="E271" s="204" t="s">
        <v>1863</v>
      </c>
      <c r="F271" s="205" t="s">
        <v>1864</v>
      </c>
      <c r="G271" s="206" t="s">
        <v>287</v>
      </c>
      <c r="H271" s="207">
        <v>1</v>
      </c>
      <c r="I271" s="208"/>
      <c r="J271" s="209">
        <f>ROUND(I271*H271,2)</f>
        <v>0</v>
      </c>
      <c r="K271" s="210"/>
      <c r="L271" s="211"/>
      <c r="M271" s="212" t="s">
        <v>1</v>
      </c>
      <c r="N271" s="213" t="s">
        <v>39</v>
      </c>
      <c r="O271" s="88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6" t="s">
        <v>316</v>
      </c>
      <c r="AT271" s="216" t="s">
        <v>190</v>
      </c>
      <c r="AU271" s="216" t="s">
        <v>81</v>
      </c>
      <c r="AY271" s="14" t="s">
        <v>194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4" t="s">
        <v>81</v>
      </c>
      <c r="BK271" s="217">
        <f>ROUND(I271*H271,2)</f>
        <v>0</v>
      </c>
      <c r="BL271" s="14" t="s">
        <v>316</v>
      </c>
      <c r="BM271" s="216" t="s">
        <v>1865</v>
      </c>
    </row>
    <row r="272" spans="1:65" s="2" customFormat="1" ht="16.5" customHeight="1">
      <c r="A272" s="35"/>
      <c r="B272" s="36"/>
      <c r="C272" s="232" t="s">
        <v>1866</v>
      </c>
      <c r="D272" s="232" t="s">
        <v>408</v>
      </c>
      <c r="E272" s="233" t="s">
        <v>1867</v>
      </c>
      <c r="F272" s="234" t="s">
        <v>1868</v>
      </c>
      <c r="G272" s="235" t="s">
        <v>287</v>
      </c>
      <c r="H272" s="236">
        <v>1</v>
      </c>
      <c r="I272" s="237"/>
      <c r="J272" s="238">
        <f>ROUND(I272*H272,2)</f>
        <v>0</v>
      </c>
      <c r="K272" s="239"/>
      <c r="L272" s="41"/>
      <c r="M272" s="240" t="s">
        <v>1</v>
      </c>
      <c r="N272" s="241" t="s">
        <v>39</v>
      </c>
      <c r="O272" s="88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6" t="s">
        <v>81</v>
      </c>
      <c r="AT272" s="216" t="s">
        <v>408</v>
      </c>
      <c r="AU272" s="216" t="s">
        <v>81</v>
      </c>
      <c r="AY272" s="14" t="s">
        <v>194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4" t="s">
        <v>81</v>
      </c>
      <c r="BK272" s="217">
        <f>ROUND(I272*H272,2)</f>
        <v>0</v>
      </c>
      <c r="BL272" s="14" t="s">
        <v>81</v>
      </c>
      <c r="BM272" s="216" t="s">
        <v>1869</v>
      </c>
    </row>
    <row r="273" spans="1:65" s="2" customFormat="1" ht="33" customHeight="1">
      <c r="A273" s="35"/>
      <c r="B273" s="36"/>
      <c r="C273" s="232" t="s">
        <v>1870</v>
      </c>
      <c r="D273" s="232" t="s">
        <v>408</v>
      </c>
      <c r="E273" s="233" t="s">
        <v>1871</v>
      </c>
      <c r="F273" s="234" t="s">
        <v>1872</v>
      </c>
      <c r="G273" s="235" t="s">
        <v>287</v>
      </c>
      <c r="H273" s="236">
        <v>1</v>
      </c>
      <c r="I273" s="237"/>
      <c r="J273" s="238">
        <f>ROUND(I273*H273,2)</f>
        <v>0</v>
      </c>
      <c r="K273" s="239"/>
      <c r="L273" s="41"/>
      <c r="M273" s="240" t="s">
        <v>1</v>
      </c>
      <c r="N273" s="241" t="s">
        <v>39</v>
      </c>
      <c r="O273" s="88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6" t="s">
        <v>81</v>
      </c>
      <c r="AT273" s="216" t="s">
        <v>408</v>
      </c>
      <c r="AU273" s="216" t="s">
        <v>81</v>
      </c>
      <c r="AY273" s="14" t="s">
        <v>194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4" t="s">
        <v>81</v>
      </c>
      <c r="BK273" s="217">
        <f>ROUND(I273*H273,2)</f>
        <v>0</v>
      </c>
      <c r="BL273" s="14" t="s">
        <v>81</v>
      </c>
      <c r="BM273" s="216" t="s">
        <v>1873</v>
      </c>
    </row>
    <row r="274" spans="1:65" s="2" customFormat="1" ht="21.75" customHeight="1">
      <c r="A274" s="35"/>
      <c r="B274" s="36"/>
      <c r="C274" s="232" t="s">
        <v>1874</v>
      </c>
      <c r="D274" s="232" t="s">
        <v>408</v>
      </c>
      <c r="E274" s="233" t="s">
        <v>1875</v>
      </c>
      <c r="F274" s="234" t="s">
        <v>1876</v>
      </c>
      <c r="G274" s="235" t="s">
        <v>287</v>
      </c>
      <c r="H274" s="236">
        <v>1</v>
      </c>
      <c r="I274" s="237"/>
      <c r="J274" s="238">
        <f>ROUND(I274*H274,2)</f>
        <v>0</v>
      </c>
      <c r="K274" s="239"/>
      <c r="L274" s="41"/>
      <c r="M274" s="240" t="s">
        <v>1</v>
      </c>
      <c r="N274" s="241" t="s">
        <v>39</v>
      </c>
      <c r="O274" s="88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6" t="s">
        <v>412</v>
      </c>
      <c r="AT274" s="216" t="s">
        <v>408</v>
      </c>
      <c r="AU274" s="216" t="s">
        <v>81</v>
      </c>
      <c r="AY274" s="14" t="s">
        <v>194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4" t="s">
        <v>81</v>
      </c>
      <c r="BK274" s="217">
        <f>ROUND(I274*H274,2)</f>
        <v>0</v>
      </c>
      <c r="BL274" s="14" t="s">
        <v>412</v>
      </c>
      <c r="BM274" s="216" t="s">
        <v>1877</v>
      </c>
    </row>
    <row r="275" spans="1:63" s="11" customFormat="1" ht="25.9" customHeight="1">
      <c r="A275" s="11"/>
      <c r="B275" s="218"/>
      <c r="C275" s="219"/>
      <c r="D275" s="220" t="s">
        <v>73</v>
      </c>
      <c r="E275" s="221" t="s">
        <v>1878</v>
      </c>
      <c r="F275" s="221" t="s">
        <v>1879</v>
      </c>
      <c r="G275" s="219"/>
      <c r="H275" s="219"/>
      <c r="I275" s="222"/>
      <c r="J275" s="223">
        <f>BK275</f>
        <v>0</v>
      </c>
      <c r="K275" s="219"/>
      <c r="L275" s="224"/>
      <c r="M275" s="225"/>
      <c r="N275" s="226"/>
      <c r="O275" s="226"/>
      <c r="P275" s="227">
        <f>SUM(P276:P329)</f>
        <v>0</v>
      </c>
      <c r="Q275" s="226"/>
      <c r="R275" s="227">
        <f>SUM(R276:R329)</f>
        <v>0</v>
      </c>
      <c r="S275" s="226"/>
      <c r="T275" s="228">
        <f>SUM(T276:T329)</f>
        <v>0</v>
      </c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R275" s="229" t="s">
        <v>81</v>
      </c>
      <c r="AT275" s="230" t="s">
        <v>73</v>
      </c>
      <c r="AU275" s="230" t="s">
        <v>74</v>
      </c>
      <c r="AY275" s="229" t="s">
        <v>194</v>
      </c>
      <c r="BK275" s="231">
        <f>SUM(BK276:BK329)</f>
        <v>0</v>
      </c>
    </row>
    <row r="276" spans="1:65" s="2" customFormat="1" ht="16.5" customHeight="1">
      <c r="A276" s="35"/>
      <c r="B276" s="36"/>
      <c r="C276" s="203" t="s">
        <v>1880</v>
      </c>
      <c r="D276" s="203" t="s">
        <v>190</v>
      </c>
      <c r="E276" s="204" t="s">
        <v>1881</v>
      </c>
      <c r="F276" s="205" t="s">
        <v>1882</v>
      </c>
      <c r="G276" s="206" t="s">
        <v>287</v>
      </c>
      <c r="H276" s="207">
        <v>2</v>
      </c>
      <c r="I276" s="208"/>
      <c r="J276" s="209">
        <f>ROUND(I276*H276,2)</f>
        <v>0</v>
      </c>
      <c r="K276" s="210"/>
      <c r="L276" s="211"/>
      <c r="M276" s="212" t="s">
        <v>1</v>
      </c>
      <c r="N276" s="213" t="s">
        <v>39</v>
      </c>
      <c r="O276" s="88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6" t="s">
        <v>83</v>
      </c>
      <c r="AT276" s="216" t="s">
        <v>190</v>
      </c>
      <c r="AU276" s="216" t="s">
        <v>81</v>
      </c>
      <c r="AY276" s="14" t="s">
        <v>194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4" t="s">
        <v>81</v>
      </c>
      <c r="BK276" s="217">
        <f>ROUND(I276*H276,2)</f>
        <v>0</v>
      </c>
      <c r="BL276" s="14" t="s">
        <v>81</v>
      </c>
      <c r="BM276" s="216" t="s">
        <v>1883</v>
      </c>
    </row>
    <row r="277" spans="1:65" s="2" customFormat="1" ht="21.75" customHeight="1">
      <c r="A277" s="35"/>
      <c r="B277" s="36"/>
      <c r="C277" s="232" t="s">
        <v>1884</v>
      </c>
      <c r="D277" s="232" t="s">
        <v>408</v>
      </c>
      <c r="E277" s="233" t="s">
        <v>1885</v>
      </c>
      <c r="F277" s="234" t="s">
        <v>1886</v>
      </c>
      <c r="G277" s="235" t="s">
        <v>287</v>
      </c>
      <c r="H277" s="236">
        <v>2</v>
      </c>
      <c r="I277" s="237"/>
      <c r="J277" s="238">
        <f>ROUND(I277*H277,2)</f>
        <v>0</v>
      </c>
      <c r="K277" s="239"/>
      <c r="L277" s="41"/>
      <c r="M277" s="240" t="s">
        <v>1</v>
      </c>
      <c r="N277" s="241" t="s">
        <v>39</v>
      </c>
      <c r="O277" s="88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6" t="s">
        <v>81</v>
      </c>
      <c r="AT277" s="216" t="s">
        <v>408</v>
      </c>
      <c r="AU277" s="216" t="s">
        <v>81</v>
      </c>
      <c r="AY277" s="14" t="s">
        <v>194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4" t="s">
        <v>81</v>
      </c>
      <c r="BK277" s="217">
        <f>ROUND(I277*H277,2)</f>
        <v>0</v>
      </c>
      <c r="BL277" s="14" t="s">
        <v>81</v>
      </c>
      <c r="BM277" s="216" t="s">
        <v>1887</v>
      </c>
    </row>
    <row r="278" spans="1:65" s="2" customFormat="1" ht="21.75" customHeight="1">
      <c r="A278" s="35"/>
      <c r="B278" s="36"/>
      <c r="C278" s="232" t="s">
        <v>1888</v>
      </c>
      <c r="D278" s="232" t="s">
        <v>408</v>
      </c>
      <c r="E278" s="233" t="s">
        <v>1889</v>
      </c>
      <c r="F278" s="234" t="s">
        <v>1890</v>
      </c>
      <c r="G278" s="235" t="s">
        <v>287</v>
      </c>
      <c r="H278" s="236">
        <v>2</v>
      </c>
      <c r="I278" s="237"/>
      <c r="J278" s="238">
        <f>ROUND(I278*H278,2)</f>
        <v>0</v>
      </c>
      <c r="K278" s="239"/>
      <c r="L278" s="41"/>
      <c r="M278" s="240" t="s">
        <v>1</v>
      </c>
      <c r="N278" s="241" t="s">
        <v>39</v>
      </c>
      <c r="O278" s="88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6" t="s">
        <v>81</v>
      </c>
      <c r="AT278" s="216" t="s">
        <v>408</v>
      </c>
      <c r="AU278" s="216" t="s">
        <v>81</v>
      </c>
      <c r="AY278" s="14" t="s">
        <v>194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4" t="s">
        <v>81</v>
      </c>
      <c r="BK278" s="217">
        <f>ROUND(I278*H278,2)</f>
        <v>0</v>
      </c>
      <c r="BL278" s="14" t="s">
        <v>81</v>
      </c>
      <c r="BM278" s="216" t="s">
        <v>1891</v>
      </c>
    </row>
    <row r="279" spans="1:65" s="2" customFormat="1" ht="21.75" customHeight="1">
      <c r="A279" s="35"/>
      <c r="B279" s="36"/>
      <c r="C279" s="232" t="s">
        <v>1892</v>
      </c>
      <c r="D279" s="232" t="s">
        <v>408</v>
      </c>
      <c r="E279" s="233" t="s">
        <v>1893</v>
      </c>
      <c r="F279" s="234" t="s">
        <v>1894</v>
      </c>
      <c r="G279" s="235" t="s">
        <v>287</v>
      </c>
      <c r="H279" s="236">
        <v>2</v>
      </c>
      <c r="I279" s="237"/>
      <c r="J279" s="238">
        <f>ROUND(I279*H279,2)</f>
        <v>0</v>
      </c>
      <c r="K279" s="239"/>
      <c r="L279" s="41"/>
      <c r="M279" s="240" t="s">
        <v>1</v>
      </c>
      <c r="N279" s="241" t="s">
        <v>39</v>
      </c>
      <c r="O279" s="88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6" t="s">
        <v>81</v>
      </c>
      <c r="AT279" s="216" t="s">
        <v>408</v>
      </c>
      <c r="AU279" s="216" t="s">
        <v>81</v>
      </c>
      <c r="AY279" s="14" t="s">
        <v>194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4" t="s">
        <v>81</v>
      </c>
      <c r="BK279" s="217">
        <f>ROUND(I279*H279,2)</f>
        <v>0</v>
      </c>
      <c r="BL279" s="14" t="s">
        <v>81</v>
      </c>
      <c r="BM279" s="216" t="s">
        <v>1895</v>
      </c>
    </row>
    <row r="280" spans="1:65" s="2" customFormat="1" ht="21.75" customHeight="1">
      <c r="A280" s="35"/>
      <c r="B280" s="36"/>
      <c r="C280" s="232" t="s">
        <v>1896</v>
      </c>
      <c r="D280" s="232" t="s">
        <v>408</v>
      </c>
      <c r="E280" s="233" t="s">
        <v>1897</v>
      </c>
      <c r="F280" s="234" t="s">
        <v>1898</v>
      </c>
      <c r="G280" s="235" t="s">
        <v>287</v>
      </c>
      <c r="H280" s="236">
        <v>2</v>
      </c>
      <c r="I280" s="237"/>
      <c r="J280" s="238">
        <f>ROUND(I280*H280,2)</f>
        <v>0</v>
      </c>
      <c r="K280" s="239"/>
      <c r="L280" s="41"/>
      <c r="M280" s="240" t="s">
        <v>1</v>
      </c>
      <c r="N280" s="241" t="s">
        <v>39</v>
      </c>
      <c r="O280" s="88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6" t="s">
        <v>81</v>
      </c>
      <c r="AT280" s="216" t="s">
        <v>408</v>
      </c>
      <c r="AU280" s="216" t="s">
        <v>81</v>
      </c>
      <c r="AY280" s="14" t="s">
        <v>194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4" t="s">
        <v>81</v>
      </c>
      <c r="BK280" s="217">
        <f>ROUND(I280*H280,2)</f>
        <v>0</v>
      </c>
      <c r="BL280" s="14" t="s">
        <v>81</v>
      </c>
      <c r="BM280" s="216" t="s">
        <v>1899</v>
      </c>
    </row>
    <row r="281" spans="1:65" s="2" customFormat="1" ht="21.75" customHeight="1">
      <c r="A281" s="35"/>
      <c r="B281" s="36"/>
      <c r="C281" s="232" t="s">
        <v>1900</v>
      </c>
      <c r="D281" s="232" t="s">
        <v>408</v>
      </c>
      <c r="E281" s="233" t="s">
        <v>1901</v>
      </c>
      <c r="F281" s="234" t="s">
        <v>1902</v>
      </c>
      <c r="G281" s="235" t="s">
        <v>287</v>
      </c>
      <c r="H281" s="236">
        <v>2</v>
      </c>
      <c r="I281" s="237"/>
      <c r="J281" s="238">
        <f>ROUND(I281*H281,2)</f>
        <v>0</v>
      </c>
      <c r="K281" s="239"/>
      <c r="L281" s="41"/>
      <c r="M281" s="240" t="s">
        <v>1</v>
      </c>
      <c r="N281" s="241" t="s">
        <v>39</v>
      </c>
      <c r="O281" s="88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6" t="s">
        <v>81</v>
      </c>
      <c r="AT281" s="216" t="s">
        <v>408</v>
      </c>
      <c r="AU281" s="216" t="s">
        <v>81</v>
      </c>
      <c r="AY281" s="14" t="s">
        <v>194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4" t="s">
        <v>81</v>
      </c>
      <c r="BK281" s="217">
        <f>ROUND(I281*H281,2)</f>
        <v>0</v>
      </c>
      <c r="BL281" s="14" t="s">
        <v>81</v>
      </c>
      <c r="BM281" s="216" t="s">
        <v>1903</v>
      </c>
    </row>
    <row r="282" spans="1:65" s="2" customFormat="1" ht="21.75" customHeight="1">
      <c r="A282" s="35"/>
      <c r="B282" s="36"/>
      <c r="C282" s="232" t="s">
        <v>1904</v>
      </c>
      <c r="D282" s="232" t="s">
        <v>408</v>
      </c>
      <c r="E282" s="233" t="s">
        <v>1905</v>
      </c>
      <c r="F282" s="234" t="s">
        <v>1906</v>
      </c>
      <c r="G282" s="235" t="s">
        <v>287</v>
      </c>
      <c r="H282" s="236">
        <v>2</v>
      </c>
      <c r="I282" s="237"/>
      <c r="J282" s="238">
        <f>ROUND(I282*H282,2)</f>
        <v>0</v>
      </c>
      <c r="K282" s="239"/>
      <c r="L282" s="41"/>
      <c r="M282" s="240" t="s">
        <v>1</v>
      </c>
      <c r="N282" s="241" t="s">
        <v>39</v>
      </c>
      <c r="O282" s="88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6" t="s">
        <v>81</v>
      </c>
      <c r="AT282" s="216" t="s">
        <v>408</v>
      </c>
      <c r="AU282" s="216" t="s">
        <v>81</v>
      </c>
      <c r="AY282" s="14" t="s">
        <v>194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4" t="s">
        <v>81</v>
      </c>
      <c r="BK282" s="217">
        <f>ROUND(I282*H282,2)</f>
        <v>0</v>
      </c>
      <c r="BL282" s="14" t="s">
        <v>81</v>
      </c>
      <c r="BM282" s="216" t="s">
        <v>1907</v>
      </c>
    </row>
    <row r="283" spans="1:65" s="2" customFormat="1" ht="33" customHeight="1">
      <c r="A283" s="35"/>
      <c r="B283" s="36"/>
      <c r="C283" s="232" t="s">
        <v>1908</v>
      </c>
      <c r="D283" s="232" t="s">
        <v>408</v>
      </c>
      <c r="E283" s="233" t="s">
        <v>1909</v>
      </c>
      <c r="F283" s="234" t="s">
        <v>1910</v>
      </c>
      <c r="G283" s="235" t="s">
        <v>941</v>
      </c>
      <c r="H283" s="236">
        <v>2</v>
      </c>
      <c r="I283" s="237"/>
      <c r="J283" s="238">
        <f>ROUND(I283*H283,2)</f>
        <v>0</v>
      </c>
      <c r="K283" s="239"/>
      <c r="L283" s="41"/>
      <c r="M283" s="240" t="s">
        <v>1</v>
      </c>
      <c r="N283" s="241" t="s">
        <v>39</v>
      </c>
      <c r="O283" s="88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6" t="s">
        <v>81</v>
      </c>
      <c r="AT283" s="216" t="s">
        <v>408</v>
      </c>
      <c r="AU283" s="216" t="s">
        <v>81</v>
      </c>
      <c r="AY283" s="14" t="s">
        <v>194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4" t="s">
        <v>81</v>
      </c>
      <c r="BK283" s="217">
        <f>ROUND(I283*H283,2)</f>
        <v>0</v>
      </c>
      <c r="BL283" s="14" t="s">
        <v>81</v>
      </c>
      <c r="BM283" s="216" t="s">
        <v>1911</v>
      </c>
    </row>
    <row r="284" spans="1:65" s="2" customFormat="1" ht="21.75" customHeight="1">
      <c r="A284" s="35"/>
      <c r="B284" s="36"/>
      <c r="C284" s="232" t="s">
        <v>1912</v>
      </c>
      <c r="D284" s="232" t="s">
        <v>408</v>
      </c>
      <c r="E284" s="233" t="s">
        <v>1913</v>
      </c>
      <c r="F284" s="234" t="s">
        <v>1914</v>
      </c>
      <c r="G284" s="235" t="s">
        <v>1567</v>
      </c>
      <c r="H284" s="236">
        <v>2</v>
      </c>
      <c r="I284" s="237"/>
      <c r="J284" s="238">
        <f>ROUND(I284*H284,2)</f>
        <v>0</v>
      </c>
      <c r="K284" s="239"/>
      <c r="L284" s="41"/>
      <c r="M284" s="240" t="s">
        <v>1</v>
      </c>
      <c r="N284" s="241" t="s">
        <v>39</v>
      </c>
      <c r="O284" s="88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6" t="s">
        <v>81</v>
      </c>
      <c r="AT284" s="216" t="s">
        <v>408</v>
      </c>
      <c r="AU284" s="216" t="s">
        <v>81</v>
      </c>
      <c r="AY284" s="14" t="s">
        <v>194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4" t="s">
        <v>81</v>
      </c>
      <c r="BK284" s="217">
        <f>ROUND(I284*H284,2)</f>
        <v>0</v>
      </c>
      <c r="BL284" s="14" t="s">
        <v>81</v>
      </c>
      <c r="BM284" s="216" t="s">
        <v>1915</v>
      </c>
    </row>
    <row r="285" spans="1:65" s="2" customFormat="1" ht="44.25" customHeight="1">
      <c r="A285" s="35"/>
      <c r="B285" s="36"/>
      <c r="C285" s="203" t="s">
        <v>1916</v>
      </c>
      <c r="D285" s="203" t="s">
        <v>190</v>
      </c>
      <c r="E285" s="204" t="s">
        <v>1917</v>
      </c>
      <c r="F285" s="205" t="s">
        <v>1918</v>
      </c>
      <c r="G285" s="206" t="s">
        <v>287</v>
      </c>
      <c r="H285" s="207">
        <v>3</v>
      </c>
      <c r="I285" s="208"/>
      <c r="J285" s="209">
        <f>ROUND(I285*H285,2)</f>
        <v>0</v>
      </c>
      <c r="K285" s="210"/>
      <c r="L285" s="211"/>
      <c r="M285" s="212" t="s">
        <v>1</v>
      </c>
      <c r="N285" s="213" t="s">
        <v>39</v>
      </c>
      <c r="O285" s="88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6" t="s">
        <v>316</v>
      </c>
      <c r="AT285" s="216" t="s">
        <v>190</v>
      </c>
      <c r="AU285" s="216" t="s">
        <v>81</v>
      </c>
      <c r="AY285" s="14" t="s">
        <v>194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4" t="s">
        <v>81</v>
      </c>
      <c r="BK285" s="217">
        <f>ROUND(I285*H285,2)</f>
        <v>0</v>
      </c>
      <c r="BL285" s="14" t="s">
        <v>316</v>
      </c>
      <c r="BM285" s="216" t="s">
        <v>1919</v>
      </c>
    </row>
    <row r="286" spans="1:65" s="2" customFormat="1" ht="44.25" customHeight="1">
      <c r="A286" s="35"/>
      <c r="B286" s="36"/>
      <c r="C286" s="203" t="s">
        <v>1920</v>
      </c>
      <c r="D286" s="203" t="s">
        <v>190</v>
      </c>
      <c r="E286" s="204" t="s">
        <v>1921</v>
      </c>
      <c r="F286" s="205" t="s">
        <v>1922</v>
      </c>
      <c r="G286" s="206" t="s">
        <v>287</v>
      </c>
      <c r="H286" s="207">
        <v>6</v>
      </c>
      <c r="I286" s="208"/>
      <c r="J286" s="209">
        <f>ROUND(I286*H286,2)</f>
        <v>0</v>
      </c>
      <c r="K286" s="210"/>
      <c r="L286" s="211"/>
      <c r="M286" s="212" t="s">
        <v>1</v>
      </c>
      <c r="N286" s="213" t="s">
        <v>39</v>
      </c>
      <c r="O286" s="88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6" t="s">
        <v>316</v>
      </c>
      <c r="AT286" s="216" t="s">
        <v>190</v>
      </c>
      <c r="AU286" s="216" t="s">
        <v>81</v>
      </c>
      <c r="AY286" s="14" t="s">
        <v>194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4" t="s">
        <v>81</v>
      </c>
      <c r="BK286" s="217">
        <f>ROUND(I286*H286,2)</f>
        <v>0</v>
      </c>
      <c r="BL286" s="14" t="s">
        <v>316</v>
      </c>
      <c r="BM286" s="216" t="s">
        <v>1923</v>
      </c>
    </row>
    <row r="287" spans="1:65" s="2" customFormat="1" ht="21.75" customHeight="1">
      <c r="A287" s="35"/>
      <c r="B287" s="36"/>
      <c r="C287" s="232" t="s">
        <v>1924</v>
      </c>
      <c r="D287" s="232" t="s">
        <v>408</v>
      </c>
      <c r="E287" s="233" t="s">
        <v>1925</v>
      </c>
      <c r="F287" s="234" t="s">
        <v>1926</v>
      </c>
      <c r="G287" s="235" t="s">
        <v>287</v>
      </c>
      <c r="H287" s="236">
        <v>3</v>
      </c>
      <c r="I287" s="237"/>
      <c r="J287" s="238">
        <f>ROUND(I287*H287,2)</f>
        <v>0</v>
      </c>
      <c r="K287" s="239"/>
      <c r="L287" s="41"/>
      <c r="M287" s="240" t="s">
        <v>1</v>
      </c>
      <c r="N287" s="241" t="s">
        <v>39</v>
      </c>
      <c r="O287" s="88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6" t="s">
        <v>201</v>
      </c>
      <c r="AT287" s="216" t="s">
        <v>408</v>
      </c>
      <c r="AU287" s="216" t="s">
        <v>81</v>
      </c>
      <c r="AY287" s="14" t="s">
        <v>194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4" t="s">
        <v>81</v>
      </c>
      <c r="BK287" s="217">
        <f>ROUND(I287*H287,2)</f>
        <v>0</v>
      </c>
      <c r="BL287" s="14" t="s">
        <v>201</v>
      </c>
      <c r="BM287" s="216" t="s">
        <v>1927</v>
      </c>
    </row>
    <row r="288" spans="1:65" s="2" customFormat="1" ht="21.75" customHeight="1">
      <c r="A288" s="35"/>
      <c r="B288" s="36"/>
      <c r="C288" s="232" t="s">
        <v>1928</v>
      </c>
      <c r="D288" s="232" t="s">
        <v>408</v>
      </c>
      <c r="E288" s="233" t="s">
        <v>1929</v>
      </c>
      <c r="F288" s="234" t="s">
        <v>1930</v>
      </c>
      <c r="G288" s="235" t="s">
        <v>287</v>
      </c>
      <c r="H288" s="236">
        <v>2</v>
      </c>
      <c r="I288" s="237"/>
      <c r="J288" s="238">
        <f>ROUND(I288*H288,2)</f>
        <v>0</v>
      </c>
      <c r="K288" s="239"/>
      <c r="L288" s="41"/>
      <c r="M288" s="240" t="s">
        <v>1</v>
      </c>
      <c r="N288" s="241" t="s">
        <v>39</v>
      </c>
      <c r="O288" s="88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6" t="s">
        <v>81</v>
      </c>
      <c r="AT288" s="216" t="s">
        <v>408</v>
      </c>
      <c r="AU288" s="216" t="s">
        <v>81</v>
      </c>
      <c r="AY288" s="14" t="s">
        <v>194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4" t="s">
        <v>81</v>
      </c>
      <c r="BK288" s="217">
        <f>ROUND(I288*H288,2)</f>
        <v>0</v>
      </c>
      <c r="BL288" s="14" t="s">
        <v>81</v>
      </c>
      <c r="BM288" s="216" t="s">
        <v>1931</v>
      </c>
    </row>
    <row r="289" spans="1:65" s="2" customFormat="1" ht="55.5" customHeight="1">
      <c r="A289" s="35"/>
      <c r="B289" s="36"/>
      <c r="C289" s="203" t="s">
        <v>1932</v>
      </c>
      <c r="D289" s="203" t="s">
        <v>190</v>
      </c>
      <c r="E289" s="204" t="s">
        <v>1933</v>
      </c>
      <c r="F289" s="205" t="s">
        <v>1934</v>
      </c>
      <c r="G289" s="206" t="s">
        <v>287</v>
      </c>
      <c r="H289" s="207">
        <v>6</v>
      </c>
      <c r="I289" s="208"/>
      <c r="J289" s="209">
        <f>ROUND(I289*H289,2)</f>
        <v>0</v>
      </c>
      <c r="K289" s="210"/>
      <c r="L289" s="211"/>
      <c r="M289" s="212" t="s">
        <v>1</v>
      </c>
      <c r="N289" s="213" t="s">
        <v>39</v>
      </c>
      <c r="O289" s="88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6" t="s">
        <v>316</v>
      </c>
      <c r="AT289" s="216" t="s">
        <v>190</v>
      </c>
      <c r="AU289" s="216" t="s">
        <v>81</v>
      </c>
      <c r="AY289" s="14" t="s">
        <v>194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4" t="s">
        <v>81</v>
      </c>
      <c r="BK289" s="217">
        <f>ROUND(I289*H289,2)</f>
        <v>0</v>
      </c>
      <c r="BL289" s="14" t="s">
        <v>316</v>
      </c>
      <c r="BM289" s="216" t="s">
        <v>1935</v>
      </c>
    </row>
    <row r="290" spans="1:65" s="2" customFormat="1" ht="33" customHeight="1">
      <c r="A290" s="35"/>
      <c r="B290" s="36"/>
      <c r="C290" s="203" t="s">
        <v>1936</v>
      </c>
      <c r="D290" s="203" t="s">
        <v>190</v>
      </c>
      <c r="E290" s="204" t="s">
        <v>1937</v>
      </c>
      <c r="F290" s="205" t="s">
        <v>1938</v>
      </c>
      <c r="G290" s="206" t="s">
        <v>287</v>
      </c>
      <c r="H290" s="207">
        <v>6</v>
      </c>
      <c r="I290" s="208"/>
      <c r="J290" s="209">
        <f>ROUND(I290*H290,2)</f>
        <v>0</v>
      </c>
      <c r="K290" s="210"/>
      <c r="L290" s="211"/>
      <c r="M290" s="212" t="s">
        <v>1</v>
      </c>
      <c r="N290" s="213" t="s">
        <v>39</v>
      </c>
      <c r="O290" s="88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6" t="s">
        <v>83</v>
      </c>
      <c r="AT290" s="216" t="s">
        <v>190</v>
      </c>
      <c r="AU290" s="216" t="s">
        <v>81</v>
      </c>
      <c r="AY290" s="14" t="s">
        <v>194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4" t="s">
        <v>81</v>
      </c>
      <c r="BK290" s="217">
        <f>ROUND(I290*H290,2)</f>
        <v>0</v>
      </c>
      <c r="BL290" s="14" t="s">
        <v>81</v>
      </c>
      <c r="BM290" s="216" t="s">
        <v>1939</v>
      </c>
    </row>
    <row r="291" spans="1:65" s="2" customFormat="1" ht="33" customHeight="1">
      <c r="A291" s="35"/>
      <c r="B291" s="36"/>
      <c r="C291" s="203" t="s">
        <v>1940</v>
      </c>
      <c r="D291" s="203" t="s">
        <v>190</v>
      </c>
      <c r="E291" s="204" t="s">
        <v>1941</v>
      </c>
      <c r="F291" s="205" t="s">
        <v>1942</v>
      </c>
      <c r="G291" s="206" t="s">
        <v>287</v>
      </c>
      <c r="H291" s="207">
        <v>2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39</v>
      </c>
      <c r="O291" s="88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6" t="s">
        <v>83</v>
      </c>
      <c r="AT291" s="216" t="s">
        <v>190</v>
      </c>
      <c r="AU291" s="216" t="s">
        <v>81</v>
      </c>
      <c r="AY291" s="14" t="s">
        <v>194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4" t="s">
        <v>81</v>
      </c>
      <c r="BK291" s="217">
        <f>ROUND(I291*H291,2)</f>
        <v>0</v>
      </c>
      <c r="BL291" s="14" t="s">
        <v>81</v>
      </c>
      <c r="BM291" s="216" t="s">
        <v>1943</v>
      </c>
    </row>
    <row r="292" spans="1:65" s="2" customFormat="1" ht="33" customHeight="1">
      <c r="A292" s="35"/>
      <c r="B292" s="36"/>
      <c r="C292" s="203" t="s">
        <v>1944</v>
      </c>
      <c r="D292" s="203" t="s">
        <v>190</v>
      </c>
      <c r="E292" s="204" t="s">
        <v>1945</v>
      </c>
      <c r="F292" s="205" t="s">
        <v>1946</v>
      </c>
      <c r="G292" s="206" t="s">
        <v>287</v>
      </c>
      <c r="H292" s="207">
        <v>3</v>
      </c>
      <c r="I292" s="208"/>
      <c r="J292" s="209">
        <f>ROUND(I292*H292,2)</f>
        <v>0</v>
      </c>
      <c r="K292" s="210"/>
      <c r="L292" s="211"/>
      <c r="M292" s="212" t="s">
        <v>1</v>
      </c>
      <c r="N292" s="213" t="s">
        <v>39</v>
      </c>
      <c r="O292" s="88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6" t="s">
        <v>83</v>
      </c>
      <c r="AT292" s="216" t="s">
        <v>190</v>
      </c>
      <c r="AU292" s="216" t="s">
        <v>81</v>
      </c>
      <c r="AY292" s="14" t="s">
        <v>194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4" t="s">
        <v>81</v>
      </c>
      <c r="BK292" s="217">
        <f>ROUND(I292*H292,2)</f>
        <v>0</v>
      </c>
      <c r="BL292" s="14" t="s">
        <v>81</v>
      </c>
      <c r="BM292" s="216" t="s">
        <v>1947</v>
      </c>
    </row>
    <row r="293" spans="1:65" s="2" customFormat="1" ht="33" customHeight="1">
      <c r="A293" s="35"/>
      <c r="B293" s="36"/>
      <c r="C293" s="203" t="s">
        <v>1948</v>
      </c>
      <c r="D293" s="203" t="s">
        <v>190</v>
      </c>
      <c r="E293" s="204" t="s">
        <v>1949</v>
      </c>
      <c r="F293" s="205" t="s">
        <v>1950</v>
      </c>
      <c r="G293" s="206" t="s">
        <v>287</v>
      </c>
      <c r="H293" s="207">
        <v>3</v>
      </c>
      <c r="I293" s="208"/>
      <c r="J293" s="209">
        <f>ROUND(I293*H293,2)</f>
        <v>0</v>
      </c>
      <c r="K293" s="210"/>
      <c r="L293" s="211"/>
      <c r="M293" s="212" t="s">
        <v>1</v>
      </c>
      <c r="N293" s="213" t="s">
        <v>39</v>
      </c>
      <c r="O293" s="88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6" t="s">
        <v>83</v>
      </c>
      <c r="AT293" s="216" t="s">
        <v>190</v>
      </c>
      <c r="AU293" s="216" t="s">
        <v>81</v>
      </c>
      <c r="AY293" s="14" t="s">
        <v>194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4" t="s">
        <v>81</v>
      </c>
      <c r="BK293" s="217">
        <f>ROUND(I293*H293,2)</f>
        <v>0</v>
      </c>
      <c r="BL293" s="14" t="s">
        <v>81</v>
      </c>
      <c r="BM293" s="216" t="s">
        <v>1951</v>
      </c>
    </row>
    <row r="294" spans="1:65" s="2" customFormat="1" ht="33" customHeight="1">
      <c r="A294" s="35"/>
      <c r="B294" s="36"/>
      <c r="C294" s="203" t="s">
        <v>1952</v>
      </c>
      <c r="D294" s="203" t="s">
        <v>190</v>
      </c>
      <c r="E294" s="204" t="s">
        <v>1953</v>
      </c>
      <c r="F294" s="205" t="s">
        <v>1954</v>
      </c>
      <c r="G294" s="206" t="s">
        <v>287</v>
      </c>
      <c r="H294" s="207">
        <v>5</v>
      </c>
      <c r="I294" s="208"/>
      <c r="J294" s="209">
        <f>ROUND(I294*H294,2)</f>
        <v>0</v>
      </c>
      <c r="K294" s="210"/>
      <c r="L294" s="211"/>
      <c r="M294" s="212" t="s">
        <v>1</v>
      </c>
      <c r="N294" s="213" t="s">
        <v>39</v>
      </c>
      <c r="O294" s="88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6" t="s">
        <v>83</v>
      </c>
      <c r="AT294" s="216" t="s">
        <v>190</v>
      </c>
      <c r="AU294" s="216" t="s">
        <v>81</v>
      </c>
      <c r="AY294" s="14" t="s">
        <v>194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4" t="s">
        <v>81</v>
      </c>
      <c r="BK294" s="217">
        <f>ROUND(I294*H294,2)</f>
        <v>0</v>
      </c>
      <c r="BL294" s="14" t="s">
        <v>81</v>
      </c>
      <c r="BM294" s="216" t="s">
        <v>1955</v>
      </c>
    </row>
    <row r="295" spans="1:65" s="2" customFormat="1" ht="33" customHeight="1">
      <c r="A295" s="35"/>
      <c r="B295" s="36"/>
      <c r="C295" s="203" t="s">
        <v>1956</v>
      </c>
      <c r="D295" s="203" t="s">
        <v>190</v>
      </c>
      <c r="E295" s="204" t="s">
        <v>1957</v>
      </c>
      <c r="F295" s="205" t="s">
        <v>1958</v>
      </c>
      <c r="G295" s="206" t="s">
        <v>287</v>
      </c>
      <c r="H295" s="207">
        <v>3</v>
      </c>
      <c r="I295" s="208"/>
      <c r="J295" s="209">
        <f>ROUND(I295*H295,2)</f>
        <v>0</v>
      </c>
      <c r="K295" s="210"/>
      <c r="L295" s="211"/>
      <c r="M295" s="212" t="s">
        <v>1</v>
      </c>
      <c r="N295" s="213" t="s">
        <v>39</v>
      </c>
      <c r="O295" s="88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6" t="s">
        <v>83</v>
      </c>
      <c r="AT295" s="216" t="s">
        <v>190</v>
      </c>
      <c r="AU295" s="216" t="s">
        <v>81</v>
      </c>
      <c r="AY295" s="14" t="s">
        <v>194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4" t="s">
        <v>81</v>
      </c>
      <c r="BK295" s="217">
        <f>ROUND(I295*H295,2)</f>
        <v>0</v>
      </c>
      <c r="BL295" s="14" t="s">
        <v>81</v>
      </c>
      <c r="BM295" s="216" t="s">
        <v>1959</v>
      </c>
    </row>
    <row r="296" spans="1:65" s="2" customFormat="1" ht="21.75" customHeight="1">
      <c r="A296" s="35"/>
      <c r="B296" s="36"/>
      <c r="C296" s="232" t="s">
        <v>1960</v>
      </c>
      <c r="D296" s="232" t="s">
        <v>408</v>
      </c>
      <c r="E296" s="233" t="s">
        <v>918</v>
      </c>
      <c r="F296" s="234" t="s">
        <v>919</v>
      </c>
      <c r="G296" s="235" t="s">
        <v>287</v>
      </c>
      <c r="H296" s="236">
        <v>8</v>
      </c>
      <c r="I296" s="237"/>
      <c r="J296" s="238">
        <f>ROUND(I296*H296,2)</f>
        <v>0</v>
      </c>
      <c r="K296" s="239"/>
      <c r="L296" s="41"/>
      <c r="M296" s="240" t="s">
        <v>1</v>
      </c>
      <c r="N296" s="241" t="s">
        <v>39</v>
      </c>
      <c r="O296" s="88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6" t="s">
        <v>201</v>
      </c>
      <c r="AT296" s="216" t="s">
        <v>408</v>
      </c>
      <c r="AU296" s="216" t="s">
        <v>81</v>
      </c>
      <c r="AY296" s="14" t="s">
        <v>194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4" t="s">
        <v>81</v>
      </c>
      <c r="BK296" s="217">
        <f>ROUND(I296*H296,2)</f>
        <v>0</v>
      </c>
      <c r="BL296" s="14" t="s">
        <v>201</v>
      </c>
      <c r="BM296" s="216" t="s">
        <v>1961</v>
      </c>
    </row>
    <row r="297" spans="1:65" s="2" customFormat="1" ht="21.75" customHeight="1">
      <c r="A297" s="35"/>
      <c r="B297" s="36"/>
      <c r="C297" s="232" t="s">
        <v>1962</v>
      </c>
      <c r="D297" s="232" t="s">
        <v>408</v>
      </c>
      <c r="E297" s="233" t="s">
        <v>1963</v>
      </c>
      <c r="F297" s="234" t="s">
        <v>1964</v>
      </c>
      <c r="G297" s="235" t="s">
        <v>287</v>
      </c>
      <c r="H297" s="236">
        <v>14</v>
      </c>
      <c r="I297" s="237"/>
      <c r="J297" s="238">
        <f>ROUND(I297*H297,2)</f>
        <v>0</v>
      </c>
      <c r="K297" s="239"/>
      <c r="L297" s="41"/>
      <c r="M297" s="240" t="s">
        <v>1</v>
      </c>
      <c r="N297" s="241" t="s">
        <v>39</v>
      </c>
      <c r="O297" s="88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6" t="s">
        <v>81</v>
      </c>
      <c r="AT297" s="216" t="s">
        <v>408</v>
      </c>
      <c r="AU297" s="216" t="s">
        <v>81</v>
      </c>
      <c r="AY297" s="14" t="s">
        <v>194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4" t="s">
        <v>81</v>
      </c>
      <c r="BK297" s="217">
        <f>ROUND(I297*H297,2)</f>
        <v>0</v>
      </c>
      <c r="BL297" s="14" t="s">
        <v>81</v>
      </c>
      <c r="BM297" s="216" t="s">
        <v>1965</v>
      </c>
    </row>
    <row r="298" spans="1:65" s="2" customFormat="1" ht="44.25" customHeight="1">
      <c r="A298" s="35"/>
      <c r="B298" s="36"/>
      <c r="C298" s="203" t="s">
        <v>1966</v>
      </c>
      <c r="D298" s="203" t="s">
        <v>190</v>
      </c>
      <c r="E298" s="204" t="s">
        <v>1967</v>
      </c>
      <c r="F298" s="205" t="s">
        <v>1968</v>
      </c>
      <c r="G298" s="206" t="s">
        <v>287</v>
      </c>
      <c r="H298" s="207">
        <v>16</v>
      </c>
      <c r="I298" s="208"/>
      <c r="J298" s="209">
        <f>ROUND(I298*H298,2)</f>
        <v>0</v>
      </c>
      <c r="K298" s="210"/>
      <c r="L298" s="211"/>
      <c r="M298" s="212" t="s">
        <v>1</v>
      </c>
      <c r="N298" s="213" t="s">
        <v>39</v>
      </c>
      <c r="O298" s="88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6" t="s">
        <v>316</v>
      </c>
      <c r="AT298" s="216" t="s">
        <v>190</v>
      </c>
      <c r="AU298" s="216" t="s">
        <v>81</v>
      </c>
      <c r="AY298" s="14" t="s">
        <v>194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4" t="s">
        <v>81</v>
      </c>
      <c r="BK298" s="217">
        <f>ROUND(I298*H298,2)</f>
        <v>0</v>
      </c>
      <c r="BL298" s="14" t="s">
        <v>316</v>
      </c>
      <c r="BM298" s="216" t="s">
        <v>1969</v>
      </c>
    </row>
    <row r="299" spans="1:65" s="2" customFormat="1" ht="33" customHeight="1">
      <c r="A299" s="35"/>
      <c r="B299" s="36"/>
      <c r="C299" s="232" t="s">
        <v>1970</v>
      </c>
      <c r="D299" s="232" t="s">
        <v>408</v>
      </c>
      <c r="E299" s="233" t="s">
        <v>1971</v>
      </c>
      <c r="F299" s="234" t="s">
        <v>1972</v>
      </c>
      <c r="G299" s="235" t="s">
        <v>287</v>
      </c>
      <c r="H299" s="236">
        <v>16</v>
      </c>
      <c r="I299" s="237"/>
      <c r="J299" s="238">
        <f>ROUND(I299*H299,2)</f>
        <v>0</v>
      </c>
      <c r="K299" s="239"/>
      <c r="L299" s="41"/>
      <c r="M299" s="240" t="s">
        <v>1</v>
      </c>
      <c r="N299" s="241" t="s">
        <v>39</v>
      </c>
      <c r="O299" s="88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6" t="s">
        <v>81</v>
      </c>
      <c r="AT299" s="216" t="s">
        <v>408</v>
      </c>
      <c r="AU299" s="216" t="s">
        <v>81</v>
      </c>
      <c r="AY299" s="14" t="s">
        <v>194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4" t="s">
        <v>81</v>
      </c>
      <c r="BK299" s="217">
        <f>ROUND(I299*H299,2)</f>
        <v>0</v>
      </c>
      <c r="BL299" s="14" t="s">
        <v>81</v>
      </c>
      <c r="BM299" s="216" t="s">
        <v>1973</v>
      </c>
    </row>
    <row r="300" spans="1:65" s="2" customFormat="1" ht="16.5" customHeight="1">
      <c r="A300" s="35"/>
      <c r="B300" s="36"/>
      <c r="C300" s="203" t="s">
        <v>1974</v>
      </c>
      <c r="D300" s="203" t="s">
        <v>190</v>
      </c>
      <c r="E300" s="204" t="s">
        <v>1975</v>
      </c>
      <c r="F300" s="205" t="s">
        <v>1976</v>
      </c>
      <c r="G300" s="206" t="s">
        <v>287</v>
      </c>
      <c r="H300" s="207">
        <v>2</v>
      </c>
      <c r="I300" s="208"/>
      <c r="J300" s="209">
        <f>ROUND(I300*H300,2)</f>
        <v>0</v>
      </c>
      <c r="K300" s="210"/>
      <c r="L300" s="211"/>
      <c r="M300" s="212" t="s">
        <v>1</v>
      </c>
      <c r="N300" s="213" t="s">
        <v>39</v>
      </c>
      <c r="O300" s="88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6" t="s">
        <v>83</v>
      </c>
      <c r="AT300" s="216" t="s">
        <v>190</v>
      </c>
      <c r="AU300" s="216" t="s">
        <v>81</v>
      </c>
      <c r="AY300" s="14" t="s">
        <v>194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4" t="s">
        <v>81</v>
      </c>
      <c r="BK300" s="217">
        <f>ROUND(I300*H300,2)</f>
        <v>0</v>
      </c>
      <c r="BL300" s="14" t="s">
        <v>81</v>
      </c>
      <c r="BM300" s="216" t="s">
        <v>1977</v>
      </c>
    </row>
    <row r="301" spans="1:65" s="2" customFormat="1" ht="21.75" customHeight="1">
      <c r="A301" s="35"/>
      <c r="B301" s="36"/>
      <c r="C301" s="232" t="s">
        <v>1978</v>
      </c>
      <c r="D301" s="232" t="s">
        <v>408</v>
      </c>
      <c r="E301" s="233" t="s">
        <v>1979</v>
      </c>
      <c r="F301" s="234" t="s">
        <v>1980</v>
      </c>
      <c r="G301" s="235" t="s">
        <v>287</v>
      </c>
      <c r="H301" s="236">
        <v>6</v>
      </c>
      <c r="I301" s="237"/>
      <c r="J301" s="238">
        <f>ROUND(I301*H301,2)</f>
        <v>0</v>
      </c>
      <c r="K301" s="239"/>
      <c r="L301" s="41"/>
      <c r="M301" s="240" t="s">
        <v>1</v>
      </c>
      <c r="N301" s="241" t="s">
        <v>39</v>
      </c>
      <c r="O301" s="88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6" t="s">
        <v>201</v>
      </c>
      <c r="AT301" s="216" t="s">
        <v>408</v>
      </c>
      <c r="AU301" s="216" t="s">
        <v>81</v>
      </c>
      <c r="AY301" s="14" t="s">
        <v>194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4" t="s">
        <v>81</v>
      </c>
      <c r="BK301" s="217">
        <f>ROUND(I301*H301,2)</f>
        <v>0</v>
      </c>
      <c r="BL301" s="14" t="s">
        <v>201</v>
      </c>
      <c r="BM301" s="216" t="s">
        <v>1981</v>
      </c>
    </row>
    <row r="302" spans="1:65" s="2" customFormat="1" ht="44.25" customHeight="1">
      <c r="A302" s="35"/>
      <c r="B302" s="36"/>
      <c r="C302" s="232" t="s">
        <v>1982</v>
      </c>
      <c r="D302" s="232" t="s">
        <v>408</v>
      </c>
      <c r="E302" s="233" t="s">
        <v>1983</v>
      </c>
      <c r="F302" s="234" t="s">
        <v>1984</v>
      </c>
      <c r="G302" s="235" t="s">
        <v>287</v>
      </c>
      <c r="H302" s="236">
        <v>2</v>
      </c>
      <c r="I302" s="237"/>
      <c r="J302" s="238">
        <f>ROUND(I302*H302,2)</f>
        <v>0</v>
      </c>
      <c r="K302" s="239"/>
      <c r="L302" s="41"/>
      <c r="M302" s="240" t="s">
        <v>1</v>
      </c>
      <c r="N302" s="241" t="s">
        <v>39</v>
      </c>
      <c r="O302" s="88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6" t="s">
        <v>201</v>
      </c>
      <c r="AT302" s="216" t="s">
        <v>408</v>
      </c>
      <c r="AU302" s="216" t="s">
        <v>81</v>
      </c>
      <c r="AY302" s="14" t="s">
        <v>194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4" t="s">
        <v>81</v>
      </c>
      <c r="BK302" s="217">
        <f>ROUND(I302*H302,2)</f>
        <v>0</v>
      </c>
      <c r="BL302" s="14" t="s">
        <v>201</v>
      </c>
      <c r="BM302" s="216" t="s">
        <v>1985</v>
      </c>
    </row>
    <row r="303" spans="1:65" s="2" customFormat="1" ht="44.25" customHeight="1">
      <c r="A303" s="35"/>
      <c r="B303" s="36"/>
      <c r="C303" s="203" t="s">
        <v>1986</v>
      </c>
      <c r="D303" s="203" t="s">
        <v>190</v>
      </c>
      <c r="E303" s="204" t="s">
        <v>1987</v>
      </c>
      <c r="F303" s="205" t="s">
        <v>1988</v>
      </c>
      <c r="G303" s="206" t="s">
        <v>287</v>
      </c>
      <c r="H303" s="207">
        <v>2</v>
      </c>
      <c r="I303" s="208"/>
      <c r="J303" s="209">
        <f>ROUND(I303*H303,2)</f>
        <v>0</v>
      </c>
      <c r="K303" s="210"/>
      <c r="L303" s="211"/>
      <c r="M303" s="212" t="s">
        <v>1</v>
      </c>
      <c r="N303" s="213" t="s">
        <v>39</v>
      </c>
      <c r="O303" s="88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6" t="s">
        <v>316</v>
      </c>
      <c r="AT303" s="216" t="s">
        <v>190</v>
      </c>
      <c r="AU303" s="216" t="s">
        <v>81</v>
      </c>
      <c r="AY303" s="14" t="s">
        <v>194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4" t="s">
        <v>81</v>
      </c>
      <c r="BK303" s="217">
        <f>ROUND(I303*H303,2)</f>
        <v>0</v>
      </c>
      <c r="BL303" s="14" t="s">
        <v>316</v>
      </c>
      <c r="BM303" s="216" t="s">
        <v>1989</v>
      </c>
    </row>
    <row r="304" spans="1:65" s="2" customFormat="1" ht="44.25" customHeight="1">
      <c r="A304" s="35"/>
      <c r="B304" s="36"/>
      <c r="C304" s="203" t="s">
        <v>1990</v>
      </c>
      <c r="D304" s="203" t="s">
        <v>190</v>
      </c>
      <c r="E304" s="204" t="s">
        <v>1991</v>
      </c>
      <c r="F304" s="205" t="s">
        <v>1992</v>
      </c>
      <c r="G304" s="206" t="s">
        <v>287</v>
      </c>
      <c r="H304" s="207">
        <v>2</v>
      </c>
      <c r="I304" s="208"/>
      <c r="J304" s="209">
        <f>ROUND(I304*H304,2)</f>
        <v>0</v>
      </c>
      <c r="K304" s="210"/>
      <c r="L304" s="211"/>
      <c r="M304" s="212" t="s">
        <v>1</v>
      </c>
      <c r="N304" s="213" t="s">
        <v>39</v>
      </c>
      <c r="O304" s="88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6" t="s">
        <v>316</v>
      </c>
      <c r="AT304" s="216" t="s">
        <v>190</v>
      </c>
      <c r="AU304" s="216" t="s">
        <v>81</v>
      </c>
      <c r="AY304" s="14" t="s">
        <v>194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4" t="s">
        <v>81</v>
      </c>
      <c r="BK304" s="217">
        <f>ROUND(I304*H304,2)</f>
        <v>0</v>
      </c>
      <c r="BL304" s="14" t="s">
        <v>316</v>
      </c>
      <c r="BM304" s="216" t="s">
        <v>1993</v>
      </c>
    </row>
    <row r="305" spans="1:65" s="2" customFormat="1" ht="44.25" customHeight="1">
      <c r="A305" s="35"/>
      <c r="B305" s="36"/>
      <c r="C305" s="203" t="s">
        <v>1994</v>
      </c>
      <c r="D305" s="203" t="s">
        <v>190</v>
      </c>
      <c r="E305" s="204" t="s">
        <v>1995</v>
      </c>
      <c r="F305" s="205" t="s">
        <v>1996</v>
      </c>
      <c r="G305" s="206" t="s">
        <v>287</v>
      </c>
      <c r="H305" s="207">
        <v>1</v>
      </c>
      <c r="I305" s="208"/>
      <c r="J305" s="209">
        <f>ROUND(I305*H305,2)</f>
        <v>0</v>
      </c>
      <c r="K305" s="210"/>
      <c r="L305" s="211"/>
      <c r="M305" s="212" t="s">
        <v>1</v>
      </c>
      <c r="N305" s="213" t="s">
        <v>39</v>
      </c>
      <c r="O305" s="88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6" t="s">
        <v>316</v>
      </c>
      <c r="AT305" s="216" t="s">
        <v>190</v>
      </c>
      <c r="AU305" s="216" t="s">
        <v>81</v>
      </c>
      <c r="AY305" s="14" t="s">
        <v>194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4" t="s">
        <v>81</v>
      </c>
      <c r="BK305" s="217">
        <f>ROUND(I305*H305,2)</f>
        <v>0</v>
      </c>
      <c r="BL305" s="14" t="s">
        <v>316</v>
      </c>
      <c r="BM305" s="216" t="s">
        <v>1997</v>
      </c>
    </row>
    <row r="306" spans="1:65" s="2" customFormat="1" ht="44.25" customHeight="1">
      <c r="A306" s="35"/>
      <c r="B306" s="36"/>
      <c r="C306" s="203" t="s">
        <v>1998</v>
      </c>
      <c r="D306" s="203" t="s">
        <v>190</v>
      </c>
      <c r="E306" s="204" t="s">
        <v>1999</v>
      </c>
      <c r="F306" s="205" t="s">
        <v>2000</v>
      </c>
      <c r="G306" s="206" t="s">
        <v>287</v>
      </c>
      <c r="H306" s="207">
        <v>1</v>
      </c>
      <c r="I306" s="208"/>
      <c r="J306" s="209">
        <f>ROUND(I306*H306,2)</f>
        <v>0</v>
      </c>
      <c r="K306" s="210"/>
      <c r="L306" s="211"/>
      <c r="M306" s="212" t="s">
        <v>1</v>
      </c>
      <c r="N306" s="213" t="s">
        <v>39</v>
      </c>
      <c r="O306" s="88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6" t="s">
        <v>316</v>
      </c>
      <c r="AT306" s="216" t="s">
        <v>190</v>
      </c>
      <c r="AU306" s="216" t="s">
        <v>81</v>
      </c>
      <c r="AY306" s="14" t="s">
        <v>194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4" t="s">
        <v>81</v>
      </c>
      <c r="BK306" s="217">
        <f>ROUND(I306*H306,2)</f>
        <v>0</v>
      </c>
      <c r="BL306" s="14" t="s">
        <v>316</v>
      </c>
      <c r="BM306" s="216" t="s">
        <v>2001</v>
      </c>
    </row>
    <row r="307" spans="1:65" s="2" customFormat="1" ht="33" customHeight="1">
      <c r="A307" s="35"/>
      <c r="B307" s="36"/>
      <c r="C307" s="203" t="s">
        <v>2002</v>
      </c>
      <c r="D307" s="203" t="s">
        <v>190</v>
      </c>
      <c r="E307" s="204" t="s">
        <v>2003</v>
      </c>
      <c r="F307" s="205" t="s">
        <v>2004</v>
      </c>
      <c r="G307" s="206" t="s">
        <v>287</v>
      </c>
      <c r="H307" s="207">
        <v>1</v>
      </c>
      <c r="I307" s="208"/>
      <c r="J307" s="209">
        <f>ROUND(I307*H307,2)</f>
        <v>0</v>
      </c>
      <c r="K307" s="210"/>
      <c r="L307" s="211"/>
      <c r="M307" s="212" t="s">
        <v>1</v>
      </c>
      <c r="N307" s="213" t="s">
        <v>39</v>
      </c>
      <c r="O307" s="88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6" t="s">
        <v>83</v>
      </c>
      <c r="AT307" s="216" t="s">
        <v>190</v>
      </c>
      <c r="AU307" s="216" t="s">
        <v>81</v>
      </c>
      <c r="AY307" s="14" t="s">
        <v>194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4" t="s">
        <v>81</v>
      </c>
      <c r="BK307" s="217">
        <f>ROUND(I307*H307,2)</f>
        <v>0</v>
      </c>
      <c r="BL307" s="14" t="s">
        <v>81</v>
      </c>
      <c r="BM307" s="216" t="s">
        <v>2005</v>
      </c>
    </row>
    <row r="308" spans="1:65" s="2" customFormat="1" ht="21.75" customHeight="1">
      <c r="A308" s="35"/>
      <c r="B308" s="36"/>
      <c r="C308" s="232" t="s">
        <v>2006</v>
      </c>
      <c r="D308" s="232" t="s">
        <v>408</v>
      </c>
      <c r="E308" s="233" t="s">
        <v>2007</v>
      </c>
      <c r="F308" s="234" t="s">
        <v>2008</v>
      </c>
      <c r="G308" s="235" t="s">
        <v>287</v>
      </c>
      <c r="H308" s="236">
        <v>1</v>
      </c>
      <c r="I308" s="237"/>
      <c r="J308" s="238">
        <f>ROUND(I308*H308,2)</f>
        <v>0</v>
      </c>
      <c r="K308" s="239"/>
      <c r="L308" s="41"/>
      <c r="M308" s="240" t="s">
        <v>1</v>
      </c>
      <c r="N308" s="241" t="s">
        <v>39</v>
      </c>
      <c r="O308" s="88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6" t="s">
        <v>81</v>
      </c>
      <c r="AT308" s="216" t="s">
        <v>408</v>
      </c>
      <c r="AU308" s="216" t="s">
        <v>81</v>
      </c>
      <c r="AY308" s="14" t="s">
        <v>194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4" t="s">
        <v>81</v>
      </c>
      <c r="BK308" s="217">
        <f>ROUND(I308*H308,2)</f>
        <v>0</v>
      </c>
      <c r="BL308" s="14" t="s">
        <v>81</v>
      </c>
      <c r="BM308" s="216" t="s">
        <v>2009</v>
      </c>
    </row>
    <row r="309" spans="1:65" s="2" customFormat="1" ht="55.5" customHeight="1">
      <c r="A309" s="35"/>
      <c r="B309" s="36"/>
      <c r="C309" s="203" t="s">
        <v>2010</v>
      </c>
      <c r="D309" s="203" t="s">
        <v>190</v>
      </c>
      <c r="E309" s="204" t="s">
        <v>2011</v>
      </c>
      <c r="F309" s="205" t="s">
        <v>2012</v>
      </c>
      <c r="G309" s="206" t="s">
        <v>287</v>
      </c>
      <c r="H309" s="207">
        <v>20</v>
      </c>
      <c r="I309" s="208"/>
      <c r="J309" s="209">
        <f>ROUND(I309*H309,2)</f>
        <v>0</v>
      </c>
      <c r="K309" s="210"/>
      <c r="L309" s="211"/>
      <c r="M309" s="212" t="s">
        <v>1</v>
      </c>
      <c r="N309" s="213" t="s">
        <v>39</v>
      </c>
      <c r="O309" s="88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6" t="s">
        <v>316</v>
      </c>
      <c r="AT309" s="216" t="s">
        <v>190</v>
      </c>
      <c r="AU309" s="216" t="s">
        <v>81</v>
      </c>
      <c r="AY309" s="14" t="s">
        <v>194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4" t="s">
        <v>81</v>
      </c>
      <c r="BK309" s="217">
        <f>ROUND(I309*H309,2)</f>
        <v>0</v>
      </c>
      <c r="BL309" s="14" t="s">
        <v>316</v>
      </c>
      <c r="BM309" s="216" t="s">
        <v>2013</v>
      </c>
    </row>
    <row r="310" spans="1:65" s="2" customFormat="1" ht="33" customHeight="1">
      <c r="A310" s="35"/>
      <c r="B310" s="36"/>
      <c r="C310" s="203" t="s">
        <v>2014</v>
      </c>
      <c r="D310" s="203" t="s">
        <v>190</v>
      </c>
      <c r="E310" s="204" t="s">
        <v>2015</v>
      </c>
      <c r="F310" s="205" t="s">
        <v>2016</v>
      </c>
      <c r="G310" s="206" t="s">
        <v>193</v>
      </c>
      <c r="H310" s="207">
        <v>9</v>
      </c>
      <c r="I310" s="208"/>
      <c r="J310" s="209">
        <f>ROUND(I310*H310,2)</f>
        <v>0</v>
      </c>
      <c r="K310" s="210"/>
      <c r="L310" s="211"/>
      <c r="M310" s="212" t="s">
        <v>1</v>
      </c>
      <c r="N310" s="213" t="s">
        <v>39</v>
      </c>
      <c r="O310" s="88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6" t="s">
        <v>316</v>
      </c>
      <c r="AT310" s="216" t="s">
        <v>190</v>
      </c>
      <c r="AU310" s="216" t="s">
        <v>81</v>
      </c>
      <c r="AY310" s="14" t="s">
        <v>194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4" t="s">
        <v>81</v>
      </c>
      <c r="BK310" s="217">
        <f>ROUND(I310*H310,2)</f>
        <v>0</v>
      </c>
      <c r="BL310" s="14" t="s">
        <v>316</v>
      </c>
      <c r="BM310" s="216" t="s">
        <v>2017</v>
      </c>
    </row>
    <row r="311" spans="1:65" s="2" customFormat="1" ht="33" customHeight="1">
      <c r="A311" s="35"/>
      <c r="B311" s="36"/>
      <c r="C311" s="232" t="s">
        <v>2018</v>
      </c>
      <c r="D311" s="232" t="s">
        <v>408</v>
      </c>
      <c r="E311" s="233" t="s">
        <v>2019</v>
      </c>
      <c r="F311" s="234" t="s">
        <v>2020</v>
      </c>
      <c r="G311" s="235" t="s">
        <v>193</v>
      </c>
      <c r="H311" s="236">
        <v>4</v>
      </c>
      <c r="I311" s="237"/>
      <c r="J311" s="238">
        <f>ROUND(I311*H311,2)</f>
        <v>0</v>
      </c>
      <c r="K311" s="239"/>
      <c r="L311" s="41"/>
      <c r="M311" s="240" t="s">
        <v>1</v>
      </c>
      <c r="N311" s="241" t="s">
        <v>39</v>
      </c>
      <c r="O311" s="88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6" t="s">
        <v>201</v>
      </c>
      <c r="AT311" s="216" t="s">
        <v>408</v>
      </c>
      <c r="AU311" s="216" t="s">
        <v>81</v>
      </c>
      <c r="AY311" s="14" t="s">
        <v>194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4" t="s">
        <v>81</v>
      </c>
      <c r="BK311" s="217">
        <f>ROUND(I311*H311,2)</f>
        <v>0</v>
      </c>
      <c r="BL311" s="14" t="s">
        <v>201</v>
      </c>
      <c r="BM311" s="216" t="s">
        <v>2021</v>
      </c>
    </row>
    <row r="312" spans="1:65" s="2" customFormat="1" ht="21.75" customHeight="1">
      <c r="A312" s="35"/>
      <c r="B312" s="36"/>
      <c r="C312" s="203" t="s">
        <v>2022</v>
      </c>
      <c r="D312" s="203" t="s">
        <v>190</v>
      </c>
      <c r="E312" s="204" t="s">
        <v>2023</v>
      </c>
      <c r="F312" s="205" t="s">
        <v>2024</v>
      </c>
      <c r="G312" s="206" t="s">
        <v>287</v>
      </c>
      <c r="H312" s="207">
        <v>3</v>
      </c>
      <c r="I312" s="208"/>
      <c r="J312" s="209">
        <f>ROUND(I312*H312,2)</f>
        <v>0</v>
      </c>
      <c r="K312" s="210"/>
      <c r="L312" s="211"/>
      <c r="M312" s="212" t="s">
        <v>1</v>
      </c>
      <c r="N312" s="213" t="s">
        <v>39</v>
      </c>
      <c r="O312" s="88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6" t="s">
        <v>83</v>
      </c>
      <c r="AT312" s="216" t="s">
        <v>190</v>
      </c>
      <c r="AU312" s="216" t="s">
        <v>81</v>
      </c>
      <c r="AY312" s="14" t="s">
        <v>194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4" t="s">
        <v>81</v>
      </c>
      <c r="BK312" s="217">
        <f>ROUND(I312*H312,2)</f>
        <v>0</v>
      </c>
      <c r="BL312" s="14" t="s">
        <v>81</v>
      </c>
      <c r="BM312" s="216" t="s">
        <v>2025</v>
      </c>
    </row>
    <row r="313" spans="1:65" s="2" customFormat="1" ht="21.75" customHeight="1">
      <c r="A313" s="35"/>
      <c r="B313" s="36"/>
      <c r="C313" s="232" t="s">
        <v>2026</v>
      </c>
      <c r="D313" s="232" t="s">
        <v>408</v>
      </c>
      <c r="E313" s="233" t="s">
        <v>2027</v>
      </c>
      <c r="F313" s="234" t="s">
        <v>2028</v>
      </c>
      <c r="G313" s="235" t="s">
        <v>287</v>
      </c>
      <c r="H313" s="236">
        <v>3</v>
      </c>
      <c r="I313" s="237"/>
      <c r="J313" s="238">
        <f>ROUND(I313*H313,2)</f>
        <v>0</v>
      </c>
      <c r="K313" s="239"/>
      <c r="L313" s="41"/>
      <c r="M313" s="240" t="s">
        <v>1</v>
      </c>
      <c r="N313" s="241" t="s">
        <v>39</v>
      </c>
      <c r="O313" s="88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6" t="s">
        <v>201</v>
      </c>
      <c r="AT313" s="216" t="s">
        <v>408</v>
      </c>
      <c r="AU313" s="216" t="s">
        <v>81</v>
      </c>
      <c r="AY313" s="14" t="s">
        <v>194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4" t="s">
        <v>81</v>
      </c>
      <c r="BK313" s="217">
        <f>ROUND(I313*H313,2)</f>
        <v>0</v>
      </c>
      <c r="BL313" s="14" t="s">
        <v>201</v>
      </c>
      <c r="BM313" s="216" t="s">
        <v>2029</v>
      </c>
    </row>
    <row r="314" spans="1:65" s="2" customFormat="1" ht="55.5" customHeight="1">
      <c r="A314" s="35"/>
      <c r="B314" s="36"/>
      <c r="C314" s="203" t="s">
        <v>2030</v>
      </c>
      <c r="D314" s="203" t="s">
        <v>190</v>
      </c>
      <c r="E314" s="204" t="s">
        <v>2031</v>
      </c>
      <c r="F314" s="205" t="s">
        <v>2032</v>
      </c>
      <c r="G314" s="206" t="s">
        <v>287</v>
      </c>
      <c r="H314" s="207">
        <v>2</v>
      </c>
      <c r="I314" s="208"/>
      <c r="J314" s="209">
        <f>ROUND(I314*H314,2)</f>
        <v>0</v>
      </c>
      <c r="K314" s="210"/>
      <c r="L314" s="211"/>
      <c r="M314" s="212" t="s">
        <v>1</v>
      </c>
      <c r="N314" s="213" t="s">
        <v>39</v>
      </c>
      <c r="O314" s="88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6" t="s">
        <v>83</v>
      </c>
      <c r="AT314" s="216" t="s">
        <v>190</v>
      </c>
      <c r="AU314" s="216" t="s">
        <v>81</v>
      </c>
      <c r="AY314" s="14" t="s">
        <v>194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4" t="s">
        <v>81</v>
      </c>
      <c r="BK314" s="217">
        <f>ROUND(I314*H314,2)</f>
        <v>0</v>
      </c>
      <c r="BL314" s="14" t="s">
        <v>81</v>
      </c>
      <c r="BM314" s="216" t="s">
        <v>2033</v>
      </c>
    </row>
    <row r="315" spans="1:65" s="2" customFormat="1" ht="44.25" customHeight="1">
      <c r="A315" s="35"/>
      <c r="B315" s="36"/>
      <c r="C315" s="232" t="s">
        <v>2034</v>
      </c>
      <c r="D315" s="232" t="s">
        <v>408</v>
      </c>
      <c r="E315" s="233" t="s">
        <v>2035</v>
      </c>
      <c r="F315" s="234" t="s">
        <v>2036</v>
      </c>
      <c r="G315" s="235" t="s">
        <v>287</v>
      </c>
      <c r="H315" s="236">
        <v>2</v>
      </c>
      <c r="I315" s="237"/>
      <c r="J315" s="238">
        <f>ROUND(I315*H315,2)</f>
        <v>0</v>
      </c>
      <c r="K315" s="239"/>
      <c r="L315" s="41"/>
      <c r="M315" s="240" t="s">
        <v>1</v>
      </c>
      <c r="N315" s="241" t="s">
        <v>39</v>
      </c>
      <c r="O315" s="88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6" t="s">
        <v>81</v>
      </c>
      <c r="AT315" s="216" t="s">
        <v>408</v>
      </c>
      <c r="AU315" s="216" t="s">
        <v>81</v>
      </c>
      <c r="AY315" s="14" t="s">
        <v>194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4" t="s">
        <v>81</v>
      </c>
      <c r="BK315" s="217">
        <f>ROUND(I315*H315,2)</f>
        <v>0</v>
      </c>
      <c r="BL315" s="14" t="s">
        <v>81</v>
      </c>
      <c r="BM315" s="216" t="s">
        <v>2037</v>
      </c>
    </row>
    <row r="316" spans="1:65" s="2" customFormat="1" ht="16.5" customHeight="1">
      <c r="A316" s="35"/>
      <c r="B316" s="36"/>
      <c r="C316" s="203" t="s">
        <v>2038</v>
      </c>
      <c r="D316" s="203" t="s">
        <v>190</v>
      </c>
      <c r="E316" s="204" t="s">
        <v>2039</v>
      </c>
      <c r="F316" s="205" t="s">
        <v>2040</v>
      </c>
      <c r="G316" s="206" t="s">
        <v>287</v>
      </c>
      <c r="H316" s="207">
        <v>7</v>
      </c>
      <c r="I316" s="208"/>
      <c r="J316" s="209">
        <f>ROUND(I316*H316,2)</f>
        <v>0</v>
      </c>
      <c r="K316" s="210"/>
      <c r="L316" s="211"/>
      <c r="M316" s="212" t="s">
        <v>1</v>
      </c>
      <c r="N316" s="213" t="s">
        <v>39</v>
      </c>
      <c r="O316" s="88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6" t="s">
        <v>83</v>
      </c>
      <c r="AT316" s="216" t="s">
        <v>190</v>
      </c>
      <c r="AU316" s="216" t="s">
        <v>81</v>
      </c>
      <c r="AY316" s="14" t="s">
        <v>194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4" t="s">
        <v>81</v>
      </c>
      <c r="BK316" s="217">
        <f>ROUND(I316*H316,2)</f>
        <v>0</v>
      </c>
      <c r="BL316" s="14" t="s">
        <v>81</v>
      </c>
      <c r="BM316" s="216" t="s">
        <v>2041</v>
      </c>
    </row>
    <row r="317" spans="1:65" s="2" customFormat="1" ht="16.5" customHeight="1">
      <c r="A317" s="35"/>
      <c r="B317" s="36"/>
      <c r="C317" s="232" t="s">
        <v>2042</v>
      </c>
      <c r="D317" s="232" t="s">
        <v>408</v>
      </c>
      <c r="E317" s="233" t="s">
        <v>2043</v>
      </c>
      <c r="F317" s="234" t="s">
        <v>2044</v>
      </c>
      <c r="G317" s="235" t="s">
        <v>287</v>
      </c>
      <c r="H317" s="236">
        <v>1</v>
      </c>
      <c r="I317" s="237"/>
      <c r="J317" s="238">
        <f>ROUND(I317*H317,2)</f>
        <v>0</v>
      </c>
      <c r="K317" s="239"/>
      <c r="L317" s="41"/>
      <c r="M317" s="240" t="s">
        <v>1</v>
      </c>
      <c r="N317" s="241" t="s">
        <v>39</v>
      </c>
      <c r="O317" s="88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6" t="s">
        <v>81</v>
      </c>
      <c r="AT317" s="216" t="s">
        <v>408</v>
      </c>
      <c r="AU317" s="216" t="s">
        <v>81</v>
      </c>
      <c r="AY317" s="14" t="s">
        <v>194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4" t="s">
        <v>81</v>
      </c>
      <c r="BK317" s="217">
        <f>ROUND(I317*H317,2)</f>
        <v>0</v>
      </c>
      <c r="BL317" s="14" t="s">
        <v>81</v>
      </c>
      <c r="BM317" s="216" t="s">
        <v>2045</v>
      </c>
    </row>
    <row r="318" spans="1:65" s="2" customFormat="1" ht="21.75" customHeight="1">
      <c r="A318" s="35"/>
      <c r="B318" s="36"/>
      <c r="C318" s="203" t="s">
        <v>2046</v>
      </c>
      <c r="D318" s="203" t="s">
        <v>190</v>
      </c>
      <c r="E318" s="204" t="s">
        <v>2047</v>
      </c>
      <c r="F318" s="205" t="s">
        <v>2048</v>
      </c>
      <c r="G318" s="206" t="s">
        <v>193</v>
      </c>
      <c r="H318" s="207">
        <v>50</v>
      </c>
      <c r="I318" s="208"/>
      <c r="J318" s="209">
        <f>ROUND(I318*H318,2)</f>
        <v>0</v>
      </c>
      <c r="K318" s="210"/>
      <c r="L318" s="211"/>
      <c r="M318" s="212" t="s">
        <v>1</v>
      </c>
      <c r="N318" s="213" t="s">
        <v>39</v>
      </c>
      <c r="O318" s="88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6" t="s">
        <v>83</v>
      </c>
      <c r="AT318" s="216" t="s">
        <v>190</v>
      </c>
      <c r="AU318" s="216" t="s">
        <v>81</v>
      </c>
      <c r="AY318" s="14" t="s">
        <v>194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4" t="s">
        <v>81</v>
      </c>
      <c r="BK318" s="217">
        <f>ROUND(I318*H318,2)</f>
        <v>0</v>
      </c>
      <c r="BL318" s="14" t="s">
        <v>81</v>
      </c>
      <c r="BM318" s="216" t="s">
        <v>2049</v>
      </c>
    </row>
    <row r="319" spans="1:65" s="2" customFormat="1" ht="21.75" customHeight="1">
      <c r="A319" s="35"/>
      <c r="B319" s="36"/>
      <c r="C319" s="203" t="s">
        <v>2050</v>
      </c>
      <c r="D319" s="203" t="s">
        <v>190</v>
      </c>
      <c r="E319" s="204" t="s">
        <v>2051</v>
      </c>
      <c r="F319" s="205" t="s">
        <v>2052</v>
      </c>
      <c r="G319" s="206" t="s">
        <v>193</v>
      </c>
      <c r="H319" s="207">
        <v>20</v>
      </c>
      <c r="I319" s="208"/>
      <c r="J319" s="209">
        <f>ROUND(I319*H319,2)</f>
        <v>0</v>
      </c>
      <c r="K319" s="210"/>
      <c r="L319" s="211"/>
      <c r="M319" s="212" t="s">
        <v>1</v>
      </c>
      <c r="N319" s="213" t="s">
        <v>39</v>
      </c>
      <c r="O319" s="88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6" t="s">
        <v>83</v>
      </c>
      <c r="AT319" s="216" t="s">
        <v>190</v>
      </c>
      <c r="AU319" s="216" t="s">
        <v>81</v>
      </c>
      <c r="AY319" s="14" t="s">
        <v>194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4" t="s">
        <v>81</v>
      </c>
      <c r="BK319" s="217">
        <f>ROUND(I319*H319,2)</f>
        <v>0</v>
      </c>
      <c r="BL319" s="14" t="s">
        <v>81</v>
      </c>
      <c r="BM319" s="216" t="s">
        <v>2053</v>
      </c>
    </row>
    <row r="320" spans="1:65" s="2" customFormat="1" ht="21.75" customHeight="1">
      <c r="A320" s="35"/>
      <c r="B320" s="36"/>
      <c r="C320" s="203" t="s">
        <v>2054</v>
      </c>
      <c r="D320" s="203" t="s">
        <v>190</v>
      </c>
      <c r="E320" s="204" t="s">
        <v>2055</v>
      </c>
      <c r="F320" s="205" t="s">
        <v>2056</v>
      </c>
      <c r="G320" s="206" t="s">
        <v>193</v>
      </c>
      <c r="H320" s="207">
        <v>20</v>
      </c>
      <c r="I320" s="208"/>
      <c r="J320" s="209">
        <f>ROUND(I320*H320,2)</f>
        <v>0</v>
      </c>
      <c r="K320" s="210"/>
      <c r="L320" s="211"/>
      <c r="M320" s="212" t="s">
        <v>1</v>
      </c>
      <c r="N320" s="213" t="s">
        <v>39</v>
      </c>
      <c r="O320" s="88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6" t="s">
        <v>83</v>
      </c>
      <c r="AT320" s="216" t="s">
        <v>190</v>
      </c>
      <c r="AU320" s="216" t="s">
        <v>81</v>
      </c>
      <c r="AY320" s="14" t="s">
        <v>194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4" t="s">
        <v>81</v>
      </c>
      <c r="BK320" s="217">
        <f>ROUND(I320*H320,2)</f>
        <v>0</v>
      </c>
      <c r="BL320" s="14" t="s">
        <v>81</v>
      </c>
      <c r="BM320" s="216" t="s">
        <v>2057</v>
      </c>
    </row>
    <row r="321" spans="1:65" s="2" customFormat="1" ht="21.75" customHeight="1">
      <c r="A321" s="35"/>
      <c r="B321" s="36"/>
      <c r="C321" s="203" t="s">
        <v>2058</v>
      </c>
      <c r="D321" s="203" t="s">
        <v>190</v>
      </c>
      <c r="E321" s="204" t="s">
        <v>2059</v>
      </c>
      <c r="F321" s="205" t="s">
        <v>2060</v>
      </c>
      <c r="G321" s="206" t="s">
        <v>193</v>
      </c>
      <c r="H321" s="207">
        <v>10</v>
      </c>
      <c r="I321" s="208"/>
      <c r="J321" s="209">
        <f>ROUND(I321*H321,2)</f>
        <v>0</v>
      </c>
      <c r="K321" s="210"/>
      <c r="L321" s="211"/>
      <c r="M321" s="212" t="s">
        <v>1</v>
      </c>
      <c r="N321" s="213" t="s">
        <v>39</v>
      </c>
      <c r="O321" s="88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6" t="s">
        <v>83</v>
      </c>
      <c r="AT321" s="216" t="s">
        <v>190</v>
      </c>
      <c r="AU321" s="216" t="s">
        <v>81</v>
      </c>
      <c r="AY321" s="14" t="s">
        <v>194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4" t="s">
        <v>81</v>
      </c>
      <c r="BK321" s="217">
        <f>ROUND(I321*H321,2)</f>
        <v>0</v>
      </c>
      <c r="BL321" s="14" t="s">
        <v>81</v>
      </c>
      <c r="BM321" s="216" t="s">
        <v>2061</v>
      </c>
    </row>
    <row r="322" spans="1:65" s="2" customFormat="1" ht="21.75" customHeight="1">
      <c r="A322" s="35"/>
      <c r="B322" s="36"/>
      <c r="C322" s="203" t="s">
        <v>2062</v>
      </c>
      <c r="D322" s="203" t="s">
        <v>190</v>
      </c>
      <c r="E322" s="204" t="s">
        <v>2063</v>
      </c>
      <c r="F322" s="205" t="s">
        <v>2064</v>
      </c>
      <c r="G322" s="206" t="s">
        <v>193</v>
      </c>
      <c r="H322" s="207">
        <v>10</v>
      </c>
      <c r="I322" s="208"/>
      <c r="J322" s="209">
        <f>ROUND(I322*H322,2)</f>
        <v>0</v>
      </c>
      <c r="K322" s="210"/>
      <c r="L322" s="211"/>
      <c r="M322" s="212" t="s">
        <v>1</v>
      </c>
      <c r="N322" s="213" t="s">
        <v>39</v>
      </c>
      <c r="O322" s="88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6" t="s">
        <v>83</v>
      </c>
      <c r="AT322" s="216" t="s">
        <v>190</v>
      </c>
      <c r="AU322" s="216" t="s">
        <v>81</v>
      </c>
      <c r="AY322" s="14" t="s">
        <v>194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4" t="s">
        <v>81</v>
      </c>
      <c r="BK322" s="217">
        <f>ROUND(I322*H322,2)</f>
        <v>0</v>
      </c>
      <c r="BL322" s="14" t="s">
        <v>81</v>
      </c>
      <c r="BM322" s="216" t="s">
        <v>2065</v>
      </c>
    </row>
    <row r="323" spans="1:65" s="2" customFormat="1" ht="21.75" customHeight="1">
      <c r="A323" s="35"/>
      <c r="B323" s="36"/>
      <c r="C323" s="203" t="s">
        <v>2066</v>
      </c>
      <c r="D323" s="203" t="s">
        <v>190</v>
      </c>
      <c r="E323" s="204" t="s">
        <v>2067</v>
      </c>
      <c r="F323" s="205" t="s">
        <v>2068</v>
      </c>
      <c r="G323" s="206" t="s">
        <v>193</v>
      </c>
      <c r="H323" s="207">
        <v>10</v>
      </c>
      <c r="I323" s="208"/>
      <c r="J323" s="209">
        <f>ROUND(I323*H323,2)</f>
        <v>0</v>
      </c>
      <c r="K323" s="210"/>
      <c r="L323" s="211"/>
      <c r="M323" s="212" t="s">
        <v>1</v>
      </c>
      <c r="N323" s="213" t="s">
        <v>39</v>
      </c>
      <c r="O323" s="88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6" t="s">
        <v>83</v>
      </c>
      <c r="AT323" s="216" t="s">
        <v>190</v>
      </c>
      <c r="AU323" s="216" t="s">
        <v>81</v>
      </c>
      <c r="AY323" s="14" t="s">
        <v>194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4" t="s">
        <v>81</v>
      </c>
      <c r="BK323" s="217">
        <f>ROUND(I323*H323,2)</f>
        <v>0</v>
      </c>
      <c r="BL323" s="14" t="s">
        <v>81</v>
      </c>
      <c r="BM323" s="216" t="s">
        <v>2069</v>
      </c>
    </row>
    <row r="324" spans="1:65" s="2" customFormat="1" ht="33" customHeight="1">
      <c r="A324" s="35"/>
      <c r="B324" s="36"/>
      <c r="C324" s="203" t="s">
        <v>2070</v>
      </c>
      <c r="D324" s="203" t="s">
        <v>190</v>
      </c>
      <c r="E324" s="204" t="s">
        <v>2071</v>
      </c>
      <c r="F324" s="205" t="s">
        <v>2072</v>
      </c>
      <c r="G324" s="206" t="s">
        <v>287</v>
      </c>
      <c r="H324" s="207">
        <v>5</v>
      </c>
      <c r="I324" s="208"/>
      <c r="J324" s="209">
        <f>ROUND(I324*H324,2)</f>
        <v>0</v>
      </c>
      <c r="K324" s="210"/>
      <c r="L324" s="211"/>
      <c r="M324" s="212" t="s">
        <v>1</v>
      </c>
      <c r="N324" s="213" t="s">
        <v>39</v>
      </c>
      <c r="O324" s="88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6" t="s">
        <v>316</v>
      </c>
      <c r="AT324" s="216" t="s">
        <v>190</v>
      </c>
      <c r="AU324" s="216" t="s">
        <v>81</v>
      </c>
      <c r="AY324" s="14" t="s">
        <v>194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4" t="s">
        <v>81</v>
      </c>
      <c r="BK324" s="217">
        <f>ROUND(I324*H324,2)</f>
        <v>0</v>
      </c>
      <c r="BL324" s="14" t="s">
        <v>316</v>
      </c>
      <c r="BM324" s="216" t="s">
        <v>2073</v>
      </c>
    </row>
    <row r="325" spans="1:65" s="2" customFormat="1" ht="33" customHeight="1">
      <c r="A325" s="35"/>
      <c r="B325" s="36"/>
      <c r="C325" s="203" t="s">
        <v>2074</v>
      </c>
      <c r="D325" s="203" t="s">
        <v>190</v>
      </c>
      <c r="E325" s="204" t="s">
        <v>2075</v>
      </c>
      <c r="F325" s="205" t="s">
        <v>2076</v>
      </c>
      <c r="G325" s="206" t="s">
        <v>287</v>
      </c>
      <c r="H325" s="207">
        <v>5</v>
      </c>
      <c r="I325" s="208"/>
      <c r="J325" s="209">
        <f>ROUND(I325*H325,2)</f>
        <v>0</v>
      </c>
      <c r="K325" s="210"/>
      <c r="L325" s="211"/>
      <c r="M325" s="212" t="s">
        <v>1</v>
      </c>
      <c r="N325" s="213" t="s">
        <v>39</v>
      </c>
      <c r="O325" s="88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6" t="s">
        <v>316</v>
      </c>
      <c r="AT325" s="216" t="s">
        <v>190</v>
      </c>
      <c r="AU325" s="216" t="s">
        <v>81</v>
      </c>
      <c r="AY325" s="14" t="s">
        <v>194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4" t="s">
        <v>81</v>
      </c>
      <c r="BK325" s="217">
        <f>ROUND(I325*H325,2)</f>
        <v>0</v>
      </c>
      <c r="BL325" s="14" t="s">
        <v>316</v>
      </c>
      <c r="BM325" s="216" t="s">
        <v>2077</v>
      </c>
    </row>
    <row r="326" spans="1:65" s="2" customFormat="1" ht="33" customHeight="1">
      <c r="A326" s="35"/>
      <c r="B326" s="36"/>
      <c r="C326" s="203" t="s">
        <v>2078</v>
      </c>
      <c r="D326" s="203" t="s">
        <v>190</v>
      </c>
      <c r="E326" s="204" t="s">
        <v>2079</v>
      </c>
      <c r="F326" s="205" t="s">
        <v>2080</v>
      </c>
      <c r="G326" s="206" t="s">
        <v>287</v>
      </c>
      <c r="H326" s="207">
        <v>5</v>
      </c>
      <c r="I326" s="208"/>
      <c r="J326" s="209">
        <f>ROUND(I326*H326,2)</f>
        <v>0</v>
      </c>
      <c r="K326" s="210"/>
      <c r="L326" s="211"/>
      <c r="M326" s="212" t="s">
        <v>1</v>
      </c>
      <c r="N326" s="213" t="s">
        <v>39</v>
      </c>
      <c r="O326" s="88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6" t="s">
        <v>316</v>
      </c>
      <c r="AT326" s="216" t="s">
        <v>190</v>
      </c>
      <c r="AU326" s="216" t="s">
        <v>81</v>
      </c>
      <c r="AY326" s="14" t="s">
        <v>194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4" t="s">
        <v>81</v>
      </c>
      <c r="BK326" s="217">
        <f>ROUND(I326*H326,2)</f>
        <v>0</v>
      </c>
      <c r="BL326" s="14" t="s">
        <v>316</v>
      </c>
      <c r="BM326" s="216" t="s">
        <v>2081</v>
      </c>
    </row>
    <row r="327" spans="1:65" s="2" customFormat="1" ht="33" customHeight="1">
      <c r="A327" s="35"/>
      <c r="B327" s="36"/>
      <c r="C327" s="203" t="s">
        <v>2082</v>
      </c>
      <c r="D327" s="203" t="s">
        <v>190</v>
      </c>
      <c r="E327" s="204" t="s">
        <v>2083</v>
      </c>
      <c r="F327" s="205" t="s">
        <v>2084</v>
      </c>
      <c r="G327" s="206" t="s">
        <v>287</v>
      </c>
      <c r="H327" s="207">
        <v>5</v>
      </c>
      <c r="I327" s="208"/>
      <c r="J327" s="209">
        <f>ROUND(I327*H327,2)</f>
        <v>0</v>
      </c>
      <c r="K327" s="210"/>
      <c r="L327" s="211"/>
      <c r="M327" s="212" t="s">
        <v>1</v>
      </c>
      <c r="N327" s="213" t="s">
        <v>39</v>
      </c>
      <c r="O327" s="88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6" t="s">
        <v>316</v>
      </c>
      <c r="AT327" s="216" t="s">
        <v>190</v>
      </c>
      <c r="AU327" s="216" t="s">
        <v>81</v>
      </c>
      <c r="AY327" s="14" t="s">
        <v>194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4" t="s">
        <v>81</v>
      </c>
      <c r="BK327" s="217">
        <f>ROUND(I327*H327,2)</f>
        <v>0</v>
      </c>
      <c r="BL327" s="14" t="s">
        <v>316</v>
      </c>
      <c r="BM327" s="216" t="s">
        <v>2085</v>
      </c>
    </row>
    <row r="328" spans="1:65" s="2" customFormat="1" ht="44.25" customHeight="1">
      <c r="A328" s="35"/>
      <c r="B328" s="36"/>
      <c r="C328" s="203" t="s">
        <v>2086</v>
      </c>
      <c r="D328" s="203" t="s">
        <v>190</v>
      </c>
      <c r="E328" s="204" t="s">
        <v>2087</v>
      </c>
      <c r="F328" s="205" t="s">
        <v>2088</v>
      </c>
      <c r="G328" s="206" t="s">
        <v>287</v>
      </c>
      <c r="H328" s="207">
        <v>150</v>
      </c>
      <c r="I328" s="208"/>
      <c r="J328" s="209">
        <f>ROUND(I328*H328,2)</f>
        <v>0</v>
      </c>
      <c r="K328" s="210"/>
      <c r="L328" s="211"/>
      <c r="M328" s="212" t="s">
        <v>1</v>
      </c>
      <c r="N328" s="213" t="s">
        <v>39</v>
      </c>
      <c r="O328" s="88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6" t="s">
        <v>316</v>
      </c>
      <c r="AT328" s="216" t="s">
        <v>190</v>
      </c>
      <c r="AU328" s="216" t="s">
        <v>81</v>
      </c>
      <c r="AY328" s="14" t="s">
        <v>194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4" t="s">
        <v>81</v>
      </c>
      <c r="BK328" s="217">
        <f>ROUND(I328*H328,2)</f>
        <v>0</v>
      </c>
      <c r="BL328" s="14" t="s">
        <v>316</v>
      </c>
      <c r="BM328" s="216" t="s">
        <v>2089</v>
      </c>
    </row>
    <row r="329" spans="1:65" s="2" customFormat="1" ht="55.5" customHeight="1">
      <c r="A329" s="35"/>
      <c r="B329" s="36"/>
      <c r="C329" s="203" t="s">
        <v>2090</v>
      </c>
      <c r="D329" s="203" t="s">
        <v>190</v>
      </c>
      <c r="E329" s="204" t="s">
        <v>2091</v>
      </c>
      <c r="F329" s="205" t="s">
        <v>2092</v>
      </c>
      <c r="G329" s="206" t="s">
        <v>287</v>
      </c>
      <c r="H329" s="207">
        <v>50</v>
      </c>
      <c r="I329" s="208"/>
      <c r="J329" s="209">
        <f>ROUND(I329*H329,2)</f>
        <v>0</v>
      </c>
      <c r="K329" s="210"/>
      <c r="L329" s="211"/>
      <c r="M329" s="242" t="s">
        <v>1</v>
      </c>
      <c r="N329" s="243" t="s">
        <v>39</v>
      </c>
      <c r="O329" s="244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6" t="s">
        <v>316</v>
      </c>
      <c r="AT329" s="216" t="s">
        <v>190</v>
      </c>
      <c r="AU329" s="216" t="s">
        <v>81</v>
      </c>
      <c r="AY329" s="14" t="s">
        <v>194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4" t="s">
        <v>81</v>
      </c>
      <c r="BK329" s="217">
        <f>ROUND(I329*H329,2)</f>
        <v>0</v>
      </c>
      <c r="BL329" s="14" t="s">
        <v>316</v>
      </c>
      <c r="BM329" s="216" t="s">
        <v>2093</v>
      </c>
    </row>
    <row r="330" spans="1:31" s="2" customFormat="1" ht="6.95" customHeight="1">
      <c r="A330" s="35"/>
      <c r="B330" s="63"/>
      <c r="C330" s="64"/>
      <c r="D330" s="64"/>
      <c r="E330" s="64"/>
      <c r="F330" s="64"/>
      <c r="G330" s="64"/>
      <c r="H330" s="64"/>
      <c r="I330" s="64"/>
      <c r="J330" s="64"/>
      <c r="K330" s="64"/>
      <c r="L330" s="41"/>
      <c r="M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</row>
  </sheetData>
  <sheetProtection password="CC35" sheet="1" objects="1" scenarios="1" formatColumns="0" formatRows="0" autoFilter="0"/>
  <autoFilter ref="C127:K3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23.25" customHeight="1">
      <c r="A9" s="35"/>
      <c r="B9" s="41"/>
      <c r="C9" s="35"/>
      <c r="D9" s="35"/>
      <c r="E9" s="148" t="s">
        <v>2094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2095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2096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2097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ROUND(J123,2)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ROUND((SUM(BE123:BE199)),2)</f>
        <v>0</v>
      </c>
      <c r="G35" s="35"/>
      <c r="H35" s="35"/>
      <c r="I35" s="161">
        <v>0.21</v>
      </c>
      <c r="J35" s="160">
        <f>ROUND(((SUM(BE123:BE199))*I35),2)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ROUND((SUM(BF123:BF199)),2)</f>
        <v>0</v>
      </c>
      <c r="G36" s="35"/>
      <c r="H36" s="35"/>
      <c r="I36" s="161">
        <v>0.15</v>
      </c>
      <c r="J36" s="160">
        <f>ROUND(((SUM(BF123:BF199))*I36),2)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ROUND((SUM(BG123:BG199)),2)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ROUND((SUM(BH123:BH199)),2)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ROUND((SUM(BI123:BI199)),2)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23.25" customHeight="1">
      <c r="A87" s="35"/>
      <c r="B87" s="36"/>
      <c r="C87" s="37"/>
      <c r="D87" s="37"/>
      <c r="E87" s="180" t="s">
        <v>2094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02-SO512266.1 - ÚOŽI - žst. Dolní Lipka - výstavba trafostanice 22/0,4kV - část elektroinstalace a hromosvod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Správa železnic s.o.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Bc. Kamil Gomola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J123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2098</v>
      </c>
      <c r="E99" s="188"/>
      <c r="F99" s="188"/>
      <c r="G99" s="188"/>
      <c r="H99" s="188"/>
      <c r="I99" s="188"/>
      <c r="J99" s="189">
        <f>J124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2099</v>
      </c>
      <c r="E100" s="249"/>
      <c r="F100" s="249"/>
      <c r="G100" s="249"/>
      <c r="H100" s="249"/>
      <c r="I100" s="249"/>
      <c r="J100" s="250">
        <f>J125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7"/>
      <c r="C101" s="130"/>
      <c r="D101" s="248" t="s">
        <v>2100</v>
      </c>
      <c r="E101" s="249"/>
      <c r="F101" s="249"/>
      <c r="G101" s="249"/>
      <c r="H101" s="249"/>
      <c r="I101" s="249"/>
      <c r="J101" s="250">
        <f>J180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177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80" t="str">
        <f>E7</f>
        <v>Oprava zabezpečovacího zařízení v žst. Dolní Lipka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18"/>
      <c r="C112" s="29" t="s">
        <v>167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23.25" customHeight="1">
      <c r="A113" s="35"/>
      <c r="B113" s="36"/>
      <c r="C113" s="37"/>
      <c r="D113" s="37"/>
      <c r="E113" s="180" t="s">
        <v>2094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169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30" customHeight="1">
      <c r="A115" s="35"/>
      <c r="B115" s="36"/>
      <c r="C115" s="37"/>
      <c r="D115" s="37"/>
      <c r="E115" s="73" t="str">
        <f>E11</f>
        <v>02-SO512266.1 - ÚOŽI - žst. Dolní Lipka - výstavba trafostanice 22/0,4kV - část elektroinstalace a hromosvod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F14</f>
        <v>Dolní Lipka</v>
      </c>
      <c r="G117" s="37"/>
      <c r="H117" s="37"/>
      <c r="I117" s="29" t="s">
        <v>22</v>
      </c>
      <c r="J117" s="76" t="str">
        <f>IF(J14="","",J14)</f>
        <v>14. 1. 2020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E17</f>
        <v>Správa železnic s.o.</v>
      </c>
      <c r="G119" s="37"/>
      <c r="H119" s="37"/>
      <c r="I119" s="29" t="s">
        <v>29</v>
      </c>
      <c r="J119" s="33" t="str">
        <f>E23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IF(E20="","",E20)</f>
        <v>Vyplň údaj</v>
      </c>
      <c r="G120" s="37"/>
      <c r="H120" s="37"/>
      <c r="I120" s="29" t="s">
        <v>31</v>
      </c>
      <c r="J120" s="33" t="str">
        <f>E26</f>
        <v>Bc. Kamil Gomola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91"/>
      <c r="B122" s="192"/>
      <c r="C122" s="193" t="s">
        <v>178</v>
      </c>
      <c r="D122" s="194" t="s">
        <v>59</v>
      </c>
      <c r="E122" s="194" t="s">
        <v>55</v>
      </c>
      <c r="F122" s="194" t="s">
        <v>56</v>
      </c>
      <c r="G122" s="194" t="s">
        <v>179</v>
      </c>
      <c r="H122" s="194" t="s">
        <v>180</v>
      </c>
      <c r="I122" s="194" t="s">
        <v>181</v>
      </c>
      <c r="J122" s="195" t="s">
        <v>173</v>
      </c>
      <c r="K122" s="196" t="s">
        <v>182</v>
      </c>
      <c r="L122" s="197"/>
      <c r="M122" s="97" t="s">
        <v>1</v>
      </c>
      <c r="N122" s="98" t="s">
        <v>38</v>
      </c>
      <c r="O122" s="98" t="s">
        <v>183</v>
      </c>
      <c r="P122" s="98" t="s">
        <v>184</v>
      </c>
      <c r="Q122" s="98" t="s">
        <v>185</v>
      </c>
      <c r="R122" s="98" t="s">
        <v>186</v>
      </c>
      <c r="S122" s="98" t="s">
        <v>187</v>
      </c>
      <c r="T122" s="99" t="s">
        <v>188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5"/>
      <c r="B123" s="36"/>
      <c r="C123" s="104" t="s">
        <v>189</v>
      </c>
      <c r="D123" s="37"/>
      <c r="E123" s="37"/>
      <c r="F123" s="37"/>
      <c r="G123" s="37"/>
      <c r="H123" s="37"/>
      <c r="I123" s="37"/>
      <c r="J123" s="198">
        <f>BK123</f>
        <v>0</v>
      </c>
      <c r="K123" s="37"/>
      <c r="L123" s="41"/>
      <c r="M123" s="100"/>
      <c r="N123" s="199"/>
      <c r="O123" s="101"/>
      <c r="P123" s="200">
        <f>P124</f>
        <v>0</v>
      </c>
      <c r="Q123" s="101"/>
      <c r="R123" s="200">
        <f>R124</f>
        <v>0</v>
      </c>
      <c r="S123" s="101"/>
      <c r="T123" s="201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175</v>
      </c>
      <c r="BK123" s="202">
        <f>BK124</f>
        <v>0</v>
      </c>
    </row>
    <row r="124" spans="1:63" s="11" customFormat="1" ht="25.9" customHeight="1">
      <c r="A124" s="11"/>
      <c r="B124" s="218"/>
      <c r="C124" s="219"/>
      <c r="D124" s="220" t="s">
        <v>73</v>
      </c>
      <c r="E124" s="221" t="s">
        <v>2101</v>
      </c>
      <c r="F124" s="221" t="s">
        <v>2102</v>
      </c>
      <c r="G124" s="219"/>
      <c r="H124" s="219"/>
      <c r="I124" s="222"/>
      <c r="J124" s="223">
        <f>BK124</f>
        <v>0</v>
      </c>
      <c r="K124" s="219"/>
      <c r="L124" s="224"/>
      <c r="M124" s="225"/>
      <c r="N124" s="226"/>
      <c r="O124" s="226"/>
      <c r="P124" s="227">
        <f>P125+P180</f>
        <v>0</v>
      </c>
      <c r="Q124" s="226"/>
      <c r="R124" s="227">
        <f>R125+R180</f>
        <v>0</v>
      </c>
      <c r="S124" s="226"/>
      <c r="T124" s="228">
        <f>T125+T180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9" t="s">
        <v>83</v>
      </c>
      <c r="AT124" s="230" t="s">
        <v>73</v>
      </c>
      <c r="AU124" s="230" t="s">
        <v>74</v>
      </c>
      <c r="AY124" s="229" t="s">
        <v>194</v>
      </c>
      <c r="BK124" s="231">
        <f>BK125+BK180</f>
        <v>0</v>
      </c>
    </row>
    <row r="125" spans="1:63" s="11" customFormat="1" ht="22.8" customHeight="1">
      <c r="A125" s="11"/>
      <c r="B125" s="218"/>
      <c r="C125" s="219"/>
      <c r="D125" s="220" t="s">
        <v>73</v>
      </c>
      <c r="E125" s="252" t="s">
        <v>405</v>
      </c>
      <c r="F125" s="252" t="s">
        <v>2103</v>
      </c>
      <c r="G125" s="219"/>
      <c r="H125" s="219"/>
      <c r="I125" s="222"/>
      <c r="J125" s="253">
        <f>BK125</f>
        <v>0</v>
      </c>
      <c r="K125" s="219"/>
      <c r="L125" s="224"/>
      <c r="M125" s="225"/>
      <c r="N125" s="226"/>
      <c r="O125" s="226"/>
      <c r="P125" s="227">
        <f>SUM(P126:P179)</f>
        <v>0</v>
      </c>
      <c r="Q125" s="226"/>
      <c r="R125" s="227">
        <f>SUM(R126:R179)</f>
        <v>0</v>
      </c>
      <c r="S125" s="226"/>
      <c r="T125" s="228">
        <f>SUM(T126:T179)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29" t="s">
        <v>201</v>
      </c>
      <c r="AT125" s="230" t="s">
        <v>73</v>
      </c>
      <c r="AU125" s="230" t="s">
        <v>81</v>
      </c>
      <c r="AY125" s="229" t="s">
        <v>194</v>
      </c>
      <c r="BK125" s="231">
        <f>SUM(BK126:BK179)</f>
        <v>0</v>
      </c>
    </row>
    <row r="126" spans="1:65" s="2" customFormat="1" ht="21.75" customHeight="1">
      <c r="A126" s="35"/>
      <c r="B126" s="36"/>
      <c r="C126" s="203" t="s">
        <v>81</v>
      </c>
      <c r="D126" s="203" t="s">
        <v>190</v>
      </c>
      <c r="E126" s="204" t="s">
        <v>2104</v>
      </c>
      <c r="F126" s="205" t="s">
        <v>2105</v>
      </c>
      <c r="G126" s="206" t="s">
        <v>287</v>
      </c>
      <c r="H126" s="207">
        <v>1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83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2106</v>
      </c>
    </row>
    <row r="127" spans="1:65" s="2" customFormat="1" ht="16.5" customHeight="1">
      <c r="A127" s="35"/>
      <c r="B127" s="36"/>
      <c r="C127" s="232" t="s">
        <v>83</v>
      </c>
      <c r="D127" s="232" t="s">
        <v>408</v>
      </c>
      <c r="E127" s="233" t="s">
        <v>2107</v>
      </c>
      <c r="F127" s="234" t="s">
        <v>2108</v>
      </c>
      <c r="G127" s="235" t="s">
        <v>287</v>
      </c>
      <c r="H127" s="236">
        <v>1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412</v>
      </c>
      <c r="AT127" s="216" t="s">
        <v>408</v>
      </c>
      <c r="AU127" s="216" t="s">
        <v>83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412</v>
      </c>
      <c r="BM127" s="216" t="s">
        <v>2109</v>
      </c>
    </row>
    <row r="128" spans="1:65" s="2" customFormat="1" ht="21.75" customHeight="1">
      <c r="A128" s="35"/>
      <c r="B128" s="36"/>
      <c r="C128" s="203" t="s">
        <v>394</v>
      </c>
      <c r="D128" s="203" t="s">
        <v>190</v>
      </c>
      <c r="E128" s="204" t="s">
        <v>2110</v>
      </c>
      <c r="F128" s="205" t="s">
        <v>2111</v>
      </c>
      <c r="G128" s="206" t="s">
        <v>287</v>
      </c>
      <c r="H128" s="207">
        <v>3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316</v>
      </c>
      <c r="AT128" s="216" t="s">
        <v>190</v>
      </c>
      <c r="AU128" s="216" t="s">
        <v>83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316</v>
      </c>
      <c r="BM128" s="216" t="s">
        <v>2112</v>
      </c>
    </row>
    <row r="129" spans="1:65" s="2" customFormat="1" ht="33" customHeight="1">
      <c r="A129" s="35"/>
      <c r="B129" s="36"/>
      <c r="C129" s="203" t="s">
        <v>201</v>
      </c>
      <c r="D129" s="203" t="s">
        <v>190</v>
      </c>
      <c r="E129" s="204" t="s">
        <v>2113</v>
      </c>
      <c r="F129" s="205" t="s">
        <v>2114</v>
      </c>
      <c r="G129" s="206" t="s">
        <v>287</v>
      </c>
      <c r="H129" s="207">
        <v>1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316</v>
      </c>
      <c r="AT129" s="216" t="s">
        <v>190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316</v>
      </c>
      <c r="BM129" s="216" t="s">
        <v>2115</v>
      </c>
    </row>
    <row r="130" spans="1:65" s="2" customFormat="1" ht="44.25" customHeight="1">
      <c r="A130" s="35"/>
      <c r="B130" s="36"/>
      <c r="C130" s="232" t="s">
        <v>401</v>
      </c>
      <c r="D130" s="232" t="s">
        <v>408</v>
      </c>
      <c r="E130" s="233" t="s">
        <v>2116</v>
      </c>
      <c r="F130" s="234" t="s">
        <v>2117</v>
      </c>
      <c r="G130" s="235" t="s">
        <v>287</v>
      </c>
      <c r="H130" s="236">
        <v>4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412</v>
      </c>
      <c r="AT130" s="216" t="s">
        <v>408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412</v>
      </c>
      <c r="BM130" s="216" t="s">
        <v>2118</v>
      </c>
    </row>
    <row r="131" spans="1:65" s="2" customFormat="1" ht="21.75" customHeight="1">
      <c r="A131" s="35"/>
      <c r="B131" s="36"/>
      <c r="C131" s="203" t="s">
        <v>414</v>
      </c>
      <c r="D131" s="203" t="s">
        <v>190</v>
      </c>
      <c r="E131" s="204" t="s">
        <v>2119</v>
      </c>
      <c r="F131" s="205" t="s">
        <v>2120</v>
      </c>
      <c r="G131" s="206" t="s">
        <v>287</v>
      </c>
      <c r="H131" s="207">
        <v>4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316</v>
      </c>
      <c r="AT131" s="216" t="s">
        <v>190</v>
      </c>
      <c r="AU131" s="216" t="s">
        <v>83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316</v>
      </c>
      <c r="BM131" s="216" t="s">
        <v>2121</v>
      </c>
    </row>
    <row r="132" spans="1:65" s="2" customFormat="1" ht="33" customHeight="1">
      <c r="A132" s="35"/>
      <c r="B132" s="36"/>
      <c r="C132" s="232" t="s">
        <v>418</v>
      </c>
      <c r="D132" s="232" t="s">
        <v>408</v>
      </c>
      <c r="E132" s="233" t="s">
        <v>2122</v>
      </c>
      <c r="F132" s="234" t="s">
        <v>2123</v>
      </c>
      <c r="G132" s="235" t="s">
        <v>287</v>
      </c>
      <c r="H132" s="236">
        <v>4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412</v>
      </c>
      <c r="AT132" s="216" t="s">
        <v>408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412</v>
      </c>
      <c r="BM132" s="216" t="s">
        <v>2124</v>
      </c>
    </row>
    <row r="133" spans="1:65" s="2" customFormat="1" ht="21.75" customHeight="1">
      <c r="A133" s="35"/>
      <c r="B133" s="36"/>
      <c r="C133" s="203" t="s">
        <v>200</v>
      </c>
      <c r="D133" s="203" t="s">
        <v>190</v>
      </c>
      <c r="E133" s="204" t="s">
        <v>2125</v>
      </c>
      <c r="F133" s="205" t="s">
        <v>2126</v>
      </c>
      <c r="G133" s="206" t="s">
        <v>287</v>
      </c>
      <c r="H133" s="207">
        <v>50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200</v>
      </c>
      <c r="AT133" s="216" t="s">
        <v>190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2127</v>
      </c>
    </row>
    <row r="134" spans="1:65" s="2" customFormat="1" ht="33" customHeight="1">
      <c r="A134" s="35"/>
      <c r="B134" s="36"/>
      <c r="C134" s="232" t="s">
        <v>425</v>
      </c>
      <c r="D134" s="232" t="s">
        <v>408</v>
      </c>
      <c r="E134" s="233" t="s">
        <v>1023</v>
      </c>
      <c r="F134" s="234" t="s">
        <v>1563</v>
      </c>
      <c r="G134" s="235" t="s">
        <v>193</v>
      </c>
      <c r="H134" s="236">
        <v>150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412</v>
      </c>
      <c r="AT134" s="216" t="s">
        <v>408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412</v>
      </c>
      <c r="BM134" s="216" t="s">
        <v>2128</v>
      </c>
    </row>
    <row r="135" spans="1:65" s="2" customFormat="1" ht="21.75" customHeight="1">
      <c r="A135" s="35"/>
      <c r="B135" s="36"/>
      <c r="C135" s="203" t="s">
        <v>429</v>
      </c>
      <c r="D135" s="203" t="s">
        <v>190</v>
      </c>
      <c r="E135" s="204" t="s">
        <v>2129</v>
      </c>
      <c r="F135" s="205" t="s">
        <v>2130</v>
      </c>
      <c r="G135" s="206" t="s">
        <v>193</v>
      </c>
      <c r="H135" s="207">
        <v>100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200</v>
      </c>
      <c r="AT135" s="216" t="s">
        <v>190</v>
      </c>
      <c r="AU135" s="216" t="s">
        <v>83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2131</v>
      </c>
    </row>
    <row r="136" spans="1:65" s="2" customFormat="1" ht="33" customHeight="1">
      <c r="A136" s="35"/>
      <c r="B136" s="36"/>
      <c r="C136" s="232" t="s">
        <v>433</v>
      </c>
      <c r="D136" s="232" t="s">
        <v>408</v>
      </c>
      <c r="E136" s="233" t="s">
        <v>2132</v>
      </c>
      <c r="F136" s="234" t="s">
        <v>2133</v>
      </c>
      <c r="G136" s="235" t="s">
        <v>193</v>
      </c>
      <c r="H136" s="236">
        <v>100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412</v>
      </c>
      <c r="AT136" s="216" t="s">
        <v>408</v>
      </c>
      <c r="AU136" s="216" t="s">
        <v>83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412</v>
      </c>
      <c r="BM136" s="216" t="s">
        <v>2134</v>
      </c>
    </row>
    <row r="137" spans="1:65" s="2" customFormat="1" ht="33" customHeight="1">
      <c r="A137" s="35"/>
      <c r="B137" s="36"/>
      <c r="C137" s="203" t="s">
        <v>437</v>
      </c>
      <c r="D137" s="203" t="s">
        <v>190</v>
      </c>
      <c r="E137" s="204" t="s">
        <v>2135</v>
      </c>
      <c r="F137" s="205" t="s">
        <v>2136</v>
      </c>
      <c r="G137" s="206" t="s">
        <v>287</v>
      </c>
      <c r="H137" s="207">
        <v>20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316</v>
      </c>
      <c r="AT137" s="216" t="s">
        <v>190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316</v>
      </c>
      <c r="BM137" s="216" t="s">
        <v>2137</v>
      </c>
    </row>
    <row r="138" spans="1:65" s="2" customFormat="1" ht="33" customHeight="1">
      <c r="A138" s="35"/>
      <c r="B138" s="36"/>
      <c r="C138" s="232" t="s">
        <v>441</v>
      </c>
      <c r="D138" s="232" t="s">
        <v>408</v>
      </c>
      <c r="E138" s="233" t="s">
        <v>2138</v>
      </c>
      <c r="F138" s="234" t="s">
        <v>2139</v>
      </c>
      <c r="G138" s="235" t="s">
        <v>287</v>
      </c>
      <c r="H138" s="236">
        <v>20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412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412</v>
      </c>
      <c r="BM138" s="216" t="s">
        <v>2140</v>
      </c>
    </row>
    <row r="139" spans="1:65" s="2" customFormat="1" ht="21.75" customHeight="1">
      <c r="A139" s="35"/>
      <c r="B139" s="36"/>
      <c r="C139" s="203" t="s">
        <v>488</v>
      </c>
      <c r="D139" s="203" t="s">
        <v>190</v>
      </c>
      <c r="E139" s="204" t="s">
        <v>2141</v>
      </c>
      <c r="F139" s="205" t="s">
        <v>2142</v>
      </c>
      <c r="G139" s="206" t="s">
        <v>287</v>
      </c>
      <c r="H139" s="207">
        <v>2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316</v>
      </c>
      <c r="AT139" s="216" t="s">
        <v>190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316</v>
      </c>
      <c r="BM139" s="216" t="s">
        <v>2143</v>
      </c>
    </row>
    <row r="140" spans="1:65" s="2" customFormat="1" ht="21.75" customHeight="1">
      <c r="A140" s="35"/>
      <c r="B140" s="36"/>
      <c r="C140" s="232" t="s">
        <v>8</v>
      </c>
      <c r="D140" s="232" t="s">
        <v>408</v>
      </c>
      <c r="E140" s="233" t="s">
        <v>2144</v>
      </c>
      <c r="F140" s="234" t="s">
        <v>2145</v>
      </c>
      <c r="G140" s="235" t="s">
        <v>287</v>
      </c>
      <c r="H140" s="236">
        <v>2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412</v>
      </c>
      <c r="AT140" s="216" t="s">
        <v>408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412</v>
      </c>
      <c r="BM140" s="216" t="s">
        <v>2146</v>
      </c>
    </row>
    <row r="141" spans="1:65" s="2" customFormat="1" ht="21.75" customHeight="1">
      <c r="A141" s="35"/>
      <c r="B141" s="36"/>
      <c r="C141" s="203" t="s">
        <v>578</v>
      </c>
      <c r="D141" s="203" t="s">
        <v>190</v>
      </c>
      <c r="E141" s="204" t="s">
        <v>2147</v>
      </c>
      <c r="F141" s="205" t="s">
        <v>2148</v>
      </c>
      <c r="G141" s="206" t="s">
        <v>287</v>
      </c>
      <c r="H141" s="207">
        <v>3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316</v>
      </c>
      <c r="AT141" s="216" t="s">
        <v>190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316</v>
      </c>
      <c r="BM141" s="216" t="s">
        <v>2149</v>
      </c>
    </row>
    <row r="142" spans="1:65" s="2" customFormat="1" ht="21.75" customHeight="1">
      <c r="A142" s="35"/>
      <c r="B142" s="36"/>
      <c r="C142" s="203" t="s">
        <v>587</v>
      </c>
      <c r="D142" s="203" t="s">
        <v>190</v>
      </c>
      <c r="E142" s="204" t="s">
        <v>2150</v>
      </c>
      <c r="F142" s="205" t="s">
        <v>2151</v>
      </c>
      <c r="G142" s="206" t="s">
        <v>287</v>
      </c>
      <c r="H142" s="207">
        <v>2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316</v>
      </c>
      <c r="AT142" s="216" t="s">
        <v>190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316</v>
      </c>
      <c r="BM142" s="216" t="s">
        <v>2152</v>
      </c>
    </row>
    <row r="143" spans="1:65" s="2" customFormat="1" ht="21.75" customHeight="1">
      <c r="A143" s="35"/>
      <c r="B143" s="36"/>
      <c r="C143" s="203" t="s">
        <v>591</v>
      </c>
      <c r="D143" s="203" t="s">
        <v>190</v>
      </c>
      <c r="E143" s="204" t="s">
        <v>2153</v>
      </c>
      <c r="F143" s="205" t="s">
        <v>2154</v>
      </c>
      <c r="G143" s="206" t="s">
        <v>287</v>
      </c>
      <c r="H143" s="207">
        <v>3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316</v>
      </c>
      <c r="AT143" s="216" t="s">
        <v>190</v>
      </c>
      <c r="AU143" s="216" t="s">
        <v>83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316</v>
      </c>
      <c r="BM143" s="216" t="s">
        <v>2155</v>
      </c>
    </row>
    <row r="144" spans="1:65" s="2" customFormat="1" ht="33" customHeight="1">
      <c r="A144" s="35"/>
      <c r="B144" s="36"/>
      <c r="C144" s="232" t="s">
        <v>595</v>
      </c>
      <c r="D144" s="232" t="s">
        <v>408</v>
      </c>
      <c r="E144" s="233" t="s">
        <v>2156</v>
      </c>
      <c r="F144" s="234" t="s">
        <v>2157</v>
      </c>
      <c r="G144" s="235" t="s">
        <v>287</v>
      </c>
      <c r="H144" s="236">
        <v>8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412</v>
      </c>
      <c r="AT144" s="216" t="s">
        <v>408</v>
      </c>
      <c r="AU144" s="216" t="s">
        <v>83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412</v>
      </c>
      <c r="BM144" s="216" t="s">
        <v>2158</v>
      </c>
    </row>
    <row r="145" spans="1:65" s="2" customFormat="1" ht="33" customHeight="1">
      <c r="A145" s="35"/>
      <c r="B145" s="36"/>
      <c r="C145" s="203" t="s">
        <v>599</v>
      </c>
      <c r="D145" s="203" t="s">
        <v>190</v>
      </c>
      <c r="E145" s="204" t="s">
        <v>1506</v>
      </c>
      <c r="F145" s="205" t="s">
        <v>1507</v>
      </c>
      <c r="G145" s="206" t="s">
        <v>193</v>
      </c>
      <c r="H145" s="207">
        <v>80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316</v>
      </c>
      <c r="AT145" s="216" t="s">
        <v>190</v>
      </c>
      <c r="AU145" s="216" t="s">
        <v>83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316</v>
      </c>
      <c r="BM145" s="216" t="s">
        <v>2159</v>
      </c>
    </row>
    <row r="146" spans="1:65" s="2" customFormat="1" ht="33" customHeight="1">
      <c r="A146" s="35"/>
      <c r="B146" s="36"/>
      <c r="C146" s="203" t="s">
        <v>7</v>
      </c>
      <c r="D146" s="203" t="s">
        <v>190</v>
      </c>
      <c r="E146" s="204" t="s">
        <v>2160</v>
      </c>
      <c r="F146" s="205" t="s">
        <v>2161</v>
      </c>
      <c r="G146" s="206" t="s">
        <v>193</v>
      </c>
      <c r="H146" s="207">
        <v>15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316</v>
      </c>
      <c r="AT146" s="216" t="s">
        <v>190</v>
      </c>
      <c r="AU146" s="216" t="s">
        <v>83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316</v>
      </c>
      <c r="BM146" s="216" t="s">
        <v>2162</v>
      </c>
    </row>
    <row r="147" spans="1:65" s="2" customFormat="1" ht="33" customHeight="1">
      <c r="A147" s="35"/>
      <c r="B147" s="36"/>
      <c r="C147" s="203" t="s">
        <v>407</v>
      </c>
      <c r="D147" s="203" t="s">
        <v>190</v>
      </c>
      <c r="E147" s="204" t="s">
        <v>1518</v>
      </c>
      <c r="F147" s="205" t="s">
        <v>1519</v>
      </c>
      <c r="G147" s="206" t="s">
        <v>193</v>
      </c>
      <c r="H147" s="207">
        <v>240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316</v>
      </c>
      <c r="AT147" s="216" t="s">
        <v>190</v>
      </c>
      <c r="AU147" s="216" t="s">
        <v>83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316</v>
      </c>
      <c r="BM147" s="216" t="s">
        <v>2163</v>
      </c>
    </row>
    <row r="148" spans="1:65" s="2" customFormat="1" ht="33" customHeight="1">
      <c r="A148" s="35"/>
      <c r="B148" s="36"/>
      <c r="C148" s="203" t="s">
        <v>559</v>
      </c>
      <c r="D148" s="203" t="s">
        <v>190</v>
      </c>
      <c r="E148" s="204" t="s">
        <v>1509</v>
      </c>
      <c r="F148" s="205" t="s">
        <v>1510</v>
      </c>
      <c r="G148" s="206" t="s">
        <v>193</v>
      </c>
      <c r="H148" s="207">
        <v>25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316</v>
      </c>
      <c r="AT148" s="216" t="s">
        <v>190</v>
      </c>
      <c r="AU148" s="216" t="s">
        <v>83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316</v>
      </c>
      <c r="BM148" s="216" t="s">
        <v>2164</v>
      </c>
    </row>
    <row r="149" spans="1:65" s="2" customFormat="1" ht="33" customHeight="1">
      <c r="A149" s="35"/>
      <c r="B149" s="36"/>
      <c r="C149" s="232" t="s">
        <v>606</v>
      </c>
      <c r="D149" s="232" t="s">
        <v>408</v>
      </c>
      <c r="E149" s="233" t="s">
        <v>1029</v>
      </c>
      <c r="F149" s="234" t="s">
        <v>2165</v>
      </c>
      <c r="G149" s="235" t="s">
        <v>287</v>
      </c>
      <c r="H149" s="236">
        <v>30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412</v>
      </c>
      <c r="AT149" s="216" t="s">
        <v>408</v>
      </c>
      <c r="AU149" s="216" t="s">
        <v>83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412</v>
      </c>
      <c r="BM149" s="216" t="s">
        <v>2166</v>
      </c>
    </row>
    <row r="150" spans="1:65" s="2" customFormat="1" ht="55.5" customHeight="1">
      <c r="A150" s="35"/>
      <c r="B150" s="36"/>
      <c r="C150" s="203" t="s">
        <v>1089</v>
      </c>
      <c r="D150" s="203" t="s">
        <v>190</v>
      </c>
      <c r="E150" s="204" t="s">
        <v>2167</v>
      </c>
      <c r="F150" s="205" t="s">
        <v>2168</v>
      </c>
      <c r="G150" s="206" t="s">
        <v>287</v>
      </c>
      <c r="H150" s="207">
        <v>1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316</v>
      </c>
      <c r="AT150" s="216" t="s">
        <v>190</v>
      </c>
      <c r="AU150" s="216" t="s">
        <v>83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316</v>
      </c>
      <c r="BM150" s="216" t="s">
        <v>2169</v>
      </c>
    </row>
    <row r="151" spans="1:65" s="2" customFormat="1" ht="21.75" customHeight="1">
      <c r="A151" s="35"/>
      <c r="B151" s="36"/>
      <c r="C151" s="232" t="s">
        <v>610</v>
      </c>
      <c r="D151" s="232" t="s">
        <v>408</v>
      </c>
      <c r="E151" s="233" t="s">
        <v>2170</v>
      </c>
      <c r="F151" s="234" t="s">
        <v>2171</v>
      </c>
      <c r="G151" s="235" t="s">
        <v>287</v>
      </c>
      <c r="H151" s="236">
        <v>1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412</v>
      </c>
      <c r="AT151" s="216" t="s">
        <v>408</v>
      </c>
      <c r="AU151" s="216" t="s">
        <v>83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412</v>
      </c>
      <c r="BM151" s="216" t="s">
        <v>2172</v>
      </c>
    </row>
    <row r="152" spans="1:65" s="2" customFormat="1" ht="33" customHeight="1">
      <c r="A152" s="35"/>
      <c r="B152" s="36"/>
      <c r="C152" s="232" t="s">
        <v>618</v>
      </c>
      <c r="D152" s="232" t="s">
        <v>408</v>
      </c>
      <c r="E152" s="233" t="s">
        <v>2173</v>
      </c>
      <c r="F152" s="234" t="s">
        <v>2174</v>
      </c>
      <c r="G152" s="235" t="s">
        <v>287</v>
      </c>
      <c r="H152" s="236">
        <v>1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412</v>
      </c>
      <c r="AT152" s="216" t="s">
        <v>408</v>
      </c>
      <c r="AU152" s="216" t="s">
        <v>83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412</v>
      </c>
      <c r="BM152" s="216" t="s">
        <v>2175</v>
      </c>
    </row>
    <row r="153" spans="1:65" s="2" customFormat="1" ht="33" customHeight="1">
      <c r="A153" s="35"/>
      <c r="B153" s="36"/>
      <c r="C153" s="203" t="s">
        <v>622</v>
      </c>
      <c r="D153" s="203" t="s">
        <v>190</v>
      </c>
      <c r="E153" s="204" t="s">
        <v>2176</v>
      </c>
      <c r="F153" s="205" t="s">
        <v>2177</v>
      </c>
      <c r="G153" s="206" t="s">
        <v>287</v>
      </c>
      <c r="H153" s="207">
        <v>1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316</v>
      </c>
      <c r="AT153" s="216" t="s">
        <v>190</v>
      </c>
      <c r="AU153" s="216" t="s">
        <v>83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316</v>
      </c>
      <c r="BM153" s="216" t="s">
        <v>2178</v>
      </c>
    </row>
    <row r="154" spans="1:65" s="2" customFormat="1" ht="33" customHeight="1">
      <c r="A154" s="35"/>
      <c r="B154" s="36"/>
      <c r="C154" s="232" t="s">
        <v>626</v>
      </c>
      <c r="D154" s="232" t="s">
        <v>408</v>
      </c>
      <c r="E154" s="233" t="s">
        <v>2179</v>
      </c>
      <c r="F154" s="234" t="s">
        <v>2180</v>
      </c>
      <c r="G154" s="235" t="s">
        <v>287</v>
      </c>
      <c r="H154" s="236">
        <v>1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412</v>
      </c>
      <c r="AT154" s="216" t="s">
        <v>408</v>
      </c>
      <c r="AU154" s="216" t="s">
        <v>83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412</v>
      </c>
      <c r="BM154" s="216" t="s">
        <v>2181</v>
      </c>
    </row>
    <row r="155" spans="1:65" s="2" customFormat="1" ht="33" customHeight="1">
      <c r="A155" s="35"/>
      <c r="B155" s="36"/>
      <c r="C155" s="203" t="s">
        <v>631</v>
      </c>
      <c r="D155" s="203" t="s">
        <v>190</v>
      </c>
      <c r="E155" s="204" t="s">
        <v>2182</v>
      </c>
      <c r="F155" s="205" t="s">
        <v>2183</v>
      </c>
      <c r="G155" s="206" t="s">
        <v>287</v>
      </c>
      <c r="H155" s="207">
        <v>1</v>
      </c>
      <c r="I155" s="208"/>
      <c r="J155" s="209">
        <f>ROUND(I155*H155,2)</f>
        <v>0</v>
      </c>
      <c r="K155" s="210"/>
      <c r="L155" s="211"/>
      <c r="M155" s="212" t="s">
        <v>1</v>
      </c>
      <c r="N155" s="213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316</v>
      </c>
      <c r="AT155" s="216" t="s">
        <v>190</v>
      </c>
      <c r="AU155" s="216" t="s">
        <v>83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316</v>
      </c>
      <c r="BM155" s="216" t="s">
        <v>2184</v>
      </c>
    </row>
    <row r="156" spans="1:65" s="2" customFormat="1" ht="16.5" customHeight="1">
      <c r="A156" s="35"/>
      <c r="B156" s="36"/>
      <c r="C156" s="232" t="s">
        <v>636</v>
      </c>
      <c r="D156" s="232" t="s">
        <v>408</v>
      </c>
      <c r="E156" s="233" t="s">
        <v>2185</v>
      </c>
      <c r="F156" s="234" t="s">
        <v>2186</v>
      </c>
      <c r="G156" s="235" t="s">
        <v>287</v>
      </c>
      <c r="H156" s="236">
        <v>1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412</v>
      </c>
      <c r="AT156" s="216" t="s">
        <v>408</v>
      </c>
      <c r="AU156" s="216" t="s">
        <v>83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412</v>
      </c>
      <c r="BM156" s="216" t="s">
        <v>2187</v>
      </c>
    </row>
    <row r="157" spans="1:65" s="2" customFormat="1" ht="33" customHeight="1">
      <c r="A157" s="35"/>
      <c r="B157" s="36"/>
      <c r="C157" s="203" t="s">
        <v>641</v>
      </c>
      <c r="D157" s="203" t="s">
        <v>190</v>
      </c>
      <c r="E157" s="204" t="s">
        <v>2188</v>
      </c>
      <c r="F157" s="205" t="s">
        <v>2189</v>
      </c>
      <c r="G157" s="206" t="s">
        <v>287</v>
      </c>
      <c r="H157" s="207">
        <v>1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316</v>
      </c>
      <c r="AT157" s="216" t="s">
        <v>190</v>
      </c>
      <c r="AU157" s="216" t="s">
        <v>83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316</v>
      </c>
      <c r="BM157" s="216" t="s">
        <v>2190</v>
      </c>
    </row>
    <row r="158" spans="1:65" s="2" customFormat="1" ht="33" customHeight="1">
      <c r="A158" s="35"/>
      <c r="B158" s="36"/>
      <c r="C158" s="203" t="s">
        <v>645</v>
      </c>
      <c r="D158" s="203" t="s">
        <v>190</v>
      </c>
      <c r="E158" s="204" t="s">
        <v>2191</v>
      </c>
      <c r="F158" s="205" t="s">
        <v>2192</v>
      </c>
      <c r="G158" s="206" t="s">
        <v>287</v>
      </c>
      <c r="H158" s="207">
        <v>3</v>
      </c>
      <c r="I158" s="208"/>
      <c r="J158" s="209">
        <f>ROUND(I158*H158,2)</f>
        <v>0</v>
      </c>
      <c r="K158" s="210"/>
      <c r="L158" s="211"/>
      <c r="M158" s="212" t="s">
        <v>1</v>
      </c>
      <c r="N158" s="213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316</v>
      </c>
      <c r="AT158" s="216" t="s">
        <v>190</v>
      </c>
      <c r="AU158" s="216" t="s">
        <v>83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316</v>
      </c>
      <c r="BM158" s="216" t="s">
        <v>2193</v>
      </c>
    </row>
    <row r="159" spans="1:65" s="2" customFormat="1" ht="33" customHeight="1">
      <c r="A159" s="35"/>
      <c r="B159" s="36"/>
      <c r="C159" s="203" t="s">
        <v>649</v>
      </c>
      <c r="D159" s="203" t="s">
        <v>190</v>
      </c>
      <c r="E159" s="204" t="s">
        <v>2194</v>
      </c>
      <c r="F159" s="205" t="s">
        <v>2195</v>
      </c>
      <c r="G159" s="206" t="s">
        <v>287</v>
      </c>
      <c r="H159" s="207">
        <v>4</v>
      </c>
      <c r="I159" s="208"/>
      <c r="J159" s="209">
        <f>ROUND(I159*H159,2)</f>
        <v>0</v>
      </c>
      <c r="K159" s="210"/>
      <c r="L159" s="211"/>
      <c r="M159" s="212" t="s">
        <v>1</v>
      </c>
      <c r="N159" s="213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316</v>
      </c>
      <c r="AT159" s="216" t="s">
        <v>190</v>
      </c>
      <c r="AU159" s="216" t="s">
        <v>83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316</v>
      </c>
      <c r="BM159" s="216" t="s">
        <v>2196</v>
      </c>
    </row>
    <row r="160" spans="1:65" s="2" customFormat="1" ht="21.75" customHeight="1">
      <c r="A160" s="35"/>
      <c r="B160" s="36"/>
      <c r="C160" s="232" t="s">
        <v>614</v>
      </c>
      <c r="D160" s="232" t="s">
        <v>408</v>
      </c>
      <c r="E160" s="233" t="s">
        <v>2197</v>
      </c>
      <c r="F160" s="234" t="s">
        <v>2198</v>
      </c>
      <c r="G160" s="235" t="s">
        <v>287</v>
      </c>
      <c r="H160" s="236">
        <v>7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412</v>
      </c>
      <c r="AT160" s="216" t="s">
        <v>408</v>
      </c>
      <c r="AU160" s="216" t="s">
        <v>83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412</v>
      </c>
      <c r="BM160" s="216" t="s">
        <v>2199</v>
      </c>
    </row>
    <row r="161" spans="1:65" s="2" customFormat="1" ht="21.75" customHeight="1">
      <c r="A161" s="35"/>
      <c r="B161" s="36"/>
      <c r="C161" s="232" t="s">
        <v>582</v>
      </c>
      <c r="D161" s="232" t="s">
        <v>408</v>
      </c>
      <c r="E161" s="233" t="s">
        <v>2200</v>
      </c>
      <c r="F161" s="234" t="s">
        <v>2201</v>
      </c>
      <c r="G161" s="235" t="s">
        <v>287</v>
      </c>
      <c r="H161" s="236">
        <v>1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412</v>
      </c>
      <c r="AT161" s="216" t="s">
        <v>408</v>
      </c>
      <c r="AU161" s="216" t="s">
        <v>83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412</v>
      </c>
      <c r="BM161" s="216" t="s">
        <v>2202</v>
      </c>
    </row>
    <row r="162" spans="1:65" s="2" customFormat="1" ht="44.25" customHeight="1">
      <c r="A162" s="35"/>
      <c r="B162" s="36"/>
      <c r="C162" s="203" t="s">
        <v>196</v>
      </c>
      <c r="D162" s="203" t="s">
        <v>190</v>
      </c>
      <c r="E162" s="204" t="s">
        <v>1967</v>
      </c>
      <c r="F162" s="205" t="s">
        <v>1968</v>
      </c>
      <c r="G162" s="206" t="s">
        <v>287</v>
      </c>
      <c r="H162" s="207">
        <v>6</v>
      </c>
      <c r="I162" s="208"/>
      <c r="J162" s="209">
        <f>ROUND(I162*H162,2)</f>
        <v>0</v>
      </c>
      <c r="K162" s="210"/>
      <c r="L162" s="211"/>
      <c r="M162" s="212" t="s">
        <v>1</v>
      </c>
      <c r="N162" s="213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316</v>
      </c>
      <c r="AT162" s="216" t="s">
        <v>190</v>
      </c>
      <c r="AU162" s="216" t="s">
        <v>83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316</v>
      </c>
      <c r="BM162" s="216" t="s">
        <v>2203</v>
      </c>
    </row>
    <row r="163" spans="1:65" s="2" customFormat="1" ht="33" customHeight="1">
      <c r="A163" s="35"/>
      <c r="B163" s="36"/>
      <c r="C163" s="232" t="s">
        <v>203</v>
      </c>
      <c r="D163" s="232" t="s">
        <v>408</v>
      </c>
      <c r="E163" s="233" t="s">
        <v>1971</v>
      </c>
      <c r="F163" s="234" t="s">
        <v>1972</v>
      </c>
      <c r="G163" s="235" t="s">
        <v>287</v>
      </c>
      <c r="H163" s="236">
        <v>6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412</v>
      </c>
      <c r="AT163" s="216" t="s">
        <v>408</v>
      </c>
      <c r="AU163" s="216" t="s">
        <v>83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412</v>
      </c>
      <c r="BM163" s="216" t="s">
        <v>2204</v>
      </c>
    </row>
    <row r="164" spans="1:65" s="2" customFormat="1" ht="44.25" customHeight="1">
      <c r="A164" s="35"/>
      <c r="B164" s="36"/>
      <c r="C164" s="203" t="s">
        <v>207</v>
      </c>
      <c r="D164" s="203" t="s">
        <v>190</v>
      </c>
      <c r="E164" s="204" t="s">
        <v>2205</v>
      </c>
      <c r="F164" s="205" t="s">
        <v>2206</v>
      </c>
      <c r="G164" s="206" t="s">
        <v>287</v>
      </c>
      <c r="H164" s="207">
        <v>3</v>
      </c>
      <c r="I164" s="208"/>
      <c r="J164" s="209">
        <f>ROUND(I164*H164,2)</f>
        <v>0</v>
      </c>
      <c r="K164" s="210"/>
      <c r="L164" s="211"/>
      <c r="M164" s="212" t="s">
        <v>1</v>
      </c>
      <c r="N164" s="213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316</v>
      </c>
      <c r="AT164" s="216" t="s">
        <v>190</v>
      </c>
      <c r="AU164" s="216" t="s">
        <v>83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316</v>
      </c>
      <c r="BM164" s="216" t="s">
        <v>2207</v>
      </c>
    </row>
    <row r="165" spans="1:65" s="2" customFormat="1" ht="33" customHeight="1">
      <c r="A165" s="35"/>
      <c r="B165" s="36"/>
      <c r="C165" s="203" t="s">
        <v>211</v>
      </c>
      <c r="D165" s="203" t="s">
        <v>190</v>
      </c>
      <c r="E165" s="204" t="s">
        <v>2208</v>
      </c>
      <c r="F165" s="205" t="s">
        <v>2209</v>
      </c>
      <c r="G165" s="206" t="s">
        <v>287</v>
      </c>
      <c r="H165" s="207">
        <v>2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316</v>
      </c>
      <c r="AT165" s="216" t="s">
        <v>190</v>
      </c>
      <c r="AU165" s="216" t="s">
        <v>83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316</v>
      </c>
      <c r="BM165" s="216" t="s">
        <v>2210</v>
      </c>
    </row>
    <row r="166" spans="1:65" s="2" customFormat="1" ht="21.75" customHeight="1">
      <c r="A166" s="35"/>
      <c r="B166" s="36"/>
      <c r="C166" s="203" t="s">
        <v>215</v>
      </c>
      <c r="D166" s="203" t="s">
        <v>190</v>
      </c>
      <c r="E166" s="204" t="s">
        <v>2211</v>
      </c>
      <c r="F166" s="205" t="s">
        <v>2212</v>
      </c>
      <c r="G166" s="206" t="s">
        <v>287</v>
      </c>
      <c r="H166" s="207">
        <v>1</v>
      </c>
      <c r="I166" s="208"/>
      <c r="J166" s="209">
        <f>ROUND(I166*H166,2)</f>
        <v>0</v>
      </c>
      <c r="K166" s="210"/>
      <c r="L166" s="211"/>
      <c r="M166" s="212" t="s">
        <v>1</v>
      </c>
      <c r="N166" s="213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316</v>
      </c>
      <c r="AT166" s="216" t="s">
        <v>190</v>
      </c>
      <c r="AU166" s="216" t="s">
        <v>83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316</v>
      </c>
      <c r="BM166" s="216" t="s">
        <v>2213</v>
      </c>
    </row>
    <row r="167" spans="1:65" s="2" customFormat="1" ht="16.5" customHeight="1">
      <c r="A167" s="35"/>
      <c r="B167" s="36"/>
      <c r="C167" s="232" t="s">
        <v>219</v>
      </c>
      <c r="D167" s="232" t="s">
        <v>408</v>
      </c>
      <c r="E167" s="233" t="s">
        <v>2214</v>
      </c>
      <c r="F167" s="234" t="s">
        <v>2215</v>
      </c>
      <c r="G167" s="235" t="s">
        <v>287</v>
      </c>
      <c r="H167" s="236">
        <v>10</v>
      </c>
      <c r="I167" s="237"/>
      <c r="J167" s="238">
        <f>ROUND(I167*H167,2)</f>
        <v>0</v>
      </c>
      <c r="K167" s="239"/>
      <c r="L167" s="41"/>
      <c r="M167" s="240" t="s">
        <v>1</v>
      </c>
      <c r="N167" s="241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412</v>
      </c>
      <c r="AT167" s="216" t="s">
        <v>408</v>
      </c>
      <c r="AU167" s="216" t="s">
        <v>83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412</v>
      </c>
      <c r="BM167" s="216" t="s">
        <v>2216</v>
      </c>
    </row>
    <row r="168" spans="1:65" s="2" customFormat="1" ht="16.5" customHeight="1">
      <c r="A168" s="35"/>
      <c r="B168" s="36"/>
      <c r="C168" s="203" t="s">
        <v>223</v>
      </c>
      <c r="D168" s="203" t="s">
        <v>190</v>
      </c>
      <c r="E168" s="204" t="s">
        <v>2217</v>
      </c>
      <c r="F168" s="205" t="s">
        <v>2218</v>
      </c>
      <c r="G168" s="206" t="s">
        <v>287</v>
      </c>
      <c r="H168" s="207">
        <v>10</v>
      </c>
      <c r="I168" s="208"/>
      <c r="J168" s="209">
        <f>ROUND(I168*H168,2)</f>
        <v>0</v>
      </c>
      <c r="K168" s="210"/>
      <c r="L168" s="211"/>
      <c r="M168" s="212" t="s">
        <v>1</v>
      </c>
      <c r="N168" s="213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316</v>
      </c>
      <c r="AT168" s="216" t="s">
        <v>190</v>
      </c>
      <c r="AU168" s="216" t="s">
        <v>83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316</v>
      </c>
      <c r="BM168" s="216" t="s">
        <v>2219</v>
      </c>
    </row>
    <row r="169" spans="1:65" s="2" customFormat="1" ht="16.5" customHeight="1">
      <c r="A169" s="35"/>
      <c r="B169" s="36"/>
      <c r="C169" s="232" t="s">
        <v>227</v>
      </c>
      <c r="D169" s="232" t="s">
        <v>408</v>
      </c>
      <c r="E169" s="233" t="s">
        <v>2220</v>
      </c>
      <c r="F169" s="234" t="s">
        <v>2221</v>
      </c>
      <c r="G169" s="235" t="s">
        <v>287</v>
      </c>
      <c r="H169" s="236">
        <v>10</v>
      </c>
      <c r="I169" s="237"/>
      <c r="J169" s="238">
        <f>ROUND(I169*H169,2)</f>
        <v>0</v>
      </c>
      <c r="K169" s="239"/>
      <c r="L169" s="41"/>
      <c r="M169" s="240" t="s">
        <v>1</v>
      </c>
      <c r="N169" s="241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412</v>
      </c>
      <c r="AT169" s="216" t="s">
        <v>408</v>
      </c>
      <c r="AU169" s="216" t="s">
        <v>83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412</v>
      </c>
      <c r="BM169" s="216" t="s">
        <v>2222</v>
      </c>
    </row>
    <row r="170" spans="1:65" s="2" customFormat="1" ht="33" customHeight="1">
      <c r="A170" s="35"/>
      <c r="B170" s="36"/>
      <c r="C170" s="232" t="s">
        <v>231</v>
      </c>
      <c r="D170" s="232" t="s">
        <v>408</v>
      </c>
      <c r="E170" s="233" t="s">
        <v>2223</v>
      </c>
      <c r="F170" s="234" t="s">
        <v>2224</v>
      </c>
      <c r="G170" s="235" t="s">
        <v>287</v>
      </c>
      <c r="H170" s="236">
        <v>1</v>
      </c>
      <c r="I170" s="237"/>
      <c r="J170" s="238">
        <f>ROUND(I170*H170,2)</f>
        <v>0</v>
      </c>
      <c r="K170" s="239"/>
      <c r="L170" s="41"/>
      <c r="M170" s="240" t="s">
        <v>1</v>
      </c>
      <c r="N170" s="241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412</v>
      </c>
      <c r="AT170" s="216" t="s">
        <v>408</v>
      </c>
      <c r="AU170" s="216" t="s">
        <v>83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412</v>
      </c>
      <c r="BM170" s="216" t="s">
        <v>2225</v>
      </c>
    </row>
    <row r="171" spans="1:65" s="2" customFormat="1" ht="21.75" customHeight="1">
      <c r="A171" s="35"/>
      <c r="B171" s="36"/>
      <c r="C171" s="232" t="s">
        <v>235</v>
      </c>
      <c r="D171" s="232" t="s">
        <v>408</v>
      </c>
      <c r="E171" s="233" t="s">
        <v>1678</v>
      </c>
      <c r="F171" s="234" t="s">
        <v>1679</v>
      </c>
      <c r="G171" s="235" t="s">
        <v>287</v>
      </c>
      <c r="H171" s="236">
        <v>1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412</v>
      </c>
      <c r="AT171" s="216" t="s">
        <v>408</v>
      </c>
      <c r="AU171" s="216" t="s">
        <v>83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412</v>
      </c>
      <c r="BM171" s="216" t="s">
        <v>2226</v>
      </c>
    </row>
    <row r="172" spans="1:65" s="2" customFormat="1" ht="21.75" customHeight="1">
      <c r="A172" s="35"/>
      <c r="B172" s="36"/>
      <c r="C172" s="232" t="s">
        <v>239</v>
      </c>
      <c r="D172" s="232" t="s">
        <v>408</v>
      </c>
      <c r="E172" s="233" t="s">
        <v>1699</v>
      </c>
      <c r="F172" s="234" t="s">
        <v>1700</v>
      </c>
      <c r="G172" s="235" t="s">
        <v>287</v>
      </c>
      <c r="H172" s="236">
        <v>7</v>
      </c>
      <c r="I172" s="237"/>
      <c r="J172" s="238">
        <f>ROUND(I172*H172,2)</f>
        <v>0</v>
      </c>
      <c r="K172" s="239"/>
      <c r="L172" s="41"/>
      <c r="M172" s="240" t="s">
        <v>1</v>
      </c>
      <c r="N172" s="241" t="s">
        <v>39</v>
      </c>
      <c r="O172" s="88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412</v>
      </c>
      <c r="AT172" s="216" t="s">
        <v>408</v>
      </c>
      <c r="AU172" s="216" t="s">
        <v>83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412</v>
      </c>
      <c r="BM172" s="216" t="s">
        <v>2227</v>
      </c>
    </row>
    <row r="173" spans="1:65" s="2" customFormat="1" ht="16.5" customHeight="1">
      <c r="A173" s="35"/>
      <c r="B173" s="36"/>
      <c r="C173" s="232" t="s">
        <v>243</v>
      </c>
      <c r="D173" s="232" t="s">
        <v>408</v>
      </c>
      <c r="E173" s="233" t="s">
        <v>1102</v>
      </c>
      <c r="F173" s="234" t="s">
        <v>1681</v>
      </c>
      <c r="G173" s="235" t="s">
        <v>1020</v>
      </c>
      <c r="H173" s="236">
        <v>24</v>
      </c>
      <c r="I173" s="237"/>
      <c r="J173" s="238">
        <f>ROUND(I173*H173,2)</f>
        <v>0</v>
      </c>
      <c r="K173" s="239"/>
      <c r="L173" s="41"/>
      <c r="M173" s="240" t="s">
        <v>1</v>
      </c>
      <c r="N173" s="241" t="s">
        <v>39</v>
      </c>
      <c r="O173" s="88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6" t="s">
        <v>412</v>
      </c>
      <c r="AT173" s="216" t="s">
        <v>408</v>
      </c>
      <c r="AU173" s="216" t="s">
        <v>83</v>
      </c>
      <c r="AY173" s="14" t="s">
        <v>194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4" t="s">
        <v>81</v>
      </c>
      <c r="BK173" s="217">
        <f>ROUND(I173*H173,2)</f>
        <v>0</v>
      </c>
      <c r="BL173" s="14" t="s">
        <v>412</v>
      </c>
      <c r="BM173" s="216" t="s">
        <v>2228</v>
      </c>
    </row>
    <row r="174" spans="1:65" s="2" customFormat="1" ht="16.5" customHeight="1">
      <c r="A174" s="35"/>
      <c r="B174" s="36"/>
      <c r="C174" s="232" t="s">
        <v>247</v>
      </c>
      <c r="D174" s="232" t="s">
        <v>408</v>
      </c>
      <c r="E174" s="233" t="s">
        <v>1208</v>
      </c>
      <c r="F174" s="234" t="s">
        <v>1683</v>
      </c>
      <c r="G174" s="235" t="s">
        <v>1020</v>
      </c>
      <c r="H174" s="236">
        <v>8</v>
      </c>
      <c r="I174" s="237"/>
      <c r="J174" s="238">
        <f>ROUND(I174*H174,2)</f>
        <v>0</v>
      </c>
      <c r="K174" s="239"/>
      <c r="L174" s="41"/>
      <c r="M174" s="240" t="s">
        <v>1</v>
      </c>
      <c r="N174" s="241" t="s">
        <v>39</v>
      </c>
      <c r="O174" s="88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412</v>
      </c>
      <c r="AT174" s="216" t="s">
        <v>408</v>
      </c>
      <c r="AU174" s="216" t="s">
        <v>83</v>
      </c>
      <c r="AY174" s="14" t="s">
        <v>194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4" t="s">
        <v>81</v>
      </c>
      <c r="BK174" s="217">
        <f>ROUND(I174*H174,2)</f>
        <v>0</v>
      </c>
      <c r="BL174" s="14" t="s">
        <v>412</v>
      </c>
      <c r="BM174" s="216" t="s">
        <v>2229</v>
      </c>
    </row>
    <row r="175" spans="1:65" s="2" customFormat="1" ht="16.5" customHeight="1">
      <c r="A175" s="35"/>
      <c r="B175" s="36"/>
      <c r="C175" s="232" t="s">
        <v>251</v>
      </c>
      <c r="D175" s="232" t="s">
        <v>408</v>
      </c>
      <c r="E175" s="233" t="s">
        <v>1105</v>
      </c>
      <c r="F175" s="234" t="s">
        <v>1685</v>
      </c>
      <c r="G175" s="235" t="s">
        <v>1020</v>
      </c>
      <c r="H175" s="236">
        <v>4</v>
      </c>
      <c r="I175" s="237"/>
      <c r="J175" s="238">
        <f>ROUND(I175*H175,2)</f>
        <v>0</v>
      </c>
      <c r="K175" s="239"/>
      <c r="L175" s="41"/>
      <c r="M175" s="240" t="s">
        <v>1</v>
      </c>
      <c r="N175" s="241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412</v>
      </c>
      <c r="AT175" s="216" t="s">
        <v>408</v>
      </c>
      <c r="AU175" s="216" t="s">
        <v>83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412</v>
      </c>
      <c r="BM175" s="216" t="s">
        <v>2230</v>
      </c>
    </row>
    <row r="176" spans="1:65" s="2" customFormat="1" ht="21.75" customHeight="1">
      <c r="A176" s="35"/>
      <c r="B176" s="36"/>
      <c r="C176" s="232" t="s">
        <v>255</v>
      </c>
      <c r="D176" s="232" t="s">
        <v>408</v>
      </c>
      <c r="E176" s="233" t="s">
        <v>1108</v>
      </c>
      <c r="F176" s="234" t="s">
        <v>1687</v>
      </c>
      <c r="G176" s="235" t="s">
        <v>1020</v>
      </c>
      <c r="H176" s="236">
        <v>16</v>
      </c>
      <c r="I176" s="237"/>
      <c r="J176" s="238">
        <f>ROUND(I176*H176,2)</f>
        <v>0</v>
      </c>
      <c r="K176" s="239"/>
      <c r="L176" s="41"/>
      <c r="M176" s="240" t="s">
        <v>1</v>
      </c>
      <c r="N176" s="241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412</v>
      </c>
      <c r="AT176" s="216" t="s">
        <v>408</v>
      </c>
      <c r="AU176" s="216" t="s">
        <v>83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412</v>
      </c>
      <c r="BM176" s="216" t="s">
        <v>2231</v>
      </c>
    </row>
    <row r="177" spans="1:65" s="2" customFormat="1" ht="21.75" customHeight="1">
      <c r="A177" s="35"/>
      <c r="B177" s="36"/>
      <c r="C177" s="232" t="s">
        <v>259</v>
      </c>
      <c r="D177" s="232" t="s">
        <v>408</v>
      </c>
      <c r="E177" s="233" t="s">
        <v>2232</v>
      </c>
      <c r="F177" s="234" t="s">
        <v>2233</v>
      </c>
      <c r="G177" s="235" t="s">
        <v>1020</v>
      </c>
      <c r="H177" s="236">
        <v>16</v>
      </c>
      <c r="I177" s="237"/>
      <c r="J177" s="238">
        <f>ROUND(I177*H177,2)</f>
        <v>0</v>
      </c>
      <c r="K177" s="239"/>
      <c r="L177" s="41"/>
      <c r="M177" s="240" t="s">
        <v>1</v>
      </c>
      <c r="N177" s="241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412</v>
      </c>
      <c r="AT177" s="216" t="s">
        <v>408</v>
      </c>
      <c r="AU177" s="216" t="s">
        <v>83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412</v>
      </c>
      <c r="BM177" s="216" t="s">
        <v>2234</v>
      </c>
    </row>
    <row r="178" spans="1:65" s="2" customFormat="1" ht="21.75" customHeight="1">
      <c r="A178" s="35"/>
      <c r="B178" s="36"/>
      <c r="C178" s="232" t="s">
        <v>263</v>
      </c>
      <c r="D178" s="232" t="s">
        <v>408</v>
      </c>
      <c r="E178" s="233" t="s">
        <v>2235</v>
      </c>
      <c r="F178" s="234" t="s">
        <v>2236</v>
      </c>
      <c r="G178" s="235" t="s">
        <v>714</v>
      </c>
      <c r="H178" s="236">
        <v>25.308</v>
      </c>
      <c r="I178" s="237"/>
      <c r="J178" s="238">
        <f>ROUND(I178*H178,2)</f>
        <v>0</v>
      </c>
      <c r="K178" s="239"/>
      <c r="L178" s="41"/>
      <c r="M178" s="240" t="s">
        <v>1</v>
      </c>
      <c r="N178" s="241" t="s">
        <v>39</v>
      </c>
      <c r="O178" s="88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412</v>
      </c>
      <c r="AT178" s="216" t="s">
        <v>408</v>
      </c>
      <c r="AU178" s="216" t="s">
        <v>83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412</v>
      </c>
      <c r="BM178" s="216" t="s">
        <v>2237</v>
      </c>
    </row>
    <row r="179" spans="1:65" s="2" customFormat="1" ht="21.75" customHeight="1">
      <c r="A179" s="35"/>
      <c r="B179" s="36"/>
      <c r="C179" s="232" t="s">
        <v>267</v>
      </c>
      <c r="D179" s="232" t="s">
        <v>408</v>
      </c>
      <c r="E179" s="233" t="s">
        <v>2238</v>
      </c>
      <c r="F179" s="234" t="s">
        <v>2239</v>
      </c>
      <c r="G179" s="235" t="s">
        <v>287</v>
      </c>
      <c r="H179" s="236">
        <v>1</v>
      </c>
      <c r="I179" s="237"/>
      <c r="J179" s="238">
        <f>ROUND(I179*H179,2)</f>
        <v>0</v>
      </c>
      <c r="K179" s="239"/>
      <c r="L179" s="41"/>
      <c r="M179" s="240" t="s">
        <v>1</v>
      </c>
      <c r="N179" s="241" t="s">
        <v>39</v>
      </c>
      <c r="O179" s="88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6" t="s">
        <v>412</v>
      </c>
      <c r="AT179" s="216" t="s">
        <v>408</v>
      </c>
      <c r="AU179" s="216" t="s">
        <v>83</v>
      </c>
      <c r="AY179" s="14" t="s">
        <v>194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4" t="s">
        <v>81</v>
      </c>
      <c r="BK179" s="217">
        <f>ROUND(I179*H179,2)</f>
        <v>0</v>
      </c>
      <c r="BL179" s="14" t="s">
        <v>412</v>
      </c>
      <c r="BM179" s="216" t="s">
        <v>2240</v>
      </c>
    </row>
    <row r="180" spans="1:63" s="11" customFormat="1" ht="22.8" customHeight="1">
      <c r="A180" s="11"/>
      <c r="B180" s="218"/>
      <c r="C180" s="219"/>
      <c r="D180" s="220" t="s">
        <v>73</v>
      </c>
      <c r="E180" s="252" t="s">
        <v>2241</v>
      </c>
      <c r="F180" s="252" t="s">
        <v>2242</v>
      </c>
      <c r="G180" s="219"/>
      <c r="H180" s="219"/>
      <c r="I180" s="222"/>
      <c r="J180" s="253">
        <f>BK180</f>
        <v>0</v>
      </c>
      <c r="K180" s="219"/>
      <c r="L180" s="224"/>
      <c r="M180" s="225"/>
      <c r="N180" s="226"/>
      <c r="O180" s="226"/>
      <c r="P180" s="227">
        <f>SUM(P181:P199)</f>
        <v>0</v>
      </c>
      <c r="Q180" s="226"/>
      <c r="R180" s="227">
        <f>SUM(R181:R199)</f>
        <v>0</v>
      </c>
      <c r="S180" s="226"/>
      <c r="T180" s="228">
        <f>SUM(T181:T199)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29" t="s">
        <v>83</v>
      </c>
      <c r="AT180" s="230" t="s">
        <v>73</v>
      </c>
      <c r="AU180" s="230" t="s">
        <v>81</v>
      </c>
      <c r="AY180" s="229" t="s">
        <v>194</v>
      </c>
      <c r="BK180" s="231">
        <f>SUM(BK181:BK199)</f>
        <v>0</v>
      </c>
    </row>
    <row r="181" spans="1:65" s="2" customFormat="1" ht="21.75" customHeight="1">
      <c r="A181" s="35"/>
      <c r="B181" s="36"/>
      <c r="C181" s="203" t="s">
        <v>272</v>
      </c>
      <c r="D181" s="203" t="s">
        <v>190</v>
      </c>
      <c r="E181" s="204" t="s">
        <v>2243</v>
      </c>
      <c r="F181" s="205" t="s">
        <v>2244</v>
      </c>
      <c r="G181" s="206" t="s">
        <v>287</v>
      </c>
      <c r="H181" s="207">
        <v>2</v>
      </c>
      <c r="I181" s="208"/>
      <c r="J181" s="209">
        <f>ROUND(I181*H181,2)</f>
        <v>0</v>
      </c>
      <c r="K181" s="210"/>
      <c r="L181" s="211"/>
      <c r="M181" s="212" t="s">
        <v>1</v>
      </c>
      <c r="N181" s="213" t="s">
        <v>39</v>
      </c>
      <c r="O181" s="8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200</v>
      </c>
      <c r="AT181" s="216" t="s">
        <v>190</v>
      </c>
      <c r="AU181" s="216" t="s">
        <v>83</v>
      </c>
      <c r="AY181" s="14" t="s">
        <v>194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81</v>
      </c>
      <c r="BK181" s="217">
        <f>ROUND(I181*H181,2)</f>
        <v>0</v>
      </c>
      <c r="BL181" s="14" t="s">
        <v>201</v>
      </c>
      <c r="BM181" s="216" t="s">
        <v>2245</v>
      </c>
    </row>
    <row r="182" spans="1:65" s="2" customFormat="1" ht="21.75" customHeight="1">
      <c r="A182" s="35"/>
      <c r="B182" s="36"/>
      <c r="C182" s="232" t="s">
        <v>276</v>
      </c>
      <c r="D182" s="232" t="s">
        <v>408</v>
      </c>
      <c r="E182" s="233" t="s">
        <v>2246</v>
      </c>
      <c r="F182" s="234" t="s">
        <v>2247</v>
      </c>
      <c r="G182" s="235" t="s">
        <v>193</v>
      </c>
      <c r="H182" s="236">
        <v>1</v>
      </c>
      <c r="I182" s="237"/>
      <c r="J182" s="238">
        <f>ROUND(I182*H182,2)</f>
        <v>0</v>
      </c>
      <c r="K182" s="239"/>
      <c r="L182" s="41"/>
      <c r="M182" s="240" t="s">
        <v>1</v>
      </c>
      <c r="N182" s="241" t="s">
        <v>39</v>
      </c>
      <c r="O182" s="8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412</v>
      </c>
      <c r="AT182" s="216" t="s">
        <v>408</v>
      </c>
      <c r="AU182" s="216" t="s">
        <v>83</v>
      </c>
      <c r="AY182" s="14" t="s">
        <v>194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81</v>
      </c>
      <c r="BK182" s="217">
        <f>ROUND(I182*H182,2)</f>
        <v>0</v>
      </c>
      <c r="BL182" s="14" t="s">
        <v>412</v>
      </c>
      <c r="BM182" s="216" t="s">
        <v>2248</v>
      </c>
    </row>
    <row r="183" spans="1:65" s="2" customFormat="1" ht="21.75" customHeight="1">
      <c r="A183" s="35"/>
      <c r="B183" s="36"/>
      <c r="C183" s="203" t="s">
        <v>996</v>
      </c>
      <c r="D183" s="203" t="s">
        <v>190</v>
      </c>
      <c r="E183" s="204" t="s">
        <v>2249</v>
      </c>
      <c r="F183" s="205" t="s">
        <v>2250</v>
      </c>
      <c r="G183" s="206" t="s">
        <v>737</v>
      </c>
      <c r="H183" s="207">
        <v>6.757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39</v>
      </c>
      <c r="O183" s="8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200</v>
      </c>
      <c r="AT183" s="216" t="s">
        <v>190</v>
      </c>
      <c r="AU183" s="216" t="s">
        <v>83</v>
      </c>
      <c r="AY183" s="14" t="s">
        <v>194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81</v>
      </c>
      <c r="BK183" s="217">
        <f>ROUND(I183*H183,2)</f>
        <v>0</v>
      </c>
      <c r="BL183" s="14" t="s">
        <v>201</v>
      </c>
      <c r="BM183" s="216" t="s">
        <v>2251</v>
      </c>
    </row>
    <row r="184" spans="1:65" s="2" customFormat="1" ht="16.5" customHeight="1">
      <c r="A184" s="35"/>
      <c r="B184" s="36"/>
      <c r="C184" s="203" t="s">
        <v>977</v>
      </c>
      <c r="D184" s="203" t="s">
        <v>190</v>
      </c>
      <c r="E184" s="204" t="s">
        <v>2252</v>
      </c>
      <c r="F184" s="205" t="s">
        <v>2253</v>
      </c>
      <c r="G184" s="206" t="s">
        <v>287</v>
      </c>
      <c r="H184" s="207">
        <v>2</v>
      </c>
      <c r="I184" s="208"/>
      <c r="J184" s="209">
        <f>ROUND(I184*H184,2)</f>
        <v>0</v>
      </c>
      <c r="K184" s="210"/>
      <c r="L184" s="211"/>
      <c r="M184" s="212" t="s">
        <v>1</v>
      </c>
      <c r="N184" s="213" t="s">
        <v>39</v>
      </c>
      <c r="O184" s="8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200</v>
      </c>
      <c r="AT184" s="216" t="s">
        <v>190</v>
      </c>
      <c r="AU184" s="216" t="s">
        <v>83</v>
      </c>
      <c r="AY184" s="14" t="s">
        <v>194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81</v>
      </c>
      <c r="BK184" s="217">
        <f>ROUND(I184*H184,2)</f>
        <v>0</v>
      </c>
      <c r="BL184" s="14" t="s">
        <v>201</v>
      </c>
      <c r="BM184" s="216" t="s">
        <v>2254</v>
      </c>
    </row>
    <row r="185" spans="1:65" s="2" customFormat="1" ht="21.75" customHeight="1">
      <c r="A185" s="35"/>
      <c r="B185" s="36"/>
      <c r="C185" s="203" t="s">
        <v>981</v>
      </c>
      <c r="D185" s="203" t="s">
        <v>190</v>
      </c>
      <c r="E185" s="204" t="s">
        <v>2255</v>
      </c>
      <c r="F185" s="205" t="s">
        <v>2256</v>
      </c>
      <c r="G185" s="206" t="s">
        <v>287</v>
      </c>
      <c r="H185" s="207">
        <v>2</v>
      </c>
      <c r="I185" s="208"/>
      <c r="J185" s="209">
        <f>ROUND(I185*H185,2)</f>
        <v>0</v>
      </c>
      <c r="K185" s="210"/>
      <c r="L185" s="211"/>
      <c r="M185" s="212" t="s">
        <v>1</v>
      </c>
      <c r="N185" s="213" t="s">
        <v>39</v>
      </c>
      <c r="O185" s="88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6" t="s">
        <v>200</v>
      </c>
      <c r="AT185" s="216" t="s">
        <v>190</v>
      </c>
      <c r="AU185" s="216" t="s">
        <v>83</v>
      </c>
      <c r="AY185" s="14" t="s">
        <v>194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4" t="s">
        <v>81</v>
      </c>
      <c r="BK185" s="217">
        <f>ROUND(I185*H185,2)</f>
        <v>0</v>
      </c>
      <c r="BL185" s="14" t="s">
        <v>201</v>
      </c>
      <c r="BM185" s="216" t="s">
        <v>2257</v>
      </c>
    </row>
    <row r="186" spans="1:65" s="2" customFormat="1" ht="21.75" customHeight="1">
      <c r="A186" s="35"/>
      <c r="B186" s="36"/>
      <c r="C186" s="203" t="s">
        <v>989</v>
      </c>
      <c r="D186" s="203" t="s">
        <v>190</v>
      </c>
      <c r="E186" s="204" t="s">
        <v>2258</v>
      </c>
      <c r="F186" s="205" t="s">
        <v>2259</v>
      </c>
      <c r="G186" s="206" t="s">
        <v>287</v>
      </c>
      <c r="H186" s="207">
        <v>2</v>
      </c>
      <c r="I186" s="208"/>
      <c r="J186" s="209">
        <f>ROUND(I186*H186,2)</f>
        <v>0</v>
      </c>
      <c r="K186" s="210"/>
      <c r="L186" s="211"/>
      <c r="M186" s="212" t="s">
        <v>1</v>
      </c>
      <c r="N186" s="213" t="s">
        <v>39</v>
      </c>
      <c r="O186" s="8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6" t="s">
        <v>200</v>
      </c>
      <c r="AT186" s="216" t="s">
        <v>190</v>
      </c>
      <c r="AU186" s="216" t="s">
        <v>83</v>
      </c>
      <c r="AY186" s="14" t="s">
        <v>194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4" t="s">
        <v>81</v>
      </c>
      <c r="BK186" s="217">
        <f>ROUND(I186*H186,2)</f>
        <v>0</v>
      </c>
      <c r="BL186" s="14" t="s">
        <v>201</v>
      </c>
      <c r="BM186" s="216" t="s">
        <v>2260</v>
      </c>
    </row>
    <row r="187" spans="1:65" s="2" customFormat="1" ht="21.75" customHeight="1">
      <c r="A187" s="35"/>
      <c r="B187" s="36"/>
      <c r="C187" s="203" t="s">
        <v>973</v>
      </c>
      <c r="D187" s="203" t="s">
        <v>190</v>
      </c>
      <c r="E187" s="204" t="s">
        <v>2261</v>
      </c>
      <c r="F187" s="205" t="s">
        <v>2262</v>
      </c>
      <c r="G187" s="206" t="s">
        <v>287</v>
      </c>
      <c r="H187" s="207">
        <v>26</v>
      </c>
      <c r="I187" s="208"/>
      <c r="J187" s="209">
        <f>ROUND(I187*H187,2)</f>
        <v>0</v>
      </c>
      <c r="K187" s="210"/>
      <c r="L187" s="211"/>
      <c r="M187" s="212" t="s">
        <v>1</v>
      </c>
      <c r="N187" s="213" t="s">
        <v>39</v>
      </c>
      <c r="O187" s="8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6" t="s">
        <v>200</v>
      </c>
      <c r="AT187" s="216" t="s">
        <v>190</v>
      </c>
      <c r="AU187" s="216" t="s">
        <v>83</v>
      </c>
      <c r="AY187" s="14" t="s">
        <v>194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4" t="s">
        <v>81</v>
      </c>
      <c r="BK187" s="217">
        <f>ROUND(I187*H187,2)</f>
        <v>0</v>
      </c>
      <c r="BL187" s="14" t="s">
        <v>201</v>
      </c>
      <c r="BM187" s="216" t="s">
        <v>2263</v>
      </c>
    </row>
    <row r="188" spans="1:65" s="2" customFormat="1" ht="16.5" customHeight="1">
      <c r="A188" s="35"/>
      <c r="B188" s="36"/>
      <c r="C188" s="203" t="s">
        <v>985</v>
      </c>
      <c r="D188" s="203" t="s">
        <v>190</v>
      </c>
      <c r="E188" s="204" t="s">
        <v>2264</v>
      </c>
      <c r="F188" s="205" t="s">
        <v>2265</v>
      </c>
      <c r="G188" s="206" t="s">
        <v>287</v>
      </c>
      <c r="H188" s="207">
        <v>12</v>
      </c>
      <c r="I188" s="208"/>
      <c r="J188" s="209">
        <f>ROUND(I188*H188,2)</f>
        <v>0</v>
      </c>
      <c r="K188" s="210"/>
      <c r="L188" s="211"/>
      <c r="M188" s="212" t="s">
        <v>1</v>
      </c>
      <c r="N188" s="213" t="s">
        <v>39</v>
      </c>
      <c r="O188" s="88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6" t="s">
        <v>200</v>
      </c>
      <c r="AT188" s="216" t="s">
        <v>190</v>
      </c>
      <c r="AU188" s="216" t="s">
        <v>83</v>
      </c>
      <c r="AY188" s="14" t="s">
        <v>194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4" t="s">
        <v>81</v>
      </c>
      <c r="BK188" s="217">
        <f>ROUND(I188*H188,2)</f>
        <v>0</v>
      </c>
      <c r="BL188" s="14" t="s">
        <v>201</v>
      </c>
      <c r="BM188" s="216" t="s">
        <v>2266</v>
      </c>
    </row>
    <row r="189" spans="1:65" s="2" customFormat="1" ht="21.75" customHeight="1">
      <c r="A189" s="35"/>
      <c r="B189" s="36"/>
      <c r="C189" s="203" t="s">
        <v>838</v>
      </c>
      <c r="D189" s="203" t="s">
        <v>190</v>
      </c>
      <c r="E189" s="204" t="s">
        <v>2267</v>
      </c>
      <c r="F189" s="205" t="s">
        <v>2268</v>
      </c>
      <c r="G189" s="206" t="s">
        <v>287</v>
      </c>
      <c r="H189" s="207">
        <v>4</v>
      </c>
      <c r="I189" s="208"/>
      <c r="J189" s="209">
        <f>ROUND(I189*H189,2)</f>
        <v>0</v>
      </c>
      <c r="K189" s="210"/>
      <c r="L189" s="211"/>
      <c r="M189" s="212" t="s">
        <v>1</v>
      </c>
      <c r="N189" s="213" t="s">
        <v>39</v>
      </c>
      <c r="O189" s="88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6" t="s">
        <v>200</v>
      </c>
      <c r="AT189" s="216" t="s">
        <v>190</v>
      </c>
      <c r="AU189" s="216" t="s">
        <v>83</v>
      </c>
      <c r="AY189" s="14" t="s">
        <v>194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4" t="s">
        <v>81</v>
      </c>
      <c r="BK189" s="217">
        <f>ROUND(I189*H189,2)</f>
        <v>0</v>
      </c>
      <c r="BL189" s="14" t="s">
        <v>201</v>
      </c>
      <c r="BM189" s="216" t="s">
        <v>2269</v>
      </c>
    </row>
    <row r="190" spans="1:65" s="2" customFormat="1" ht="16.5" customHeight="1">
      <c r="A190" s="35"/>
      <c r="B190" s="36"/>
      <c r="C190" s="203" t="s">
        <v>634</v>
      </c>
      <c r="D190" s="203" t="s">
        <v>190</v>
      </c>
      <c r="E190" s="204" t="s">
        <v>2270</v>
      </c>
      <c r="F190" s="205" t="s">
        <v>2271</v>
      </c>
      <c r="G190" s="206" t="s">
        <v>287</v>
      </c>
      <c r="H190" s="207">
        <v>2</v>
      </c>
      <c r="I190" s="208"/>
      <c r="J190" s="209">
        <f>ROUND(I190*H190,2)</f>
        <v>0</v>
      </c>
      <c r="K190" s="210"/>
      <c r="L190" s="211"/>
      <c r="M190" s="212" t="s">
        <v>1</v>
      </c>
      <c r="N190" s="213" t="s">
        <v>39</v>
      </c>
      <c r="O190" s="88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200</v>
      </c>
      <c r="AT190" s="216" t="s">
        <v>190</v>
      </c>
      <c r="AU190" s="216" t="s">
        <v>83</v>
      </c>
      <c r="AY190" s="14" t="s">
        <v>194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4" t="s">
        <v>81</v>
      </c>
      <c r="BK190" s="217">
        <f>ROUND(I190*H190,2)</f>
        <v>0</v>
      </c>
      <c r="BL190" s="14" t="s">
        <v>201</v>
      </c>
      <c r="BM190" s="216" t="s">
        <v>2272</v>
      </c>
    </row>
    <row r="191" spans="1:65" s="2" customFormat="1" ht="21.75" customHeight="1">
      <c r="A191" s="35"/>
      <c r="B191" s="36"/>
      <c r="C191" s="203" t="s">
        <v>851</v>
      </c>
      <c r="D191" s="203" t="s">
        <v>190</v>
      </c>
      <c r="E191" s="204" t="s">
        <v>2273</v>
      </c>
      <c r="F191" s="205" t="s">
        <v>2274</v>
      </c>
      <c r="G191" s="206" t="s">
        <v>287</v>
      </c>
      <c r="H191" s="207">
        <v>50</v>
      </c>
      <c r="I191" s="208"/>
      <c r="J191" s="209">
        <f>ROUND(I191*H191,2)</f>
        <v>0</v>
      </c>
      <c r="K191" s="210"/>
      <c r="L191" s="211"/>
      <c r="M191" s="212" t="s">
        <v>1</v>
      </c>
      <c r="N191" s="213" t="s">
        <v>39</v>
      </c>
      <c r="O191" s="8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200</v>
      </c>
      <c r="AT191" s="216" t="s">
        <v>190</v>
      </c>
      <c r="AU191" s="216" t="s">
        <v>83</v>
      </c>
      <c r="AY191" s="14" t="s">
        <v>194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81</v>
      </c>
      <c r="BK191" s="217">
        <f>ROUND(I191*H191,2)</f>
        <v>0</v>
      </c>
      <c r="BL191" s="14" t="s">
        <v>201</v>
      </c>
      <c r="BM191" s="216" t="s">
        <v>2275</v>
      </c>
    </row>
    <row r="192" spans="1:65" s="2" customFormat="1" ht="21.75" customHeight="1">
      <c r="A192" s="35"/>
      <c r="B192" s="36"/>
      <c r="C192" s="203" t="s">
        <v>855</v>
      </c>
      <c r="D192" s="203" t="s">
        <v>190</v>
      </c>
      <c r="E192" s="204" t="s">
        <v>1628</v>
      </c>
      <c r="F192" s="205" t="s">
        <v>2276</v>
      </c>
      <c r="G192" s="206" t="s">
        <v>287</v>
      </c>
      <c r="H192" s="207">
        <v>2</v>
      </c>
      <c r="I192" s="208"/>
      <c r="J192" s="209">
        <f>ROUND(I192*H192,2)</f>
        <v>0</v>
      </c>
      <c r="K192" s="210"/>
      <c r="L192" s="211"/>
      <c r="M192" s="212" t="s">
        <v>1</v>
      </c>
      <c r="N192" s="213" t="s">
        <v>39</v>
      </c>
      <c r="O192" s="8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200</v>
      </c>
      <c r="AT192" s="216" t="s">
        <v>190</v>
      </c>
      <c r="AU192" s="216" t="s">
        <v>83</v>
      </c>
      <c r="AY192" s="14" t="s">
        <v>194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81</v>
      </c>
      <c r="BK192" s="217">
        <f>ROUND(I192*H192,2)</f>
        <v>0</v>
      </c>
      <c r="BL192" s="14" t="s">
        <v>201</v>
      </c>
      <c r="BM192" s="216" t="s">
        <v>2277</v>
      </c>
    </row>
    <row r="193" spans="1:65" s="2" customFormat="1" ht="44.25" customHeight="1">
      <c r="A193" s="35"/>
      <c r="B193" s="36"/>
      <c r="C193" s="232" t="s">
        <v>280</v>
      </c>
      <c r="D193" s="232" t="s">
        <v>408</v>
      </c>
      <c r="E193" s="233" t="s">
        <v>2278</v>
      </c>
      <c r="F193" s="234" t="s">
        <v>2279</v>
      </c>
      <c r="G193" s="235" t="s">
        <v>193</v>
      </c>
      <c r="H193" s="236">
        <v>50</v>
      </c>
      <c r="I193" s="237"/>
      <c r="J193" s="238">
        <f>ROUND(I193*H193,2)</f>
        <v>0</v>
      </c>
      <c r="K193" s="239"/>
      <c r="L193" s="41"/>
      <c r="M193" s="240" t="s">
        <v>1</v>
      </c>
      <c r="N193" s="241" t="s">
        <v>39</v>
      </c>
      <c r="O193" s="8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6" t="s">
        <v>412</v>
      </c>
      <c r="AT193" s="216" t="s">
        <v>408</v>
      </c>
      <c r="AU193" s="216" t="s">
        <v>83</v>
      </c>
      <c r="AY193" s="14" t="s">
        <v>194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81</v>
      </c>
      <c r="BK193" s="217">
        <f>ROUND(I193*H193,2)</f>
        <v>0</v>
      </c>
      <c r="BL193" s="14" t="s">
        <v>412</v>
      </c>
      <c r="BM193" s="216" t="s">
        <v>2280</v>
      </c>
    </row>
    <row r="194" spans="1:65" s="2" customFormat="1" ht="21.75" customHeight="1">
      <c r="A194" s="35"/>
      <c r="B194" s="36"/>
      <c r="C194" s="203" t="s">
        <v>297</v>
      </c>
      <c r="D194" s="203" t="s">
        <v>190</v>
      </c>
      <c r="E194" s="204" t="s">
        <v>2281</v>
      </c>
      <c r="F194" s="205" t="s">
        <v>2282</v>
      </c>
      <c r="G194" s="206" t="s">
        <v>737</v>
      </c>
      <c r="H194" s="207">
        <v>15</v>
      </c>
      <c r="I194" s="208"/>
      <c r="J194" s="209">
        <f>ROUND(I194*H194,2)</f>
        <v>0</v>
      </c>
      <c r="K194" s="210"/>
      <c r="L194" s="211"/>
      <c r="M194" s="212" t="s">
        <v>1</v>
      </c>
      <c r="N194" s="213" t="s">
        <v>39</v>
      </c>
      <c r="O194" s="8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200</v>
      </c>
      <c r="AT194" s="216" t="s">
        <v>190</v>
      </c>
      <c r="AU194" s="216" t="s">
        <v>83</v>
      </c>
      <c r="AY194" s="14" t="s">
        <v>194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81</v>
      </c>
      <c r="BK194" s="217">
        <f>ROUND(I194*H194,2)</f>
        <v>0</v>
      </c>
      <c r="BL194" s="14" t="s">
        <v>201</v>
      </c>
      <c r="BM194" s="216" t="s">
        <v>2283</v>
      </c>
    </row>
    <row r="195" spans="1:65" s="2" customFormat="1" ht="33" customHeight="1">
      <c r="A195" s="35"/>
      <c r="B195" s="36"/>
      <c r="C195" s="232" t="s">
        <v>301</v>
      </c>
      <c r="D195" s="232" t="s">
        <v>408</v>
      </c>
      <c r="E195" s="233" t="s">
        <v>1601</v>
      </c>
      <c r="F195" s="234" t="s">
        <v>1602</v>
      </c>
      <c r="G195" s="235" t="s">
        <v>193</v>
      </c>
      <c r="H195" s="236">
        <v>15</v>
      </c>
      <c r="I195" s="237"/>
      <c r="J195" s="238">
        <f>ROUND(I195*H195,2)</f>
        <v>0</v>
      </c>
      <c r="K195" s="239"/>
      <c r="L195" s="41"/>
      <c r="M195" s="240" t="s">
        <v>1</v>
      </c>
      <c r="N195" s="241" t="s">
        <v>39</v>
      </c>
      <c r="O195" s="8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6" t="s">
        <v>412</v>
      </c>
      <c r="AT195" s="216" t="s">
        <v>408</v>
      </c>
      <c r="AU195" s="216" t="s">
        <v>83</v>
      </c>
      <c r="AY195" s="14" t="s">
        <v>194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81</v>
      </c>
      <c r="BK195" s="217">
        <f>ROUND(I195*H195,2)</f>
        <v>0</v>
      </c>
      <c r="BL195" s="14" t="s">
        <v>412</v>
      </c>
      <c r="BM195" s="216" t="s">
        <v>2284</v>
      </c>
    </row>
    <row r="196" spans="1:65" s="2" customFormat="1" ht="21.75" customHeight="1">
      <c r="A196" s="35"/>
      <c r="B196" s="36"/>
      <c r="C196" s="203" t="s">
        <v>305</v>
      </c>
      <c r="D196" s="203" t="s">
        <v>190</v>
      </c>
      <c r="E196" s="204" t="s">
        <v>2285</v>
      </c>
      <c r="F196" s="205" t="s">
        <v>2286</v>
      </c>
      <c r="G196" s="206" t="s">
        <v>287</v>
      </c>
      <c r="H196" s="207">
        <v>2</v>
      </c>
      <c r="I196" s="208"/>
      <c r="J196" s="209">
        <f>ROUND(I196*H196,2)</f>
        <v>0</v>
      </c>
      <c r="K196" s="210"/>
      <c r="L196" s="211"/>
      <c r="M196" s="212" t="s">
        <v>1</v>
      </c>
      <c r="N196" s="213" t="s">
        <v>39</v>
      </c>
      <c r="O196" s="8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200</v>
      </c>
      <c r="AT196" s="216" t="s">
        <v>190</v>
      </c>
      <c r="AU196" s="216" t="s">
        <v>83</v>
      </c>
      <c r="AY196" s="14" t="s">
        <v>194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81</v>
      </c>
      <c r="BK196" s="217">
        <f>ROUND(I196*H196,2)</f>
        <v>0</v>
      </c>
      <c r="BL196" s="14" t="s">
        <v>201</v>
      </c>
      <c r="BM196" s="216" t="s">
        <v>2287</v>
      </c>
    </row>
    <row r="197" spans="1:65" s="2" customFormat="1" ht="16.5" customHeight="1">
      <c r="A197" s="35"/>
      <c r="B197" s="36"/>
      <c r="C197" s="232" t="s">
        <v>309</v>
      </c>
      <c r="D197" s="232" t="s">
        <v>408</v>
      </c>
      <c r="E197" s="233" t="s">
        <v>2288</v>
      </c>
      <c r="F197" s="234" t="s">
        <v>2289</v>
      </c>
      <c r="G197" s="235" t="s">
        <v>287</v>
      </c>
      <c r="H197" s="236">
        <v>2</v>
      </c>
      <c r="I197" s="237"/>
      <c r="J197" s="238">
        <f>ROUND(I197*H197,2)</f>
        <v>0</v>
      </c>
      <c r="K197" s="239"/>
      <c r="L197" s="41"/>
      <c r="M197" s="240" t="s">
        <v>1</v>
      </c>
      <c r="N197" s="241" t="s">
        <v>39</v>
      </c>
      <c r="O197" s="8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6" t="s">
        <v>412</v>
      </c>
      <c r="AT197" s="216" t="s">
        <v>408</v>
      </c>
      <c r="AU197" s="216" t="s">
        <v>83</v>
      </c>
      <c r="AY197" s="14" t="s">
        <v>194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81</v>
      </c>
      <c r="BK197" s="217">
        <f>ROUND(I197*H197,2)</f>
        <v>0</v>
      </c>
      <c r="BL197" s="14" t="s">
        <v>412</v>
      </c>
      <c r="BM197" s="216" t="s">
        <v>2290</v>
      </c>
    </row>
    <row r="198" spans="1:65" s="2" customFormat="1" ht="21.75" customHeight="1">
      <c r="A198" s="35"/>
      <c r="B198" s="36"/>
      <c r="C198" s="232" t="s">
        <v>952</v>
      </c>
      <c r="D198" s="232" t="s">
        <v>408</v>
      </c>
      <c r="E198" s="233" t="s">
        <v>1734</v>
      </c>
      <c r="F198" s="234" t="s">
        <v>1735</v>
      </c>
      <c r="G198" s="235" t="s">
        <v>287</v>
      </c>
      <c r="H198" s="236">
        <v>2</v>
      </c>
      <c r="I198" s="237"/>
      <c r="J198" s="238">
        <f>ROUND(I198*H198,2)</f>
        <v>0</v>
      </c>
      <c r="K198" s="239"/>
      <c r="L198" s="41"/>
      <c r="M198" s="240" t="s">
        <v>1</v>
      </c>
      <c r="N198" s="241" t="s">
        <v>39</v>
      </c>
      <c r="O198" s="88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412</v>
      </c>
      <c r="AT198" s="216" t="s">
        <v>408</v>
      </c>
      <c r="AU198" s="216" t="s">
        <v>83</v>
      </c>
      <c r="AY198" s="14" t="s">
        <v>194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81</v>
      </c>
      <c r="BK198" s="217">
        <f>ROUND(I198*H198,2)</f>
        <v>0</v>
      </c>
      <c r="BL198" s="14" t="s">
        <v>412</v>
      </c>
      <c r="BM198" s="216" t="s">
        <v>2291</v>
      </c>
    </row>
    <row r="199" spans="1:65" s="2" customFormat="1" ht="21.75" customHeight="1">
      <c r="A199" s="35"/>
      <c r="B199" s="36"/>
      <c r="C199" s="203" t="s">
        <v>959</v>
      </c>
      <c r="D199" s="203" t="s">
        <v>190</v>
      </c>
      <c r="E199" s="204" t="s">
        <v>2292</v>
      </c>
      <c r="F199" s="205" t="s">
        <v>2293</v>
      </c>
      <c r="G199" s="206" t="s">
        <v>287</v>
      </c>
      <c r="H199" s="207">
        <v>2</v>
      </c>
      <c r="I199" s="208"/>
      <c r="J199" s="209">
        <f>ROUND(I199*H199,2)</f>
        <v>0</v>
      </c>
      <c r="K199" s="210"/>
      <c r="L199" s="211"/>
      <c r="M199" s="242" t="s">
        <v>1</v>
      </c>
      <c r="N199" s="243" t="s">
        <v>39</v>
      </c>
      <c r="O199" s="244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6" t="s">
        <v>316</v>
      </c>
      <c r="AT199" s="216" t="s">
        <v>190</v>
      </c>
      <c r="AU199" s="216" t="s">
        <v>83</v>
      </c>
      <c r="AY199" s="14" t="s">
        <v>194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4" t="s">
        <v>81</v>
      </c>
      <c r="BK199" s="217">
        <f>ROUND(I199*H199,2)</f>
        <v>0</v>
      </c>
      <c r="BL199" s="14" t="s">
        <v>316</v>
      </c>
      <c r="BM199" s="216" t="s">
        <v>2294</v>
      </c>
    </row>
    <row r="200" spans="1:31" s="2" customFormat="1" ht="6.95" customHeight="1">
      <c r="A200" s="35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41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password="CC35" sheet="1" objects="1" scenarios="1" formatColumns="0" formatRows="0" autoFilter="0"/>
  <autoFilter ref="C122:K19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2295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2296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ROUND(J125,2)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ROUND((SUM(BE125:BE156)),2)</f>
        <v>0</v>
      </c>
      <c r="G35" s="35"/>
      <c r="H35" s="35"/>
      <c r="I35" s="161">
        <v>0.21</v>
      </c>
      <c r="J35" s="160">
        <f>ROUND(((SUM(BE125:BE156))*I35),2)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ROUND((SUM(BF125:BF156)),2)</f>
        <v>0</v>
      </c>
      <c r="G36" s="35"/>
      <c r="H36" s="35"/>
      <c r="I36" s="161">
        <v>0.15</v>
      </c>
      <c r="J36" s="160">
        <f>ROUND(((SUM(BF125:BF156))*I36),2)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ROUND((SUM(BG125:BG156)),2)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ROUND((SUM(BH125:BH156)),2)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ROUND((SUM(BI125:BI156)),2)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2295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01-PS512267 - URS - PS 512267 ŽST Dolní Lipka - přípojka 22kV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J125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654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2297</v>
      </c>
      <c r="E100" s="249"/>
      <c r="F100" s="249"/>
      <c r="G100" s="249"/>
      <c r="H100" s="249"/>
      <c r="I100" s="249"/>
      <c r="J100" s="250">
        <f>J127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7"/>
      <c r="C101" s="130"/>
      <c r="D101" s="248" t="s">
        <v>2298</v>
      </c>
      <c r="E101" s="249"/>
      <c r="F101" s="249"/>
      <c r="G101" s="249"/>
      <c r="H101" s="249"/>
      <c r="I101" s="249"/>
      <c r="J101" s="250">
        <f>J140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47"/>
      <c r="C102" s="130"/>
      <c r="D102" s="248" t="s">
        <v>655</v>
      </c>
      <c r="E102" s="249"/>
      <c r="F102" s="249"/>
      <c r="G102" s="249"/>
      <c r="H102" s="249"/>
      <c r="I102" s="249"/>
      <c r="J102" s="250">
        <f>J143</f>
        <v>0</v>
      </c>
      <c r="K102" s="130"/>
      <c r="L102" s="25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9" customFormat="1" ht="24.95" customHeight="1">
      <c r="A103" s="9"/>
      <c r="B103" s="185"/>
      <c r="C103" s="186"/>
      <c r="D103" s="187" t="s">
        <v>1375</v>
      </c>
      <c r="E103" s="188"/>
      <c r="F103" s="188"/>
      <c r="G103" s="188"/>
      <c r="H103" s="188"/>
      <c r="I103" s="188"/>
      <c r="J103" s="189">
        <f>J147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177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0" t="str">
        <f>E7</f>
        <v>Oprava zabezpečovacího zařízení v žst. Dolní Lipka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18"/>
      <c r="C114" s="29" t="s">
        <v>167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5"/>
      <c r="B115" s="36"/>
      <c r="C115" s="37"/>
      <c r="D115" s="37"/>
      <c r="E115" s="180" t="s">
        <v>2295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169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30" customHeight="1">
      <c r="A117" s="35"/>
      <c r="B117" s="36"/>
      <c r="C117" s="37"/>
      <c r="D117" s="37"/>
      <c r="E117" s="73" t="str">
        <f>E11</f>
        <v>01-PS512267 - URS - PS 512267 ŽST Dolní Lipka - přípojka 22kV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F14</f>
        <v>Dolní Lipka</v>
      </c>
      <c r="G119" s="37"/>
      <c r="H119" s="37"/>
      <c r="I119" s="29" t="s">
        <v>22</v>
      </c>
      <c r="J119" s="76" t="str">
        <f>IF(J14="","",J14)</f>
        <v>14. 1. 2020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E17</f>
        <v>SŽDC s.o., Dlážděná 1003/7, 110 00 Praha 1</v>
      </c>
      <c r="G121" s="37"/>
      <c r="H121" s="37"/>
      <c r="I121" s="29" t="s">
        <v>29</v>
      </c>
      <c r="J121" s="33" t="str">
        <f>E23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IF(E20="","",E20)</f>
        <v>Vyplň údaj</v>
      </c>
      <c r="G122" s="37"/>
      <c r="H122" s="37"/>
      <c r="I122" s="29" t="s">
        <v>31</v>
      </c>
      <c r="J122" s="33" t="str">
        <f>E26</f>
        <v>Ing. Ladislav Mikeš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91"/>
      <c r="B124" s="192"/>
      <c r="C124" s="193" t="s">
        <v>178</v>
      </c>
      <c r="D124" s="194" t="s">
        <v>59</v>
      </c>
      <c r="E124" s="194" t="s">
        <v>55</v>
      </c>
      <c r="F124" s="194" t="s">
        <v>56</v>
      </c>
      <c r="G124" s="194" t="s">
        <v>179</v>
      </c>
      <c r="H124" s="194" t="s">
        <v>180</v>
      </c>
      <c r="I124" s="194" t="s">
        <v>181</v>
      </c>
      <c r="J124" s="195" t="s">
        <v>173</v>
      </c>
      <c r="K124" s="196" t="s">
        <v>182</v>
      </c>
      <c r="L124" s="197"/>
      <c r="M124" s="97" t="s">
        <v>1</v>
      </c>
      <c r="N124" s="98" t="s">
        <v>38</v>
      </c>
      <c r="O124" s="98" t="s">
        <v>183</v>
      </c>
      <c r="P124" s="98" t="s">
        <v>184</v>
      </c>
      <c r="Q124" s="98" t="s">
        <v>185</v>
      </c>
      <c r="R124" s="98" t="s">
        <v>186</v>
      </c>
      <c r="S124" s="98" t="s">
        <v>187</v>
      </c>
      <c r="T124" s="99" t="s">
        <v>188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5"/>
      <c r="B125" s="36"/>
      <c r="C125" s="104" t="s">
        <v>189</v>
      </c>
      <c r="D125" s="37"/>
      <c r="E125" s="37"/>
      <c r="F125" s="37"/>
      <c r="G125" s="37"/>
      <c r="H125" s="37"/>
      <c r="I125" s="37"/>
      <c r="J125" s="198">
        <f>BK125</f>
        <v>0</v>
      </c>
      <c r="K125" s="37"/>
      <c r="L125" s="41"/>
      <c r="M125" s="100"/>
      <c r="N125" s="199"/>
      <c r="O125" s="101"/>
      <c r="P125" s="200">
        <f>P126+P147</f>
        <v>0</v>
      </c>
      <c r="Q125" s="101"/>
      <c r="R125" s="200">
        <f>R126+R147</f>
        <v>92.24299</v>
      </c>
      <c r="S125" s="101"/>
      <c r="T125" s="201">
        <f>T126+T147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73</v>
      </c>
      <c r="AU125" s="14" t="s">
        <v>175</v>
      </c>
      <c r="BK125" s="202">
        <f>BK126+BK147</f>
        <v>0</v>
      </c>
    </row>
    <row r="126" spans="1:63" s="11" customFormat="1" ht="25.9" customHeight="1">
      <c r="A126" s="11"/>
      <c r="B126" s="218"/>
      <c r="C126" s="219"/>
      <c r="D126" s="220" t="s">
        <v>73</v>
      </c>
      <c r="E126" s="221" t="s">
        <v>190</v>
      </c>
      <c r="F126" s="221" t="s">
        <v>656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P127+P140+P143</f>
        <v>0</v>
      </c>
      <c r="Q126" s="226"/>
      <c r="R126" s="227">
        <f>R127+R140+R143</f>
        <v>92.24299</v>
      </c>
      <c r="S126" s="226"/>
      <c r="T126" s="228">
        <f>T127+T140+T143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9" t="s">
        <v>394</v>
      </c>
      <c r="AT126" s="230" t="s">
        <v>73</v>
      </c>
      <c r="AU126" s="230" t="s">
        <v>74</v>
      </c>
      <c r="AY126" s="229" t="s">
        <v>194</v>
      </c>
      <c r="BK126" s="231">
        <f>BK127+BK140+BK143</f>
        <v>0</v>
      </c>
    </row>
    <row r="127" spans="1:63" s="11" customFormat="1" ht="22.8" customHeight="1">
      <c r="A127" s="11"/>
      <c r="B127" s="218"/>
      <c r="C127" s="219"/>
      <c r="D127" s="220" t="s">
        <v>73</v>
      </c>
      <c r="E127" s="252" t="s">
        <v>394</v>
      </c>
      <c r="F127" s="252" t="s">
        <v>2299</v>
      </c>
      <c r="G127" s="219"/>
      <c r="H127" s="219"/>
      <c r="I127" s="222"/>
      <c r="J127" s="253">
        <f>BK127</f>
        <v>0</v>
      </c>
      <c r="K127" s="219"/>
      <c r="L127" s="224"/>
      <c r="M127" s="225"/>
      <c r="N127" s="226"/>
      <c r="O127" s="226"/>
      <c r="P127" s="227">
        <f>SUM(P128:P139)</f>
        <v>0</v>
      </c>
      <c r="Q127" s="226"/>
      <c r="R127" s="227">
        <f>SUM(R128:R139)</f>
        <v>92.21000000000001</v>
      </c>
      <c r="S127" s="226"/>
      <c r="T127" s="228">
        <f>SUM(T128:T139)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29" t="s">
        <v>81</v>
      </c>
      <c r="AT127" s="230" t="s">
        <v>73</v>
      </c>
      <c r="AU127" s="230" t="s">
        <v>81</v>
      </c>
      <c r="AY127" s="229" t="s">
        <v>194</v>
      </c>
      <c r="BK127" s="231">
        <f>SUM(BK128:BK139)</f>
        <v>0</v>
      </c>
    </row>
    <row r="128" spans="1:65" s="2" customFormat="1" ht="16.5" customHeight="1">
      <c r="A128" s="35"/>
      <c r="B128" s="36"/>
      <c r="C128" s="232" t="s">
        <v>81</v>
      </c>
      <c r="D128" s="232" t="s">
        <v>408</v>
      </c>
      <c r="E128" s="233" t="s">
        <v>1399</v>
      </c>
      <c r="F128" s="234" t="s">
        <v>1400</v>
      </c>
      <c r="G128" s="235" t="s">
        <v>714</v>
      </c>
      <c r="H128" s="236">
        <v>105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201</v>
      </c>
      <c r="AT128" s="216" t="s">
        <v>408</v>
      </c>
      <c r="AU128" s="216" t="s">
        <v>83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2300</v>
      </c>
    </row>
    <row r="129" spans="1:65" s="2" customFormat="1" ht="21.75" customHeight="1">
      <c r="A129" s="35"/>
      <c r="B129" s="36"/>
      <c r="C129" s="232" t="s">
        <v>83</v>
      </c>
      <c r="D129" s="232" t="s">
        <v>408</v>
      </c>
      <c r="E129" s="233" t="s">
        <v>2301</v>
      </c>
      <c r="F129" s="234" t="s">
        <v>2302</v>
      </c>
      <c r="G129" s="235" t="s">
        <v>665</v>
      </c>
      <c r="H129" s="236">
        <v>75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201</v>
      </c>
      <c r="AT129" s="216" t="s">
        <v>408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2303</v>
      </c>
    </row>
    <row r="130" spans="1:65" s="2" customFormat="1" ht="21.75" customHeight="1">
      <c r="A130" s="35"/>
      <c r="B130" s="36"/>
      <c r="C130" s="232" t="s">
        <v>394</v>
      </c>
      <c r="D130" s="232" t="s">
        <v>408</v>
      </c>
      <c r="E130" s="233" t="s">
        <v>2304</v>
      </c>
      <c r="F130" s="234" t="s">
        <v>2305</v>
      </c>
      <c r="G130" s="235" t="s">
        <v>714</v>
      </c>
      <c r="H130" s="236">
        <v>75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2306</v>
      </c>
    </row>
    <row r="131" spans="1:65" s="2" customFormat="1" ht="21.75" customHeight="1">
      <c r="A131" s="35"/>
      <c r="B131" s="36"/>
      <c r="C131" s="232" t="s">
        <v>201</v>
      </c>
      <c r="D131" s="232" t="s">
        <v>408</v>
      </c>
      <c r="E131" s="233" t="s">
        <v>2307</v>
      </c>
      <c r="F131" s="234" t="s">
        <v>2308</v>
      </c>
      <c r="G131" s="235" t="s">
        <v>714</v>
      </c>
      <c r="H131" s="236">
        <v>75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201</v>
      </c>
      <c r="AT131" s="216" t="s">
        <v>408</v>
      </c>
      <c r="AU131" s="216" t="s">
        <v>83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2309</v>
      </c>
    </row>
    <row r="132" spans="1:65" s="2" customFormat="1" ht="16.5" customHeight="1">
      <c r="A132" s="35"/>
      <c r="B132" s="36"/>
      <c r="C132" s="203" t="s">
        <v>401</v>
      </c>
      <c r="D132" s="203" t="s">
        <v>190</v>
      </c>
      <c r="E132" s="204" t="s">
        <v>2310</v>
      </c>
      <c r="F132" s="205" t="s">
        <v>2311</v>
      </c>
      <c r="G132" s="206" t="s">
        <v>1395</v>
      </c>
      <c r="H132" s="207">
        <v>38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1</v>
      </c>
      <c r="R132" s="214">
        <f>Q132*H132</f>
        <v>38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316</v>
      </c>
      <c r="AT132" s="216" t="s">
        <v>190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316</v>
      </c>
      <c r="BM132" s="216" t="s">
        <v>2312</v>
      </c>
    </row>
    <row r="133" spans="1:65" s="2" customFormat="1" ht="16.5" customHeight="1">
      <c r="A133" s="35"/>
      <c r="B133" s="36"/>
      <c r="C133" s="203" t="s">
        <v>414</v>
      </c>
      <c r="D133" s="203" t="s">
        <v>190</v>
      </c>
      <c r="E133" s="204" t="s">
        <v>2313</v>
      </c>
      <c r="F133" s="205" t="s">
        <v>2314</v>
      </c>
      <c r="G133" s="206" t="s">
        <v>737</v>
      </c>
      <c r="H133" s="207">
        <v>4920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0.001</v>
      </c>
      <c r="R133" s="214">
        <f>Q133*H133</f>
        <v>4.92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316</v>
      </c>
      <c r="AT133" s="216" t="s">
        <v>190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316</v>
      </c>
      <c r="BM133" s="216" t="s">
        <v>2315</v>
      </c>
    </row>
    <row r="134" spans="1:65" s="2" customFormat="1" ht="16.5" customHeight="1">
      <c r="A134" s="35"/>
      <c r="B134" s="36"/>
      <c r="C134" s="203" t="s">
        <v>418</v>
      </c>
      <c r="D134" s="203" t="s">
        <v>190</v>
      </c>
      <c r="E134" s="204" t="s">
        <v>1411</v>
      </c>
      <c r="F134" s="205" t="s">
        <v>1412</v>
      </c>
      <c r="G134" s="206" t="s">
        <v>1395</v>
      </c>
      <c r="H134" s="207">
        <v>4.095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1</v>
      </c>
      <c r="R134" s="214">
        <f>Q134*H134</f>
        <v>4.095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639</v>
      </c>
      <c r="AT134" s="216" t="s">
        <v>190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634</v>
      </c>
      <c r="BM134" s="216" t="s">
        <v>1413</v>
      </c>
    </row>
    <row r="135" spans="1:65" s="2" customFormat="1" ht="21.75" customHeight="1">
      <c r="A135" s="35"/>
      <c r="B135" s="36"/>
      <c r="C135" s="232" t="s">
        <v>200</v>
      </c>
      <c r="D135" s="232" t="s">
        <v>408</v>
      </c>
      <c r="E135" s="233" t="s">
        <v>2316</v>
      </c>
      <c r="F135" s="234" t="s">
        <v>2317</v>
      </c>
      <c r="G135" s="235" t="s">
        <v>665</v>
      </c>
      <c r="H135" s="236">
        <v>8.8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1.93125</v>
      </c>
      <c r="R135" s="214">
        <f>Q135*H135</f>
        <v>16.995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81</v>
      </c>
      <c r="AT135" s="216" t="s">
        <v>408</v>
      </c>
      <c r="AU135" s="216" t="s">
        <v>83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81</v>
      </c>
      <c r="BM135" s="216" t="s">
        <v>2318</v>
      </c>
    </row>
    <row r="136" spans="1:65" s="2" customFormat="1" ht="33" customHeight="1">
      <c r="A136" s="35"/>
      <c r="B136" s="36"/>
      <c r="C136" s="232" t="s">
        <v>425</v>
      </c>
      <c r="D136" s="232" t="s">
        <v>408</v>
      </c>
      <c r="E136" s="233" t="s">
        <v>2319</v>
      </c>
      <c r="F136" s="234" t="s">
        <v>2320</v>
      </c>
      <c r="G136" s="235" t="s">
        <v>193</v>
      </c>
      <c r="H136" s="236">
        <v>150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0.188</v>
      </c>
      <c r="R136" s="214">
        <f>Q136*H136</f>
        <v>28.2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81</v>
      </c>
      <c r="AT136" s="216" t="s">
        <v>408</v>
      </c>
      <c r="AU136" s="216" t="s">
        <v>83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81</v>
      </c>
      <c r="BM136" s="216" t="s">
        <v>2321</v>
      </c>
    </row>
    <row r="137" spans="1:65" s="2" customFormat="1" ht="21.75" customHeight="1">
      <c r="A137" s="35"/>
      <c r="B137" s="36"/>
      <c r="C137" s="232" t="s">
        <v>429</v>
      </c>
      <c r="D137" s="232" t="s">
        <v>408</v>
      </c>
      <c r="E137" s="233" t="s">
        <v>1390</v>
      </c>
      <c r="F137" s="234" t="s">
        <v>1391</v>
      </c>
      <c r="G137" s="235" t="s">
        <v>665</v>
      </c>
      <c r="H137" s="236">
        <v>75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1392</v>
      </c>
    </row>
    <row r="138" spans="1:65" s="2" customFormat="1" ht="21.75" customHeight="1">
      <c r="A138" s="35"/>
      <c r="B138" s="36"/>
      <c r="C138" s="232" t="s">
        <v>433</v>
      </c>
      <c r="D138" s="232" t="s">
        <v>408</v>
      </c>
      <c r="E138" s="233" t="s">
        <v>1393</v>
      </c>
      <c r="F138" s="234" t="s">
        <v>1394</v>
      </c>
      <c r="G138" s="235" t="s">
        <v>1395</v>
      </c>
      <c r="H138" s="236">
        <v>157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1396</v>
      </c>
    </row>
    <row r="139" spans="1:65" s="2" customFormat="1" ht="21.75" customHeight="1">
      <c r="A139" s="35"/>
      <c r="B139" s="36"/>
      <c r="C139" s="232" t="s">
        <v>437</v>
      </c>
      <c r="D139" s="232" t="s">
        <v>408</v>
      </c>
      <c r="E139" s="233" t="s">
        <v>1387</v>
      </c>
      <c r="F139" s="234" t="s">
        <v>1388</v>
      </c>
      <c r="G139" s="235" t="s">
        <v>1020</v>
      </c>
      <c r="H139" s="236">
        <v>120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2322</v>
      </c>
    </row>
    <row r="140" spans="1:63" s="11" customFormat="1" ht="22.8" customHeight="1">
      <c r="A140" s="11"/>
      <c r="B140" s="218"/>
      <c r="C140" s="219"/>
      <c r="D140" s="220" t="s">
        <v>73</v>
      </c>
      <c r="E140" s="252" t="s">
        <v>2323</v>
      </c>
      <c r="F140" s="252" t="s">
        <v>2324</v>
      </c>
      <c r="G140" s="219"/>
      <c r="H140" s="219"/>
      <c r="I140" s="222"/>
      <c r="J140" s="253">
        <f>BK140</f>
        <v>0</v>
      </c>
      <c r="K140" s="219"/>
      <c r="L140" s="224"/>
      <c r="M140" s="225"/>
      <c r="N140" s="226"/>
      <c r="O140" s="226"/>
      <c r="P140" s="227">
        <f>SUM(P141:P142)</f>
        <v>0</v>
      </c>
      <c r="Q140" s="226"/>
      <c r="R140" s="227">
        <f>SUM(R141:R142)</f>
        <v>0.00439</v>
      </c>
      <c r="S140" s="226"/>
      <c r="T140" s="228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29" t="s">
        <v>394</v>
      </c>
      <c r="AT140" s="230" t="s">
        <v>73</v>
      </c>
      <c r="AU140" s="230" t="s">
        <v>81</v>
      </c>
      <c r="AY140" s="229" t="s">
        <v>194</v>
      </c>
      <c r="BK140" s="231">
        <f>SUM(BK141:BK142)</f>
        <v>0</v>
      </c>
    </row>
    <row r="141" spans="1:65" s="2" customFormat="1" ht="21.75" customHeight="1">
      <c r="A141" s="35"/>
      <c r="B141" s="36"/>
      <c r="C141" s="232" t="s">
        <v>441</v>
      </c>
      <c r="D141" s="232" t="s">
        <v>408</v>
      </c>
      <c r="E141" s="233" t="s">
        <v>2325</v>
      </c>
      <c r="F141" s="234" t="s">
        <v>2326</v>
      </c>
      <c r="G141" s="235" t="s">
        <v>287</v>
      </c>
      <c r="H141" s="236">
        <v>1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81</v>
      </c>
      <c r="AT141" s="216" t="s">
        <v>408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81</v>
      </c>
      <c r="BM141" s="216" t="s">
        <v>2327</v>
      </c>
    </row>
    <row r="142" spans="1:65" s="2" customFormat="1" ht="21.75" customHeight="1">
      <c r="A142" s="35"/>
      <c r="B142" s="36"/>
      <c r="C142" s="232" t="s">
        <v>488</v>
      </c>
      <c r="D142" s="232" t="s">
        <v>408</v>
      </c>
      <c r="E142" s="233" t="s">
        <v>2328</v>
      </c>
      <c r="F142" s="234" t="s">
        <v>2329</v>
      </c>
      <c r="G142" s="235" t="s">
        <v>287</v>
      </c>
      <c r="H142" s="236">
        <v>1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0.00439</v>
      </c>
      <c r="R142" s="214">
        <f>Q142*H142</f>
        <v>0.00439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81</v>
      </c>
      <c r="AT142" s="216" t="s">
        <v>408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81</v>
      </c>
      <c r="BM142" s="216" t="s">
        <v>2330</v>
      </c>
    </row>
    <row r="143" spans="1:63" s="11" customFormat="1" ht="22.8" customHeight="1">
      <c r="A143" s="11"/>
      <c r="B143" s="218"/>
      <c r="C143" s="219"/>
      <c r="D143" s="220" t="s">
        <v>73</v>
      </c>
      <c r="E143" s="252" t="s">
        <v>657</v>
      </c>
      <c r="F143" s="252" t="s">
        <v>658</v>
      </c>
      <c r="G143" s="219"/>
      <c r="H143" s="219"/>
      <c r="I143" s="222"/>
      <c r="J143" s="253">
        <f>BK143</f>
        <v>0</v>
      </c>
      <c r="K143" s="219"/>
      <c r="L143" s="224"/>
      <c r="M143" s="225"/>
      <c r="N143" s="226"/>
      <c r="O143" s="226"/>
      <c r="P143" s="227">
        <f>SUM(P144:P146)</f>
        <v>0</v>
      </c>
      <c r="Q143" s="226"/>
      <c r="R143" s="227">
        <f>SUM(R144:R146)</f>
        <v>0.0286</v>
      </c>
      <c r="S143" s="226"/>
      <c r="T143" s="228">
        <f>SUM(T144:T146)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29" t="s">
        <v>394</v>
      </c>
      <c r="AT143" s="230" t="s">
        <v>73</v>
      </c>
      <c r="AU143" s="230" t="s">
        <v>81</v>
      </c>
      <c r="AY143" s="229" t="s">
        <v>194</v>
      </c>
      <c r="BK143" s="231">
        <f>SUM(BK144:BK146)</f>
        <v>0</v>
      </c>
    </row>
    <row r="144" spans="1:65" s="2" customFormat="1" ht="21.75" customHeight="1">
      <c r="A144" s="35"/>
      <c r="B144" s="36"/>
      <c r="C144" s="232" t="s">
        <v>8</v>
      </c>
      <c r="D144" s="232" t="s">
        <v>408</v>
      </c>
      <c r="E144" s="233" t="s">
        <v>2331</v>
      </c>
      <c r="F144" s="234" t="s">
        <v>2332</v>
      </c>
      <c r="G144" s="235" t="s">
        <v>287</v>
      </c>
      <c r="H144" s="236">
        <v>3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0.0076</v>
      </c>
      <c r="R144" s="214">
        <f>Q144*H144</f>
        <v>0.0228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634</v>
      </c>
      <c r="AT144" s="216" t="s">
        <v>408</v>
      </c>
      <c r="AU144" s="216" t="s">
        <v>83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634</v>
      </c>
      <c r="BM144" s="216" t="s">
        <v>2333</v>
      </c>
    </row>
    <row r="145" spans="1:65" s="2" customFormat="1" ht="16.5" customHeight="1">
      <c r="A145" s="35"/>
      <c r="B145" s="36"/>
      <c r="C145" s="203" t="s">
        <v>578</v>
      </c>
      <c r="D145" s="203" t="s">
        <v>190</v>
      </c>
      <c r="E145" s="204" t="s">
        <v>2334</v>
      </c>
      <c r="F145" s="205" t="s">
        <v>2335</v>
      </c>
      <c r="G145" s="206" t="s">
        <v>737</v>
      </c>
      <c r="H145" s="207">
        <v>3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200</v>
      </c>
      <c r="AT145" s="216" t="s">
        <v>190</v>
      </c>
      <c r="AU145" s="216" t="s">
        <v>83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2336</v>
      </c>
    </row>
    <row r="146" spans="1:65" s="2" customFormat="1" ht="16.5" customHeight="1">
      <c r="A146" s="35"/>
      <c r="B146" s="36"/>
      <c r="C146" s="232" t="s">
        <v>587</v>
      </c>
      <c r="D146" s="232" t="s">
        <v>408</v>
      </c>
      <c r="E146" s="233" t="s">
        <v>1402</v>
      </c>
      <c r="F146" s="234" t="s">
        <v>1403</v>
      </c>
      <c r="G146" s="235" t="s">
        <v>714</v>
      </c>
      <c r="H146" s="236">
        <v>232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39</v>
      </c>
      <c r="O146" s="88"/>
      <c r="P146" s="214">
        <f>O146*H146</f>
        <v>0</v>
      </c>
      <c r="Q146" s="214">
        <v>2.5E-05</v>
      </c>
      <c r="R146" s="214">
        <f>Q146*H146</f>
        <v>0.0058000000000000005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634</v>
      </c>
      <c r="AT146" s="216" t="s">
        <v>408</v>
      </c>
      <c r="AU146" s="216" t="s">
        <v>83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634</v>
      </c>
      <c r="BM146" s="216" t="s">
        <v>1404</v>
      </c>
    </row>
    <row r="147" spans="1:63" s="11" customFormat="1" ht="25.9" customHeight="1">
      <c r="A147" s="11"/>
      <c r="B147" s="218"/>
      <c r="C147" s="219"/>
      <c r="D147" s="220" t="s">
        <v>73</v>
      </c>
      <c r="E147" s="221" t="s">
        <v>1426</v>
      </c>
      <c r="F147" s="221" t="s">
        <v>1427</v>
      </c>
      <c r="G147" s="219"/>
      <c r="H147" s="219"/>
      <c r="I147" s="222"/>
      <c r="J147" s="223">
        <f>BK147</f>
        <v>0</v>
      </c>
      <c r="K147" s="219"/>
      <c r="L147" s="224"/>
      <c r="M147" s="225"/>
      <c r="N147" s="226"/>
      <c r="O147" s="226"/>
      <c r="P147" s="227">
        <f>SUM(P148:P156)</f>
        <v>0</v>
      </c>
      <c r="Q147" s="226"/>
      <c r="R147" s="227">
        <f>SUM(R148:R156)</f>
        <v>0</v>
      </c>
      <c r="S147" s="226"/>
      <c r="T147" s="228">
        <f>SUM(T148:T156)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29" t="s">
        <v>81</v>
      </c>
      <c r="AT147" s="230" t="s">
        <v>73</v>
      </c>
      <c r="AU147" s="230" t="s">
        <v>74</v>
      </c>
      <c r="AY147" s="229" t="s">
        <v>194</v>
      </c>
      <c r="BK147" s="231">
        <f>SUM(BK148:BK156)</f>
        <v>0</v>
      </c>
    </row>
    <row r="148" spans="1:65" s="2" customFormat="1" ht="21.75" customHeight="1">
      <c r="A148" s="35"/>
      <c r="B148" s="36"/>
      <c r="C148" s="232" t="s">
        <v>591</v>
      </c>
      <c r="D148" s="232" t="s">
        <v>408</v>
      </c>
      <c r="E148" s="233" t="s">
        <v>1428</v>
      </c>
      <c r="F148" s="234" t="s">
        <v>1429</v>
      </c>
      <c r="G148" s="235" t="s">
        <v>1395</v>
      </c>
      <c r="H148" s="236">
        <v>45.94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201</v>
      </c>
      <c r="AT148" s="216" t="s">
        <v>408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1430</v>
      </c>
    </row>
    <row r="149" spans="1:65" s="2" customFormat="1" ht="16.5" customHeight="1">
      <c r="A149" s="35"/>
      <c r="B149" s="36"/>
      <c r="C149" s="232" t="s">
        <v>595</v>
      </c>
      <c r="D149" s="232" t="s">
        <v>408</v>
      </c>
      <c r="E149" s="233" t="s">
        <v>2337</v>
      </c>
      <c r="F149" s="234" t="s">
        <v>2338</v>
      </c>
      <c r="G149" s="235" t="s">
        <v>287</v>
      </c>
      <c r="H149" s="236">
        <v>1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81</v>
      </c>
      <c r="AT149" s="216" t="s">
        <v>408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81</v>
      </c>
      <c r="BM149" s="216" t="s">
        <v>2339</v>
      </c>
    </row>
    <row r="150" spans="1:65" s="2" customFormat="1" ht="21.75" customHeight="1">
      <c r="A150" s="35"/>
      <c r="B150" s="36"/>
      <c r="C150" s="232" t="s">
        <v>599</v>
      </c>
      <c r="D150" s="232" t="s">
        <v>408</v>
      </c>
      <c r="E150" s="233" t="s">
        <v>2340</v>
      </c>
      <c r="F150" s="234" t="s">
        <v>2341</v>
      </c>
      <c r="G150" s="235" t="s">
        <v>1395</v>
      </c>
      <c r="H150" s="236">
        <v>38.22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81</v>
      </c>
      <c r="AT150" s="216" t="s">
        <v>408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81</v>
      </c>
      <c r="BM150" s="216" t="s">
        <v>2342</v>
      </c>
    </row>
    <row r="151" spans="1:65" s="2" customFormat="1" ht="33" customHeight="1">
      <c r="A151" s="35"/>
      <c r="B151" s="36"/>
      <c r="C151" s="232" t="s">
        <v>7</v>
      </c>
      <c r="D151" s="232" t="s">
        <v>408</v>
      </c>
      <c r="E151" s="233" t="s">
        <v>2343</v>
      </c>
      <c r="F151" s="234" t="s">
        <v>2344</v>
      </c>
      <c r="G151" s="235" t="s">
        <v>1395</v>
      </c>
      <c r="H151" s="236">
        <v>0.02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81</v>
      </c>
      <c r="AT151" s="216" t="s">
        <v>408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81</v>
      </c>
      <c r="BM151" s="216" t="s">
        <v>2345</v>
      </c>
    </row>
    <row r="152" spans="1:65" s="2" customFormat="1" ht="33" customHeight="1">
      <c r="A152" s="35"/>
      <c r="B152" s="36"/>
      <c r="C152" s="232" t="s">
        <v>407</v>
      </c>
      <c r="D152" s="232" t="s">
        <v>408</v>
      </c>
      <c r="E152" s="233" t="s">
        <v>2346</v>
      </c>
      <c r="F152" s="234" t="s">
        <v>2347</v>
      </c>
      <c r="G152" s="235" t="s">
        <v>1395</v>
      </c>
      <c r="H152" s="236">
        <v>3.4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81</v>
      </c>
      <c r="AT152" s="216" t="s">
        <v>408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81</v>
      </c>
      <c r="BM152" s="216" t="s">
        <v>2348</v>
      </c>
    </row>
    <row r="153" spans="1:65" s="2" customFormat="1" ht="21.75" customHeight="1">
      <c r="A153" s="35"/>
      <c r="B153" s="36"/>
      <c r="C153" s="232" t="s">
        <v>559</v>
      </c>
      <c r="D153" s="232" t="s">
        <v>408</v>
      </c>
      <c r="E153" s="233" t="s">
        <v>2349</v>
      </c>
      <c r="F153" s="234" t="s">
        <v>2350</v>
      </c>
      <c r="G153" s="235" t="s">
        <v>714</v>
      </c>
      <c r="H153" s="236">
        <v>200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81</v>
      </c>
      <c r="AT153" s="216" t="s">
        <v>408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81</v>
      </c>
      <c r="BM153" s="216" t="s">
        <v>2351</v>
      </c>
    </row>
    <row r="154" spans="1:65" s="2" customFormat="1" ht="33" customHeight="1">
      <c r="A154" s="35"/>
      <c r="B154" s="36"/>
      <c r="C154" s="232" t="s">
        <v>606</v>
      </c>
      <c r="D154" s="232" t="s">
        <v>408</v>
      </c>
      <c r="E154" s="233" t="s">
        <v>2352</v>
      </c>
      <c r="F154" s="234" t="s">
        <v>2353</v>
      </c>
      <c r="G154" s="235" t="s">
        <v>1395</v>
      </c>
      <c r="H154" s="236">
        <v>0.2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81</v>
      </c>
      <c r="AT154" s="216" t="s">
        <v>408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81</v>
      </c>
      <c r="BM154" s="216" t="s">
        <v>2354</v>
      </c>
    </row>
    <row r="155" spans="1:65" s="2" customFormat="1" ht="33" customHeight="1">
      <c r="A155" s="35"/>
      <c r="B155" s="36"/>
      <c r="C155" s="232" t="s">
        <v>1089</v>
      </c>
      <c r="D155" s="232" t="s">
        <v>408</v>
      </c>
      <c r="E155" s="233" t="s">
        <v>1431</v>
      </c>
      <c r="F155" s="234" t="s">
        <v>1432</v>
      </c>
      <c r="G155" s="235" t="s">
        <v>1395</v>
      </c>
      <c r="H155" s="236">
        <v>45.94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201</v>
      </c>
      <c r="AT155" s="216" t="s">
        <v>408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201</v>
      </c>
      <c r="BM155" s="216" t="s">
        <v>1433</v>
      </c>
    </row>
    <row r="156" spans="1:65" s="2" customFormat="1" ht="21.75" customHeight="1">
      <c r="A156" s="35"/>
      <c r="B156" s="36"/>
      <c r="C156" s="232" t="s">
        <v>610</v>
      </c>
      <c r="D156" s="232" t="s">
        <v>408</v>
      </c>
      <c r="E156" s="233" t="s">
        <v>1434</v>
      </c>
      <c r="F156" s="234" t="s">
        <v>1435</v>
      </c>
      <c r="G156" s="235" t="s">
        <v>1395</v>
      </c>
      <c r="H156" s="236">
        <v>1791.66</v>
      </c>
      <c r="I156" s="237"/>
      <c r="J156" s="238">
        <f>ROUND(I156*H156,2)</f>
        <v>0</v>
      </c>
      <c r="K156" s="239"/>
      <c r="L156" s="41"/>
      <c r="M156" s="254" t="s">
        <v>1</v>
      </c>
      <c r="N156" s="255" t="s">
        <v>39</v>
      </c>
      <c r="O156" s="244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201</v>
      </c>
      <c r="AT156" s="216" t="s">
        <v>408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201</v>
      </c>
      <c r="BM156" s="216" t="s">
        <v>1436</v>
      </c>
    </row>
    <row r="157" spans="1:31" s="2" customFormat="1" ht="6.95" customHeight="1">
      <c r="A157" s="35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41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password="CC35" sheet="1" objects="1" scenarios="1" formatColumns="0" formatRows="0" autoFilter="0"/>
  <autoFilter ref="C124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2295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2355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ROUND((SUM(BE124:BE168)),2)</f>
        <v>0</v>
      </c>
      <c r="G35" s="35"/>
      <c r="H35" s="35"/>
      <c r="I35" s="161">
        <v>0.21</v>
      </c>
      <c r="J35" s="160">
        <f>ROUND(((SUM(BE124:BE168))*I35),2)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ROUND((SUM(BF124:BF168)),2)</f>
        <v>0</v>
      </c>
      <c r="G36" s="35"/>
      <c r="H36" s="35"/>
      <c r="I36" s="161">
        <v>0.15</v>
      </c>
      <c r="J36" s="160">
        <f>ROUND(((SUM(BF124:BF168))*I36),2)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ROUND((SUM(BG124:BG168)),2)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ROUND((SUM(BH124:BH168)),2)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ROUND((SUM(BI124:BI168)),2)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2295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02-PS512267 - ÚOŽI - PS 512267 ŽST Dolní Lipka - přípojka 22kV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2356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2357</v>
      </c>
      <c r="E100" s="249"/>
      <c r="F100" s="249"/>
      <c r="G100" s="249"/>
      <c r="H100" s="249"/>
      <c r="I100" s="249"/>
      <c r="J100" s="250">
        <f>J126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7"/>
      <c r="C101" s="130"/>
      <c r="D101" s="248" t="s">
        <v>2358</v>
      </c>
      <c r="E101" s="249"/>
      <c r="F101" s="249"/>
      <c r="G101" s="249"/>
      <c r="H101" s="249"/>
      <c r="I101" s="249"/>
      <c r="J101" s="250">
        <f>J145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47"/>
      <c r="C102" s="130"/>
      <c r="D102" s="248" t="s">
        <v>2359</v>
      </c>
      <c r="E102" s="249"/>
      <c r="F102" s="249"/>
      <c r="G102" s="249"/>
      <c r="H102" s="249"/>
      <c r="I102" s="249"/>
      <c r="J102" s="250">
        <f>J155</f>
        <v>0</v>
      </c>
      <c r="K102" s="130"/>
      <c r="L102" s="25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177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80" t="str">
        <f>E7</f>
        <v>Oprava zabezpečovacího zařízení v žst. Dolní Lipka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167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2295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169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30" customHeight="1">
      <c r="A116" s="35"/>
      <c r="B116" s="36"/>
      <c r="C116" s="37"/>
      <c r="D116" s="37"/>
      <c r="E116" s="73" t="str">
        <f>E11</f>
        <v>02-PS512267 - ÚOŽI - PS 512267 ŽST Dolní Lipka - přípojka 22kV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>Dolní Lipka</v>
      </c>
      <c r="G118" s="37"/>
      <c r="H118" s="37"/>
      <c r="I118" s="29" t="s">
        <v>22</v>
      </c>
      <c r="J118" s="76" t="str">
        <f>IF(J14="","",J14)</f>
        <v>14. 1. 2020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>SŽDC s.o., Dlážděná 1003/7, 110 00 Praha 1</v>
      </c>
      <c r="G120" s="37"/>
      <c r="H120" s="37"/>
      <c r="I120" s="29" t="s">
        <v>29</v>
      </c>
      <c r="J120" s="33" t="str">
        <f>E23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IF(E20="","",E20)</f>
        <v>Vyplň údaj</v>
      </c>
      <c r="G121" s="37"/>
      <c r="H121" s="37"/>
      <c r="I121" s="29" t="s">
        <v>31</v>
      </c>
      <c r="J121" s="33" t="str">
        <f>E26</f>
        <v>Ing. Ladislav Mikeš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91"/>
      <c r="B123" s="192"/>
      <c r="C123" s="193" t="s">
        <v>178</v>
      </c>
      <c r="D123" s="194" t="s">
        <v>59</v>
      </c>
      <c r="E123" s="194" t="s">
        <v>55</v>
      </c>
      <c r="F123" s="194" t="s">
        <v>56</v>
      </c>
      <c r="G123" s="194" t="s">
        <v>179</v>
      </c>
      <c r="H123" s="194" t="s">
        <v>180</v>
      </c>
      <c r="I123" s="194" t="s">
        <v>181</v>
      </c>
      <c r="J123" s="195" t="s">
        <v>173</v>
      </c>
      <c r="K123" s="196" t="s">
        <v>182</v>
      </c>
      <c r="L123" s="197"/>
      <c r="M123" s="97" t="s">
        <v>1</v>
      </c>
      <c r="N123" s="98" t="s">
        <v>38</v>
      </c>
      <c r="O123" s="98" t="s">
        <v>183</v>
      </c>
      <c r="P123" s="98" t="s">
        <v>184</v>
      </c>
      <c r="Q123" s="98" t="s">
        <v>185</v>
      </c>
      <c r="R123" s="98" t="s">
        <v>186</v>
      </c>
      <c r="S123" s="98" t="s">
        <v>187</v>
      </c>
      <c r="T123" s="99" t="s">
        <v>188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5"/>
      <c r="B124" s="36"/>
      <c r="C124" s="104" t="s">
        <v>189</v>
      </c>
      <c r="D124" s="37"/>
      <c r="E124" s="37"/>
      <c r="F124" s="37"/>
      <c r="G124" s="37"/>
      <c r="H124" s="37"/>
      <c r="I124" s="37"/>
      <c r="J124" s="198">
        <f>BK124</f>
        <v>0</v>
      </c>
      <c r="K124" s="37"/>
      <c r="L124" s="41"/>
      <c r="M124" s="100"/>
      <c r="N124" s="199"/>
      <c r="O124" s="101"/>
      <c r="P124" s="200">
        <f>P125</f>
        <v>0</v>
      </c>
      <c r="Q124" s="101"/>
      <c r="R124" s="200">
        <f>R125</f>
        <v>0</v>
      </c>
      <c r="S124" s="101"/>
      <c r="T124" s="20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73</v>
      </c>
      <c r="AU124" s="14" t="s">
        <v>175</v>
      </c>
      <c r="BK124" s="202">
        <f>BK125</f>
        <v>0</v>
      </c>
    </row>
    <row r="125" spans="1:63" s="11" customFormat="1" ht="25.9" customHeight="1">
      <c r="A125" s="11"/>
      <c r="B125" s="218"/>
      <c r="C125" s="219"/>
      <c r="D125" s="220" t="s">
        <v>73</v>
      </c>
      <c r="E125" s="221" t="s">
        <v>405</v>
      </c>
      <c r="F125" s="221" t="s">
        <v>2360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P126+P145+P155</f>
        <v>0</v>
      </c>
      <c r="Q125" s="226"/>
      <c r="R125" s="227">
        <f>R126+R145+R155</f>
        <v>0</v>
      </c>
      <c r="S125" s="226"/>
      <c r="T125" s="228">
        <f>T126+T145+T155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29" t="s">
        <v>201</v>
      </c>
      <c r="AT125" s="230" t="s">
        <v>73</v>
      </c>
      <c r="AU125" s="230" t="s">
        <v>74</v>
      </c>
      <c r="AY125" s="229" t="s">
        <v>194</v>
      </c>
      <c r="BK125" s="231">
        <f>BK126+BK145+BK155</f>
        <v>0</v>
      </c>
    </row>
    <row r="126" spans="1:63" s="11" customFormat="1" ht="22.8" customHeight="1">
      <c r="A126" s="11"/>
      <c r="B126" s="218"/>
      <c r="C126" s="219"/>
      <c r="D126" s="220" t="s">
        <v>73</v>
      </c>
      <c r="E126" s="252" t="s">
        <v>2361</v>
      </c>
      <c r="F126" s="252" t="s">
        <v>2362</v>
      </c>
      <c r="G126" s="219"/>
      <c r="H126" s="219"/>
      <c r="I126" s="222"/>
      <c r="J126" s="253">
        <f>BK126</f>
        <v>0</v>
      </c>
      <c r="K126" s="219"/>
      <c r="L126" s="224"/>
      <c r="M126" s="225"/>
      <c r="N126" s="226"/>
      <c r="O126" s="226"/>
      <c r="P126" s="227">
        <f>SUM(P127:P144)</f>
        <v>0</v>
      </c>
      <c r="Q126" s="226"/>
      <c r="R126" s="227">
        <f>SUM(R127:R144)</f>
        <v>0</v>
      </c>
      <c r="S126" s="226"/>
      <c r="T126" s="228">
        <f>SUM(T127:T144)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9" t="s">
        <v>201</v>
      </c>
      <c r="AT126" s="230" t="s">
        <v>73</v>
      </c>
      <c r="AU126" s="230" t="s">
        <v>81</v>
      </c>
      <c r="AY126" s="229" t="s">
        <v>194</v>
      </c>
      <c r="BK126" s="231">
        <f>SUM(BK127:BK144)</f>
        <v>0</v>
      </c>
    </row>
    <row r="127" spans="1:65" s="2" customFormat="1" ht="44.25" customHeight="1">
      <c r="A127" s="35"/>
      <c r="B127" s="36"/>
      <c r="C127" s="203" t="s">
        <v>81</v>
      </c>
      <c r="D127" s="203" t="s">
        <v>190</v>
      </c>
      <c r="E127" s="204" t="s">
        <v>2363</v>
      </c>
      <c r="F127" s="205" t="s">
        <v>2364</v>
      </c>
      <c r="G127" s="206" t="s">
        <v>1567</v>
      </c>
      <c r="H127" s="207">
        <v>1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83</v>
      </c>
      <c r="AT127" s="216" t="s">
        <v>190</v>
      </c>
      <c r="AU127" s="216" t="s">
        <v>83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81</v>
      </c>
      <c r="BM127" s="216" t="s">
        <v>2365</v>
      </c>
    </row>
    <row r="128" spans="1:65" s="2" customFormat="1" ht="16.5" customHeight="1">
      <c r="A128" s="35"/>
      <c r="B128" s="36"/>
      <c r="C128" s="232" t="s">
        <v>83</v>
      </c>
      <c r="D128" s="232" t="s">
        <v>408</v>
      </c>
      <c r="E128" s="233" t="s">
        <v>2366</v>
      </c>
      <c r="F128" s="234" t="s">
        <v>2367</v>
      </c>
      <c r="G128" s="235" t="s">
        <v>287</v>
      </c>
      <c r="H128" s="236">
        <v>3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81</v>
      </c>
      <c r="AT128" s="216" t="s">
        <v>408</v>
      </c>
      <c r="AU128" s="216" t="s">
        <v>83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81</v>
      </c>
      <c r="BM128" s="216" t="s">
        <v>2368</v>
      </c>
    </row>
    <row r="129" spans="1:65" s="2" customFormat="1" ht="55.5" customHeight="1">
      <c r="A129" s="35"/>
      <c r="B129" s="36"/>
      <c r="C129" s="203" t="s">
        <v>394</v>
      </c>
      <c r="D129" s="203" t="s">
        <v>190</v>
      </c>
      <c r="E129" s="204" t="s">
        <v>2369</v>
      </c>
      <c r="F129" s="205" t="s">
        <v>2370</v>
      </c>
      <c r="G129" s="206" t="s">
        <v>287</v>
      </c>
      <c r="H129" s="207">
        <v>3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83</v>
      </c>
      <c r="AT129" s="216" t="s">
        <v>190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81</v>
      </c>
      <c r="BM129" s="216" t="s">
        <v>2371</v>
      </c>
    </row>
    <row r="130" spans="1:65" s="2" customFormat="1" ht="21.75" customHeight="1">
      <c r="A130" s="35"/>
      <c r="B130" s="36"/>
      <c r="C130" s="203" t="s">
        <v>201</v>
      </c>
      <c r="D130" s="203" t="s">
        <v>190</v>
      </c>
      <c r="E130" s="204" t="s">
        <v>1450</v>
      </c>
      <c r="F130" s="205" t="s">
        <v>1451</v>
      </c>
      <c r="G130" s="206" t="s">
        <v>287</v>
      </c>
      <c r="H130" s="207">
        <v>300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83</v>
      </c>
      <c r="AT130" s="216" t="s">
        <v>190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2372</v>
      </c>
    </row>
    <row r="131" spans="1:65" s="2" customFormat="1" ht="21.75" customHeight="1">
      <c r="A131" s="35"/>
      <c r="B131" s="36"/>
      <c r="C131" s="203" t="s">
        <v>401</v>
      </c>
      <c r="D131" s="203" t="s">
        <v>190</v>
      </c>
      <c r="E131" s="204" t="s">
        <v>1447</v>
      </c>
      <c r="F131" s="205" t="s">
        <v>1448</v>
      </c>
      <c r="G131" s="206" t="s">
        <v>287</v>
      </c>
      <c r="H131" s="207">
        <v>150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83</v>
      </c>
      <c r="AT131" s="216" t="s">
        <v>190</v>
      </c>
      <c r="AU131" s="216" t="s">
        <v>83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81</v>
      </c>
      <c r="BM131" s="216" t="s">
        <v>2373</v>
      </c>
    </row>
    <row r="132" spans="1:65" s="2" customFormat="1" ht="21.75" customHeight="1">
      <c r="A132" s="35"/>
      <c r="B132" s="36"/>
      <c r="C132" s="232" t="s">
        <v>414</v>
      </c>
      <c r="D132" s="232" t="s">
        <v>408</v>
      </c>
      <c r="E132" s="233" t="s">
        <v>1453</v>
      </c>
      <c r="F132" s="234" t="s">
        <v>1454</v>
      </c>
      <c r="G132" s="235" t="s">
        <v>193</v>
      </c>
      <c r="H132" s="236">
        <v>150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81</v>
      </c>
      <c r="AT132" s="216" t="s">
        <v>408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2374</v>
      </c>
    </row>
    <row r="133" spans="1:65" s="2" customFormat="1" ht="33" customHeight="1">
      <c r="A133" s="35"/>
      <c r="B133" s="36"/>
      <c r="C133" s="203" t="s">
        <v>418</v>
      </c>
      <c r="D133" s="203" t="s">
        <v>190</v>
      </c>
      <c r="E133" s="204" t="s">
        <v>1462</v>
      </c>
      <c r="F133" s="205" t="s">
        <v>1463</v>
      </c>
      <c r="G133" s="206" t="s">
        <v>193</v>
      </c>
      <c r="H133" s="207">
        <v>450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83</v>
      </c>
      <c r="AT133" s="216" t="s">
        <v>190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81</v>
      </c>
      <c r="BM133" s="216" t="s">
        <v>2375</v>
      </c>
    </row>
    <row r="134" spans="1:65" s="2" customFormat="1" ht="16.5" customHeight="1">
      <c r="A134" s="35"/>
      <c r="B134" s="36"/>
      <c r="C134" s="232" t="s">
        <v>200</v>
      </c>
      <c r="D134" s="232" t="s">
        <v>408</v>
      </c>
      <c r="E134" s="233" t="s">
        <v>1465</v>
      </c>
      <c r="F134" s="234" t="s">
        <v>1466</v>
      </c>
      <c r="G134" s="235" t="s">
        <v>193</v>
      </c>
      <c r="H134" s="236">
        <v>450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81</v>
      </c>
      <c r="AT134" s="216" t="s">
        <v>408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81</v>
      </c>
      <c r="BM134" s="216" t="s">
        <v>2376</v>
      </c>
    </row>
    <row r="135" spans="1:65" s="2" customFormat="1" ht="21.75" customHeight="1">
      <c r="A135" s="35"/>
      <c r="B135" s="36"/>
      <c r="C135" s="232" t="s">
        <v>425</v>
      </c>
      <c r="D135" s="232" t="s">
        <v>408</v>
      </c>
      <c r="E135" s="233" t="s">
        <v>1471</v>
      </c>
      <c r="F135" s="234" t="s">
        <v>1472</v>
      </c>
      <c r="G135" s="235" t="s">
        <v>193</v>
      </c>
      <c r="H135" s="236">
        <v>12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81</v>
      </c>
      <c r="AT135" s="216" t="s">
        <v>408</v>
      </c>
      <c r="AU135" s="216" t="s">
        <v>83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81</v>
      </c>
      <c r="BM135" s="216" t="s">
        <v>2377</v>
      </c>
    </row>
    <row r="136" spans="1:65" s="2" customFormat="1" ht="33" customHeight="1">
      <c r="A136" s="35"/>
      <c r="B136" s="36"/>
      <c r="C136" s="232" t="s">
        <v>429</v>
      </c>
      <c r="D136" s="232" t="s">
        <v>408</v>
      </c>
      <c r="E136" s="233" t="s">
        <v>1468</v>
      </c>
      <c r="F136" s="234" t="s">
        <v>1469</v>
      </c>
      <c r="G136" s="235" t="s">
        <v>287</v>
      </c>
      <c r="H136" s="236">
        <v>200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81</v>
      </c>
      <c r="AT136" s="216" t="s">
        <v>408</v>
      </c>
      <c r="AU136" s="216" t="s">
        <v>83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81</v>
      </c>
      <c r="BM136" s="216" t="s">
        <v>2378</v>
      </c>
    </row>
    <row r="137" spans="1:65" s="2" customFormat="1" ht="21.75" customHeight="1">
      <c r="A137" s="35"/>
      <c r="B137" s="36"/>
      <c r="C137" s="203" t="s">
        <v>433</v>
      </c>
      <c r="D137" s="203" t="s">
        <v>190</v>
      </c>
      <c r="E137" s="204" t="s">
        <v>1565</v>
      </c>
      <c r="F137" s="205" t="s">
        <v>1566</v>
      </c>
      <c r="G137" s="206" t="s">
        <v>1567</v>
      </c>
      <c r="H137" s="207">
        <v>1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316</v>
      </c>
      <c r="AT137" s="216" t="s">
        <v>190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316</v>
      </c>
      <c r="BM137" s="216" t="s">
        <v>2379</v>
      </c>
    </row>
    <row r="138" spans="1:65" s="2" customFormat="1" ht="21.75" customHeight="1">
      <c r="A138" s="35"/>
      <c r="B138" s="36"/>
      <c r="C138" s="232" t="s">
        <v>437</v>
      </c>
      <c r="D138" s="232" t="s">
        <v>408</v>
      </c>
      <c r="E138" s="233" t="s">
        <v>1569</v>
      </c>
      <c r="F138" s="234" t="s">
        <v>1570</v>
      </c>
      <c r="G138" s="235" t="s">
        <v>287</v>
      </c>
      <c r="H138" s="236">
        <v>100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81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81</v>
      </c>
      <c r="BM138" s="216" t="s">
        <v>2380</v>
      </c>
    </row>
    <row r="139" spans="1:65" s="2" customFormat="1" ht="33" customHeight="1">
      <c r="A139" s="35"/>
      <c r="B139" s="36"/>
      <c r="C139" s="203" t="s">
        <v>441</v>
      </c>
      <c r="D139" s="203" t="s">
        <v>190</v>
      </c>
      <c r="E139" s="204" t="s">
        <v>2381</v>
      </c>
      <c r="F139" s="205" t="s">
        <v>2382</v>
      </c>
      <c r="G139" s="206" t="s">
        <v>193</v>
      </c>
      <c r="H139" s="207">
        <v>130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316</v>
      </c>
      <c r="AT139" s="216" t="s">
        <v>190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316</v>
      </c>
      <c r="BM139" s="216" t="s">
        <v>2383</v>
      </c>
    </row>
    <row r="140" spans="1:65" s="2" customFormat="1" ht="16.5" customHeight="1">
      <c r="A140" s="35"/>
      <c r="B140" s="36"/>
      <c r="C140" s="232" t="s">
        <v>488</v>
      </c>
      <c r="D140" s="232" t="s">
        <v>408</v>
      </c>
      <c r="E140" s="233" t="s">
        <v>2384</v>
      </c>
      <c r="F140" s="234" t="s">
        <v>2385</v>
      </c>
      <c r="G140" s="235" t="s">
        <v>193</v>
      </c>
      <c r="H140" s="236">
        <v>130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412</v>
      </c>
      <c r="AT140" s="216" t="s">
        <v>408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412</v>
      </c>
      <c r="BM140" s="216" t="s">
        <v>2386</v>
      </c>
    </row>
    <row r="141" spans="1:65" s="2" customFormat="1" ht="21.75" customHeight="1">
      <c r="A141" s="35"/>
      <c r="B141" s="36"/>
      <c r="C141" s="203" t="s">
        <v>8</v>
      </c>
      <c r="D141" s="203" t="s">
        <v>190</v>
      </c>
      <c r="E141" s="204" t="s">
        <v>2387</v>
      </c>
      <c r="F141" s="205" t="s">
        <v>2388</v>
      </c>
      <c r="G141" s="206" t="s">
        <v>287</v>
      </c>
      <c r="H141" s="207">
        <v>5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316</v>
      </c>
      <c r="AT141" s="216" t="s">
        <v>190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316</v>
      </c>
      <c r="BM141" s="216" t="s">
        <v>2389</v>
      </c>
    </row>
    <row r="142" spans="1:65" s="2" customFormat="1" ht="16.5" customHeight="1">
      <c r="A142" s="35"/>
      <c r="B142" s="36"/>
      <c r="C142" s="232" t="s">
        <v>578</v>
      </c>
      <c r="D142" s="232" t="s">
        <v>408</v>
      </c>
      <c r="E142" s="233" t="s">
        <v>2390</v>
      </c>
      <c r="F142" s="234" t="s">
        <v>2391</v>
      </c>
      <c r="G142" s="235" t="s">
        <v>287</v>
      </c>
      <c r="H142" s="236">
        <v>5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2392</v>
      </c>
    </row>
    <row r="143" spans="1:65" s="2" customFormat="1" ht="44.25" customHeight="1">
      <c r="A143" s="35"/>
      <c r="B143" s="36"/>
      <c r="C143" s="203" t="s">
        <v>587</v>
      </c>
      <c r="D143" s="203" t="s">
        <v>190</v>
      </c>
      <c r="E143" s="204" t="s">
        <v>2393</v>
      </c>
      <c r="F143" s="205" t="s">
        <v>2394</v>
      </c>
      <c r="G143" s="206" t="s">
        <v>287</v>
      </c>
      <c r="H143" s="207">
        <v>3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83</v>
      </c>
      <c r="AT143" s="216" t="s">
        <v>190</v>
      </c>
      <c r="AU143" s="216" t="s">
        <v>83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81</v>
      </c>
      <c r="BM143" s="216" t="s">
        <v>2395</v>
      </c>
    </row>
    <row r="144" spans="1:65" s="2" customFormat="1" ht="21.75" customHeight="1">
      <c r="A144" s="35"/>
      <c r="B144" s="36"/>
      <c r="C144" s="232" t="s">
        <v>591</v>
      </c>
      <c r="D144" s="232" t="s">
        <v>408</v>
      </c>
      <c r="E144" s="233" t="s">
        <v>1480</v>
      </c>
      <c r="F144" s="234" t="s">
        <v>1481</v>
      </c>
      <c r="G144" s="235" t="s">
        <v>287</v>
      </c>
      <c r="H144" s="236">
        <v>3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81</v>
      </c>
      <c r="AT144" s="216" t="s">
        <v>408</v>
      </c>
      <c r="AU144" s="216" t="s">
        <v>83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81</v>
      </c>
      <c r="BM144" s="216" t="s">
        <v>2396</v>
      </c>
    </row>
    <row r="145" spans="1:63" s="11" customFormat="1" ht="22.8" customHeight="1">
      <c r="A145" s="11"/>
      <c r="B145" s="218"/>
      <c r="C145" s="219"/>
      <c r="D145" s="220" t="s">
        <v>73</v>
      </c>
      <c r="E145" s="252" t="s">
        <v>2397</v>
      </c>
      <c r="F145" s="252" t="s">
        <v>2398</v>
      </c>
      <c r="G145" s="219"/>
      <c r="H145" s="219"/>
      <c r="I145" s="222"/>
      <c r="J145" s="253">
        <f>BK145</f>
        <v>0</v>
      </c>
      <c r="K145" s="219"/>
      <c r="L145" s="224"/>
      <c r="M145" s="225"/>
      <c r="N145" s="226"/>
      <c r="O145" s="226"/>
      <c r="P145" s="227">
        <f>SUM(P146:P154)</f>
        <v>0</v>
      </c>
      <c r="Q145" s="226"/>
      <c r="R145" s="227">
        <f>SUM(R146:R154)</f>
        <v>0</v>
      </c>
      <c r="S145" s="226"/>
      <c r="T145" s="228">
        <f>SUM(T146:T154)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29" t="s">
        <v>201</v>
      </c>
      <c r="AT145" s="230" t="s">
        <v>73</v>
      </c>
      <c r="AU145" s="230" t="s">
        <v>81</v>
      </c>
      <c r="AY145" s="229" t="s">
        <v>194</v>
      </c>
      <c r="BK145" s="231">
        <f>SUM(BK146:BK154)</f>
        <v>0</v>
      </c>
    </row>
    <row r="146" spans="1:65" s="2" customFormat="1" ht="21.75" customHeight="1">
      <c r="A146" s="35"/>
      <c r="B146" s="36"/>
      <c r="C146" s="203" t="s">
        <v>595</v>
      </c>
      <c r="D146" s="203" t="s">
        <v>190</v>
      </c>
      <c r="E146" s="204" t="s">
        <v>2399</v>
      </c>
      <c r="F146" s="205" t="s">
        <v>1690</v>
      </c>
      <c r="G146" s="206" t="s">
        <v>714</v>
      </c>
      <c r="H146" s="207">
        <v>1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83</v>
      </c>
      <c r="AT146" s="216" t="s">
        <v>190</v>
      </c>
      <c r="AU146" s="216" t="s">
        <v>83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81</v>
      </c>
      <c r="BM146" s="216" t="s">
        <v>2400</v>
      </c>
    </row>
    <row r="147" spans="1:65" s="2" customFormat="1" ht="33" customHeight="1">
      <c r="A147" s="35"/>
      <c r="B147" s="36"/>
      <c r="C147" s="232" t="s">
        <v>599</v>
      </c>
      <c r="D147" s="232" t="s">
        <v>408</v>
      </c>
      <c r="E147" s="233" t="s">
        <v>1692</v>
      </c>
      <c r="F147" s="234" t="s">
        <v>1693</v>
      </c>
      <c r="G147" s="235" t="s">
        <v>714</v>
      </c>
      <c r="H147" s="236">
        <v>1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81</v>
      </c>
      <c r="AT147" s="216" t="s">
        <v>408</v>
      </c>
      <c r="AU147" s="216" t="s">
        <v>83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81</v>
      </c>
      <c r="BM147" s="216" t="s">
        <v>2401</v>
      </c>
    </row>
    <row r="148" spans="1:65" s="2" customFormat="1" ht="33" customHeight="1">
      <c r="A148" s="35"/>
      <c r="B148" s="36"/>
      <c r="C148" s="203" t="s">
        <v>7</v>
      </c>
      <c r="D148" s="203" t="s">
        <v>190</v>
      </c>
      <c r="E148" s="204" t="s">
        <v>2402</v>
      </c>
      <c r="F148" s="205" t="s">
        <v>2403</v>
      </c>
      <c r="G148" s="206" t="s">
        <v>193</v>
      </c>
      <c r="H148" s="207">
        <v>20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316</v>
      </c>
      <c r="AT148" s="216" t="s">
        <v>190</v>
      </c>
      <c r="AU148" s="216" t="s">
        <v>83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316</v>
      </c>
      <c r="BM148" s="216" t="s">
        <v>2404</v>
      </c>
    </row>
    <row r="149" spans="1:65" s="2" customFormat="1" ht="21.75" customHeight="1">
      <c r="A149" s="35"/>
      <c r="B149" s="36"/>
      <c r="C149" s="232" t="s">
        <v>407</v>
      </c>
      <c r="D149" s="232" t="s">
        <v>408</v>
      </c>
      <c r="E149" s="233" t="s">
        <v>2405</v>
      </c>
      <c r="F149" s="234" t="s">
        <v>2406</v>
      </c>
      <c r="G149" s="235" t="s">
        <v>193</v>
      </c>
      <c r="H149" s="236">
        <v>20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81</v>
      </c>
      <c r="AT149" s="216" t="s">
        <v>408</v>
      </c>
      <c r="AU149" s="216" t="s">
        <v>83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81</v>
      </c>
      <c r="BM149" s="216" t="s">
        <v>2407</v>
      </c>
    </row>
    <row r="150" spans="1:65" s="2" customFormat="1" ht="44.25" customHeight="1">
      <c r="A150" s="35"/>
      <c r="B150" s="36"/>
      <c r="C150" s="232" t="s">
        <v>559</v>
      </c>
      <c r="D150" s="232" t="s">
        <v>408</v>
      </c>
      <c r="E150" s="233" t="s">
        <v>1486</v>
      </c>
      <c r="F150" s="234" t="s">
        <v>1487</v>
      </c>
      <c r="G150" s="235" t="s">
        <v>287</v>
      </c>
      <c r="H150" s="236">
        <v>1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81</v>
      </c>
      <c r="AT150" s="216" t="s">
        <v>408</v>
      </c>
      <c r="AU150" s="216" t="s">
        <v>83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81</v>
      </c>
      <c r="BM150" s="216" t="s">
        <v>2408</v>
      </c>
    </row>
    <row r="151" spans="1:65" s="2" customFormat="1" ht="55.5" customHeight="1">
      <c r="A151" s="35"/>
      <c r="B151" s="36"/>
      <c r="C151" s="203" t="s">
        <v>606</v>
      </c>
      <c r="D151" s="203" t="s">
        <v>190</v>
      </c>
      <c r="E151" s="204" t="s">
        <v>2409</v>
      </c>
      <c r="F151" s="205" t="s">
        <v>2410</v>
      </c>
      <c r="G151" s="206" t="s">
        <v>287</v>
      </c>
      <c r="H151" s="207">
        <v>1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83</v>
      </c>
      <c r="AT151" s="216" t="s">
        <v>190</v>
      </c>
      <c r="AU151" s="216" t="s">
        <v>83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81</v>
      </c>
      <c r="BM151" s="216" t="s">
        <v>2411</v>
      </c>
    </row>
    <row r="152" spans="1:65" s="2" customFormat="1" ht="21.75" customHeight="1">
      <c r="A152" s="35"/>
      <c r="B152" s="36"/>
      <c r="C152" s="232" t="s">
        <v>1089</v>
      </c>
      <c r="D152" s="232" t="s">
        <v>408</v>
      </c>
      <c r="E152" s="233" t="s">
        <v>1480</v>
      </c>
      <c r="F152" s="234" t="s">
        <v>1481</v>
      </c>
      <c r="G152" s="235" t="s">
        <v>287</v>
      </c>
      <c r="H152" s="236">
        <v>3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81</v>
      </c>
      <c r="AT152" s="216" t="s">
        <v>408</v>
      </c>
      <c r="AU152" s="216" t="s">
        <v>83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81</v>
      </c>
      <c r="BM152" s="216" t="s">
        <v>2412</v>
      </c>
    </row>
    <row r="153" spans="1:65" s="2" customFormat="1" ht="44.25" customHeight="1">
      <c r="A153" s="35"/>
      <c r="B153" s="36"/>
      <c r="C153" s="203" t="s">
        <v>610</v>
      </c>
      <c r="D153" s="203" t="s">
        <v>190</v>
      </c>
      <c r="E153" s="204" t="s">
        <v>2413</v>
      </c>
      <c r="F153" s="205" t="s">
        <v>2414</v>
      </c>
      <c r="G153" s="206" t="s">
        <v>287</v>
      </c>
      <c r="H153" s="207">
        <v>3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83</v>
      </c>
      <c r="AT153" s="216" t="s">
        <v>190</v>
      </c>
      <c r="AU153" s="216" t="s">
        <v>83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81</v>
      </c>
      <c r="BM153" s="216" t="s">
        <v>2415</v>
      </c>
    </row>
    <row r="154" spans="1:65" s="2" customFormat="1" ht="21.75" customHeight="1">
      <c r="A154" s="35"/>
      <c r="B154" s="36"/>
      <c r="C154" s="232" t="s">
        <v>618</v>
      </c>
      <c r="D154" s="232" t="s">
        <v>408</v>
      </c>
      <c r="E154" s="233" t="s">
        <v>1474</v>
      </c>
      <c r="F154" s="234" t="s">
        <v>1475</v>
      </c>
      <c r="G154" s="235" t="s">
        <v>193</v>
      </c>
      <c r="H154" s="236">
        <v>12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81</v>
      </c>
      <c r="AT154" s="216" t="s">
        <v>408</v>
      </c>
      <c r="AU154" s="216" t="s">
        <v>83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81</v>
      </c>
      <c r="BM154" s="216" t="s">
        <v>2416</v>
      </c>
    </row>
    <row r="155" spans="1:63" s="11" customFormat="1" ht="22.8" customHeight="1">
      <c r="A155" s="11"/>
      <c r="B155" s="218"/>
      <c r="C155" s="219"/>
      <c r="D155" s="220" t="s">
        <v>73</v>
      </c>
      <c r="E155" s="252" t="s">
        <v>2417</v>
      </c>
      <c r="F155" s="252" t="s">
        <v>2418</v>
      </c>
      <c r="G155" s="219"/>
      <c r="H155" s="219"/>
      <c r="I155" s="222"/>
      <c r="J155" s="253">
        <f>BK155</f>
        <v>0</v>
      </c>
      <c r="K155" s="219"/>
      <c r="L155" s="224"/>
      <c r="M155" s="225"/>
      <c r="N155" s="226"/>
      <c r="O155" s="226"/>
      <c r="P155" s="227">
        <f>SUM(P156:P168)</f>
        <v>0</v>
      </c>
      <c r="Q155" s="226"/>
      <c r="R155" s="227">
        <f>SUM(R156:R168)</f>
        <v>0</v>
      </c>
      <c r="S155" s="226"/>
      <c r="T155" s="228">
        <f>SUM(T156:T168)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29" t="s">
        <v>201</v>
      </c>
      <c r="AT155" s="230" t="s">
        <v>73</v>
      </c>
      <c r="AU155" s="230" t="s">
        <v>81</v>
      </c>
      <c r="AY155" s="229" t="s">
        <v>194</v>
      </c>
      <c r="BK155" s="231">
        <f>SUM(BK156:BK168)</f>
        <v>0</v>
      </c>
    </row>
    <row r="156" spans="1:65" s="2" customFormat="1" ht="33" customHeight="1">
      <c r="A156" s="35"/>
      <c r="B156" s="36"/>
      <c r="C156" s="232" t="s">
        <v>622</v>
      </c>
      <c r="D156" s="232" t="s">
        <v>408</v>
      </c>
      <c r="E156" s="233" t="s">
        <v>1204</v>
      </c>
      <c r="F156" s="234" t="s">
        <v>1666</v>
      </c>
      <c r="G156" s="235" t="s">
        <v>287</v>
      </c>
      <c r="H156" s="236">
        <v>1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412</v>
      </c>
      <c r="AT156" s="216" t="s">
        <v>408</v>
      </c>
      <c r="AU156" s="216" t="s">
        <v>83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412</v>
      </c>
      <c r="BM156" s="216" t="s">
        <v>1667</v>
      </c>
    </row>
    <row r="157" spans="1:65" s="2" customFormat="1" ht="33" customHeight="1">
      <c r="A157" s="35"/>
      <c r="B157" s="36"/>
      <c r="C157" s="232" t="s">
        <v>626</v>
      </c>
      <c r="D157" s="232" t="s">
        <v>408</v>
      </c>
      <c r="E157" s="233" t="s">
        <v>1668</v>
      </c>
      <c r="F157" s="234" t="s">
        <v>1669</v>
      </c>
      <c r="G157" s="235" t="s">
        <v>287</v>
      </c>
      <c r="H157" s="236">
        <v>1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412</v>
      </c>
      <c r="AT157" s="216" t="s">
        <v>408</v>
      </c>
      <c r="AU157" s="216" t="s">
        <v>83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412</v>
      </c>
      <c r="BM157" s="216" t="s">
        <v>1670</v>
      </c>
    </row>
    <row r="158" spans="1:65" s="2" customFormat="1" ht="21.75" customHeight="1">
      <c r="A158" s="35"/>
      <c r="B158" s="36"/>
      <c r="C158" s="232" t="s">
        <v>631</v>
      </c>
      <c r="D158" s="232" t="s">
        <v>408</v>
      </c>
      <c r="E158" s="233" t="s">
        <v>1678</v>
      </c>
      <c r="F158" s="234" t="s">
        <v>1679</v>
      </c>
      <c r="G158" s="235" t="s">
        <v>287</v>
      </c>
      <c r="H158" s="236">
        <v>1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412</v>
      </c>
      <c r="AT158" s="216" t="s">
        <v>408</v>
      </c>
      <c r="AU158" s="216" t="s">
        <v>83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412</v>
      </c>
      <c r="BM158" s="216" t="s">
        <v>1680</v>
      </c>
    </row>
    <row r="159" spans="1:65" s="2" customFormat="1" ht="16.5" customHeight="1">
      <c r="A159" s="35"/>
      <c r="B159" s="36"/>
      <c r="C159" s="232" t="s">
        <v>636</v>
      </c>
      <c r="D159" s="232" t="s">
        <v>408</v>
      </c>
      <c r="E159" s="233" t="s">
        <v>1102</v>
      </c>
      <c r="F159" s="234" t="s">
        <v>1681</v>
      </c>
      <c r="G159" s="235" t="s">
        <v>1020</v>
      </c>
      <c r="H159" s="236">
        <v>16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412</v>
      </c>
      <c r="AT159" s="216" t="s">
        <v>408</v>
      </c>
      <c r="AU159" s="216" t="s">
        <v>83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412</v>
      </c>
      <c r="BM159" s="216" t="s">
        <v>1682</v>
      </c>
    </row>
    <row r="160" spans="1:65" s="2" customFormat="1" ht="16.5" customHeight="1">
      <c r="A160" s="35"/>
      <c r="B160" s="36"/>
      <c r="C160" s="232" t="s">
        <v>641</v>
      </c>
      <c r="D160" s="232" t="s">
        <v>408</v>
      </c>
      <c r="E160" s="233" t="s">
        <v>1208</v>
      </c>
      <c r="F160" s="234" t="s">
        <v>1683</v>
      </c>
      <c r="G160" s="235" t="s">
        <v>1020</v>
      </c>
      <c r="H160" s="236">
        <v>8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412</v>
      </c>
      <c r="AT160" s="216" t="s">
        <v>408</v>
      </c>
      <c r="AU160" s="216" t="s">
        <v>83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412</v>
      </c>
      <c r="BM160" s="216" t="s">
        <v>1684</v>
      </c>
    </row>
    <row r="161" spans="1:65" s="2" customFormat="1" ht="16.5" customHeight="1">
      <c r="A161" s="35"/>
      <c r="B161" s="36"/>
      <c r="C161" s="232" t="s">
        <v>645</v>
      </c>
      <c r="D161" s="232" t="s">
        <v>408</v>
      </c>
      <c r="E161" s="233" t="s">
        <v>1105</v>
      </c>
      <c r="F161" s="234" t="s">
        <v>1685</v>
      </c>
      <c r="G161" s="235" t="s">
        <v>1020</v>
      </c>
      <c r="H161" s="236">
        <v>6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412</v>
      </c>
      <c r="AT161" s="216" t="s">
        <v>408</v>
      </c>
      <c r="AU161" s="216" t="s">
        <v>83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412</v>
      </c>
      <c r="BM161" s="216" t="s">
        <v>1686</v>
      </c>
    </row>
    <row r="162" spans="1:65" s="2" customFormat="1" ht="21.75" customHeight="1">
      <c r="A162" s="35"/>
      <c r="B162" s="36"/>
      <c r="C162" s="232" t="s">
        <v>649</v>
      </c>
      <c r="D162" s="232" t="s">
        <v>408</v>
      </c>
      <c r="E162" s="233" t="s">
        <v>1108</v>
      </c>
      <c r="F162" s="234" t="s">
        <v>1687</v>
      </c>
      <c r="G162" s="235" t="s">
        <v>1020</v>
      </c>
      <c r="H162" s="236">
        <v>8</v>
      </c>
      <c r="I162" s="237"/>
      <c r="J162" s="238">
        <f>ROUND(I162*H162,2)</f>
        <v>0</v>
      </c>
      <c r="K162" s="239"/>
      <c r="L162" s="41"/>
      <c r="M162" s="240" t="s">
        <v>1</v>
      </c>
      <c r="N162" s="241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412</v>
      </c>
      <c r="AT162" s="216" t="s">
        <v>408</v>
      </c>
      <c r="AU162" s="216" t="s">
        <v>83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412</v>
      </c>
      <c r="BM162" s="216" t="s">
        <v>1688</v>
      </c>
    </row>
    <row r="163" spans="1:65" s="2" customFormat="1" ht="21.75" customHeight="1">
      <c r="A163" s="35"/>
      <c r="B163" s="36"/>
      <c r="C163" s="232" t="s">
        <v>614</v>
      </c>
      <c r="D163" s="232" t="s">
        <v>408</v>
      </c>
      <c r="E163" s="233" t="s">
        <v>2232</v>
      </c>
      <c r="F163" s="234" t="s">
        <v>2233</v>
      </c>
      <c r="G163" s="235" t="s">
        <v>1020</v>
      </c>
      <c r="H163" s="236">
        <v>16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412</v>
      </c>
      <c r="AT163" s="216" t="s">
        <v>408</v>
      </c>
      <c r="AU163" s="216" t="s">
        <v>83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412</v>
      </c>
      <c r="BM163" s="216" t="s">
        <v>2419</v>
      </c>
    </row>
    <row r="164" spans="1:65" s="2" customFormat="1" ht="33" customHeight="1">
      <c r="A164" s="35"/>
      <c r="B164" s="36"/>
      <c r="C164" s="232" t="s">
        <v>582</v>
      </c>
      <c r="D164" s="232" t="s">
        <v>408</v>
      </c>
      <c r="E164" s="233" t="s">
        <v>2420</v>
      </c>
      <c r="F164" s="234" t="s">
        <v>2421</v>
      </c>
      <c r="G164" s="235" t="s">
        <v>287</v>
      </c>
      <c r="H164" s="236">
        <v>1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81</v>
      </c>
      <c r="AT164" s="216" t="s">
        <v>408</v>
      </c>
      <c r="AU164" s="216" t="s">
        <v>83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81</v>
      </c>
      <c r="BM164" s="216" t="s">
        <v>2422</v>
      </c>
    </row>
    <row r="165" spans="1:65" s="2" customFormat="1" ht="21.75" customHeight="1">
      <c r="A165" s="35"/>
      <c r="B165" s="36"/>
      <c r="C165" s="232" t="s">
        <v>196</v>
      </c>
      <c r="D165" s="232" t="s">
        <v>408</v>
      </c>
      <c r="E165" s="233" t="s">
        <v>1702</v>
      </c>
      <c r="F165" s="234" t="s">
        <v>1703</v>
      </c>
      <c r="G165" s="235" t="s">
        <v>287</v>
      </c>
      <c r="H165" s="236">
        <v>12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81</v>
      </c>
      <c r="AT165" s="216" t="s">
        <v>408</v>
      </c>
      <c r="AU165" s="216" t="s">
        <v>83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81</v>
      </c>
      <c r="BM165" s="216" t="s">
        <v>2423</v>
      </c>
    </row>
    <row r="166" spans="1:65" s="2" customFormat="1" ht="33" customHeight="1">
      <c r="A166" s="35"/>
      <c r="B166" s="36"/>
      <c r="C166" s="232" t="s">
        <v>203</v>
      </c>
      <c r="D166" s="232" t="s">
        <v>408</v>
      </c>
      <c r="E166" s="233" t="s">
        <v>1705</v>
      </c>
      <c r="F166" s="234" t="s">
        <v>1706</v>
      </c>
      <c r="G166" s="235" t="s">
        <v>287</v>
      </c>
      <c r="H166" s="236">
        <v>12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81</v>
      </c>
      <c r="AT166" s="216" t="s">
        <v>408</v>
      </c>
      <c r="AU166" s="216" t="s">
        <v>83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81</v>
      </c>
      <c r="BM166" s="216" t="s">
        <v>2424</v>
      </c>
    </row>
    <row r="167" spans="1:65" s="2" customFormat="1" ht="16.5" customHeight="1">
      <c r="A167" s="35"/>
      <c r="B167" s="36"/>
      <c r="C167" s="232" t="s">
        <v>207</v>
      </c>
      <c r="D167" s="232" t="s">
        <v>408</v>
      </c>
      <c r="E167" s="233" t="s">
        <v>2425</v>
      </c>
      <c r="F167" s="234" t="s">
        <v>2426</v>
      </c>
      <c r="G167" s="235" t="s">
        <v>287</v>
      </c>
      <c r="H167" s="236">
        <v>1</v>
      </c>
      <c r="I167" s="237"/>
      <c r="J167" s="238">
        <f>ROUND(I167*H167,2)</f>
        <v>0</v>
      </c>
      <c r="K167" s="239"/>
      <c r="L167" s="41"/>
      <c r="M167" s="240" t="s">
        <v>1</v>
      </c>
      <c r="N167" s="241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81</v>
      </c>
      <c r="AT167" s="216" t="s">
        <v>408</v>
      </c>
      <c r="AU167" s="216" t="s">
        <v>83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81</v>
      </c>
      <c r="BM167" s="216" t="s">
        <v>2427</v>
      </c>
    </row>
    <row r="168" spans="1:65" s="2" customFormat="1" ht="21.75" customHeight="1">
      <c r="A168" s="35"/>
      <c r="B168" s="36"/>
      <c r="C168" s="232" t="s">
        <v>211</v>
      </c>
      <c r="D168" s="232" t="s">
        <v>408</v>
      </c>
      <c r="E168" s="233" t="s">
        <v>2428</v>
      </c>
      <c r="F168" s="234" t="s">
        <v>2429</v>
      </c>
      <c r="G168" s="235" t="s">
        <v>287</v>
      </c>
      <c r="H168" s="236">
        <v>5</v>
      </c>
      <c r="I168" s="237"/>
      <c r="J168" s="238">
        <f>ROUND(I168*H168,2)</f>
        <v>0</v>
      </c>
      <c r="K168" s="239"/>
      <c r="L168" s="41"/>
      <c r="M168" s="254" t="s">
        <v>1</v>
      </c>
      <c r="N168" s="255" t="s">
        <v>39</v>
      </c>
      <c r="O168" s="244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81</v>
      </c>
      <c r="AT168" s="216" t="s">
        <v>408</v>
      </c>
      <c r="AU168" s="216" t="s">
        <v>83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81</v>
      </c>
      <c r="BM168" s="216" t="s">
        <v>2430</v>
      </c>
    </row>
    <row r="169" spans="1:31" s="2" customFormat="1" ht="6.95" customHeight="1">
      <c r="A169" s="35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password="CC35" sheet="1" objects="1" scenarios="1" formatColumns="0" formatRows="0" autoFilter="0"/>
  <autoFilter ref="C123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2431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2432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2433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2434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ROUND(J129,2)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ROUND((SUM(BE129:BE178)),2)</f>
        <v>0</v>
      </c>
      <c r="G35" s="35"/>
      <c r="H35" s="35"/>
      <c r="I35" s="161">
        <v>0.21</v>
      </c>
      <c r="J35" s="160">
        <f>ROUND(((SUM(BE129:BE178))*I35),2)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ROUND((SUM(BF129:BF178)),2)</f>
        <v>0</v>
      </c>
      <c r="G36" s="35"/>
      <c r="H36" s="35"/>
      <c r="I36" s="161">
        <v>0.15</v>
      </c>
      <c r="J36" s="160">
        <f>ROUND(((SUM(BF129:BF178))*I36),2)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ROUND((SUM(BG129:BG178)),2)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ROUND((SUM(BH129:BH178)),2)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ROUND((SUM(BI129:BI178)),2)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2431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01-PS512268 - URS - PS 512268 ŽST Dolní Lipka - oprava osvětlení a kabelových rozvodů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Správa železnic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Tomáš Voldán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J129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1372</v>
      </c>
      <c r="E99" s="188"/>
      <c r="F99" s="188"/>
      <c r="G99" s="188"/>
      <c r="H99" s="188"/>
      <c r="I99" s="188"/>
      <c r="J99" s="189">
        <f>J130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1373</v>
      </c>
      <c r="E100" s="249"/>
      <c r="F100" s="249"/>
      <c r="G100" s="249"/>
      <c r="H100" s="249"/>
      <c r="I100" s="249"/>
      <c r="J100" s="250">
        <f>J131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7"/>
      <c r="C101" s="130"/>
      <c r="D101" s="248" t="s">
        <v>2435</v>
      </c>
      <c r="E101" s="249"/>
      <c r="F101" s="249"/>
      <c r="G101" s="249"/>
      <c r="H101" s="249"/>
      <c r="I101" s="249"/>
      <c r="J101" s="250">
        <f>J135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47"/>
      <c r="C102" s="130"/>
      <c r="D102" s="248" t="s">
        <v>2436</v>
      </c>
      <c r="E102" s="249"/>
      <c r="F102" s="249"/>
      <c r="G102" s="249"/>
      <c r="H102" s="249"/>
      <c r="I102" s="249"/>
      <c r="J102" s="250">
        <f>J141</f>
        <v>0</v>
      </c>
      <c r="K102" s="130"/>
      <c r="L102" s="25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47"/>
      <c r="C103" s="130"/>
      <c r="D103" s="248" t="s">
        <v>2437</v>
      </c>
      <c r="E103" s="249"/>
      <c r="F103" s="249"/>
      <c r="G103" s="249"/>
      <c r="H103" s="249"/>
      <c r="I103" s="249"/>
      <c r="J103" s="250">
        <f>J144</f>
        <v>0</v>
      </c>
      <c r="K103" s="130"/>
      <c r="L103" s="25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9" customFormat="1" ht="24.95" customHeight="1">
      <c r="A104" s="9"/>
      <c r="B104" s="185"/>
      <c r="C104" s="186"/>
      <c r="D104" s="187" t="s">
        <v>654</v>
      </c>
      <c r="E104" s="188"/>
      <c r="F104" s="188"/>
      <c r="G104" s="188"/>
      <c r="H104" s="188"/>
      <c r="I104" s="188"/>
      <c r="J104" s="189">
        <f>J146</f>
        <v>0</v>
      </c>
      <c r="K104" s="186"/>
      <c r="L104" s="19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ht="19.9" customHeight="1">
      <c r="A105" s="12"/>
      <c r="B105" s="247"/>
      <c r="C105" s="130"/>
      <c r="D105" s="248" t="s">
        <v>1374</v>
      </c>
      <c r="E105" s="249"/>
      <c r="F105" s="249"/>
      <c r="G105" s="249"/>
      <c r="H105" s="249"/>
      <c r="I105" s="249"/>
      <c r="J105" s="250">
        <f>J147</f>
        <v>0</v>
      </c>
      <c r="K105" s="130"/>
      <c r="L105" s="25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47"/>
      <c r="C106" s="130"/>
      <c r="D106" s="248" t="s">
        <v>655</v>
      </c>
      <c r="E106" s="249"/>
      <c r="F106" s="249"/>
      <c r="G106" s="249"/>
      <c r="H106" s="249"/>
      <c r="I106" s="249"/>
      <c r="J106" s="250">
        <f>J149</f>
        <v>0</v>
      </c>
      <c r="K106" s="130"/>
      <c r="L106" s="25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9" customFormat="1" ht="24.95" customHeight="1">
      <c r="A107" s="9"/>
      <c r="B107" s="185"/>
      <c r="C107" s="186"/>
      <c r="D107" s="187" t="s">
        <v>1375</v>
      </c>
      <c r="E107" s="188"/>
      <c r="F107" s="188"/>
      <c r="G107" s="188"/>
      <c r="H107" s="188"/>
      <c r="I107" s="188"/>
      <c r="J107" s="189">
        <f>J173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177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0" t="str">
        <f>E7</f>
        <v>Oprava zabezpečovacího zařízení v žst. Dolní Lipka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2:12" s="1" customFormat="1" ht="12" customHeight="1">
      <c r="B118" s="18"/>
      <c r="C118" s="29" t="s">
        <v>167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pans="1:31" s="2" customFormat="1" ht="16.5" customHeight="1">
      <c r="A119" s="35"/>
      <c r="B119" s="36"/>
      <c r="C119" s="37"/>
      <c r="D119" s="37"/>
      <c r="E119" s="180" t="s">
        <v>2431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169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30" customHeight="1">
      <c r="A121" s="35"/>
      <c r="B121" s="36"/>
      <c r="C121" s="37"/>
      <c r="D121" s="37"/>
      <c r="E121" s="73" t="str">
        <f>E11</f>
        <v>01-PS512268 - URS - PS 512268 ŽST Dolní Lipka - oprava osvětlení a kabelových rozvodů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20</v>
      </c>
      <c r="D123" s="37"/>
      <c r="E123" s="37"/>
      <c r="F123" s="24" t="str">
        <f>F14</f>
        <v>Dolní Lipka</v>
      </c>
      <c r="G123" s="37"/>
      <c r="H123" s="37"/>
      <c r="I123" s="29" t="s">
        <v>22</v>
      </c>
      <c r="J123" s="76" t="str">
        <f>IF(J14="","",J14)</f>
        <v>14. 1. 2020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24</v>
      </c>
      <c r="D125" s="37"/>
      <c r="E125" s="37"/>
      <c r="F125" s="24" t="str">
        <f>E17</f>
        <v>Správa železnic</v>
      </c>
      <c r="G125" s="37"/>
      <c r="H125" s="37"/>
      <c r="I125" s="29" t="s">
        <v>29</v>
      </c>
      <c r="J125" s="33" t="str">
        <f>E23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27</v>
      </c>
      <c r="D126" s="37"/>
      <c r="E126" s="37"/>
      <c r="F126" s="24" t="str">
        <f>IF(E20="","",E20)</f>
        <v>Vyplň údaj</v>
      </c>
      <c r="G126" s="37"/>
      <c r="H126" s="37"/>
      <c r="I126" s="29" t="s">
        <v>31</v>
      </c>
      <c r="J126" s="33" t="str">
        <f>E26</f>
        <v>Tomáš Voldán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0" customFormat="1" ht="29.25" customHeight="1">
      <c r="A128" s="191"/>
      <c r="B128" s="192"/>
      <c r="C128" s="193" t="s">
        <v>178</v>
      </c>
      <c r="D128" s="194" t="s">
        <v>59</v>
      </c>
      <c r="E128" s="194" t="s">
        <v>55</v>
      </c>
      <c r="F128" s="194" t="s">
        <v>56</v>
      </c>
      <c r="G128" s="194" t="s">
        <v>179</v>
      </c>
      <c r="H128" s="194" t="s">
        <v>180</v>
      </c>
      <c r="I128" s="194" t="s">
        <v>181</v>
      </c>
      <c r="J128" s="195" t="s">
        <v>173</v>
      </c>
      <c r="K128" s="196" t="s">
        <v>182</v>
      </c>
      <c r="L128" s="197"/>
      <c r="M128" s="97" t="s">
        <v>1</v>
      </c>
      <c r="N128" s="98" t="s">
        <v>38</v>
      </c>
      <c r="O128" s="98" t="s">
        <v>183</v>
      </c>
      <c r="P128" s="98" t="s">
        <v>184</v>
      </c>
      <c r="Q128" s="98" t="s">
        <v>185</v>
      </c>
      <c r="R128" s="98" t="s">
        <v>186</v>
      </c>
      <c r="S128" s="98" t="s">
        <v>187</v>
      </c>
      <c r="T128" s="99" t="s">
        <v>188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5"/>
      <c r="B129" s="36"/>
      <c r="C129" s="104" t="s">
        <v>189</v>
      </c>
      <c r="D129" s="37"/>
      <c r="E129" s="37"/>
      <c r="F129" s="37"/>
      <c r="G129" s="37"/>
      <c r="H129" s="37"/>
      <c r="I129" s="37"/>
      <c r="J129" s="198">
        <f>BK129</f>
        <v>0</v>
      </c>
      <c r="K129" s="37"/>
      <c r="L129" s="41"/>
      <c r="M129" s="100"/>
      <c r="N129" s="199"/>
      <c r="O129" s="101"/>
      <c r="P129" s="200">
        <f>P130+P146+P173</f>
        <v>0</v>
      </c>
      <c r="Q129" s="101"/>
      <c r="R129" s="200">
        <f>R130+R146+R173</f>
        <v>80.140295473448</v>
      </c>
      <c r="S129" s="101"/>
      <c r="T129" s="201">
        <f>T130+T146+T173</f>
        <v>4.7626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73</v>
      </c>
      <c r="AU129" s="14" t="s">
        <v>175</v>
      </c>
      <c r="BK129" s="202">
        <f>BK130+BK146+BK173</f>
        <v>0</v>
      </c>
    </row>
    <row r="130" spans="1:63" s="11" customFormat="1" ht="25.9" customHeight="1">
      <c r="A130" s="11"/>
      <c r="B130" s="218"/>
      <c r="C130" s="219"/>
      <c r="D130" s="220" t="s">
        <v>73</v>
      </c>
      <c r="E130" s="221" t="s">
        <v>1376</v>
      </c>
      <c r="F130" s="221" t="s">
        <v>1377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P131+P135+P141+P144</f>
        <v>0</v>
      </c>
      <c r="Q130" s="226"/>
      <c r="R130" s="227">
        <f>R131+R135+R141+R144</f>
        <v>73.787216698448</v>
      </c>
      <c r="S130" s="226"/>
      <c r="T130" s="228">
        <f>T131+T135+T141+T144</f>
        <v>1.049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29" t="s">
        <v>81</v>
      </c>
      <c r="AT130" s="230" t="s">
        <v>73</v>
      </c>
      <c r="AU130" s="230" t="s">
        <v>74</v>
      </c>
      <c r="AY130" s="229" t="s">
        <v>194</v>
      </c>
      <c r="BK130" s="231">
        <f>BK131+BK135+BK141+BK144</f>
        <v>0</v>
      </c>
    </row>
    <row r="131" spans="1:63" s="11" customFormat="1" ht="22.8" customHeight="1">
      <c r="A131" s="11"/>
      <c r="B131" s="218"/>
      <c r="C131" s="219"/>
      <c r="D131" s="220" t="s">
        <v>73</v>
      </c>
      <c r="E131" s="252" t="s">
        <v>81</v>
      </c>
      <c r="F131" s="252" t="s">
        <v>90</v>
      </c>
      <c r="G131" s="219"/>
      <c r="H131" s="219"/>
      <c r="I131" s="222"/>
      <c r="J131" s="253">
        <f>BK131</f>
        <v>0</v>
      </c>
      <c r="K131" s="219"/>
      <c r="L131" s="224"/>
      <c r="M131" s="225"/>
      <c r="N131" s="226"/>
      <c r="O131" s="226"/>
      <c r="P131" s="227">
        <f>SUM(P132:P134)</f>
        <v>0</v>
      </c>
      <c r="Q131" s="226"/>
      <c r="R131" s="227">
        <f>SUM(R132:R134)</f>
        <v>0</v>
      </c>
      <c r="S131" s="226"/>
      <c r="T131" s="228">
        <f>SUM(T132:T134)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9" t="s">
        <v>81</v>
      </c>
      <c r="AT131" s="230" t="s">
        <v>73</v>
      </c>
      <c r="AU131" s="230" t="s">
        <v>81</v>
      </c>
      <c r="AY131" s="229" t="s">
        <v>194</v>
      </c>
      <c r="BK131" s="231">
        <f>SUM(BK132:BK134)</f>
        <v>0</v>
      </c>
    </row>
    <row r="132" spans="1:65" s="2" customFormat="1" ht="21.75" customHeight="1">
      <c r="A132" s="35"/>
      <c r="B132" s="36"/>
      <c r="C132" s="232" t="s">
        <v>81</v>
      </c>
      <c r="D132" s="232" t="s">
        <v>408</v>
      </c>
      <c r="E132" s="233" t="s">
        <v>2301</v>
      </c>
      <c r="F132" s="234" t="s">
        <v>2302</v>
      </c>
      <c r="G132" s="235" t="s">
        <v>665</v>
      </c>
      <c r="H132" s="236">
        <v>195.135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201</v>
      </c>
      <c r="AT132" s="216" t="s">
        <v>408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2303</v>
      </c>
    </row>
    <row r="133" spans="1:65" s="2" customFormat="1" ht="21.75" customHeight="1">
      <c r="A133" s="35"/>
      <c r="B133" s="36"/>
      <c r="C133" s="232" t="s">
        <v>83</v>
      </c>
      <c r="D133" s="232" t="s">
        <v>408</v>
      </c>
      <c r="E133" s="233" t="s">
        <v>1390</v>
      </c>
      <c r="F133" s="234" t="s">
        <v>1391</v>
      </c>
      <c r="G133" s="235" t="s">
        <v>665</v>
      </c>
      <c r="H133" s="236">
        <v>195.135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201</v>
      </c>
      <c r="AT133" s="216" t="s">
        <v>408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1392</v>
      </c>
    </row>
    <row r="134" spans="1:65" s="2" customFormat="1" ht="21.75" customHeight="1">
      <c r="A134" s="35"/>
      <c r="B134" s="36"/>
      <c r="C134" s="232" t="s">
        <v>394</v>
      </c>
      <c r="D134" s="232" t="s">
        <v>408</v>
      </c>
      <c r="E134" s="233" t="s">
        <v>1393</v>
      </c>
      <c r="F134" s="234" t="s">
        <v>1394</v>
      </c>
      <c r="G134" s="235" t="s">
        <v>1395</v>
      </c>
      <c r="H134" s="236">
        <v>4.763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201</v>
      </c>
      <c r="AT134" s="216" t="s">
        <v>408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1396</v>
      </c>
    </row>
    <row r="135" spans="1:63" s="11" customFormat="1" ht="22.8" customHeight="1">
      <c r="A135" s="11"/>
      <c r="B135" s="218"/>
      <c r="C135" s="219"/>
      <c r="D135" s="220" t="s">
        <v>73</v>
      </c>
      <c r="E135" s="252" t="s">
        <v>83</v>
      </c>
      <c r="F135" s="252" t="s">
        <v>2438</v>
      </c>
      <c r="G135" s="219"/>
      <c r="H135" s="219"/>
      <c r="I135" s="222"/>
      <c r="J135" s="253">
        <f>BK135</f>
        <v>0</v>
      </c>
      <c r="K135" s="219"/>
      <c r="L135" s="224"/>
      <c r="M135" s="225"/>
      <c r="N135" s="226"/>
      <c r="O135" s="226"/>
      <c r="P135" s="227">
        <f>SUM(P136:P140)</f>
        <v>0</v>
      </c>
      <c r="Q135" s="226"/>
      <c r="R135" s="227">
        <f>SUM(R136:R140)</f>
        <v>73.787216698448</v>
      </c>
      <c r="S135" s="226"/>
      <c r="T135" s="228">
        <f>SUM(T136:T140)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29" t="s">
        <v>81</v>
      </c>
      <c r="AT135" s="230" t="s">
        <v>73</v>
      </c>
      <c r="AU135" s="230" t="s">
        <v>81</v>
      </c>
      <c r="AY135" s="229" t="s">
        <v>194</v>
      </c>
      <c r="BK135" s="231">
        <f>SUM(BK136:BK140)</f>
        <v>0</v>
      </c>
    </row>
    <row r="136" spans="1:65" s="2" customFormat="1" ht="21.75" customHeight="1">
      <c r="A136" s="35"/>
      <c r="B136" s="36"/>
      <c r="C136" s="232" t="s">
        <v>201</v>
      </c>
      <c r="D136" s="232" t="s">
        <v>408</v>
      </c>
      <c r="E136" s="233" t="s">
        <v>1408</v>
      </c>
      <c r="F136" s="234" t="s">
        <v>1409</v>
      </c>
      <c r="G136" s="235" t="s">
        <v>665</v>
      </c>
      <c r="H136" s="236">
        <v>0.321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2.16</v>
      </c>
      <c r="R136" s="214">
        <f>Q136*H136</f>
        <v>0.6933600000000001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201</v>
      </c>
      <c r="AT136" s="216" t="s">
        <v>408</v>
      </c>
      <c r="AU136" s="216" t="s">
        <v>83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2439</v>
      </c>
    </row>
    <row r="137" spans="1:65" s="2" customFormat="1" ht="21.75" customHeight="1">
      <c r="A137" s="35"/>
      <c r="B137" s="36"/>
      <c r="C137" s="232" t="s">
        <v>401</v>
      </c>
      <c r="D137" s="232" t="s">
        <v>408</v>
      </c>
      <c r="E137" s="233" t="s">
        <v>2440</v>
      </c>
      <c r="F137" s="234" t="s">
        <v>2441</v>
      </c>
      <c r="G137" s="235" t="s">
        <v>665</v>
      </c>
      <c r="H137" s="236">
        <v>0.321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1.98</v>
      </c>
      <c r="R137" s="214">
        <f>Q137*H137</f>
        <v>0.63558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2442</v>
      </c>
    </row>
    <row r="138" spans="1:65" s="2" customFormat="1" ht="21.75" customHeight="1">
      <c r="A138" s="35"/>
      <c r="B138" s="36"/>
      <c r="C138" s="232" t="s">
        <v>414</v>
      </c>
      <c r="D138" s="232" t="s">
        <v>408</v>
      </c>
      <c r="E138" s="233" t="s">
        <v>2443</v>
      </c>
      <c r="F138" s="234" t="s">
        <v>2444</v>
      </c>
      <c r="G138" s="235" t="s">
        <v>665</v>
      </c>
      <c r="H138" s="236">
        <v>32.012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2.256342204</v>
      </c>
      <c r="R138" s="214">
        <f>Q138*H138</f>
        <v>72.23002663444801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2445</v>
      </c>
    </row>
    <row r="139" spans="1:65" s="2" customFormat="1" ht="16.5" customHeight="1">
      <c r="A139" s="35"/>
      <c r="B139" s="36"/>
      <c r="C139" s="232" t="s">
        <v>418</v>
      </c>
      <c r="D139" s="232" t="s">
        <v>408</v>
      </c>
      <c r="E139" s="233" t="s">
        <v>2446</v>
      </c>
      <c r="F139" s="234" t="s">
        <v>2447</v>
      </c>
      <c r="G139" s="235" t="s">
        <v>714</v>
      </c>
      <c r="H139" s="236">
        <v>86.56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0.0026369</v>
      </c>
      <c r="R139" s="214">
        <f>Q139*H139</f>
        <v>0.22825006400000003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2448</v>
      </c>
    </row>
    <row r="140" spans="1:65" s="2" customFormat="1" ht="16.5" customHeight="1">
      <c r="A140" s="35"/>
      <c r="B140" s="36"/>
      <c r="C140" s="232" t="s">
        <v>200</v>
      </c>
      <c r="D140" s="232" t="s">
        <v>408</v>
      </c>
      <c r="E140" s="233" t="s">
        <v>2449</v>
      </c>
      <c r="F140" s="234" t="s">
        <v>2450</v>
      </c>
      <c r="G140" s="235" t="s">
        <v>714</v>
      </c>
      <c r="H140" s="236">
        <v>86.56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2451</v>
      </c>
    </row>
    <row r="141" spans="1:63" s="11" customFormat="1" ht="22.8" customHeight="1">
      <c r="A141" s="11"/>
      <c r="B141" s="218"/>
      <c r="C141" s="219"/>
      <c r="D141" s="220" t="s">
        <v>73</v>
      </c>
      <c r="E141" s="252" t="s">
        <v>425</v>
      </c>
      <c r="F141" s="252" t="s">
        <v>2452</v>
      </c>
      <c r="G141" s="219"/>
      <c r="H141" s="219"/>
      <c r="I141" s="222"/>
      <c r="J141" s="253">
        <f>BK141</f>
        <v>0</v>
      </c>
      <c r="K141" s="219"/>
      <c r="L141" s="224"/>
      <c r="M141" s="225"/>
      <c r="N141" s="226"/>
      <c r="O141" s="226"/>
      <c r="P141" s="227">
        <f>SUM(P142:P143)</f>
        <v>0</v>
      </c>
      <c r="Q141" s="226"/>
      <c r="R141" s="227">
        <f>SUM(R142:R143)</f>
        <v>0</v>
      </c>
      <c r="S141" s="226"/>
      <c r="T141" s="228">
        <f>SUM(T142:T143)</f>
        <v>1.049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29" t="s">
        <v>81</v>
      </c>
      <c r="AT141" s="230" t="s">
        <v>73</v>
      </c>
      <c r="AU141" s="230" t="s">
        <v>81</v>
      </c>
      <c r="AY141" s="229" t="s">
        <v>194</v>
      </c>
      <c r="BK141" s="231">
        <f>SUM(BK142:BK143)</f>
        <v>0</v>
      </c>
    </row>
    <row r="142" spans="1:65" s="2" customFormat="1" ht="21.75" customHeight="1">
      <c r="A142" s="35"/>
      <c r="B142" s="36"/>
      <c r="C142" s="232" t="s">
        <v>425</v>
      </c>
      <c r="D142" s="232" t="s">
        <v>408</v>
      </c>
      <c r="E142" s="233" t="s">
        <v>2453</v>
      </c>
      <c r="F142" s="234" t="s">
        <v>2454</v>
      </c>
      <c r="G142" s="235" t="s">
        <v>287</v>
      </c>
      <c r="H142" s="236">
        <v>4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0.262</v>
      </c>
      <c r="T142" s="215">
        <f>S142*H142</f>
        <v>1.048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2455</v>
      </c>
    </row>
    <row r="143" spans="1:65" s="2" customFormat="1" ht="21.75" customHeight="1">
      <c r="A143" s="35"/>
      <c r="B143" s="36"/>
      <c r="C143" s="232" t="s">
        <v>429</v>
      </c>
      <c r="D143" s="232" t="s">
        <v>408</v>
      </c>
      <c r="E143" s="233" t="s">
        <v>2456</v>
      </c>
      <c r="F143" s="234" t="s">
        <v>2457</v>
      </c>
      <c r="G143" s="235" t="s">
        <v>287</v>
      </c>
      <c r="H143" s="236">
        <v>1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0.001</v>
      </c>
      <c r="T143" s="215">
        <f>S143*H143</f>
        <v>0.001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201</v>
      </c>
      <c r="AT143" s="216" t="s">
        <v>408</v>
      </c>
      <c r="AU143" s="216" t="s">
        <v>83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2458</v>
      </c>
    </row>
    <row r="144" spans="1:63" s="11" customFormat="1" ht="22.8" customHeight="1">
      <c r="A144" s="11"/>
      <c r="B144" s="218"/>
      <c r="C144" s="219"/>
      <c r="D144" s="220" t="s">
        <v>73</v>
      </c>
      <c r="E144" s="252" t="s">
        <v>2459</v>
      </c>
      <c r="F144" s="252" t="s">
        <v>2460</v>
      </c>
      <c r="G144" s="219"/>
      <c r="H144" s="219"/>
      <c r="I144" s="222"/>
      <c r="J144" s="253">
        <f>BK144</f>
        <v>0</v>
      </c>
      <c r="K144" s="219"/>
      <c r="L144" s="224"/>
      <c r="M144" s="225"/>
      <c r="N144" s="226"/>
      <c r="O144" s="226"/>
      <c r="P144" s="227">
        <f>P145</f>
        <v>0</v>
      </c>
      <c r="Q144" s="226"/>
      <c r="R144" s="227">
        <f>R145</f>
        <v>0</v>
      </c>
      <c r="S144" s="226"/>
      <c r="T144" s="228">
        <f>T145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29" t="s">
        <v>81</v>
      </c>
      <c r="AT144" s="230" t="s">
        <v>73</v>
      </c>
      <c r="AU144" s="230" t="s">
        <v>81</v>
      </c>
      <c r="AY144" s="229" t="s">
        <v>194</v>
      </c>
      <c r="BK144" s="231">
        <f>BK145</f>
        <v>0</v>
      </c>
    </row>
    <row r="145" spans="1:65" s="2" customFormat="1" ht="16.5" customHeight="1">
      <c r="A145" s="35"/>
      <c r="B145" s="36"/>
      <c r="C145" s="232" t="s">
        <v>433</v>
      </c>
      <c r="D145" s="232" t="s">
        <v>408</v>
      </c>
      <c r="E145" s="233" t="s">
        <v>2461</v>
      </c>
      <c r="F145" s="234" t="s">
        <v>2462</v>
      </c>
      <c r="G145" s="235" t="s">
        <v>1395</v>
      </c>
      <c r="H145" s="236">
        <v>79.282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201</v>
      </c>
      <c r="AT145" s="216" t="s">
        <v>408</v>
      </c>
      <c r="AU145" s="216" t="s">
        <v>83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2463</v>
      </c>
    </row>
    <row r="146" spans="1:63" s="11" customFormat="1" ht="25.9" customHeight="1">
      <c r="A146" s="11"/>
      <c r="B146" s="218"/>
      <c r="C146" s="219"/>
      <c r="D146" s="220" t="s">
        <v>73</v>
      </c>
      <c r="E146" s="221" t="s">
        <v>190</v>
      </c>
      <c r="F146" s="221" t="s">
        <v>656</v>
      </c>
      <c r="G146" s="219"/>
      <c r="H146" s="219"/>
      <c r="I146" s="222"/>
      <c r="J146" s="223">
        <f>BK146</f>
        <v>0</v>
      </c>
      <c r="K146" s="219"/>
      <c r="L146" s="224"/>
      <c r="M146" s="225"/>
      <c r="N146" s="226"/>
      <c r="O146" s="226"/>
      <c r="P146" s="227">
        <f>P147+P149</f>
        <v>0</v>
      </c>
      <c r="Q146" s="226"/>
      <c r="R146" s="227">
        <f>R147+R149</f>
        <v>6.353078775000001</v>
      </c>
      <c r="S146" s="226"/>
      <c r="T146" s="228">
        <f>T147+T149</f>
        <v>3.7136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29" t="s">
        <v>394</v>
      </c>
      <c r="AT146" s="230" t="s">
        <v>73</v>
      </c>
      <c r="AU146" s="230" t="s">
        <v>74</v>
      </c>
      <c r="AY146" s="229" t="s">
        <v>194</v>
      </c>
      <c r="BK146" s="231">
        <f>BK147+BK149</f>
        <v>0</v>
      </c>
    </row>
    <row r="147" spans="1:63" s="11" customFormat="1" ht="22.8" customHeight="1">
      <c r="A147" s="11"/>
      <c r="B147" s="218"/>
      <c r="C147" s="219"/>
      <c r="D147" s="220" t="s">
        <v>73</v>
      </c>
      <c r="E147" s="252" t="s">
        <v>1397</v>
      </c>
      <c r="F147" s="252" t="s">
        <v>1398</v>
      </c>
      <c r="G147" s="219"/>
      <c r="H147" s="219"/>
      <c r="I147" s="222"/>
      <c r="J147" s="253">
        <f>BK147</f>
        <v>0</v>
      </c>
      <c r="K147" s="219"/>
      <c r="L147" s="224"/>
      <c r="M147" s="225"/>
      <c r="N147" s="226"/>
      <c r="O147" s="226"/>
      <c r="P147" s="227">
        <f>P148</f>
        <v>0</v>
      </c>
      <c r="Q147" s="226"/>
      <c r="R147" s="227">
        <f>R148</f>
        <v>0</v>
      </c>
      <c r="S147" s="226"/>
      <c r="T147" s="228">
        <f>T148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29" t="s">
        <v>394</v>
      </c>
      <c r="AT147" s="230" t="s">
        <v>73</v>
      </c>
      <c r="AU147" s="230" t="s">
        <v>81</v>
      </c>
      <c r="AY147" s="229" t="s">
        <v>194</v>
      </c>
      <c r="BK147" s="231">
        <f>BK148</f>
        <v>0</v>
      </c>
    </row>
    <row r="148" spans="1:65" s="2" customFormat="1" ht="16.5" customHeight="1">
      <c r="A148" s="35"/>
      <c r="B148" s="36"/>
      <c r="C148" s="232" t="s">
        <v>437</v>
      </c>
      <c r="D148" s="232" t="s">
        <v>408</v>
      </c>
      <c r="E148" s="233" t="s">
        <v>2464</v>
      </c>
      <c r="F148" s="234" t="s">
        <v>2465</v>
      </c>
      <c r="G148" s="235" t="s">
        <v>287</v>
      </c>
      <c r="H148" s="236">
        <v>56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634</v>
      </c>
      <c r="AT148" s="216" t="s">
        <v>408</v>
      </c>
      <c r="AU148" s="216" t="s">
        <v>83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634</v>
      </c>
      <c r="BM148" s="216" t="s">
        <v>2466</v>
      </c>
    </row>
    <row r="149" spans="1:63" s="11" customFormat="1" ht="22.8" customHeight="1">
      <c r="A149" s="11"/>
      <c r="B149" s="218"/>
      <c r="C149" s="219"/>
      <c r="D149" s="220" t="s">
        <v>73</v>
      </c>
      <c r="E149" s="252" t="s">
        <v>657</v>
      </c>
      <c r="F149" s="252" t="s">
        <v>658</v>
      </c>
      <c r="G149" s="219"/>
      <c r="H149" s="219"/>
      <c r="I149" s="222"/>
      <c r="J149" s="253">
        <f>BK149</f>
        <v>0</v>
      </c>
      <c r="K149" s="219"/>
      <c r="L149" s="224"/>
      <c r="M149" s="225"/>
      <c r="N149" s="226"/>
      <c r="O149" s="226"/>
      <c r="P149" s="227">
        <f>SUM(P150:P172)</f>
        <v>0</v>
      </c>
      <c r="Q149" s="226"/>
      <c r="R149" s="227">
        <f>SUM(R150:R172)</f>
        <v>6.353078775000001</v>
      </c>
      <c r="S149" s="226"/>
      <c r="T149" s="228">
        <f>SUM(T150:T172)</f>
        <v>3.7136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29" t="s">
        <v>394</v>
      </c>
      <c r="AT149" s="230" t="s">
        <v>73</v>
      </c>
      <c r="AU149" s="230" t="s">
        <v>81</v>
      </c>
      <c r="AY149" s="229" t="s">
        <v>194</v>
      </c>
      <c r="BK149" s="231">
        <f>SUM(BK150:BK172)</f>
        <v>0</v>
      </c>
    </row>
    <row r="150" spans="1:65" s="2" customFormat="1" ht="33" customHeight="1">
      <c r="A150" s="35"/>
      <c r="B150" s="36"/>
      <c r="C150" s="232" t="s">
        <v>441</v>
      </c>
      <c r="D150" s="232" t="s">
        <v>408</v>
      </c>
      <c r="E150" s="233" t="s">
        <v>2467</v>
      </c>
      <c r="F150" s="234" t="s">
        <v>2468</v>
      </c>
      <c r="G150" s="235" t="s">
        <v>193</v>
      </c>
      <c r="H150" s="236">
        <v>97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634</v>
      </c>
      <c r="AT150" s="216" t="s">
        <v>408</v>
      </c>
      <c r="AU150" s="216" t="s">
        <v>83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634</v>
      </c>
      <c r="BM150" s="216" t="s">
        <v>2469</v>
      </c>
    </row>
    <row r="151" spans="1:65" s="2" customFormat="1" ht="33" customHeight="1">
      <c r="A151" s="35"/>
      <c r="B151" s="36"/>
      <c r="C151" s="232" t="s">
        <v>488</v>
      </c>
      <c r="D151" s="232" t="s">
        <v>408</v>
      </c>
      <c r="E151" s="233" t="s">
        <v>2470</v>
      </c>
      <c r="F151" s="234" t="s">
        <v>2471</v>
      </c>
      <c r="G151" s="235" t="s">
        <v>287</v>
      </c>
      <c r="H151" s="236">
        <v>14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634</v>
      </c>
      <c r="AT151" s="216" t="s">
        <v>408</v>
      </c>
      <c r="AU151" s="216" t="s">
        <v>83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634</v>
      </c>
      <c r="BM151" s="216" t="s">
        <v>2472</v>
      </c>
    </row>
    <row r="152" spans="1:65" s="2" customFormat="1" ht="33" customHeight="1">
      <c r="A152" s="35"/>
      <c r="B152" s="36"/>
      <c r="C152" s="232" t="s">
        <v>8</v>
      </c>
      <c r="D152" s="232" t="s">
        <v>408</v>
      </c>
      <c r="E152" s="233" t="s">
        <v>2473</v>
      </c>
      <c r="F152" s="234" t="s">
        <v>2474</v>
      </c>
      <c r="G152" s="235" t="s">
        <v>287</v>
      </c>
      <c r="H152" s="236">
        <v>1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634</v>
      </c>
      <c r="AT152" s="216" t="s">
        <v>408</v>
      </c>
      <c r="AU152" s="216" t="s">
        <v>83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634</v>
      </c>
      <c r="BM152" s="216" t="s">
        <v>2475</v>
      </c>
    </row>
    <row r="153" spans="1:65" s="2" customFormat="1" ht="21.75" customHeight="1">
      <c r="A153" s="35"/>
      <c r="B153" s="36"/>
      <c r="C153" s="232" t="s">
        <v>578</v>
      </c>
      <c r="D153" s="232" t="s">
        <v>408</v>
      </c>
      <c r="E153" s="233" t="s">
        <v>1378</v>
      </c>
      <c r="F153" s="234" t="s">
        <v>1379</v>
      </c>
      <c r="G153" s="235" t="s">
        <v>665</v>
      </c>
      <c r="H153" s="236">
        <v>130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634</v>
      </c>
      <c r="AT153" s="216" t="s">
        <v>408</v>
      </c>
      <c r="AU153" s="216" t="s">
        <v>83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634</v>
      </c>
      <c r="BM153" s="216" t="s">
        <v>2476</v>
      </c>
    </row>
    <row r="154" spans="1:65" s="2" customFormat="1" ht="21.75" customHeight="1">
      <c r="A154" s="35"/>
      <c r="B154" s="36"/>
      <c r="C154" s="232" t="s">
        <v>587</v>
      </c>
      <c r="D154" s="232" t="s">
        <v>408</v>
      </c>
      <c r="E154" s="233" t="s">
        <v>2477</v>
      </c>
      <c r="F154" s="234" t="s">
        <v>2478</v>
      </c>
      <c r="G154" s="235" t="s">
        <v>665</v>
      </c>
      <c r="H154" s="236">
        <v>130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634</v>
      </c>
      <c r="AT154" s="216" t="s">
        <v>408</v>
      </c>
      <c r="AU154" s="216" t="s">
        <v>83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634</v>
      </c>
      <c r="BM154" s="216" t="s">
        <v>2479</v>
      </c>
    </row>
    <row r="155" spans="1:65" s="2" customFormat="1" ht="21.75" customHeight="1">
      <c r="A155" s="35"/>
      <c r="B155" s="36"/>
      <c r="C155" s="232" t="s">
        <v>591</v>
      </c>
      <c r="D155" s="232" t="s">
        <v>408</v>
      </c>
      <c r="E155" s="233" t="s">
        <v>2480</v>
      </c>
      <c r="F155" s="234" t="s">
        <v>2481</v>
      </c>
      <c r="G155" s="235" t="s">
        <v>193</v>
      </c>
      <c r="H155" s="236">
        <v>4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2.625E-05</v>
      </c>
      <c r="R155" s="214">
        <f>Q155*H155</f>
        <v>0.000105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634</v>
      </c>
      <c r="AT155" s="216" t="s">
        <v>408</v>
      </c>
      <c r="AU155" s="216" t="s">
        <v>83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634</v>
      </c>
      <c r="BM155" s="216" t="s">
        <v>2482</v>
      </c>
    </row>
    <row r="156" spans="1:65" s="2" customFormat="1" ht="21.75" customHeight="1">
      <c r="A156" s="35"/>
      <c r="B156" s="36"/>
      <c r="C156" s="232" t="s">
        <v>595</v>
      </c>
      <c r="D156" s="232" t="s">
        <v>408</v>
      </c>
      <c r="E156" s="233" t="s">
        <v>2483</v>
      </c>
      <c r="F156" s="234" t="s">
        <v>2484</v>
      </c>
      <c r="G156" s="235" t="s">
        <v>193</v>
      </c>
      <c r="H156" s="236">
        <v>45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1.995E-06</v>
      </c>
      <c r="R156" s="214">
        <f>Q156*H156</f>
        <v>8.9775E-05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201</v>
      </c>
      <c r="AT156" s="216" t="s">
        <v>408</v>
      </c>
      <c r="AU156" s="216" t="s">
        <v>83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201</v>
      </c>
      <c r="BM156" s="216" t="s">
        <v>2485</v>
      </c>
    </row>
    <row r="157" spans="1:65" s="2" customFormat="1" ht="33" customHeight="1">
      <c r="A157" s="35"/>
      <c r="B157" s="36"/>
      <c r="C157" s="232" t="s">
        <v>599</v>
      </c>
      <c r="D157" s="232" t="s">
        <v>408</v>
      </c>
      <c r="E157" s="233" t="s">
        <v>2486</v>
      </c>
      <c r="F157" s="234" t="s">
        <v>2487</v>
      </c>
      <c r="G157" s="235" t="s">
        <v>665</v>
      </c>
      <c r="H157" s="236">
        <v>1.688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2.2</v>
      </c>
      <c r="T157" s="215">
        <f>S157*H157</f>
        <v>3.7136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201</v>
      </c>
      <c r="AT157" s="216" t="s">
        <v>408</v>
      </c>
      <c r="AU157" s="216" t="s">
        <v>83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201</v>
      </c>
      <c r="BM157" s="216" t="s">
        <v>2488</v>
      </c>
    </row>
    <row r="158" spans="1:65" s="2" customFormat="1" ht="33" customHeight="1">
      <c r="A158" s="35"/>
      <c r="B158" s="36"/>
      <c r="C158" s="232" t="s">
        <v>7</v>
      </c>
      <c r="D158" s="232" t="s">
        <v>408</v>
      </c>
      <c r="E158" s="233" t="s">
        <v>2489</v>
      </c>
      <c r="F158" s="234" t="s">
        <v>2490</v>
      </c>
      <c r="G158" s="235" t="s">
        <v>714</v>
      </c>
      <c r="H158" s="236">
        <v>10.25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0.3798</v>
      </c>
      <c r="R158" s="214">
        <f>Q158*H158</f>
        <v>3.8929500000000004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201</v>
      </c>
      <c r="AT158" s="216" t="s">
        <v>408</v>
      </c>
      <c r="AU158" s="216" t="s">
        <v>83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201</v>
      </c>
      <c r="BM158" s="216" t="s">
        <v>2491</v>
      </c>
    </row>
    <row r="159" spans="1:65" s="2" customFormat="1" ht="21.75" customHeight="1">
      <c r="A159" s="35"/>
      <c r="B159" s="36"/>
      <c r="C159" s="232" t="s">
        <v>407</v>
      </c>
      <c r="D159" s="232" t="s">
        <v>408</v>
      </c>
      <c r="E159" s="233" t="s">
        <v>2492</v>
      </c>
      <c r="F159" s="234" t="s">
        <v>2493</v>
      </c>
      <c r="G159" s="235" t="s">
        <v>714</v>
      </c>
      <c r="H159" s="236">
        <v>10.25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39</v>
      </c>
      <c r="O159" s="88"/>
      <c r="P159" s="214">
        <f>O159*H159</f>
        <v>0</v>
      </c>
      <c r="Q159" s="214">
        <v>0.15622</v>
      </c>
      <c r="R159" s="214">
        <f>Q159*H159</f>
        <v>1.6012549999999999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201</v>
      </c>
      <c r="AT159" s="216" t="s">
        <v>408</v>
      </c>
      <c r="AU159" s="216" t="s">
        <v>83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201</v>
      </c>
      <c r="BM159" s="216" t="s">
        <v>2494</v>
      </c>
    </row>
    <row r="160" spans="1:65" s="2" customFormat="1" ht="21.75" customHeight="1">
      <c r="A160" s="35"/>
      <c r="B160" s="36"/>
      <c r="C160" s="232" t="s">
        <v>559</v>
      </c>
      <c r="D160" s="232" t="s">
        <v>408</v>
      </c>
      <c r="E160" s="233" t="s">
        <v>2495</v>
      </c>
      <c r="F160" s="234" t="s">
        <v>2496</v>
      </c>
      <c r="G160" s="235" t="s">
        <v>287</v>
      </c>
      <c r="H160" s="236">
        <v>8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39</v>
      </c>
      <c r="O160" s="88"/>
      <c r="P160" s="214">
        <f>O160*H160</f>
        <v>0</v>
      </c>
      <c r="Q160" s="214">
        <v>0.0038</v>
      </c>
      <c r="R160" s="214">
        <f>Q160*H160</f>
        <v>0.0304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634</v>
      </c>
      <c r="AT160" s="216" t="s">
        <v>408</v>
      </c>
      <c r="AU160" s="216" t="s">
        <v>83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634</v>
      </c>
      <c r="BM160" s="216" t="s">
        <v>2497</v>
      </c>
    </row>
    <row r="161" spans="1:65" s="2" customFormat="1" ht="21.75" customHeight="1">
      <c r="A161" s="35"/>
      <c r="B161" s="36"/>
      <c r="C161" s="232" t="s">
        <v>606</v>
      </c>
      <c r="D161" s="232" t="s">
        <v>408</v>
      </c>
      <c r="E161" s="233" t="s">
        <v>2331</v>
      </c>
      <c r="F161" s="234" t="s">
        <v>2332</v>
      </c>
      <c r="G161" s="235" t="s">
        <v>287</v>
      </c>
      <c r="H161" s="236">
        <v>12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39</v>
      </c>
      <c r="O161" s="88"/>
      <c r="P161" s="214">
        <f>O161*H161</f>
        <v>0</v>
      </c>
      <c r="Q161" s="214">
        <v>0.0076</v>
      </c>
      <c r="R161" s="214">
        <f>Q161*H161</f>
        <v>0.0912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634</v>
      </c>
      <c r="AT161" s="216" t="s">
        <v>408</v>
      </c>
      <c r="AU161" s="216" t="s">
        <v>83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634</v>
      </c>
      <c r="BM161" s="216" t="s">
        <v>2333</v>
      </c>
    </row>
    <row r="162" spans="1:65" s="2" customFormat="1" ht="21.75" customHeight="1">
      <c r="A162" s="35"/>
      <c r="B162" s="36"/>
      <c r="C162" s="232" t="s">
        <v>1089</v>
      </c>
      <c r="D162" s="232" t="s">
        <v>408</v>
      </c>
      <c r="E162" s="233" t="s">
        <v>2498</v>
      </c>
      <c r="F162" s="234" t="s">
        <v>2499</v>
      </c>
      <c r="G162" s="235" t="s">
        <v>193</v>
      </c>
      <c r="H162" s="236">
        <v>96</v>
      </c>
      <c r="I162" s="237"/>
      <c r="J162" s="238">
        <f>ROUND(I162*H162,2)</f>
        <v>0</v>
      </c>
      <c r="K162" s="239"/>
      <c r="L162" s="41"/>
      <c r="M162" s="240" t="s">
        <v>1</v>
      </c>
      <c r="N162" s="241" t="s">
        <v>39</v>
      </c>
      <c r="O162" s="88"/>
      <c r="P162" s="214">
        <f>O162*H162</f>
        <v>0</v>
      </c>
      <c r="Q162" s="214">
        <v>0.0019</v>
      </c>
      <c r="R162" s="214">
        <f>Q162*H162</f>
        <v>0.1824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634</v>
      </c>
      <c r="AT162" s="216" t="s">
        <v>408</v>
      </c>
      <c r="AU162" s="216" t="s">
        <v>83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634</v>
      </c>
      <c r="BM162" s="216" t="s">
        <v>2500</v>
      </c>
    </row>
    <row r="163" spans="1:65" s="2" customFormat="1" ht="16.5" customHeight="1">
      <c r="A163" s="35"/>
      <c r="B163" s="36"/>
      <c r="C163" s="232" t="s">
        <v>610</v>
      </c>
      <c r="D163" s="232" t="s">
        <v>408</v>
      </c>
      <c r="E163" s="233" t="s">
        <v>1402</v>
      </c>
      <c r="F163" s="234" t="s">
        <v>1403</v>
      </c>
      <c r="G163" s="235" t="s">
        <v>714</v>
      </c>
      <c r="H163" s="236">
        <v>64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2.5E-05</v>
      </c>
      <c r="R163" s="214">
        <f>Q163*H163</f>
        <v>0.0016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634</v>
      </c>
      <c r="AT163" s="216" t="s">
        <v>408</v>
      </c>
      <c r="AU163" s="216" t="s">
        <v>83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634</v>
      </c>
      <c r="BM163" s="216" t="s">
        <v>1404</v>
      </c>
    </row>
    <row r="164" spans="1:65" s="2" customFormat="1" ht="21.75" customHeight="1">
      <c r="A164" s="35"/>
      <c r="B164" s="36"/>
      <c r="C164" s="232" t="s">
        <v>618</v>
      </c>
      <c r="D164" s="232" t="s">
        <v>408</v>
      </c>
      <c r="E164" s="233" t="s">
        <v>2501</v>
      </c>
      <c r="F164" s="234" t="s">
        <v>2502</v>
      </c>
      <c r="G164" s="235" t="s">
        <v>714</v>
      </c>
      <c r="H164" s="236">
        <v>2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634</v>
      </c>
      <c r="AT164" s="216" t="s">
        <v>408</v>
      </c>
      <c r="AU164" s="216" t="s">
        <v>83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634</v>
      </c>
      <c r="BM164" s="216" t="s">
        <v>2503</v>
      </c>
    </row>
    <row r="165" spans="1:65" s="2" customFormat="1" ht="21.75" customHeight="1">
      <c r="A165" s="35"/>
      <c r="B165" s="36"/>
      <c r="C165" s="232" t="s">
        <v>622</v>
      </c>
      <c r="D165" s="232" t="s">
        <v>408</v>
      </c>
      <c r="E165" s="233" t="s">
        <v>2504</v>
      </c>
      <c r="F165" s="234" t="s">
        <v>2505</v>
      </c>
      <c r="G165" s="235" t="s">
        <v>714</v>
      </c>
      <c r="H165" s="236">
        <v>2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634</v>
      </c>
      <c r="AT165" s="216" t="s">
        <v>408</v>
      </c>
      <c r="AU165" s="216" t="s">
        <v>83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634</v>
      </c>
      <c r="BM165" s="216" t="s">
        <v>2506</v>
      </c>
    </row>
    <row r="166" spans="1:65" s="2" customFormat="1" ht="21.75" customHeight="1">
      <c r="A166" s="35"/>
      <c r="B166" s="36"/>
      <c r="C166" s="232" t="s">
        <v>626</v>
      </c>
      <c r="D166" s="232" t="s">
        <v>408</v>
      </c>
      <c r="E166" s="233" t="s">
        <v>2507</v>
      </c>
      <c r="F166" s="234" t="s">
        <v>2508</v>
      </c>
      <c r="G166" s="235" t="s">
        <v>714</v>
      </c>
      <c r="H166" s="236">
        <v>2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634</v>
      </c>
      <c r="AT166" s="216" t="s">
        <v>408</v>
      </c>
      <c r="AU166" s="216" t="s">
        <v>83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634</v>
      </c>
      <c r="BM166" s="216" t="s">
        <v>2509</v>
      </c>
    </row>
    <row r="167" spans="1:65" s="2" customFormat="1" ht="16.5" customHeight="1">
      <c r="A167" s="35"/>
      <c r="B167" s="36"/>
      <c r="C167" s="203" t="s">
        <v>631</v>
      </c>
      <c r="D167" s="203" t="s">
        <v>190</v>
      </c>
      <c r="E167" s="204" t="s">
        <v>1411</v>
      </c>
      <c r="F167" s="205" t="s">
        <v>1412</v>
      </c>
      <c r="G167" s="206" t="s">
        <v>1395</v>
      </c>
      <c r="H167" s="207">
        <v>0.042</v>
      </c>
      <c r="I167" s="208"/>
      <c r="J167" s="209">
        <f>ROUND(I167*H167,2)</f>
        <v>0</v>
      </c>
      <c r="K167" s="210"/>
      <c r="L167" s="211"/>
      <c r="M167" s="212" t="s">
        <v>1</v>
      </c>
      <c r="N167" s="213" t="s">
        <v>39</v>
      </c>
      <c r="O167" s="88"/>
      <c r="P167" s="214">
        <f>O167*H167</f>
        <v>0</v>
      </c>
      <c r="Q167" s="214">
        <v>1</v>
      </c>
      <c r="R167" s="214">
        <f>Q167*H167</f>
        <v>0.042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639</v>
      </c>
      <c r="AT167" s="216" t="s">
        <v>190</v>
      </c>
      <c r="AU167" s="216" t="s">
        <v>83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634</v>
      </c>
      <c r="BM167" s="216" t="s">
        <v>1413</v>
      </c>
    </row>
    <row r="168" spans="1:65" s="2" customFormat="1" ht="21.75" customHeight="1">
      <c r="A168" s="35"/>
      <c r="B168" s="36"/>
      <c r="C168" s="232" t="s">
        <v>636</v>
      </c>
      <c r="D168" s="232" t="s">
        <v>408</v>
      </c>
      <c r="E168" s="233" t="s">
        <v>2510</v>
      </c>
      <c r="F168" s="234" t="s">
        <v>2511</v>
      </c>
      <c r="G168" s="235" t="s">
        <v>714</v>
      </c>
      <c r="H168" s="236">
        <v>2</v>
      </c>
      <c r="I168" s="237"/>
      <c r="J168" s="238">
        <f>ROUND(I168*H168,2)</f>
        <v>0</v>
      </c>
      <c r="K168" s="239"/>
      <c r="L168" s="41"/>
      <c r="M168" s="240" t="s">
        <v>1</v>
      </c>
      <c r="N168" s="241" t="s">
        <v>39</v>
      </c>
      <c r="O168" s="88"/>
      <c r="P168" s="214">
        <f>O168*H168</f>
        <v>0</v>
      </c>
      <c r="Q168" s="214">
        <v>0.08425</v>
      </c>
      <c r="R168" s="214">
        <f>Q168*H168</f>
        <v>0.1685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634</v>
      </c>
      <c r="AT168" s="216" t="s">
        <v>408</v>
      </c>
      <c r="AU168" s="216" t="s">
        <v>83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634</v>
      </c>
      <c r="BM168" s="216" t="s">
        <v>2512</v>
      </c>
    </row>
    <row r="169" spans="1:65" s="2" customFormat="1" ht="33" customHeight="1">
      <c r="A169" s="35"/>
      <c r="B169" s="36"/>
      <c r="C169" s="232" t="s">
        <v>641</v>
      </c>
      <c r="D169" s="232" t="s">
        <v>408</v>
      </c>
      <c r="E169" s="233" t="s">
        <v>2513</v>
      </c>
      <c r="F169" s="234" t="s">
        <v>2514</v>
      </c>
      <c r="G169" s="235" t="s">
        <v>193</v>
      </c>
      <c r="H169" s="236">
        <v>2</v>
      </c>
      <c r="I169" s="237"/>
      <c r="J169" s="238">
        <f>ROUND(I169*H169,2)</f>
        <v>0</v>
      </c>
      <c r="K169" s="239"/>
      <c r="L169" s="41"/>
      <c r="M169" s="240" t="s">
        <v>1</v>
      </c>
      <c r="N169" s="241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634</v>
      </c>
      <c r="AT169" s="216" t="s">
        <v>408</v>
      </c>
      <c r="AU169" s="216" t="s">
        <v>83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634</v>
      </c>
      <c r="BM169" s="216" t="s">
        <v>2515</v>
      </c>
    </row>
    <row r="170" spans="1:65" s="2" customFormat="1" ht="21.75" customHeight="1">
      <c r="A170" s="35"/>
      <c r="B170" s="36"/>
      <c r="C170" s="232" t="s">
        <v>645</v>
      </c>
      <c r="D170" s="232" t="s">
        <v>408</v>
      </c>
      <c r="E170" s="233" t="s">
        <v>2516</v>
      </c>
      <c r="F170" s="234" t="s">
        <v>2517</v>
      </c>
      <c r="G170" s="235" t="s">
        <v>714</v>
      </c>
      <c r="H170" s="236">
        <v>2.5</v>
      </c>
      <c r="I170" s="237"/>
      <c r="J170" s="238">
        <f>ROUND(I170*H170,2)</f>
        <v>0</v>
      </c>
      <c r="K170" s="239"/>
      <c r="L170" s="41"/>
      <c r="M170" s="240" t="s">
        <v>1</v>
      </c>
      <c r="N170" s="241" t="s">
        <v>39</v>
      </c>
      <c r="O170" s="88"/>
      <c r="P170" s="214">
        <f>O170*H170</f>
        <v>0</v>
      </c>
      <c r="Q170" s="214">
        <v>0.0389</v>
      </c>
      <c r="R170" s="214">
        <f>Q170*H170</f>
        <v>0.09724999999999999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634</v>
      </c>
      <c r="AT170" s="216" t="s">
        <v>408</v>
      </c>
      <c r="AU170" s="216" t="s">
        <v>83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634</v>
      </c>
      <c r="BM170" s="216" t="s">
        <v>2518</v>
      </c>
    </row>
    <row r="171" spans="1:65" s="2" customFormat="1" ht="21.75" customHeight="1">
      <c r="A171" s="35"/>
      <c r="B171" s="36"/>
      <c r="C171" s="232" t="s">
        <v>649</v>
      </c>
      <c r="D171" s="232" t="s">
        <v>408</v>
      </c>
      <c r="E171" s="233" t="s">
        <v>2519</v>
      </c>
      <c r="F171" s="234" t="s">
        <v>2520</v>
      </c>
      <c r="G171" s="235" t="s">
        <v>665</v>
      </c>
      <c r="H171" s="236">
        <v>10.25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634</v>
      </c>
      <c r="AT171" s="216" t="s">
        <v>408</v>
      </c>
      <c r="AU171" s="216" t="s">
        <v>83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634</v>
      </c>
      <c r="BM171" s="216" t="s">
        <v>2521</v>
      </c>
    </row>
    <row r="172" spans="1:65" s="2" customFormat="1" ht="21.75" customHeight="1">
      <c r="A172" s="35"/>
      <c r="B172" s="36"/>
      <c r="C172" s="232" t="s">
        <v>614</v>
      </c>
      <c r="D172" s="232" t="s">
        <v>408</v>
      </c>
      <c r="E172" s="233" t="s">
        <v>2522</v>
      </c>
      <c r="F172" s="234" t="s">
        <v>2523</v>
      </c>
      <c r="G172" s="235" t="s">
        <v>665</v>
      </c>
      <c r="H172" s="236">
        <v>0.1</v>
      </c>
      <c r="I172" s="237"/>
      <c r="J172" s="238">
        <f>ROUND(I172*H172,2)</f>
        <v>0</v>
      </c>
      <c r="K172" s="239"/>
      <c r="L172" s="41"/>
      <c r="M172" s="240" t="s">
        <v>1</v>
      </c>
      <c r="N172" s="241" t="s">
        <v>39</v>
      </c>
      <c r="O172" s="88"/>
      <c r="P172" s="214">
        <f>O172*H172</f>
        <v>0</v>
      </c>
      <c r="Q172" s="214">
        <v>2.45329</v>
      </c>
      <c r="R172" s="214">
        <f>Q172*H172</f>
        <v>0.24532900000000002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634</v>
      </c>
      <c r="AT172" s="216" t="s">
        <v>408</v>
      </c>
      <c r="AU172" s="216" t="s">
        <v>83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634</v>
      </c>
      <c r="BM172" s="216" t="s">
        <v>2524</v>
      </c>
    </row>
    <row r="173" spans="1:63" s="11" customFormat="1" ht="25.9" customHeight="1">
      <c r="A173" s="11"/>
      <c r="B173" s="218"/>
      <c r="C173" s="219"/>
      <c r="D173" s="220" t="s">
        <v>73</v>
      </c>
      <c r="E173" s="221" t="s">
        <v>1426</v>
      </c>
      <c r="F173" s="221" t="s">
        <v>1427</v>
      </c>
      <c r="G173" s="219"/>
      <c r="H173" s="219"/>
      <c r="I173" s="222"/>
      <c r="J173" s="223">
        <f>BK173</f>
        <v>0</v>
      </c>
      <c r="K173" s="219"/>
      <c r="L173" s="224"/>
      <c r="M173" s="225"/>
      <c r="N173" s="226"/>
      <c r="O173" s="226"/>
      <c r="P173" s="227">
        <f>SUM(P174:P178)</f>
        <v>0</v>
      </c>
      <c r="Q173" s="226"/>
      <c r="R173" s="227">
        <f>SUM(R174:R178)</f>
        <v>0</v>
      </c>
      <c r="S173" s="226"/>
      <c r="T173" s="228">
        <f>SUM(T174:T178)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29" t="s">
        <v>81</v>
      </c>
      <c r="AT173" s="230" t="s">
        <v>73</v>
      </c>
      <c r="AU173" s="230" t="s">
        <v>74</v>
      </c>
      <c r="AY173" s="229" t="s">
        <v>194</v>
      </c>
      <c r="BK173" s="231">
        <f>SUM(BK174:BK178)</f>
        <v>0</v>
      </c>
    </row>
    <row r="174" spans="1:65" s="2" customFormat="1" ht="21.75" customHeight="1">
      <c r="A174" s="35"/>
      <c r="B174" s="36"/>
      <c r="C174" s="232" t="s">
        <v>582</v>
      </c>
      <c r="D174" s="232" t="s">
        <v>408</v>
      </c>
      <c r="E174" s="233" t="s">
        <v>1428</v>
      </c>
      <c r="F174" s="234" t="s">
        <v>1429</v>
      </c>
      <c r="G174" s="235" t="s">
        <v>1395</v>
      </c>
      <c r="H174" s="236">
        <v>26.264</v>
      </c>
      <c r="I174" s="237"/>
      <c r="J174" s="238">
        <f>ROUND(I174*H174,2)</f>
        <v>0</v>
      </c>
      <c r="K174" s="239"/>
      <c r="L174" s="41"/>
      <c r="M174" s="240" t="s">
        <v>1</v>
      </c>
      <c r="N174" s="241" t="s">
        <v>39</v>
      </c>
      <c r="O174" s="88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201</v>
      </c>
      <c r="AT174" s="216" t="s">
        <v>408</v>
      </c>
      <c r="AU174" s="216" t="s">
        <v>81</v>
      </c>
      <c r="AY174" s="14" t="s">
        <v>194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4" t="s">
        <v>81</v>
      </c>
      <c r="BK174" s="217">
        <f>ROUND(I174*H174,2)</f>
        <v>0</v>
      </c>
      <c r="BL174" s="14" t="s">
        <v>201</v>
      </c>
      <c r="BM174" s="216" t="s">
        <v>1430</v>
      </c>
    </row>
    <row r="175" spans="1:65" s="2" customFormat="1" ht="33" customHeight="1">
      <c r="A175" s="35"/>
      <c r="B175" s="36"/>
      <c r="C175" s="232" t="s">
        <v>196</v>
      </c>
      <c r="D175" s="232" t="s">
        <v>408</v>
      </c>
      <c r="E175" s="233" t="s">
        <v>1431</v>
      </c>
      <c r="F175" s="234" t="s">
        <v>1432</v>
      </c>
      <c r="G175" s="235" t="s">
        <v>1395</v>
      </c>
      <c r="H175" s="236">
        <v>26.264</v>
      </c>
      <c r="I175" s="237"/>
      <c r="J175" s="238">
        <f>ROUND(I175*H175,2)</f>
        <v>0</v>
      </c>
      <c r="K175" s="239"/>
      <c r="L175" s="41"/>
      <c r="M175" s="240" t="s">
        <v>1</v>
      </c>
      <c r="N175" s="241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201</v>
      </c>
      <c r="AT175" s="216" t="s">
        <v>408</v>
      </c>
      <c r="AU175" s="216" t="s">
        <v>81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201</v>
      </c>
      <c r="BM175" s="216" t="s">
        <v>1433</v>
      </c>
    </row>
    <row r="176" spans="1:65" s="2" customFormat="1" ht="21.75" customHeight="1">
      <c r="A176" s="35"/>
      <c r="B176" s="36"/>
      <c r="C176" s="232" t="s">
        <v>203</v>
      </c>
      <c r="D176" s="232" t="s">
        <v>408</v>
      </c>
      <c r="E176" s="233" t="s">
        <v>1434</v>
      </c>
      <c r="F176" s="234" t="s">
        <v>1435</v>
      </c>
      <c r="G176" s="235" t="s">
        <v>1395</v>
      </c>
      <c r="H176" s="236">
        <v>577.808</v>
      </c>
      <c r="I176" s="237"/>
      <c r="J176" s="238">
        <f>ROUND(I176*H176,2)</f>
        <v>0</v>
      </c>
      <c r="K176" s="239"/>
      <c r="L176" s="41"/>
      <c r="M176" s="240" t="s">
        <v>1</v>
      </c>
      <c r="N176" s="241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201</v>
      </c>
      <c r="AT176" s="216" t="s">
        <v>408</v>
      </c>
      <c r="AU176" s="216" t="s">
        <v>81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201</v>
      </c>
      <c r="BM176" s="216" t="s">
        <v>1436</v>
      </c>
    </row>
    <row r="177" spans="1:65" s="2" customFormat="1" ht="33" customHeight="1">
      <c r="A177" s="35"/>
      <c r="B177" s="36"/>
      <c r="C177" s="232" t="s">
        <v>207</v>
      </c>
      <c r="D177" s="232" t="s">
        <v>408</v>
      </c>
      <c r="E177" s="233" t="s">
        <v>2525</v>
      </c>
      <c r="F177" s="234" t="s">
        <v>2526</v>
      </c>
      <c r="G177" s="235" t="s">
        <v>1395</v>
      </c>
      <c r="H177" s="236">
        <v>22.55</v>
      </c>
      <c r="I177" s="237"/>
      <c r="J177" s="238">
        <f>ROUND(I177*H177,2)</f>
        <v>0</v>
      </c>
      <c r="K177" s="239"/>
      <c r="L177" s="41"/>
      <c r="M177" s="240" t="s">
        <v>1</v>
      </c>
      <c r="N177" s="241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201</v>
      </c>
      <c r="AT177" s="216" t="s">
        <v>408</v>
      </c>
      <c r="AU177" s="216" t="s">
        <v>81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201</v>
      </c>
      <c r="BM177" s="216" t="s">
        <v>2527</v>
      </c>
    </row>
    <row r="178" spans="1:65" s="2" customFormat="1" ht="33" customHeight="1">
      <c r="A178" s="35"/>
      <c r="B178" s="36"/>
      <c r="C178" s="232" t="s">
        <v>211</v>
      </c>
      <c r="D178" s="232" t="s">
        <v>408</v>
      </c>
      <c r="E178" s="233" t="s">
        <v>2528</v>
      </c>
      <c r="F178" s="234" t="s">
        <v>2529</v>
      </c>
      <c r="G178" s="235" t="s">
        <v>1395</v>
      </c>
      <c r="H178" s="236">
        <v>3.714</v>
      </c>
      <c r="I178" s="237"/>
      <c r="J178" s="238">
        <f>ROUND(I178*H178,2)</f>
        <v>0</v>
      </c>
      <c r="K178" s="239"/>
      <c r="L178" s="41"/>
      <c r="M178" s="254" t="s">
        <v>1</v>
      </c>
      <c r="N178" s="255" t="s">
        <v>39</v>
      </c>
      <c r="O178" s="244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201</v>
      </c>
      <c r="AT178" s="216" t="s">
        <v>408</v>
      </c>
      <c r="AU178" s="216" t="s">
        <v>81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201</v>
      </c>
      <c r="BM178" s="216" t="s">
        <v>2530</v>
      </c>
    </row>
    <row r="179" spans="1:31" s="2" customFormat="1" ht="6.95" customHeight="1">
      <c r="A179" s="35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password="CC35" sheet="1" objects="1" scenarios="1" formatColumns="0" formatRows="0" autoFilter="0"/>
  <autoFilter ref="C128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2431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2531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2433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2434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ROUND(J121,2)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ROUND((SUM(BE121:BE217)),2)</f>
        <v>0</v>
      </c>
      <c r="G35" s="35"/>
      <c r="H35" s="35"/>
      <c r="I35" s="161">
        <v>0.21</v>
      </c>
      <c r="J35" s="160">
        <f>ROUND(((SUM(BE121:BE217))*I35),2)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ROUND((SUM(BF121:BF217)),2)</f>
        <v>0</v>
      </c>
      <c r="G36" s="35"/>
      <c r="H36" s="35"/>
      <c r="I36" s="161">
        <v>0.15</v>
      </c>
      <c r="J36" s="160">
        <f>ROUND(((SUM(BF121:BF217))*I36),2)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ROUND((SUM(BG121:BG217)),2)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ROUND((SUM(BH121:BH217)),2)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ROUND((SUM(BI121:BI217)),2)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2431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02-PS512268 - ÚOŽI - PS 512268 ŽST Dolní Lipka - oprava osvětlení a kabelových rozvodů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Správa železnic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Tomáš Voldán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2532</v>
      </c>
      <c r="E99" s="188"/>
      <c r="F99" s="188"/>
      <c r="G99" s="188"/>
      <c r="H99" s="188"/>
      <c r="I99" s="188"/>
      <c r="J99" s="189">
        <f>J122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177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0" t="str">
        <f>E7</f>
        <v>Oprava zabezpečovacího zařízení v žst. Dolní Lipka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2:12" s="1" customFormat="1" ht="12" customHeight="1">
      <c r="B110" s="18"/>
      <c r="C110" s="29" t="s">
        <v>167</v>
      </c>
      <c r="D110" s="19"/>
      <c r="E110" s="19"/>
      <c r="F110" s="19"/>
      <c r="G110" s="19"/>
      <c r="H110" s="19"/>
      <c r="I110" s="19"/>
      <c r="J110" s="19"/>
      <c r="K110" s="19"/>
      <c r="L110" s="17"/>
    </row>
    <row r="111" spans="1:31" s="2" customFormat="1" ht="16.5" customHeight="1">
      <c r="A111" s="35"/>
      <c r="B111" s="36"/>
      <c r="C111" s="37"/>
      <c r="D111" s="37"/>
      <c r="E111" s="180" t="s">
        <v>2431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30" customHeight="1">
      <c r="A113" s="35"/>
      <c r="B113" s="36"/>
      <c r="C113" s="37"/>
      <c r="D113" s="37"/>
      <c r="E113" s="73" t="str">
        <f>E11</f>
        <v>02-PS512268 - ÚOŽI - PS 512268 ŽST Dolní Lipka - oprava osvětlení a kabelových rozvodů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F14</f>
        <v>Dolní Lipka</v>
      </c>
      <c r="G115" s="37"/>
      <c r="H115" s="37"/>
      <c r="I115" s="29" t="s">
        <v>22</v>
      </c>
      <c r="J115" s="76" t="str">
        <f>IF(J14="","",J14)</f>
        <v>14. 1. 2020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E17</f>
        <v>Správa železnic</v>
      </c>
      <c r="G117" s="37"/>
      <c r="H117" s="37"/>
      <c r="I117" s="29" t="s">
        <v>29</v>
      </c>
      <c r="J117" s="33" t="str">
        <f>E23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IF(E20="","",E20)</f>
        <v>Vyplň údaj</v>
      </c>
      <c r="G118" s="37"/>
      <c r="H118" s="37"/>
      <c r="I118" s="29" t="s">
        <v>31</v>
      </c>
      <c r="J118" s="33" t="str">
        <f>E26</f>
        <v>Tomáš Voldán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91"/>
      <c r="B120" s="192"/>
      <c r="C120" s="193" t="s">
        <v>178</v>
      </c>
      <c r="D120" s="194" t="s">
        <v>59</v>
      </c>
      <c r="E120" s="194" t="s">
        <v>55</v>
      </c>
      <c r="F120" s="194" t="s">
        <v>56</v>
      </c>
      <c r="G120" s="194" t="s">
        <v>179</v>
      </c>
      <c r="H120" s="194" t="s">
        <v>180</v>
      </c>
      <c r="I120" s="194" t="s">
        <v>181</v>
      </c>
      <c r="J120" s="195" t="s">
        <v>173</v>
      </c>
      <c r="K120" s="196" t="s">
        <v>182</v>
      </c>
      <c r="L120" s="197"/>
      <c r="M120" s="97" t="s">
        <v>1</v>
      </c>
      <c r="N120" s="98" t="s">
        <v>38</v>
      </c>
      <c r="O120" s="98" t="s">
        <v>183</v>
      </c>
      <c r="P120" s="98" t="s">
        <v>184</v>
      </c>
      <c r="Q120" s="98" t="s">
        <v>185</v>
      </c>
      <c r="R120" s="98" t="s">
        <v>186</v>
      </c>
      <c r="S120" s="98" t="s">
        <v>187</v>
      </c>
      <c r="T120" s="99" t="s">
        <v>188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5"/>
      <c r="B121" s="36"/>
      <c r="C121" s="104" t="s">
        <v>189</v>
      </c>
      <c r="D121" s="37"/>
      <c r="E121" s="37"/>
      <c r="F121" s="37"/>
      <c r="G121" s="37"/>
      <c r="H121" s="37"/>
      <c r="I121" s="37"/>
      <c r="J121" s="198">
        <f>BK121</f>
        <v>0</v>
      </c>
      <c r="K121" s="37"/>
      <c r="L121" s="41"/>
      <c r="M121" s="100"/>
      <c r="N121" s="199"/>
      <c r="O121" s="101"/>
      <c r="P121" s="200">
        <f>P122</f>
        <v>0</v>
      </c>
      <c r="Q121" s="101"/>
      <c r="R121" s="200">
        <f>R122</f>
        <v>12.915</v>
      </c>
      <c r="S121" s="101"/>
      <c r="T121" s="201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175</v>
      </c>
      <c r="BK121" s="202">
        <f>BK122</f>
        <v>0</v>
      </c>
    </row>
    <row r="122" spans="1:63" s="11" customFormat="1" ht="25.9" customHeight="1">
      <c r="A122" s="11"/>
      <c r="B122" s="218"/>
      <c r="C122" s="219"/>
      <c r="D122" s="220" t="s">
        <v>73</v>
      </c>
      <c r="E122" s="221" t="s">
        <v>405</v>
      </c>
      <c r="F122" s="221" t="s">
        <v>2533</v>
      </c>
      <c r="G122" s="219"/>
      <c r="H122" s="219"/>
      <c r="I122" s="222"/>
      <c r="J122" s="223">
        <f>BK122</f>
        <v>0</v>
      </c>
      <c r="K122" s="219"/>
      <c r="L122" s="224"/>
      <c r="M122" s="225"/>
      <c r="N122" s="226"/>
      <c r="O122" s="226"/>
      <c r="P122" s="227">
        <f>SUM(P123:P217)</f>
        <v>0</v>
      </c>
      <c r="Q122" s="226"/>
      <c r="R122" s="227">
        <f>SUM(R123:R217)</f>
        <v>12.915</v>
      </c>
      <c r="S122" s="226"/>
      <c r="T122" s="228">
        <f>SUM(T123:T217)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29" t="s">
        <v>201</v>
      </c>
      <c r="AT122" s="230" t="s">
        <v>73</v>
      </c>
      <c r="AU122" s="230" t="s">
        <v>74</v>
      </c>
      <c r="AY122" s="229" t="s">
        <v>194</v>
      </c>
      <c r="BK122" s="231">
        <f>SUM(BK123:BK217)</f>
        <v>0</v>
      </c>
    </row>
    <row r="123" spans="1:65" s="2" customFormat="1" ht="33" customHeight="1">
      <c r="A123" s="35"/>
      <c r="B123" s="36"/>
      <c r="C123" s="232" t="s">
        <v>81</v>
      </c>
      <c r="D123" s="232" t="s">
        <v>408</v>
      </c>
      <c r="E123" s="233" t="s">
        <v>1601</v>
      </c>
      <c r="F123" s="234" t="s">
        <v>1602</v>
      </c>
      <c r="G123" s="235" t="s">
        <v>193</v>
      </c>
      <c r="H123" s="236">
        <v>542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412</v>
      </c>
      <c r="AT123" s="216" t="s">
        <v>408</v>
      </c>
      <c r="AU123" s="216" t="s">
        <v>81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412</v>
      </c>
      <c r="BM123" s="216" t="s">
        <v>2534</v>
      </c>
    </row>
    <row r="124" spans="1:65" s="2" customFormat="1" ht="21.75" customHeight="1">
      <c r="A124" s="35"/>
      <c r="B124" s="36"/>
      <c r="C124" s="203" t="s">
        <v>83</v>
      </c>
      <c r="D124" s="203" t="s">
        <v>190</v>
      </c>
      <c r="E124" s="204" t="s">
        <v>1598</v>
      </c>
      <c r="F124" s="205" t="s">
        <v>1599</v>
      </c>
      <c r="G124" s="206" t="s">
        <v>193</v>
      </c>
      <c r="H124" s="207">
        <v>500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412</v>
      </c>
      <c r="AT124" s="216" t="s">
        <v>190</v>
      </c>
      <c r="AU124" s="216" t="s">
        <v>81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412</v>
      </c>
      <c r="BM124" s="216" t="s">
        <v>2535</v>
      </c>
    </row>
    <row r="125" spans="1:65" s="2" customFormat="1" ht="21.75" customHeight="1">
      <c r="A125" s="35"/>
      <c r="B125" s="36"/>
      <c r="C125" s="203" t="s">
        <v>394</v>
      </c>
      <c r="D125" s="203" t="s">
        <v>190</v>
      </c>
      <c r="E125" s="204" t="s">
        <v>2536</v>
      </c>
      <c r="F125" s="205" t="s">
        <v>2537</v>
      </c>
      <c r="G125" s="206" t="s">
        <v>193</v>
      </c>
      <c r="H125" s="207">
        <v>42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316</v>
      </c>
      <c r="AT125" s="216" t="s">
        <v>190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316</v>
      </c>
      <c r="BM125" s="216" t="s">
        <v>2538</v>
      </c>
    </row>
    <row r="126" spans="1:65" s="2" customFormat="1" ht="21.75" customHeight="1">
      <c r="A126" s="35"/>
      <c r="B126" s="36"/>
      <c r="C126" s="232" t="s">
        <v>201</v>
      </c>
      <c r="D126" s="232" t="s">
        <v>408</v>
      </c>
      <c r="E126" s="233" t="s">
        <v>2539</v>
      </c>
      <c r="F126" s="234" t="s">
        <v>2540</v>
      </c>
      <c r="G126" s="235" t="s">
        <v>287</v>
      </c>
      <c r="H126" s="236">
        <v>48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412</v>
      </c>
      <c r="AT126" s="216" t="s">
        <v>408</v>
      </c>
      <c r="AU126" s="216" t="s">
        <v>81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412</v>
      </c>
      <c r="BM126" s="216" t="s">
        <v>2541</v>
      </c>
    </row>
    <row r="127" spans="1:65" s="2" customFormat="1" ht="21.75" customHeight="1">
      <c r="A127" s="35"/>
      <c r="B127" s="36"/>
      <c r="C127" s="203" t="s">
        <v>401</v>
      </c>
      <c r="D127" s="203" t="s">
        <v>190</v>
      </c>
      <c r="E127" s="204" t="s">
        <v>2542</v>
      </c>
      <c r="F127" s="205" t="s">
        <v>2543</v>
      </c>
      <c r="G127" s="206" t="s">
        <v>287</v>
      </c>
      <c r="H127" s="207">
        <v>48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316</v>
      </c>
      <c r="AT127" s="216" t="s">
        <v>190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316</v>
      </c>
      <c r="BM127" s="216" t="s">
        <v>2544</v>
      </c>
    </row>
    <row r="128" spans="1:65" s="2" customFormat="1" ht="21.75" customHeight="1">
      <c r="A128" s="35"/>
      <c r="B128" s="36"/>
      <c r="C128" s="232" t="s">
        <v>414</v>
      </c>
      <c r="D128" s="232" t="s">
        <v>408</v>
      </c>
      <c r="E128" s="233" t="s">
        <v>1577</v>
      </c>
      <c r="F128" s="234" t="s">
        <v>1578</v>
      </c>
      <c r="G128" s="235" t="s">
        <v>287</v>
      </c>
      <c r="H128" s="236">
        <v>64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634</v>
      </c>
      <c r="AT128" s="216" t="s">
        <v>408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634</v>
      </c>
      <c r="BM128" s="216" t="s">
        <v>2545</v>
      </c>
    </row>
    <row r="129" spans="1:65" s="2" customFormat="1" ht="16.5" customHeight="1">
      <c r="A129" s="35"/>
      <c r="B129" s="36"/>
      <c r="C129" s="203" t="s">
        <v>418</v>
      </c>
      <c r="D129" s="203" t="s">
        <v>190</v>
      </c>
      <c r="E129" s="204" t="s">
        <v>2546</v>
      </c>
      <c r="F129" s="205" t="s">
        <v>2547</v>
      </c>
      <c r="G129" s="206" t="s">
        <v>287</v>
      </c>
      <c r="H129" s="207">
        <v>36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316</v>
      </c>
      <c r="AT129" s="216" t="s">
        <v>190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316</v>
      </c>
      <c r="BM129" s="216" t="s">
        <v>2548</v>
      </c>
    </row>
    <row r="130" spans="1:65" s="2" customFormat="1" ht="21.75" customHeight="1">
      <c r="A130" s="35"/>
      <c r="B130" s="36"/>
      <c r="C130" s="203" t="s">
        <v>200</v>
      </c>
      <c r="D130" s="203" t="s">
        <v>190</v>
      </c>
      <c r="E130" s="204" t="s">
        <v>1580</v>
      </c>
      <c r="F130" s="205" t="s">
        <v>1581</v>
      </c>
      <c r="G130" s="206" t="s">
        <v>287</v>
      </c>
      <c r="H130" s="207">
        <v>28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316</v>
      </c>
      <c r="AT130" s="216" t="s">
        <v>190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316</v>
      </c>
      <c r="BM130" s="216" t="s">
        <v>2549</v>
      </c>
    </row>
    <row r="131" spans="1:65" s="2" customFormat="1" ht="21.75" customHeight="1">
      <c r="A131" s="35"/>
      <c r="B131" s="36"/>
      <c r="C131" s="232" t="s">
        <v>425</v>
      </c>
      <c r="D131" s="232" t="s">
        <v>408</v>
      </c>
      <c r="E131" s="233" t="s">
        <v>1586</v>
      </c>
      <c r="F131" s="234" t="s">
        <v>1587</v>
      </c>
      <c r="G131" s="235" t="s">
        <v>287</v>
      </c>
      <c r="H131" s="236">
        <v>36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412</v>
      </c>
      <c r="AT131" s="216" t="s">
        <v>408</v>
      </c>
      <c r="AU131" s="216" t="s">
        <v>81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412</v>
      </c>
      <c r="BM131" s="216" t="s">
        <v>2550</v>
      </c>
    </row>
    <row r="132" spans="1:65" s="2" customFormat="1" ht="16.5" customHeight="1">
      <c r="A132" s="35"/>
      <c r="B132" s="36"/>
      <c r="C132" s="203" t="s">
        <v>429</v>
      </c>
      <c r="D132" s="203" t="s">
        <v>190</v>
      </c>
      <c r="E132" s="204" t="s">
        <v>1583</v>
      </c>
      <c r="F132" s="205" t="s">
        <v>1584</v>
      </c>
      <c r="G132" s="206" t="s">
        <v>287</v>
      </c>
      <c r="H132" s="207">
        <v>36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316</v>
      </c>
      <c r="AT132" s="216" t="s">
        <v>190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316</v>
      </c>
      <c r="BM132" s="216" t="s">
        <v>2551</v>
      </c>
    </row>
    <row r="133" spans="1:65" s="2" customFormat="1" ht="21.75" customHeight="1">
      <c r="A133" s="35"/>
      <c r="B133" s="36"/>
      <c r="C133" s="232" t="s">
        <v>433</v>
      </c>
      <c r="D133" s="232" t="s">
        <v>408</v>
      </c>
      <c r="E133" s="233" t="s">
        <v>1607</v>
      </c>
      <c r="F133" s="234" t="s">
        <v>1608</v>
      </c>
      <c r="G133" s="235" t="s">
        <v>287</v>
      </c>
      <c r="H133" s="236">
        <v>3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634</v>
      </c>
      <c r="AT133" s="216" t="s">
        <v>408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634</v>
      </c>
      <c r="BM133" s="216" t="s">
        <v>2552</v>
      </c>
    </row>
    <row r="134" spans="1:65" s="2" customFormat="1" ht="16.5" customHeight="1">
      <c r="A134" s="35"/>
      <c r="B134" s="36"/>
      <c r="C134" s="203" t="s">
        <v>437</v>
      </c>
      <c r="D134" s="203" t="s">
        <v>190</v>
      </c>
      <c r="E134" s="204" t="s">
        <v>2553</v>
      </c>
      <c r="F134" s="205" t="s">
        <v>2554</v>
      </c>
      <c r="G134" s="206" t="s">
        <v>287</v>
      </c>
      <c r="H134" s="207">
        <v>3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316</v>
      </c>
      <c r="AT134" s="216" t="s">
        <v>190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316</v>
      </c>
      <c r="BM134" s="216" t="s">
        <v>2555</v>
      </c>
    </row>
    <row r="135" spans="1:65" s="2" customFormat="1" ht="16.5" customHeight="1">
      <c r="A135" s="35"/>
      <c r="B135" s="36"/>
      <c r="C135" s="232" t="s">
        <v>441</v>
      </c>
      <c r="D135" s="232" t="s">
        <v>408</v>
      </c>
      <c r="E135" s="233" t="s">
        <v>2556</v>
      </c>
      <c r="F135" s="234" t="s">
        <v>2557</v>
      </c>
      <c r="G135" s="235" t="s">
        <v>193</v>
      </c>
      <c r="H135" s="236">
        <v>221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412</v>
      </c>
      <c r="AT135" s="216" t="s">
        <v>408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412</v>
      </c>
      <c r="BM135" s="216" t="s">
        <v>2558</v>
      </c>
    </row>
    <row r="136" spans="1:65" s="2" customFormat="1" ht="33" customHeight="1">
      <c r="A136" s="35"/>
      <c r="B136" s="36"/>
      <c r="C136" s="203" t="s">
        <v>488</v>
      </c>
      <c r="D136" s="203" t="s">
        <v>190</v>
      </c>
      <c r="E136" s="204" t="s">
        <v>1509</v>
      </c>
      <c r="F136" s="205" t="s">
        <v>1510</v>
      </c>
      <c r="G136" s="206" t="s">
        <v>193</v>
      </c>
      <c r="H136" s="207">
        <v>25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412</v>
      </c>
      <c r="AT136" s="216" t="s">
        <v>190</v>
      </c>
      <c r="AU136" s="216" t="s">
        <v>81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412</v>
      </c>
      <c r="BM136" s="216" t="s">
        <v>2559</v>
      </c>
    </row>
    <row r="137" spans="1:65" s="2" customFormat="1" ht="33" customHeight="1">
      <c r="A137" s="35"/>
      <c r="B137" s="36"/>
      <c r="C137" s="203" t="s">
        <v>8</v>
      </c>
      <c r="D137" s="203" t="s">
        <v>190</v>
      </c>
      <c r="E137" s="204" t="s">
        <v>2560</v>
      </c>
      <c r="F137" s="205" t="s">
        <v>2561</v>
      </c>
      <c r="G137" s="206" t="s">
        <v>193</v>
      </c>
      <c r="H137" s="207">
        <v>196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412</v>
      </c>
      <c r="AT137" s="216" t="s">
        <v>190</v>
      </c>
      <c r="AU137" s="216" t="s">
        <v>81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412</v>
      </c>
      <c r="BM137" s="216" t="s">
        <v>2562</v>
      </c>
    </row>
    <row r="138" spans="1:65" s="2" customFormat="1" ht="16.5" customHeight="1">
      <c r="A138" s="35"/>
      <c r="B138" s="36"/>
      <c r="C138" s="232" t="s">
        <v>578</v>
      </c>
      <c r="D138" s="232" t="s">
        <v>408</v>
      </c>
      <c r="E138" s="233" t="s">
        <v>1527</v>
      </c>
      <c r="F138" s="234" t="s">
        <v>1528</v>
      </c>
      <c r="G138" s="235" t="s">
        <v>193</v>
      </c>
      <c r="H138" s="236">
        <v>1067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412</v>
      </c>
      <c r="AT138" s="216" t="s">
        <v>408</v>
      </c>
      <c r="AU138" s="216" t="s">
        <v>81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412</v>
      </c>
      <c r="BM138" s="216" t="s">
        <v>1529</v>
      </c>
    </row>
    <row r="139" spans="1:65" s="2" customFormat="1" ht="21.75" customHeight="1">
      <c r="A139" s="35"/>
      <c r="B139" s="36"/>
      <c r="C139" s="203" t="s">
        <v>587</v>
      </c>
      <c r="D139" s="203" t="s">
        <v>190</v>
      </c>
      <c r="E139" s="204" t="s">
        <v>2563</v>
      </c>
      <c r="F139" s="205" t="s">
        <v>2564</v>
      </c>
      <c r="G139" s="206" t="s">
        <v>193</v>
      </c>
      <c r="H139" s="207">
        <v>125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412</v>
      </c>
      <c r="AT139" s="216" t="s">
        <v>190</v>
      </c>
      <c r="AU139" s="216" t="s">
        <v>81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412</v>
      </c>
      <c r="BM139" s="216" t="s">
        <v>2565</v>
      </c>
    </row>
    <row r="140" spans="1:65" s="2" customFormat="1" ht="21.75" customHeight="1">
      <c r="A140" s="35"/>
      <c r="B140" s="36"/>
      <c r="C140" s="203" t="s">
        <v>591</v>
      </c>
      <c r="D140" s="203" t="s">
        <v>190</v>
      </c>
      <c r="E140" s="204" t="s">
        <v>2566</v>
      </c>
      <c r="F140" s="205" t="s">
        <v>2567</v>
      </c>
      <c r="G140" s="206" t="s">
        <v>193</v>
      </c>
      <c r="H140" s="207">
        <v>802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412</v>
      </c>
      <c r="AT140" s="216" t="s">
        <v>190</v>
      </c>
      <c r="AU140" s="216" t="s">
        <v>81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412</v>
      </c>
      <c r="BM140" s="216" t="s">
        <v>2568</v>
      </c>
    </row>
    <row r="141" spans="1:65" s="2" customFormat="1" ht="21.75" customHeight="1">
      <c r="A141" s="35"/>
      <c r="B141" s="36"/>
      <c r="C141" s="203" t="s">
        <v>595</v>
      </c>
      <c r="D141" s="203" t="s">
        <v>190</v>
      </c>
      <c r="E141" s="204" t="s">
        <v>2569</v>
      </c>
      <c r="F141" s="205" t="s">
        <v>2570</v>
      </c>
      <c r="G141" s="206" t="s">
        <v>193</v>
      </c>
      <c r="H141" s="207">
        <v>140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412</v>
      </c>
      <c r="AT141" s="216" t="s">
        <v>190</v>
      </c>
      <c r="AU141" s="216" t="s">
        <v>81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412</v>
      </c>
      <c r="BM141" s="216" t="s">
        <v>2571</v>
      </c>
    </row>
    <row r="142" spans="1:65" s="2" customFormat="1" ht="16.5" customHeight="1">
      <c r="A142" s="35"/>
      <c r="B142" s="36"/>
      <c r="C142" s="232" t="s">
        <v>599</v>
      </c>
      <c r="D142" s="232" t="s">
        <v>408</v>
      </c>
      <c r="E142" s="233" t="s">
        <v>1524</v>
      </c>
      <c r="F142" s="234" t="s">
        <v>1525</v>
      </c>
      <c r="G142" s="235" t="s">
        <v>193</v>
      </c>
      <c r="H142" s="236">
        <v>667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412</v>
      </c>
      <c r="AT142" s="216" t="s">
        <v>408</v>
      </c>
      <c r="AU142" s="216" t="s">
        <v>81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412</v>
      </c>
      <c r="BM142" s="216" t="s">
        <v>2572</v>
      </c>
    </row>
    <row r="143" spans="1:65" s="2" customFormat="1" ht="21.75" customHeight="1">
      <c r="A143" s="35"/>
      <c r="B143" s="36"/>
      <c r="C143" s="203" t="s">
        <v>7</v>
      </c>
      <c r="D143" s="203" t="s">
        <v>190</v>
      </c>
      <c r="E143" s="204" t="s">
        <v>2573</v>
      </c>
      <c r="F143" s="205" t="s">
        <v>2574</v>
      </c>
      <c r="G143" s="206" t="s">
        <v>193</v>
      </c>
      <c r="H143" s="207">
        <v>667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412</v>
      </c>
      <c r="AT143" s="216" t="s">
        <v>190</v>
      </c>
      <c r="AU143" s="216" t="s">
        <v>81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412</v>
      </c>
      <c r="BM143" s="216" t="s">
        <v>2575</v>
      </c>
    </row>
    <row r="144" spans="1:65" s="2" customFormat="1" ht="16.5" customHeight="1">
      <c r="A144" s="35"/>
      <c r="B144" s="36"/>
      <c r="C144" s="232" t="s">
        <v>407</v>
      </c>
      <c r="D144" s="232" t="s">
        <v>408</v>
      </c>
      <c r="E144" s="233" t="s">
        <v>2576</v>
      </c>
      <c r="F144" s="234" t="s">
        <v>2577</v>
      </c>
      <c r="G144" s="235" t="s">
        <v>193</v>
      </c>
      <c r="H144" s="236">
        <v>490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412</v>
      </c>
      <c r="AT144" s="216" t="s">
        <v>408</v>
      </c>
      <c r="AU144" s="216" t="s">
        <v>81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412</v>
      </c>
      <c r="BM144" s="216" t="s">
        <v>2578</v>
      </c>
    </row>
    <row r="145" spans="1:65" s="2" customFormat="1" ht="21.75" customHeight="1">
      <c r="A145" s="35"/>
      <c r="B145" s="36"/>
      <c r="C145" s="203" t="s">
        <v>559</v>
      </c>
      <c r="D145" s="203" t="s">
        <v>190</v>
      </c>
      <c r="E145" s="204" t="s">
        <v>2579</v>
      </c>
      <c r="F145" s="205" t="s">
        <v>2580</v>
      </c>
      <c r="G145" s="206" t="s">
        <v>193</v>
      </c>
      <c r="H145" s="207">
        <v>490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412</v>
      </c>
      <c r="AT145" s="216" t="s">
        <v>190</v>
      </c>
      <c r="AU145" s="216" t="s">
        <v>81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412</v>
      </c>
      <c r="BM145" s="216" t="s">
        <v>2581</v>
      </c>
    </row>
    <row r="146" spans="1:65" s="2" customFormat="1" ht="16.5" customHeight="1">
      <c r="A146" s="35"/>
      <c r="B146" s="36"/>
      <c r="C146" s="232" t="s">
        <v>606</v>
      </c>
      <c r="D146" s="232" t="s">
        <v>408</v>
      </c>
      <c r="E146" s="233" t="s">
        <v>2582</v>
      </c>
      <c r="F146" s="234" t="s">
        <v>2583</v>
      </c>
      <c r="G146" s="235" t="s">
        <v>193</v>
      </c>
      <c r="H146" s="236">
        <v>689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412</v>
      </c>
      <c r="AT146" s="216" t="s">
        <v>408</v>
      </c>
      <c r="AU146" s="216" t="s">
        <v>81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412</v>
      </c>
      <c r="BM146" s="216" t="s">
        <v>2584</v>
      </c>
    </row>
    <row r="147" spans="1:65" s="2" customFormat="1" ht="21.75" customHeight="1">
      <c r="A147" s="35"/>
      <c r="B147" s="36"/>
      <c r="C147" s="203" t="s">
        <v>1089</v>
      </c>
      <c r="D147" s="203" t="s">
        <v>190</v>
      </c>
      <c r="E147" s="204" t="s">
        <v>2585</v>
      </c>
      <c r="F147" s="205" t="s">
        <v>2586</v>
      </c>
      <c r="G147" s="206" t="s">
        <v>193</v>
      </c>
      <c r="H147" s="207">
        <v>689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316</v>
      </c>
      <c r="AT147" s="216" t="s">
        <v>190</v>
      </c>
      <c r="AU147" s="216" t="s">
        <v>81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316</v>
      </c>
      <c r="BM147" s="216" t="s">
        <v>2587</v>
      </c>
    </row>
    <row r="148" spans="1:65" s="2" customFormat="1" ht="33" customHeight="1">
      <c r="A148" s="35"/>
      <c r="B148" s="36"/>
      <c r="C148" s="232" t="s">
        <v>610</v>
      </c>
      <c r="D148" s="232" t="s">
        <v>408</v>
      </c>
      <c r="E148" s="233" t="s">
        <v>415</v>
      </c>
      <c r="F148" s="234" t="s">
        <v>416</v>
      </c>
      <c r="G148" s="235" t="s">
        <v>193</v>
      </c>
      <c r="H148" s="236">
        <v>170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634</v>
      </c>
      <c r="AT148" s="216" t="s">
        <v>408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634</v>
      </c>
      <c r="BM148" s="216" t="s">
        <v>2588</v>
      </c>
    </row>
    <row r="149" spans="1:65" s="2" customFormat="1" ht="21.75" customHeight="1">
      <c r="A149" s="35"/>
      <c r="B149" s="36"/>
      <c r="C149" s="203" t="s">
        <v>618</v>
      </c>
      <c r="D149" s="203" t="s">
        <v>190</v>
      </c>
      <c r="E149" s="204" t="s">
        <v>2589</v>
      </c>
      <c r="F149" s="205" t="s">
        <v>2590</v>
      </c>
      <c r="G149" s="206" t="s">
        <v>193</v>
      </c>
      <c r="H149" s="207">
        <v>170</v>
      </c>
      <c r="I149" s="208"/>
      <c r="J149" s="209">
        <f>ROUND(I149*H149,2)</f>
        <v>0</v>
      </c>
      <c r="K149" s="210"/>
      <c r="L149" s="21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316</v>
      </c>
      <c r="AT149" s="216" t="s">
        <v>190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316</v>
      </c>
      <c r="BM149" s="216" t="s">
        <v>2591</v>
      </c>
    </row>
    <row r="150" spans="1:65" s="2" customFormat="1" ht="16.5" customHeight="1">
      <c r="A150" s="35"/>
      <c r="B150" s="36"/>
      <c r="C150" s="232" t="s">
        <v>622</v>
      </c>
      <c r="D150" s="232" t="s">
        <v>408</v>
      </c>
      <c r="E150" s="233" t="s">
        <v>2592</v>
      </c>
      <c r="F150" s="234" t="s">
        <v>2593</v>
      </c>
      <c r="G150" s="235" t="s">
        <v>193</v>
      </c>
      <c r="H150" s="236">
        <v>150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634</v>
      </c>
      <c r="AT150" s="216" t="s">
        <v>408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634</v>
      </c>
      <c r="BM150" s="216" t="s">
        <v>2594</v>
      </c>
    </row>
    <row r="151" spans="1:65" s="2" customFormat="1" ht="33" customHeight="1">
      <c r="A151" s="35"/>
      <c r="B151" s="36"/>
      <c r="C151" s="203" t="s">
        <v>626</v>
      </c>
      <c r="D151" s="203" t="s">
        <v>190</v>
      </c>
      <c r="E151" s="204" t="s">
        <v>2595</v>
      </c>
      <c r="F151" s="205" t="s">
        <v>2596</v>
      </c>
      <c r="G151" s="206" t="s">
        <v>193</v>
      </c>
      <c r="H151" s="207">
        <v>150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316</v>
      </c>
      <c r="AT151" s="216" t="s">
        <v>190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316</v>
      </c>
      <c r="BM151" s="216" t="s">
        <v>2597</v>
      </c>
    </row>
    <row r="152" spans="1:65" s="2" customFormat="1" ht="16.5" customHeight="1">
      <c r="A152" s="35"/>
      <c r="B152" s="36"/>
      <c r="C152" s="232" t="s">
        <v>631</v>
      </c>
      <c r="D152" s="232" t="s">
        <v>408</v>
      </c>
      <c r="E152" s="233" t="s">
        <v>2598</v>
      </c>
      <c r="F152" s="234" t="s">
        <v>2599</v>
      </c>
      <c r="G152" s="235" t="s">
        <v>193</v>
      </c>
      <c r="H152" s="236">
        <v>21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634</v>
      </c>
      <c r="AT152" s="216" t="s">
        <v>408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634</v>
      </c>
      <c r="BM152" s="216" t="s">
        <v>2600</v>
      </c>
    </row>
    <row r="153" spans="1:65" s="2" customFormat="1" ht="21.75" customHeight="1">
      <c r="A153" s="35"/>
      <c r="B153" s="36"/>
      <c r="C153" s="203" t="s">
        <v>636</v>
      </c>
      <c r="D153" s="203" t="s">
        <v>190</v>
      </c>
      <c r="E153" s="204" t="s">
        <v>2601</v>
      </c>
      <c r="F153" s="205" t="s">
        <v>2602</v>
      </c>
      <c r="G153" s="206" t="s">
        <v>193</v>
      </c>
      <c r="H153" s="207">
        <v>21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316</v>
      </c>
      <c r="AT153" s="216" t="s">
        <v>190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316</v>
      </c>
      <c r="BM153" s="216" t="s">
        <v>2603</v>
      </c>
    </row>
    <row r="154" spans="1:65" s="2" customFormat="1" ht="44.25" customHeight="1">
      <c r="A154" s="35"/>
      <c r="B154" s="36"/>
      <c r="C154" s="232" t="s">
        <v>641</v>
      </c>
      <c r="D154" s="232" t="s">
        <v>408</v>
      </c>
      <c r="E154" s="233" t="s">
        <v>2604</v>
      </c>
      <c r="F154" s="234" t="s">
        <v>2605</v>
      </c>
      <c r="G154" s="235" t="s">
        <v>193</v>
      </c>
      <c r="H154" s="236">
        <v>448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412</v>
      </c>
      <c r="AT154" s="216" t="s">
        <v>408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412</v>
      </c>
      <c r="BM154" s="216" t="s">
        <v>2606</v>
      </c>
    </row>
    <row r="155" spans="1:65" s="2" customFormat="1" ht="21.75" customHeight="1">
      <c r="A155" s="35"/>
      <c r="B155" s="36"/>
      <c r="C155" s="203" t="s">
        <v>645</v>
      </c>
      <c r="D155" s="203" t="s">
        <v>190</v>
      </c>
      <c r="E155" s="204" t="s">
        <v>2607</v>
      </c>
      <c r="F155" s="205" t="s">
        <v>2608</v>
      </c>
      <c r="G155" s="206" t="s">
        <v>193</v>
      </c>
      <c r="H155" s="207">
        <v>97</v>
      </c>
      <c r="I155" s="208"/>
      <c r="J155" s="209">
        <f>ROUND(I155*H155,2)</f>
        <v>0</v>
      </c>
      <c r="K155" s="210"/>
      <c r="L155" s="211"/>
      <c r="M155" s="212" t="s">
        <v>1</v>
      </c>
      <c r="N155" s="213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412</v>
      </c>
      <c r="AT155" s="216" t="s">
        <v>190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412</v>
      </c>
      <c r="BM155" s="216" t="s">
        <v>2609</v>
      </c>
    </row>
    <row r="156" spans="1:65" s="2" customFormat="1" ht="21.75" customHeight="1">
      <c r="A156" s="35"/>
      <c r="B156" s="36"/>
      <c r="C156" s="203" t="s">
        <v>649</v>
      </c>
      <c r="D156" s="203" t="s">
        <v>190</v>
      </c>
      <c r="E156" s="204" t="s">
        <v>2610</v>
      </c>
      <c r="F156" s="205" t="s">
        <v>2611</v>
      </c>
      <c r="G156" s="206" t="s">
        <v>193</v>
      </c>
      <c r="H156" s="207">
        <v>160</v>
      </c>
      <c r="I156" s="208"/>
      <c r="J156" s="209">
        <f>ROUND(I156*H156,2)</f>
        <v>0</v>
      </c>
      <c r="K156" s="210"/>
      <c r="L156" s="211"/>
      <c r="M156" s="212" t="s">
        <v>1</v>
      </c>
      <c r="N156" s="213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412</v>
      </c>
      <c r="AT156" s="216" t="s">
        <v>190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412</v>
      </c>
      <c r="BM156" s="216" t="s">
        <v>2612</v>
      </c>
    </row>
    <row r="157" spans="1:65" s="2" customFormat="1" ht="21.75" customHeight="1">
      <c r="A157" s="35"/>
      <c r="B157" s="36"/>
      <c r="C157" s="203" t="s">
        <v>614</v>
      </c>
      <c r="D157" s="203" t="s">
        <v>190</v>
      </c>
      <c r="E157" s="204" t="s">
        <v>2613</v>
      </c>
      <c r="F157" s="205" t="s">
        <v>2614</v>
      </c>
      <c r="G157" s="206" t="s">
        <v>193</v>
      </c>
      <c r="H157" s="207">
        <v>191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412</v>
      </c>
      <c r="AT157" s="216" t="s">
        <v>190</v>
      </c>
      <c r="AU157" s="216" t="s">
        <v>81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412</v>
      </c>
      <c r="BM157" s="216" t="s">
        <v>2615</v>
      </c>
    </row>
    <row r="158" spans="1:65" s="2" customFormat="1" ht="33" customHeight="1">
      <c r="A158" s="35"/>
      <c r="B158" s="36"/>
      <c r="C158" s="232" t="s">
        <v>582</v>
      </c>
      <c r="D158" s="232" t="s">
        <v>408</v>
      </c>
      <c r="E158" s="233" t="s">
        <v>2616</v>
      </c>
      <c r="F158" s="234" t="s">
        <v>2617</v>
      </c>
      <c r="G158" s="235" t="s">
        <v>193</v>
      </c>
      <c r="H158" s="236">
        <v>895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412</v>
      </c>
      <c r="AT158" s="216" t="s">
        <v>408</v>
      </c>
      <c r="AU158" s="216" t="s">
        <v>81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412</v>
      </c>
      <c r="BM158" s="216" t="s">
        <v>2618</v>
      </c>
    </row>
    <row r="159" spans="1:65" s="2" customFormat="1" ht="21.75" customHeight="1">
      <c r="A159" s="35"/>
      <c r="B159" s="36"/>
      <c r="C159" s="203" t="s">
        <v>196</v>
      </c>
      <c r="D159" s="203" t="s">
        <v>190</v>
      </c>
      <c r="E159" s="204" t="s">
        <v>2619</v>
      </c>
      <c r="F159" s="205" t="s">
        <v>2620</v>
      </c>
      <c r="G159" s="206" t="s">
        <v>193</v>
      </c>
      <c r="H159" s="207">
        <v>895</v>
      </c>
      <c r="I159" s="208"/>
      <c r="J159" s="209">
        <f>ROUND(I159*H159,2)</f>
        <v>0</v>
      </c>
      <c r="K159" s="210"/>
      <c r="L159" s="211"/>
      <c r="M159" s="212" t="s">
        <v>1</v>
      </c>
      <c r="N159" s="213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316</v>
      </c>
      <c r="AT159" s="216" t="s">
        <v>190</v>
      </c>
      <c r="AU159" s="216" t="s">
        <v>81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316</v>
      </c>
      <c r="BM159" s="216" t="s">
        <v>2621</v>
      </c>
    </row>
    <row r="160" spans="1:65" s="2" customFormat="1" ht="21.75" customHeight="1">
      <c r="A160" s="35"/>
      <c r="B160" s="36"/>
      <c r="C160" s="203" t="s">
        <v>203</v>
      </c>
      <c r="D160" s="203" t="s">
        <v>190</v>
      </c>
      <c r="E160" s="204" t="s">
        <v>2622</v>
      </c>
      <c r="F160" s="205" t="s">
        <v>2623</v>
      </c>
      <c r="G160" s="206" t="s">
        <v>287</v>
      </c>
      <c r="H160" s="207">
        <v>894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316</v>
      </c>
      <c r="AT160" s="216" t="s">
        <v>190</v>
      </c>
      <c r="AU160" s="216" t="s">
        <v>81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316</v>
      </c>
      <c r="BM160" s="216" t="s">
        <v>2624</v>
      </c>
    </row>
    <row r="161" spans="1:65" s="2" customFormat="1" ht="21.75" customHeight="1">
      <c r="A161" s="35"/>
      <c r="B161" s="36"/>
      <c r="C161" s="203" t="s">
        <v>207</v>
      </c>
      <c r="D161" s="203" t="s">
        <v>190</v>
      </c>
      <c r="E161" s="204" t="s">
        <v>2625</v>
      </c>
      <c r="F161" s="205" t="s">
        <v>2626</v>
      </c>
      <c r="G161" s="206" t="s">
        <v>287</v>
      </c>
      <c r="H161" s="207">
        <v>10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316</v>
      </c>
      <c r="AT161" s="216" t="s">
        <v>190</v>
      </c>
      <c r="AU161" s="216" t="s">
        <v>81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316</v>
      </c>
      <c r="BM161" s="216" t="s">
        <v>2627</v>
      </c>
    </row>
    <row r="162" spans="1:65" s="2" customFormat="1" ht="21.75" customHeight="1">
      <c r="A162" s="35"/>
      <c r="B162" s="36"/>
      <c r="C162" s="203" t="s">
        <v>211</v>
      </c>
      <c r="D162" s="203" t="s">
        <v>190</v>
      </c>
      <c r="E162" s="204" t="s">
        <v>2628</v>
      </c>
      <c r="F162" s="205" t="s">
        <v>2629</v>
      </c>
      <c r="G162" s="206" t="s">
        <v>287</v>
      </c>
      <c r="H162" s="207">
        <v>5</v>
      </c>
      <c r="I162" s="208"/>
      <c r="J162" s="209">
        <f>ROUND(I162*H162,2)</f>
        <v>0</v>
      </c>
      <c r="K162" s="210"/>
      <c r="L162" s="211"/>
      <c r="M162" s="212" t="s">
        <v>1</v>
      </c>
      <c r="N162" s="213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316</v>
      </c>
      <c r="AT162" s="216" t="s">
        <v>190</v>
      </c>
      <c r="AU162" s="216" t="s">
        <v>81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316</v>
      </c>
      <c r="BM162" s="216" t="s">
        <v>2630</v>
      </c>
    </row>
    <row r="163" spans="1:65" s="2" customFormat="1" ht="33" customHeight="1">
      <c r="A163" s="35"/>
      <c r="B163" s="36"/>
      <c r="C163" s="232" t="s">
        <v>215</v>
      </c>
      <c r="D163" s="232" t="s">
        <v>408</v>
      </c>
      <c r="E163" s="233" t="s">
        <v>1029</v>
      </c>
      <c r="F163" s="234" t="s">
        <v>2165</v>
      </c>
      <c r="G163" s="235" t="s">
        <v>287</v>
      </c>
      <c r="H163" s="236">
        <v>30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412</v>
      </c>
      <c r="AT163" s="216" t="s">
        <v>408</v>
      </c>
      <c r="AU163" s="216" t="s">
        <v>81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412</v>
      </c>
      <c r="BM163" s="216" t="s">
        <v>2631</v>
      </c>
    </row>
    <row r="164" spans="1:65" s="2" customFormat="1" ht="33" customHeight="1">
      <c r="A164" s="35"/>
      <c r="B164" s="36"/>
      <c r="C164" s="232" t="s">
        <v>219</v>
      </c>
      <c r="D164" s="232" t="s">
        <v>408</v>
      </c>
      <c r="E164" s="233" t="s">
        <v>1530</v>
      </c>
      <c r="F164" s="234" t="s">
        <v>1531</v>
      </c>
      <c r="G164" s="235" t="s">
        <v>287</v>
      </c>
      <c r="H164" s="236">
        <v>56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412</v>
      </c>
      <c r="AT164" s="216" t="s">
        <v>408</v>
      </c>
      <c r="AU164" s="216" t="s">
        <v>81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412</v>
      </c>
      <c r="BM164" s="216" t="s">
        <v>1532</v>
      </c>
    </row>
    <row r="165" spans="1:65" s="2" customFormat="1" ht="33" customHeight="1">
      <c r="A165" s="35"/>
      <c r="B165" s="36"/>
      <c r="C165" s="232" t="s">
        <v>223</v>
      </c>
      <c r="D165" s="232" t="s">
        <v>408</v>
      </c>
      <c r="E165" s="233" t="s">
        <v>1032</v>
      </c>
      <c r="F165" s="234" t="s">
        <v>2632</v>
      </c>
      <c r="G165" s="235" t="s">
        <v>287</v>
      </c>
      <c r="H165" s="236">
        <v>2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412</v>
      </c>
      <c r="AT165" s="216" t="s">
        <v>408</v>
      </c>
      <c r="AU165" s="216" t="s">
        <v>81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412</v>
      </c>
      <c r="BM165" s="216" t="s">
        <v>2633</v>
      </c>
    </row>
    <row r="166" spans="1:65" s="2" customFormat="1" ht="16.5" customHeight="1">
      <c r="A166" s="35"/>
      <c r="B166" s="36"/>
      <c r="C166" s="232" t="s">
        <v>227</v>
      </c>
      <c r="D166" s="232" t="s">
        <v>408</v>
      </c>
      <c r="E166" s="233" t="s">
        <v>2384</v>
      </c>
      <c r="F166" s="234" t="s">
        <v>2385</v>
      </c>
      <c r="G166" s="235" t="s">
        <v>193</v>
      </c>
      <c r="H166" s="236">
        <v>1100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412</v>
      </c>
      <c r="AT166" s="216" t="s">
        <v>408</v>
      </c>
      <c r="AU166" s="216" t="s">
        <v>81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412</v>
      </c>
      <c r="BM166" s="216" t="s">
        <v>2386</v>
      </c>
    </row>
    <row r="167" spans="1:65" s="2" customFormat="1" ht="33" customHeight="1">
      <c r="A167" s="35"/>
      <c r="B167" s="36"/>
      <c r="C167" s="203" t="s">
        <v>231</v>
      </c>
      <c r="D167" s="203" t="s">
        <v>190</v>
      </c>
      <c r="E167" s="204" t="s">
        <v>2381</v>
      </c>
      <c r="F167" s="205" t="s">
        <v>2382</v>
      </c>
      <c r="G167" s="206" t="s">
        <v>193</v>
      </c>
      <c r="H167" s="207">
        <v>1100</v>
      </c>
      <c r="I167" s="208"/>
      <c r="J167" s="209">
        <f>ROUND(I167*H167,2)</f>
        <v>0</v>
      </c>
      <c r="K167" s="210"/>
      <c r="L167" s="211"/>
      <c r="M167" s="212" t="s">
        <v>1</v>
      </c>
      <c r="N167" s="213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316</v>
      </c>
      <c r="AT167" s="216" t="s">
        <v>190</v>
      </c>
      <c r="AU167" s="216" t="s">
        <v>81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316</v>
      </c>
      <c r="BM167" s="216" t="s">
        <v>2383</v>
      </c>
    </row>
    <row r="168" spans="1:65" s="2" customFormat="1" ht="16.5" customHeight="1">
      <c r="A168" s="35"/>
      <c r="B168" s="36"/>
      <c r="C168" s="232" t="s">
        <v>235</v>
      </c>
      <c r="D168" s="232" t="s">
        <v>408</v>
      </c>
      <c r="E168" s="233" t="s">
        <v>2390</v>
      </c>
      <c r="F168" s="234" t="s">
        <v>2391</v>
      </c>
      <c r="G168" s="235" t="s">
        <v>287</v>
      </c>
      <c r="H168" s="236">
        <v>36</v>
      </c>
      <c r="I168" s="237"/>
      <c r="J168" s="238">
        <f>ROUND(I168*H168,2)</f>
        <v>0</v>
      </c>
      <c r="K168" s="239"/>
      <c r="L168" s="41"/>
      <c r="M168" s="240" t="s">
        <v>1</v>
      </c>
      <c r="N168" s="241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201</v>
      </c>
      <c r="AT168" s="216" t="s">
        <v>408</v>
      </c>
      <c r="AU168" s="216" t="s">
        <v>81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201</v>
      </c>
      <c r="BM168" s="216" t="s">
        <v>2392</v>
      </c>
    </row>
    <row r="169" spans="1:65" s="2" customFormat="1" ht="21.75" customHeight="1">
      <c r="A169" s="35"/>
      <c r="B169" s="36"/>
      <c r="C169" s="203" t="s">
        <v>239</v>
      </c>
      <c r="D169" s="203" t="s">
        <v>190</v>
      </c>
      <c r="E169" s="204" t="s">
        <v>2387</v>
      </c>
      <c r="F169" s="205" t="s">
        <v>2388</v>
      </c>
      <c r="G169" s="206" t="s">
        <v>287</v>
      </c>
      <c r="H169" s="207">
        <v>36</v>
      </c>
      <c r="I169" s="208"/>
      <c r="J169" s="209">
        <f>ROUND(I169*H169,2)</f>
        <v>0</v>
      </c>
      <c r="K169" s="210"/>
      <c r="L169" s="211"/>
      <c r="M169" s="212" t="s">
        <v>1</v>
      </c>
      <c r="N169" s="213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316</v>
      </c>
      <c r="AT169" s="216" t="s">
        <v>190</v>
      </c>
      <c r="AU169" s="216" t="s">
        <v>81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316</v>
      </c>
      <c r="BM169" s="216" t="s">
        <v>2389</v>
      </c>
    </row>
    <row r="170" spans="1:65" s="2" customFormat="1" ht="21.75" customHeight="1">
      <c r="A170" s="35"/>
      <c r="B170" s="36"/>
      <c r="C170" s="232" t="s">
        <v>243</v>
      </c>
      <c r="D170" s="232" t="s">
        <v>408</v>
      </c>
      <c r="E170" s="233" t="s">
        <v>2634</v>
      </c>
      <c r="F170" s="234" t="s">
        <v>2635</v>
      </c>
      <c r="G170" s="235" t="s">
        <v>287</v>
      </c>
      <c r="H170" s="236">
        <v>15</v>
      </c>
      <c r="I170" s="237"/>
      <c r="J170" s="238">
        <f>ROUND(I170*H170,2)</f>
        <v>0</v>
      </c>
      <c r="K170" s="239"/>
      <c r="L170" s="41"/>
      <c r="M170" s="240" t="s">
        <v>1</v>
      </c>
      <c r="N170" s="241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412</v>
      </c>
      <c r="AT170" s="216" t="s">
        <v>408</v>
      </c>
      <c r="AU170" s="216" t="s">
        <v>81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412</v>
      </c>
      <c r="BM170" s="216" t="s">
        <v>2636</v>
      </c>
    </row>
    <row r="171" spans="1:65" s="2" customFormat="1" ht="44.25" customHeight="1">
      <c r="A171" s="35"/>
      <c r="B171" s="36"/>
      <c r="C171" s="203" t="s">
        <v>247</v>
      </c>
      <c r="D171" s="203" t="s">
        <v>190</v>
      </c>
      <c r="E171" s="204" t="s">
        <v>2637</v>
      </c>
      <c r="F171" s="205" t="s">
        <v>2638</v>
      </c>
      <c r="G171" s="206" t="s">
        <v>287</v>
      </c>
      <c r="H171" s="207">
        <v>14</v>
      </c>
      <c r="I171" s="208"/>
      <c r="J171" s="209">
        <f>ROUND(I171*H171,2)</f>
        <v>0</v>
      </c>
      <c r="K171" s="210"/>
      <c r="L171" s="211"/>
      <c r="M171" s="212" t="s">
        <v>1</v>
      </c>
      <c r="N171" s="213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412</v>
      </c>
      <c r="AT171" s="216" t="s">
        <v>190</v>
      </c>
      <c r="AU171" s="216" t="s">
        <v>81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412</v>
      </c>
      <c r="BM171" s="216" t="s">
        <v>2639</v>
      </c>
    </row>
    <row r="172" spans="1:65" s="2" customFormat="1" ht="44.25" customHeight="1">
      <c r="A172" s="35"/>
      <c r="B172" s="36"/>
      <c r="C172" s="203" t="s">
        <v>251</v>
      </c>
      <c r="D172" s="203" t="s">
        <v>190</v>
      </c>
      <c r="E172" s="204" t="s">
        <v>2640</v>
      </c>
      <c r="F172" s="205" t="s">
        <v>2641</v>
      </c>
      <c r="G172" s="206" t="s">
        <v>287</v>
      </c>
      <c r="H172" s="207">
        <v>1</v>
      </c>
      <c r="I172" s="208"/>
      <c r="J172" s="209">
        <f>ROUND(I172*H172,2)</f>
        <v>0</v>
      </c>
      <c r="K172" s="210"/>
      <c r="L172" s="211"/>
      <c r="M172" s="212" t="s">
        <v>1</v>
      </c>
      <c r="N172" s="213" t="s">
        <v>39</v>
      </c>
      <c r="O172" s="88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412</v>
      </c>
      <c r="AT172" s="216" t="s">
        <v>190</v>
      </c>
      <c r="AU172" s="216" t="s">
        <v>81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412</v>
      </c>
      <c r="BM172" s="216" t="s">
        <v>2642</v>
      </c>
    </row>
    <row r="173" spans="1:65" s="2" customFormat="1" ht="44.25" customHeight="1">
      <c r="A173" s="35"/>
      <c r="B173" s="36"/>
      <c r="C173" s="203" t="s">
        <v>255</v>
      </c>
      <c r="D173" s="203" t="s">
        <v>190</v>
      </c>
      <c r="E173" s="204" t="s">
        <v>2643</v>
      </c>
      <c r="F173" s="205" t="s">
        <v>2644</v>
      </c>
      <c r="G173" s="206" t="s">
        <v>287</v>
      </c>
      <c r="H173" s="207">
        <v>1</v>
      </c>
      <c r="I173" s="208"/>
      <c r="J173" s="209">
        <f>ROUND(I173*H173,2)</f>
        <v>0</v>
      </c>
      <c r="K173" s="210"/>
      <c r="L173" s="211"/>
      <c r="M173" s="212" t="s">
        <v>1</v>
      </c>
      <c r="N173" s="213" t="s">
        <v>39</v>
      </c>
      <c r="O173" s="88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6" t="s">
        <v>412</v>
      </c>
      <c r="AT173" s="216" t="s">
        <v>190</v>
      </c>
      <c r="AU173" s="216" t="s">
        <v>81</v>
      </c>
      <c r="AY173" s="14" t="s">
        <v>194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4" t="s">
        <v>81</v>
      </c>
      <c r="BK173" s="217">
        <f>ROUND(I173*H173,2)</f>
        <v>0</v>
      </c>
      <c r="BL173" s="14" t="s">
        <v>412</v>
      </c>
      <c r="BM173" s="216" t="s">
        <v>2645</v>
      </c>
    </row>
    <row r="174" spans="1:65" s="2" customFormat="1" ht="21.75" customHeight="1">
      <c r="A174" s="35"/>
      <c r="B174" s="36"/>
      <c r="C174" s="232" t="s">
        <v>259</v>
      </c>
      <c r="D174" s="232" t="s">
        <v>408</v>
      </c>
      <c r="E174" s="233" t="s">
        <v>2646</v>
      </c>
      <c r="F174" s="234" t="s">
        <v>2647</v>
      </c>
      <c r="G174" s="235" t="s">
        <v>287</v>
      </c>
      <c r="H174" s="236">
        <v>15</v>
      </c>
      <c r="I174" s="237"/>
      <c r="J174" s="238">
        <f>ROUND(I174*H174,2)</f>
        <v>0</v>
      </c>
      <c r="K174" s="239"/>
      <c r="L174" s="41"/>
      <c r="M174" s="240" t="s">
        <v>1</v>
      </c>
      <c r="N174" s="241" t="s">
        <v>39</v>
      </c>
      <c r="O174" s="88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412</v>
      </c>
      <c r="AT174" s="216" t="s">
        <v>408</v>
      </c>
      <c r="AU174" s="216" t="s">
        <v>81</v>
      </c>
      <c r="AY174" s="14" t="s">
        <v>194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4" t="s">
        <v>81</v>
      </c>
      <c r="BK174" s="217">
        <f>ROUND(I174*H174,2)</f>
        <v>0</v>
      </c>
      <c r="BL174" s="14" t="s">
        <v>412</v>
      </c>
      <c r="BM174" s="216" t="s">
        <v>2648</v>
      </c>
    </row>
    <row r="175" spans="1:65" s="2" customFormat="1" ht="21.75" customHeight="1">
      <c r="A175" s="35"/>
      <c r="B175" s="36"/>
      <c r="C175" s="203" t="s">
        <v>263</v>
      </c>
      <c r="D175" s="203" t="s">
        <v>190</v>
      </c>
      <c r="E175" s="204" t="s">
        <v>2649</v>
      </c>
      <c r="F175" s="205" t="s">
        <v>2650</v>
      </c>
      <c r="G175" s="206" t="s">
        <v>287</v>
      </c>
      <c r="H175" s="207">
        <v>15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412</v>
      </c>
      <c r="AT175" s="216" t="s">
        <v>190</v>
      </c>
      <c r="AU175" s="216" t="s">
        <v>81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412</v>
      </c>
      <c r="BM175" s="216" t="s">
        <v>2651</v>
      </c>
    </row>
    <row r="176" spans="1:65" s="2" customFormat="1" ht="33" customHeight="1">
      <c r="A176" s="35"/>
      <c r="B176" s="36"/>
      <c r="C176" s="232" t="s">
        <v>267</v>
      </c>
      <c r="D176" s="232" t="s">
        <v>408</v>
      </c>
      <c r="E176" s="233" t="s">
        <v>2652</v>
      </c>
      <c r="F176" s="234" t="s">
        <v>2653</v>
      </c>
      <c r="G176" s="235" t="s">
        <v>287</v>
      </c>
      <c r="H176" s="236">
        <v>4</v>
      </c>
      <c r="I176" s="237"/>
      <c r="J176" s="238">
        <f>ROUND(I176*H176,2)</f>
        <v>0</v>
      </c>
      <c r="K176" s="239"/>
      <c r="L176" s="41"/>
      <c r="M176" s="240" t="s">
        <v>1</v>
      </c>
      <c r="N176" s="241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412</v>
      </c>
      <c r="AT176" s="216" t="s">
        <v>408</v>
      </c>
      <c r="AU176" s="216" t="s">
        <v>81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412</v>
      </c>
      <c r="BM176" s="216" t="s">
        <v>2654</v>
      </c>
    </row>
    <row r="177" spans="1:65" s="2" customFormat="1" ht="21.75" customHeight="1">
      <c r="A177" s="35"/>
      <c r="B177" s="36"/>
      <c r="C177" s="203" t="s">
        <v>272</v>
      </c>
      <c r="D177" s="203" t="s">
        <v>190</v>
      </c>
      <c r="E177" s="204" t="s">
        <v>2655</v>
      </c>
      <c r="F177" s="205" t="s">
        <v>2656</v>
      </c>
      <c r="G177" s="206" t="s">
        <v>287</v>
      </c>
      <c r="H177" s="207">
        <v>4</v>
      </c>
      <c r="I177" s="208"/>
      <c r="J177" s="209">
        <f>ROUND(I177*H177,2)</f>
        <v>0</v>
      </c>
      <c r="K177" s="210"/>
      <c r="L177" s="211"/>
      <c r="M177" s="212" t="s">
        <v>1</v>
      </c>
      <c r="N177" s="213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316</v>
      </c>
      <c r="AT177" s="216" t="s">
        <v>190</v>
      </c>
      <c r="AU177" s="216" t="s">
        <v>81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316</v>
      </c>
      <c r="BM177" s="216" t="s">
        <v>2657</v>
      </c>
    </row>
    <row r="178" spans="1:65" s="2" customFormat="1" ht="16.5" customHeight="1">
      <c r="A178" s="35"/>
      <c r="B178" s="36"/>
      <c r="C178" s="232" t="s">
        <v>276</v>
      </c>
      <c r="D178" s="232" t="s">
        <v>408</v>
      </c>
      <c r="E178" s="233" t="s">
        <v>2658</v>
      </c>
      <c r="F178" s="234" t="s">
        <v>2659</v>
      </c>
      <c r="G178" s="235" t="s">
        <v>287</v>
      </c>
      <c r="H178" s="236">
        <v>15</v>
      </c>
      <c r="I178" s="237"/>
      <c r="J178" s="238">
        <f>ROUND(I178*H178,2)</f>
        <v>0</v>
      </c>
      <c r="K178" s="239"/>
      <c r="L178" s="41"/>
      <c r="M178" s="240" t="s">
        <v>1</v>
      </c>
      <c r="N178" s="241" t="s">
        <v>39</v>
      </c>
      <c r="O178" s="88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412</v>
      </c>
      <c r="AT178" s="216" t="s">
        <v>408</v>
      </c>
      <c r="AU178" s="216" t="s">
        <v>81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412</v>
      </c>
      <c r="BM178" s="216" t="s">
        <v>2660</v>
      </c>
    </row>
    <row r="179" spans="1:65" s="2" customFormat="1" ht="44.25" customHeight="1">
      <c r="A179" s="35"/>
      <c r="B179" s="36"/>
      <c r="C179" s="203" t="s">
        <v>996</v>
      </c>
      <c r="D179" s="203" t="s">
        <v>190</v>
      </c>
      <c r="E179" s="204" t="s">
        <v>2661</v>
      </c>
      <c r="F179" s="205" t="s">
        <v>2662</v>
      </c>
      <c r="G179" s="206" t="s">
        <v>287</v>
      </c>
      <c r="H179" s="207">
        <v>1</v>
      </c>
      <c r="I179" s="208"/>
      <c r="J179" s="209">
        <f>ROUND(I179*H179,2)</f>
        <v>0</v>
      </c>
      <c r="K179" s="210"/>
      <c r="L179" s="211"/>
      <c r="M179" s="212" t="s">
        <v>1</v>
      </c>
      <c r="N179" s="213" t="s">
        <v>39</v>
      </c>
      <c r="O179" s="88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6" t="s">
        <v>316</v>
      </c>
      <c r="AT179" s="216" t="s">
        <v>190</v>
      </c>
      <c r="AU179" s="216" t="s">
        <v>81</v>
      </c>
      <c r="AY179" s="14" t="s">
        <v>194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4" t="s">
        <v>81</v>
      </c>
      <c r="BK179" s="217">
        <f>ROUND(I179*H179,2)</f>
        <v>0</v>
      </c>
      <c r="BL179" s="14" t="s">
        <v>316</v>
      </c>
      <c r="BM179" s="216" t="s">
        <v>2663</v>
      </c>
    </row>
    <row r="180" spans="1:65" s="2" customFormat="1" ht="44.25" customHeight="1">
      <c r="A180" s="35"/>
      <c r="B180" s="36"/>
      <c r="C180" s="203" t="s">
        <v>977</v>
      </c>
      <c r="D180" s="203" t="s">
        <v>190</v>
      </c>
      <c r="E180" s="204" t="s">
        <v>2664</v>
      </c>
      <c r="F180" s="205" t="s">
        <v>2665</v>
      </c>
      <c r="G180" s="206" t="s">
        <v>287</v>
      </c>
      <c r="H180" s="207">
        <v>10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39</v>
      </c>
      <c r="O180" s="88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6" t="s">
        <v>316</v>
      </c>
      <c r="AT180" s="216" t="s">
        <v>190</v>
      </c>
      <c r="AU180" s="216" t="s">
        <v>81</v>
      </c>
      <c r="AY180" s="14" t="s">
        <v>194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4" t="s">
        <v>81</v>
      </c>
      <c r="BK180" s="217">
        <f>ROUND(I180*H180,2)</f>
        <v>0</v>
      </c>
      <c r="BL180" s="14" t="s">
        <v>316</v>
      </c>
      <c r="BM180" s="216" t="s">
        <v>2666</v>
      </c>
    </row>
    <row r="181" spans="1:65" s="2" customFormat="1" ht="44.25" customHeight="1">
      <c r="A181" s="35"/>
      <c r="B181" s="36"/>
      <c r="C181" s="203" t="s">
        <v>981</v>
      </c>
      <c r="D181" s="203" t="s">
        <v>190</v>
      </c>
      <c r="E181" s="204" t="s">
        <v>2667</v>
      </c>
      <c r="F181" s="205" t="s">
        <v>2668</v>
      </c>
      <c r="G181" s="206" t="s">
        <v>287</v>
      </c>
      <c r="H181" s="207">
        <v>4</v>
      </c>
      <c r="I181" s="208"/>
      <c r="J181" s="209">
        <f>ROUND(I181*H181,2)</f>
        <v>0</v>
      </c>
      <c r="K181" s="210"/>
      <c r="L181" s="211"/>
      <c r="M181" s="212" t="s">
        <v>1</v>
      </c>
      <c r="N181" s="213" t="s">
        <v>39</v>
      </c>
      <c r="O181" s="8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316</v>
      </c>
      <c r="AT181" s="216" t="s">
        <v>190</v>
      </c>
      <c r="AU181" s="216" t="s">
        <v>81</v>
      </c>
      <c r="AY181" s="14" t="s">
        <v>194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81</v>
      </c>
      <c r="BK181" s="217">
        <f>ROUND(I181*H181,2)</f>
        <v>0</v>
      </c>
      <c r="BL181" s="14" t="s">
        <v>316</v>
      </c>
      <c r="BM181" s="216" t="s">
        <v>2669</v>
      </c>
    </row>
    <row r="182" spans="1:65" s="2" customFormat="1" ht="21.75" customHeight="1">
      <c r="A182" s="35"/>
      <c r="B182" s="36"/>
      <c r="C182" s="232" t="s">
        <v>989</v>
      </c>
      <c r="D182" s="232" t="s">
        <v>408</v>
      </c>
      <c r="E182" s="233" t="s">
        <v>1569</v>
      </c>
      <c r="F182" s="234" t="s">
        <v>1570</v>
      </c>
      <c r="G182" s="235" t="s">
        <v>287</v>
      </c>
      <c r="H182" s="236">
        <v>64</v>
      </c>
      <c r="I182" s="237"/>
      <c r="J182" s="238">
        <f>ROUND(I182*H182,2)</f>
        <v>0</v>
      </c>
      <c r="K182" s="239"/>
      <c r="L182" s="41"/>
      <c r="M182" s="240" t="s">
        <v>1</v>
      </c>
      <c r="N182" s="241" t="s">
        <v>39</v>
      </c>
      <c r="O182" s="8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412</v>
      </c>
      <c r="AT182" s="216" t="s">
        <v>408</v>
      </c>
      <c r="AU182" s="216" t="s">
        <v>81</v>
      </c>
      <c r="AY182" s="14" t="s">
        <v>194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81</v>
      </c>
      <c r="BK182" s="217">
        <f>ROUND(I182*H182,2)</f>
        <v>0</v>
      </c>
      <c r="BL182" s="14" t="s">
        <v>412</v>
      </c>
      <c r="BM182" s="216" t="s">
        <v>1571</v>
      </c>
    </row>
    <row r="183" spans="1:65" s="2" customFormat="1" ht="44.25" customHeight="1">
      <c r="A183" s="35"/>
      <c r="B183" s="36"/>
      <c r="C183" s="232" t="s">
        <v>973</v>
      </c>
      <c r="D183" s="232" t="s">
        <v>408</v>
      </c>
      <c r="E183" s="233" t="s">
        <v>2670</v>
      </c>
      <c r="F183" s="234" t="s">
        <v>2671</v>
      </c>
      <c r="G183" s="235" t="s">
        <v>287</v>
      </c>
      <c r="H183" s="236">
        <v>1</v>
      </c>
      <c r="I183" s="237"/>
      <c r="J183" s="238">
        <f>ROUND(I183*H183,2)</f>
        <v>0</v>
      </c>
      <c r="K183" s="239"/>
      <c r="L183" s="41"/>
      <c r="M183" s="240" t="s">
        <v>1</v>
      </c>
      <c r="N183" s="241" t="s">
        <v>39</v>
      </c>
      <c r="O183" s="8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412</v>
      </c>
      <c r="AT183" s="216" t="s">
        <v>408</v>
      </c>
      <c r="AU183" s="216" t="s">
        <v>81</v>
      </c>
      <c r="AY183" s="14" t="s">
        <v>194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81</v>
      </c>
      <c r="BK183" s="217">
        <f>ROUND(I183*H183,2)</f>
        <v>0</v>
      </c>
      <c r="BL183" s="14" t="s">
        <v>412</v>
      </c>
      <c r="BM183" s="216" t="s">
        <v>2672</v>
      </c>
    </row>
    <row r="184" spans="1:65" s="2" customFormat="1" ht="55.5" customHeight="1">
      <c r="A184" s="35"/>
      <c r="B184" s="36"/>
      <c r="C184" s="203" t="s">
        <v>985</v>
      </c>
      <c r="D184" s="203" t="s">
        <v>190</v>
      </c>
      <c r="E184" s="204" t="s">
        <v>2673</v>
      </c>
      <c r="F184" s="205" t="s">
        <v>2674</v>
      </c>
      <c r="G184" s="206" t="s">
        <v>287</v>
      </c>
      <c r="H184" s="207">
        <v>1</v>
      </c>
      <c r="I184" s="208"/>
      <c r="J184" s="209">
        <f>ROUND(I184*H184,2)</f>
        <v>0</v>
      </c>
      <c r="K184" s="210"/>
      <c r="L184" s="211"/>
      <c r="M184" s="212" t="s">
        <v>1</v>
      </c>
      <c r="N184" s="213" t="s">
        <v>39</v>
      </c>
      <c r="O184" s="8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316</v>
      </c>
      <c r="AT184" s="216" t="s">
        <v>190</v>
      </c>
      <c r="AU184" s="216" t="s">
        <v>81</v>
      </c>
      <c r="AY184" s="14" t="s">
        <v>194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81</v>
      </c>
      <c r="BK184" s="217">
        <f>ROUND(I184*H184,2)</f>
        <v>0</v>
      </c>
      <c r="BL184" s="14" t="s">
        <v>316</v>
      </c>
      <c r="BM184" s="216" t="s">
        <v>2675</v>
      </c>
    </row>
    <row r="185" spans="1:65" s="2" customFormat="1" ht="16.5" customHeight="1">
      <c r="A185" s="35"/>
      <c r="B185" s="36"/>
      <c r="C185" s="232" t="s">
        <v>838</v>
      </c>
      <c r="D185" s="232" t="s">
        <v>408</v>
      </c>
      <c r="E185" s="233" t="s">
        <v>2676</v>
      </c>
      <c r="F185" s="234" t="s">
        <v>2677</v>
      </c>
      <c r="G185" s="235" t="s">
        <v>287</v>
      </c>
      <c r="H185" s="236">
        <v>3</v>
      </c>
      <c r="I185" s="237"/>
      <c r="J185" s="238">
        <f>ROUND(I185*H185,2)</f>
        <v>0</v>
      </c>
      <c r="K185" s="239"/>
      <c r="L185" s="41"/>
      <c r="M185" s="240" t="s">
        <v>1</v>
      </c>
      <c r="N185" s="241" t="s">
        <v>39</v>
      </c>
      <c r="O185" s="88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6" t="s">
        <v>634</v>
      </c>
      <c r="AT185" s="216" t="s">
        <v>408</v>
      </c>
      <c r="AU185" s="216" t="s">
        <v>81</v>
      </c>
      <c r="AY185" s="14" t="s">
        <v>194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4" t="s">
        <v>81</v>
      </c>
      <c r="BK185" s="217">
        <f>ROUND(I185*H185,2)</f>
        <v>0</v>
      </c>
      <c r="BL185" s="14" t="s">
        <v>634</v>
      </c>
      <c r="BM185" s="216" t="s">
        <v>2678</v>
      </c>
    </row>
    <row r="186" spans="1:65" s="2" customFormat="1" ht="33" customHeight="1">
      <c r="A186" s="35"/>
      <c r="B186" s="36"/>
      <c r="C186" s="203" t="s">
        <v>634</v>
      </c>
      <c r="D186" s="203" t="s">
        <v>190</v>
      </c>
      <c r="E186" s="204" t="s">
        <v>2679</v>
      </c>
      <c r="F186" s="205" t="s">
        <v>2680</v>
      </c>
      <c r="G186" s="206" t="s">
        <v>287</v>
      </c>
      <c r="H186" s="207">
        <v>3</v>
      </c>
      <c r="I186" s="208"/>
      <c r="J186" s="209">
        <f>ROUND(I186*H186,2)</f>
        <v>0</v>
      </c>
      <c r="K186" s="210"/>
      <c r="L186" s="211"/>
      <c r="M186" s="212" t="s">
        <v>1</v>
      </c>
      <c r="N186" s="213" t="s">
        <v>39</v>
      </c>
      <c r="O186" s="8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6" t="s">
        <v>316</v>
      </c>
      <c r="AT186" s="216" t="s">
        <v>190</v>
      </c>
      <c r="AU186" s="216" t="s">
        <v>81</v>
      </c>
      <c r="AY186" s="14" t="s">
        <v>194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4" t="s">
        <v>81</v>
      </c>
      <c r="BK186" s="217">
        <f>ROUND(I186*H186,2)</f>
        <v>0</v>
      </c>
      <c r="BL186" s="14" t="s">
        <v>316</v>
      </c>
      <c r="BM186" s="216" t="s">
        <v>2681</v>
      </c>
    </row>
    <row r="187" spans="1:65" s="2" customFormat="1" ht="21.75" customHeight="1">
      <c r="A187" s="35"/>
      <c r="B187" s="36"/>
      <c r="C187" s="232" t="s">
        <v>851</v>
      </c>
      <c r="D187" s="232" t="s">
        <v>408</v>
      </c>
      <c r="E187" s="233" t="s">
        <v>1083</v>
      </c>
      <c r="F187" s="234" t="s">
        <v>1084</v>
      </c>
      <c r="G187" s="235" t="s">
        <v>287</v>
      </c>
      <c r="H187" s="236">
        <v>2</v>
      </c>
      <c r="I187" s="237"/>
      <c r="J187" s="238">
        <f>ROUND(I187*H187,2)</f>
        <v>0</v>
      </c>
      <c r="K187" s="239"/>
      <c r="L187" s="41"/>
      <c r="M187" s="240" t="s">
        <v>1</v>
      </c>
      <c r="N187" s="241" t="s">
        <v>39</v>
      </c>
      <c r="O187" s="8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6" t="s">
        <v>634</v>
      </c>
      <c r="AT187" s="216" t="s">
        <v>408</v>
      </c>
      <c r="AU187" s="216" t="s">
        <v>81</v>
      </c>
      <c r="AY187" s="14" t="s">
        <v>194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4" t="s">
        <v>81</v>
      </c>
      <c r="BK187" s="217">
        <f>ROUND(I187*H187,2)</f>
        <v>0</v>
      </c>
      <c r="BL187" s="14" t="s">
        <v>634</v>
      </c>
      <c r="BM187" s="216" t="s">
        <v>2682</v>
      </c>
    </row>
    <row r="188" spans="1:65" s="2" customFormat="1" ht="66.75" customHeight="1">
      <c r="A188" s="35"/>
      <c r="B188" s="36"/>
      <c r="C188" s="203" t="s">
        <v>855</v>
      </c>
      <c r="D188" s="203" t="s">
        <v>190</v>
      </c>
      <c r="E188" s="204" t="s">
        <v>2683</v>
      </c>
      <c r="F188" s="205" t="s">
        <v>2684</v>
      </c>
      <c r="G188" s="206" t="s">
        <v>287</v>
      </c>
      <c r="H188" s="207">
        <v>2</v>
      </c>
      <c r="I188" s="208"/>
      <c r="J188" s="209">
        <f>ROUND(I188*H188,2)</f>
        <v>0</v>
      </c>
      <c r="K188" s="210"/>
      <c r="L188" s="211"/>
      <c r="M188" s="212" t="s">
        <v>1</v>
      </c>
      <c r="N188" s="213" t="s">
        <v>39</v>
      </c>
      <c r="O188" s="88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6" t="s">
        <v>316</v>
      </c>
      <c r="AT188" s="216" t="s">
        <v>190</v>
      </c>
      <c r="AU188" s="216" t="s">
        <v>81</v>
      </c>
      <c r="AY188" s="14" t="s">
        <v>194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4" t="s">
        <v>81</v>
      </c>
      <c r="BK188" s="217">
        <f>ROUND(I188*H188,2)</f>
        <v>0</v>
      </c>
      <c r="BL188" s="14" t="s">
        <v>316</v>
      </c>
      <c r="BM188" s="216" t="s">
        <v>2685</v>
      </c>
    </row>
    <row r="189" spans="1:65" s="2" customFormat="1" ht="21.75" customHeight="1">
      <c r="A189" s="35"/>
      <c r="B189" s="36"/>
      <c r="C189" s="232" t="s">
        <v>280</v>
      </c>
      <c r="D189" s="232" t="s">
        <v>408</v>
      </c>
      <c r="E189" s="233" t="s">
        <v>2686</v>
      </c>
      <c r="F189" s="234" t="s">
        <v>2687</v>
      </c>
      <c r="G189" s="235" t="s">
        <v>287</v>
      </c>
      <c r="H189" s="236">
        <v>1</v>
      </c>
      <c r="I189" s="237"/>
      <c r="J189" s="238">
        <f>ROUND(I189*H189,2)</f>
        <v>0</v>
      </c>
      <c r="K189" s="239"/>
      <c r="L189" s="41"/>
      <c r="M189" s="240" t="s">
        <v>1</v>
      </c>
      <c r="N189" s="241" t="s">
        <v>39</v>
      </c>
      <c r="O189" s="88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6" t="s">
        <v>412</v>
      </c>
      <c r="AT189" s="216" t="s">
        <v>408</v>
      </c>
      <c r="AU189" s="216" t="s">
        <v>81</v>
      </c>
      <c r="AY189" s="14" t="s">
        <v>194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4" t="s">
        <v>81</v>
      </c>
      <c r="BK189" s="217">
        <f>ROUND(I189*H189,2)</f>
        <v>0</v>
      </c>
      <c r="BL189" s="14" t="s">
        <v>412</v>
      </c>
      <c r="BM189" s="216" t="s">
        <v>2688</v>
      </c>
    </row>
    <row r="190" spans="1:65" s="2" customFormat="1" ht="33" customHeight="1">
      <c r="A190" s="35"/>
      <c r="B190" s="36"/>
      <c r="C190" s="203" t="s">
        <v>297</v>
      </c>
      <c r="D190" s="203" t="s">
        <v>190</v>
      </c>
      <c r="E190" s="204" t="s">
        <v>2689</v>
      </c>
      <c r="F190" s="205" t="s">
        <v>2690</v>
      </c>
      <c r="G190" s="206" t="s">
        <v>287</v>
      </c>
      <c r="H190" s="207">
        <v>1</v>
      </c>
      <c r="I190" s="208"/>
      <c r="J190" s="209">
        <f>ROUND(I190*H190,2)</f>
        <v>0</v>
      </c>
      <c r="K190" s="210"/>
      <c r="L190" s="211"/>
      <c r="M190" s="212" t="s">
        <v>1</v>
      </c>
      <c r="N190" s="213" t="s">
        <v>39</v>
      </c>
      <c r="O190" s="88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316</v>
      </c>
      <c r="AT190" s="216" t="s">
        <v>190</v>
      </c>
      <c r="AU190" s="216" t="s">
        <v>81</v>
      </c>
      <c r="AY190" s="14" t="s">
        <v>194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4" t="s">
        <v>81</v>
      </c>
      <c r="BK190" s="217">
        <f>ROUND(I190*H190,2)</f>
        <v>0</v>
      </c>
      <c r="BL190" s="14" t="s">
        <v>316</v>
      </c>
      <c r="BM190" s="216" t="s">
        <v>2691</v>
      </c>
    </row>
    <row r="191" spans="1:65" s="2" customFormat="1" ht="33" customHeight="1">
      <c r="A191" s="35"/>
      <c r="B191" s="36"/>
      <c r="C191" s="232" t="s">
        <v>301</v>
      </c>
      <c r="D191" s="232" t="s">
        <v>408</v>
      </c>
      <c r="E191" s="233" t="s">
        <v>2138</v>
      </c>
      <c r="F191" s="234" t="s">
        <v>2139</v>
      </c>
      <c r="G191" s="235" t="s">
        <v>287</v>
      </c>
      <c r="H191" s="236">
        <v>1</v>
      </c>
      <c r="I191" s="237"/>
      <c r="J191" s="238">
        <f>ROUND(I191*H191,2)</f>
        <v>0</v>
      </c>
      <c r="K191" s="239"/>
      <c r="L191" s="41"/>
      <c r="M191" s="240" t="s">
        <v>1</v>
      </c>
      <c r="N191" s="241" t="s">
        <v>39</v>
      </c>
      <c r="O191" s="8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634</v>
      </c>
      <c r="AT191" s="216" t="s">
        <v>408</v>
      </c>
      <c r="AU191" s="216" t="s">
        <v>81</v>
      </c>
      <c r="AY191" s="14" t="s">
        <v>194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81</v>
      </c>
      <c r="BK191" s="217">
        <f>ROUND(I191*H191,2)</f>
        <v>0</v>
      </c>
      <c r="BL191" s="14" t="s">
        <v>634</v>
      </c>
      <c r="BM191" s="216" t="s">
        <v>2692</v>
      </c>
    </row>
    <row r="192" spans="1:65" s="2" customFormat="1" ht="33" customHeight="1">
      <c r="A192" s="35"/>
      <c r="B192" s="36"/>
      <c r="C192" s="232" t="s">
        <v>305</v>
      </c>
      <c r="D192" s="232" t="s">
        <v>408</v>
      </c>
      <c r="E192" s="233" t="s">
        <v>2693</v>
      </c>
      <c r="F192" s="234" t="s">
        <v>2694</v>
      </c>
      <c r="G192" s="235" t="s">
        <v>287</v>
      </c>
      <c r="H192" s="236">
        <v>1</v>
      </c>
      <c r="I192" s="237"/>
      <c r="J192" s="238">
        <f>ROUND(I192*H192,2)</f>
        <v>0</v>
      </c>
      <c r="K192" s="239"/>
      <c r="L192" s="41"/>
      <c r="M192" s="240" t="s">
        <v>1</v>
      </c>
      <c r="N192" s="241" t="s">
        <v>39</v>
      </c>
      <c r="O192" s="8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412</v>
      </c>
      <c r="AT192" s="216" t="s">
        <v>408</v>
      </c>
      <c r="AU192" s="216" t="s">
        <v>81</v>
      </c>
      <c r="AY192" s="14" t="s">
        <v>194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81</v>
      </c>
      <c r="BK192" s="217">
        <f>ROUND(I192*H192,2)</f>
        <v>0</v>
      </c>
      <c r="BL192" s="14" t="s">
        <v>412</v>
      </c>
      <c r="BM192" s="216" t="s">
        <v>2695</v>
      </c>
    </row>
    <row r="193" spans="1:65" s="2" customFormat="1" ht="33" customHeight="1">
      <c r="A193" s="35"/>
      <c r="B193" s="36"/>
      <c r="C193" s="203" t="s">
        <v>309</v>
      </c>
      <c r="D193" s="203" t="s">
        <v>190</v>
      </c>
      <c r="E193" s="204" t="s">
        <v>2696</v>
      </c>
      <c r="F193" s="205" t="s">
        <v>2697</v>
      </c>
      <c r="G193" s="206" t="s">
        <v>287</v>
      </c>
      <c r="H193" s="207">
        <v>1</v>
      </c>
      <c r="I193" s="208"/>
      <c r="J193" s="209">
        <f>ROUND(I193*H193,2)</f>
        <v>0</v>
      </c>
      <c r="K193" s="210"/>
      <c r="L193" s="211"/>
      <c r="M193" s="212" t="s">
        <v>1</v>
      </c>
      <c r="N193" s="213" t="s">
        <v>39</v>
      </c>
      <c r="O193" s="8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6" t="s">
        <v>316</v>
      </c>
      <c r="AT193" s="216" t="s">
        <v>190</v>
      </c>
      <c r="AU193" s="216" t="s">
        <v>81</v>
      </c>
      <c r="AY193" s="14" t="s">
        <v>194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81</v>
      </c>
      <c r="BK193" s="217">
        <f>ROUND(I193*H193,2)</f>
        <v>0</v>
      </c>
      <c r="BL193" s="14" t="s">
        <v>316</v>
      </c>
      <c r="BM193" s="216" t="s">
        <v>2698</v>
      </c>
    </row>
    <row r="194" spans="1:65" s="2" customFormat="1" ht="21.75" customHeight="1">
      <c r="A194" s="35"/>
      <c r="B194" s="36"/>
      <c r="C194" s="232" t="s">
        <v>952</v>
      </c>
      <c r="D194" s="232" t="s">
        <v>408</v>
      </c>
      <c r="E194" s="233" t="s">
        <v>2699</v>
      </c>
      <c r="F194" s="234" t="s">
        <v>2700</v>
      </c>
      <c r="G194" s="235" t="s">
        <v>287</v>
      </c>
      <c r="H194" s="236">
        <v>11</v>
      </c>
      <c r="I194" s="237"/>
      <c r="J194" s="238">
        <f>ROUND(I194*H194,2)</f>
        <v>0</v>
      </c>
      <c r="K194" s="239"/>
      <c r="L194" s="41"/>
      <c r="M194" s="240" t="s">
        <v>1</v>
      </c>
      <c r="N194" s="241" t="s">
        <v>39</v>
      </c>
      <c r="O194" s="8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412</v>
      </c>
      <c r="AT194" s="216" t="s">
        <v>408</v>
      </c>
      <c r="AU194" s="216" t="s">
        <v>81</v>
      </c>
      <c r="AY194" s="14" t="s">
        <v>194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81</v>
      </c>
      <c r="BK194" s="217">
        <f>ROUND(I194*H194,2)</f>
        <v>0</v>
      </c>
      <c r="BL194" s="14" t="s">
        <v>412</v>
      </c>
      <c r="BM194" s="216" t="s">
        <v>2701</v>
      </c>
    </row>
    <row r="195" spans="1:65" s="2" customFormat="1" ht="21.75" customHeight="1">
      <c r="A195" s="35"/>
      <c r="B195" s="36"/>
      <c r="C195" s="232" t="s">
        <v>959</v>
      </c>
      <c r="D195" s="232" t="s">
        <v>408</v>
      </c>
      <c r="E195" s="233" t="s">
        <v>2702</v>
      </c>
      <c r="F195" s="234" t="s">
        <v>2703</v>
      </c>
      <c r="G195" s="235" t="s">
        <v>287</v>
      </c>
      <c r="H195" s="236">
        <v>8</v>
      </c>
      <c r="I195" s="237"/>
      <c r="J195" s="238">
        <f>ROUND(I195*H195,2)</f>
        <v>0</v>
      </c>
      <c r="K195" s="239"/>
      <c r="L195" s="41"/>
      <c r="M195" s="240" t="s">
        <v>1</v>
      </c>
      <c r="N195" s="241" t="s">
        <v>39</v>
      </c>
      <c r="O195" s="8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6" t="s">
        <v>412</v>
      </c>
      <c r="AT195" s="216" t="s">
        <v>408</v>
      </c>
      <c r="AU195" s="216" t="s">
        <v>81</v>
      </c>
      <c r="AY195" s="14" t="s">
        <v>194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81</v>
      </c>
      <c r="BK195" s="217">
        <f>ROUND(I195*H195,2)</f>
        <v>0</v>
      </c>
      <c r="BL195" s="14" t="s">
        <v>412</v>
      </c>
      <c r="BM195" s="216" t="s">
        <v>2704</v>
      </c>
    </row>
    <row r="196" spans="1:65" s="2" customFormat="1" ht="21.75" customHeight="1">
      <c r="A196" s="35"/>
      <c r="B196" s="36"/>
      <c r="C196" s="232" t="s">
        <v>1671</v>
      </c>
      <c r="D196" s="232" t="s">
        <v>408</v>
      </c>
      <c r="E196" s="233" t="s">
        <v>2705</v>
      </c>
      <c r="F196" s="234" t="s">
        <v>2706</v>
      </c>
      <c r="G196" s="235" t="s">
        <v>287</v>
      </c>
      <c r="H196" s="236">
        <v>22</v>
      </c>
      <c r="I196" s="237"/>
      <c r="J196" s="238">
        <f>ROUND(I196*H196,2)</f>
        <v>0</v>
      </c>
      <c r="K196" s="239"/>
      <c r="L196" s="41"/>
      <c r="M196" s="240" t="s">
        <v>1</v>
      </c>
      <c r="N196" s="241" t="s">
        <v>39</v>
      </c>
      <c r="O196" s="8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412</v>
      </c>
      <c r="AT196" s="216" t="s">
        <v>408</v>
      </c>
      <c r="AU196" s="216" t="s">
        <v>81</v>
      </c>
      <c r="AY196" s="14" t="s">
        <v>194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81</v>
      </c>
      <c r="BK196" s="217">
        <f>ROUND(I196*H196,2)</f>
        <v>0</v>
      </c>
      <c r="BL196" s="14" t="s">
        <v>412</v>
      </c>
      <c r="BM196" s="216" t="s">
        <v>2707</v>
      </c>
    </row>
    <row r="197" spans="1:65" s="2" customFormat="1" ht="16.5" customHeight="1">
      <c r="A197" s="35"/>
      <c r="B197" s="36"/>
      <c r="C197" s="232" t="s">
        <v>865</v>
      </c>
      <c r="D197" s="232" t="s">
        <v>408</v>
      </c>
      <c r="E197" s="233" t="s">
        <v>2708</v>
      </c>
      <c r="F197" s="234" t="s">
        <v>2709</v>
      </c>
      <c r="G197" s="235" t="s">
        <v>287</v>
      </c>
      <c r="H197" s="236">
        <v>2</v>
      </c>
      <c r="I197" s="237"/>
      <c r="J197" s="238">
        <f>ROUND(I197*H197,2)</f>
        <v>0</v>
      </c>
      <c r="K197" s="239"/>
      <c r="L197" s="41"/>
      <c r="M197" s="240" t="s">
        <v>1</v>
      </c>
      <c r="N197" s="241" t="s">
        <v>39</v>
      </c>
      <c r="O197" s="8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6" t="s">
        <v>412</v>
      </c>
      <c r="AT197" s="216" t="s">
        <v>408</v>
      </c>
      <c r="AU197" s="216" t="s">
        <v>81</v>
      </c>
      <c r="AY197" s="14" t="s">
        <v>194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81</v>
      </c>
      <c r="BK197" s="217">
        <f>ROUND(I197*H197,2)</f>
        <v>0</v>
      </c>
      <c r="BL197" s="14" t="s">
        <v>412</v>
      </c>
      <c r="BM197" s="216" t="s">
        <v>2710</v>
      </c>
    </row>
    <row r="198" spans="1:65" s="2" customFormat="1" ht="16.5" customHeight="1">
      <c r="A198" s="35"/>
      <c r="B198" s="36"/>
      <c r="C198" s="232" t="s">
        <v>338</v>
      </c>
      <c r="D198" s="232" t="s">
        <v>408</v>
      </c>
      <c r="E198" s="233" t="s">
        <v>2711</v>
      </c>
      <c r="F198" s="234" t="s">
        <v>2712</v>
      </c>
      <c r="G198" s="235" t="s">
        <v>287</v>
      </c>
      <c r="H198" s="236">
        <v>10</v>
      </c>
      <c r="I198" s="237"/>
      <c r="J198" s="238">
        <f>ROUND(I198*H198,2)</f>
        <v>0</v>
      </c>
      <c r="K198" s="239"/>
      <c r="L198" s="41"/>
      <c r="M198" s="240" t="s">
        <v>1</v>
      </c>
      <c r="N198" s="241" t="s">
        <v>39</v>
      </c>
      <c r="O198" s="88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412</v>
      </c>
      <c r="AT198" s="216" t="s">
        <v>408</v>
      </c>
      <c r="AU198" s="216" t="s">
        <v>81</v>
      </c>
      <c r="AY198" s="14" t="s">
        <v>194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81</v>
      </c>
      <c r="BK198" s="217">
        <f>ROUND(I198*H198,2)</f>
        <v>0</v>
      </c>
      <c r="BL198" s="14" t="s">
        <v>412</v>
      </c>
      <c r="BM198" s="216" t="s">
        <v>2713</v>
      </c>
    </row>
    <row r="199" spans="1:65" s="2" customFormat="1" ht="16.5" customHeight="1">
      <c r="A199" s="35"/>
      <c r="B199" s="36"/>
      <c r="C199" s="232" t="s">
        <v>342</v>
      </c>
      <c r="D199" s="232" t="s">
        <v>408</v>
      </c>
      <c r="E199" s="233" t="s">
        <v>2714</v>
      </c>
      <c r="F199" s="234" t="s">
        <v>2715</v>
      </c>
      <c r="G199" s="235" t="s">
        <v>665</v>
      </c>
      <c r="H199" s="236">
        <v>6.15</v>
      </c>
      <c r="I199" s="237"/>
      <c r="J199" s="238">
        <f>ROUND(I199*H199,2)</f>
        <v>0</v>
      </c>
      <c r="K199" s="239"/>
      <c r="L199" s="41"/>
      <c r="M199" s="240" t="s">
        <v>1</v>
      </c>
      <c r="N199" s="241" t="s">
        <v>39</v>
      </c>
      <c r="O199" s="88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6" t="s">
        <v>201</v>
      </c>
      <c r="AT199" s="216" t="s">
        <v>408</v>
      </c>
      <c r="AU199" s="216" t="s">
        <v>81</v>
      </c>
      <c r="AY199" s="14" t="s">
        <v>194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4" t="s">
        <v>81</v>
      </c>
      <c r="BK199" s="217">
        <f>ROUND(I199*H199,2)</f>
        <v>0</v>
      </c>
      <c r="BL199" s="14" t="s">
        <v>201</v>
      </c>
      <c r="BM199" s="216" t="s">
        <v>2716</v>
      </c>
    </row>
    <row r="200" spans="1:65" s="2" customFormat="1" ht="16.5" customHeight="1">
      <c r="A200" s="35"/>
      <c r="B200" s="36"/>
      <c r="C200" s="203" t="s">
        <v>346</v>
      </c>
      <c r="D200" s="203" t="s">
        <v>190</v>
      </c>
      <c r="E200" s="204" t="s">
        <v>2717</v>
      </c>
      <c r="F200" s="205" t="s">
        <v>2718</v>
      </c>
      <c r="G200" s="206" t="s">
        <v>1395</v>
      </c>
      <c r="H200" s="207">
        <v>12.915</v>
      </c>
      <c r="I200" s="208"/>
      <c r="J200" s="209">
        <f>ROUND(I200*H200,2)</f>
        <v>0</v>
      </c>
      <c r="K200" s="210"/>
      <c r="L200" s="211"/>
      <c r="M200" s="212" t="s">
        <v>1</v>
      </c>
      <c r="N200" s="213" t="s">
        <v>39</v>
      </c>
      <c r="O200" s="88"/>
      <c r="P200" s="214">
        <f>O200*H200</f>
        <v>0</v>
      </c>
      <c r="Q200" s="214">
        <v>1</v>
      </c>
      <c r="R200" s="214">
        <f>Q200*H200</f>
        <v>12.915</v>
      </c>
      <c r="S200" s="214">
        <v>0</v>
      </c>
      <c r="T200" s="21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6" t="s">
        <v>200</v>
      </c>
      <c r="AT200" s="216" t="s">
        <v>190</v>
      </c>
      <c r="AU200" s="216" t="s">
        <v>81</v>
      </c>
      <c r="AY200" s="14" t="s">
        <v>194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4" t="s">
        <v>81</v>
      </c>
      <c r="BK200" s="217">
        <f>ROUND(I200*H200,2)</f>
        <v>0</v>
      </c>
      <c r="BL200" s="14" t="s">
        <v>201</v>
      </c>
      <c r="BM200" s="216" t="s">
        <v>2719</v>
      </c>
    </row>
    <row r="201" spans="1:65" s="2" customFormat="1" ht="33" customHeight="1">
      <c r="A201" s="35"/>
      <c r="B201" s="36"/>
      <c r="C201" s="232" t="s">
        <v>350</v>
      </c>
      <c r="D201" s="232" t="s">
        <v>408</v>
      </c>
      <c r="E201" s="233" t="s">
        <v>1204</v>
      </c>
      <c r="F201" s="234" t="s">
        <v>1666</v>
      </c>
      <c r="G201" s="235" t="s">
        <v>287</v>
      </c>
      <c r="H201" s="236">
        <v>1</v>
      </c>
      <c r="I201" s="237"/>
      <c r="J201" s="238">
        <f>ROUND(I201*H201,2)</f>
        <v>0</v>
      </c>
      <c r="K201" s="239"/>
      <c r="L201" s="41"/>
      <c r="M201" s="240" t="s">
        <v>1</v>
      </c>
      <c r="N201" s="241" t="s">
        <v>39</v>
      </c>
      <c r="O201" s="88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6" t="s">
        <v>412</v>
      </c>
      <c r="AT201" s="216" t="s">
        <v>408</v>
      </c>
      <c r="AU201" s="216" t="s">
        <v>81</v>
      </c>
      <c r="AY201" s="14" t="s">
        <v>194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4" t="s">
        <v>81</v>
      </c>
      <c r="BK201" s="217">
        <f>ROUND(I201*H201,2)</f>
        <v>0</v>
      </c>
      <c r="BL201" s="14" t="s">
        <v>412</v>
      </c>
      <c r="BM201" s="216" t="s">
        <v>1667</v>
      </c>
    </row>
    <row r="202" spans="1:65" s="2" customFormat="1" ht="33" customHeight="1">
      <c r="A202" s="35"/>
      <c r="B202" s="36"/>
      <c r="C202" s="232" t="s">
        <v>354</v>
      </c>
      <c r="D202" s="232" t="s">
        <v>408</v>
      </c>
      <c r="E202" s="233" t="s">
        <v>1668</v>
      </c>
      <c r="F202" s="234" t="s">
        <v>1669</v>
      </c>
      <c r="G202" s="235" t="s">
        <v>287</v>
      </c>
      <c r="H202" s="236">
        <v>7</v>
      </c>
      <c r="I202" s="237"/>
      <c r="J202" s="238">
        <f>ROUND(I202*H202,2)</f>
        <v>0</v>
      </c>
      <c r="K202" s="239"/>
      <c r="L202" s="41"/>
      <c r="M202" s="240" t="s">
        <v>1</v>
      </c>
      <c r="N202" s="241" t="s">
        <v>39</v>
      </c>
      <c r="O202" s="88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6" t="s">
        <v>412</v>
      </c>
      <c r="AT202" s="216" t="s">
        <v>408</v>
      </c>
      <c r="AU202" s="216" t="s">
        <v>81</v>
      </c>
      <c r="AY202" s="14" t="s">
        <v>194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4" t="s">
        <v>81</v>
      </c>
      <c r="BK202" s="217">
        <f>ROUND(I202*H202,2)</f>
        <v>0</v>
      </c>
      <c r="BL202" s="14" t="s">
        <v>412</v>
      </c>
      <c r="BM202" s="216" t="s">
        <v>1670</v>
      </c>
    </row>
    <row r="203" spans="1:65" s="2" customFormat="1" ht="21.75" customHeight="1">
      <c r="A203" s="35"/>
      <c r="B203" s="36"/>
      <c r="C203" s="232" t="s">
        <v>359</v>
      </c>
      <c r="D203" s="232" t="s">
        <v>408</v>
      </c>
      <c r="E203" s="233" t="s">
        <v>1678</v>
      </c>
      <c r="F203" s="234" t="s">
        <v>1679</v>
      </c>
      <c r="G203" s="235" t="s">
        <v>287</v>
      </c>
      <c r="H203" s="236">
        <v>2</v>
      </c>
      <c r="I203" s="237"/>
      <c r="J203" s="238">
        <f>ROUND(I203*H203,2)</f>
        <v>0</v>
      </c>
      <c r="K203" s="239"/>
      <c r="L203" s="41"/>
      <c r="M203" s="240" t="s">
        <v>1</v>
      </c>
      <c r="N203" s="241" t="s">
        <v>39</v>
      </c>
      <c r="O203" s="88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6" t="s">
        <v>412</v>
      </c>
      <c r="AT203" s="216" t="s">
        <v>408</v>
      </c>
      <c r="AU203" s="216" t="s">
        <v>81</v>
      </c>
      <c r="AY203" s="14" t="s">
        <v>194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4" t="s">
        <v>81</v>
      </c>
      <c r="BK203" s="217">
        <f>ROUND(I203*H203,2)</f>
        <v>0</v>
      </c>
      <c r="BL203" s="14" t="s">
        <v>412</v>
      </c>
      <c r="BM203" s="216" t="s">
        <v>1680</v>
      </c>
    </row>
    <row r="204" spans="1:65" s="2" customFormat="1" ht="21.75" customHeight="1">
      <c r="A204" s="35"/>
      <c r="B204" s="36"/>
      <c r="C204" s="232" t="s">
        <v>363</v>
      </c>
      <c r="D204" s="232" t="s">
        <v>408</v>
      </c>
      <c r="E204" s="233" t="s">
        <v>2720</v>
      </c>
      <c r="F204" s="234" t="s">
        <v>2721</v>
      </c>
      <c r="G204" s="235" t="s">
        <v>287</v>
      </c>
      <c r="H204" s="236">
        <v>15</v>
      </c>
      <c r="I204" s="237"/>
      <c r="J204" s="238">
        <f>ROUND(I204*H204,2)</f>
        <v>0</v>
      </c>
      <c r="K204" s="239"/>
      <c r="L204" s="41"/>
      <c r="M204" s="240" t="s">
        <v>1</v>
      </c>
      <c r="N204" s="241" t="s">
        <v>39</v>
      </c>
      <c r="O204" s="88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6" t="s">
        <v>412</v>
      </c>
      <c r="AT204" s="216" t="s">
        <v>408</v>
      </c>
      <c r="AU204" s="216" t="s">
        <v>81</v>
      </c>
      <c r="AY204" s="14" t="s">
        <v>194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4" t="s">
        <v>81</v>
      </c>
      <c r="BK204" s="217">
        <f>ROUND(I204*H204,2)</f>
        <v>0</v>
      </c>
      <c r="BL204" s="14" t="s">
        <v>412</v>
      </c>
      <c r="BM204" s="216" t="s">
        <v>2722</v>
      </c>
    </row>
    <row r="205" spans="1:65" s="2" customFormat="1" ht="16.5" customHeight="1">
      <c r="A205" s="35"/>
      <c r="B205" s="36"/>
      <c r="C205" s="232" t="s">
        <v>367</v>
      </c>
      <c r="D205" s="232" t="s">
        <v>408</v>
      </c>
      <c r="E205" s="233" t="s">
        <v>1102</v>
      </c>
      <c r="F205" s="234" t="s">
        <v>1681</v>
      </c>
      <c r="G205" s="235" t="s">
        <v>1020</v>
      </c>
      <c r="H205" s="236">
        <v>36</v>
      </c>
      <c r="I205" s="237"/>
      <c r="J205" s="238">
        <f>ROUND(I205*H205,2)</f>
        <v>0</v>
      </c>
      <c r="K205" s="239"/>
      <c r="L205" s="41"/>
      <c r="M205" s="240" t="s">
        <v>1</v>
      </c>
      <c r="N205" s="241" t="s">
        <v>39</v>
      </c>
      <c r="O205" s="88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6" t="s">
        <v>412</v>
      </c>
      <c r="AT205" s="216" t="s">
        <v>408</v>
      </c>
      <c r="AU205" s="216" t="s">
        <v>81</v>
      </c>
      <c r="AY205" s="14" t="s">
        <v>194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4" t="s">
        <v>81</v>
      </c>
      <c r="BK205" s="217">
        <f>ROUND(I205*H205,2)</f>
        <v>0</v>
      </c>
      <c r="BL205" s="14" t="s">
        <v>412</v>
      </c>
      <c r="BM205" s="216" t="s">
        <v>1682</v>
      </c>
    </row>
    <row r="206" spans="1:65" s="2" customFormat="1" ht="21.75" customHeight="1">
      <c r="A206" s="35"/>
      <c r="B206" s="36"/>
      <c r="C206" s="232" t="s">
        <v>371</v>
      </c>
      <c r="D206" s="232" t="s">
        <v>408</v>
      </c>
      <c r="E206" s="233" t="s">
        <v>2723</v>
      </c>
      <c r="F206" s="234" t="s">
        <v>2724</v>
      </c>
      <c r="G206" s="235" t="s">
        <v>1020</v>
      </c>
      <c r="H206" s="236">
        <v>36</v>
      </c>
      <c r="I206" s="237"/>
      <c r="J206" s="238">
        <f>ROUND(I206*H206,2)</f>
        <v>0</v>
      </c>
      <c r="K206" s="239"/>
      <c r="L206" s="41"/>
      <c r="M206" s="240" t="s">
        <v>1</v>
      </c>
      <c r="N206" s="241" t="s">
        <v>39</v>
      </c>
      <c r="O206" s="88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6" t="s">
        <v>412</v>
      </c>
      <c r="AT206" s="216" t="s">
        <v>408</v>
      </c>
      <c r="AU206" s="216" t="s">
        <v>81</v>
      </c>
      <c r="AY206" s="14" t="s">
        <v>194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4" t="s">
        <v>81</v>
      </c>
      <c r="BK206" s="217">
        <f>ROUND(I206*H206,2)</f>
        <v>0</v>
      </c>
      <c r="BL206" s="14" t="s">
        <v>412</v>
      </c>
      <c r="BM206" s="216" t="s">
        <v>2725</v>
      </c>
    </row>
    <row r="207" spans="1:65" s="2" customFormat="1" ht="16.5" customHeight="1">
      <c r="A207" s="35"/>
      <c r="B207" s="36"/>
      <c r="C207" s="232" t="s">
        <v>375</v>
      </c>
      <c r="D207" s="232" t="s">
        <v>408</v>
      </c>
      <c r="E207" s="233" t="s">
        <v>1208</v>
      </c>
      <c r="F207" s="234" t="s">
        <v>1683</v>
      </c>
      <c r="G207" s="235" t="s">
        <v>1020</v>
      </c>
      <c r="H207" s="236">
        <v>24</v>
      </c>
      <c r="I207" s="237"/>
      <c r="J207" s="238">
        <f>ROUND(I207*H207,2)</f>
        <v>0</v>
      </c>
      <c r="K207" s="239"/>
      <c r="L207" s="41"/>
      <c r="M207" s="240" t="s">
        <v>1</v>
      </c>
      <c r="N207" s="241" t="s">
        <v>39</v>
      </c>
      <c r="O207" s="88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6" t="s">
        <v>412</v>
      </c>
      <c r="AT207" s="216" t="s">
        <v>408</v>
      </c>
      <c r="AU207" s="216" t="s">
        <v>81</v>
      </c>
      <c r="AY207" s="14" t="s">
        <v>194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4" t="s">
        <v>81</v>
      </c>
      <c r="BK207" s="217">
        <f>ROUND(I207*H207,2)</f>
        <v>0</v>
      </c>
      <c r="BL207" s="14" t="s">
        <v>412</v>
      </c>
      <c r="BM207" s="216" t="s">
        <v>1684</v>
      </c>
    </row>
    <row r="208" spans="1:65" s="2" customFormat="1" ht="16.5" customHeight="1">
      <c r="A208" s="35"/>
      <c r="B208" s="36"/>
      <c r="C208" s="232" t="s">
        <v>379</v>
      </c>
      <c r="D208" s="232" t="s">
        <v>408</v>
      </c>
      <c r="E208" s="233" t="s">
        <v>1105</v>
      </c>
      <c r="F208" s="234" t="s">
        <v>1685</v>
      </c>
      <c r="G208" s="235" t="s">
        <v>1020</v>
      </c>
      <c r="H208" s="236">
        <v>12</v>
      </c>
      <c r="I208" s="237"/>
      <c r="J208" s="238">
        <f>ROUND(I208*H208,2)</f>
        <v>0</v>
      </c>
      <c r="K208" s="239"/>
      <c r="L208" s="41"/>
      <c r="M208" s="240" t="s">
        <v>1</v>
      </c>
      <c r="N208" s="241" t="s">
        <v>39</v>
      </c>
      <c r="O208" s="88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6" t="s">
        <v>412</v>
      </c>
      <c r="AT208" s="216" t="s">
        <v>408</v>
      </c>
      <c r="AU208" s="216" t="s">
        <v>81</v>
      </c>
      <c r="AY208" s="14" t="s">
        <v>194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4" t="s">
        <v>81</v>
      </c>
      <c r="BK208" s="217">
        <f>ROUND(I208*H208,2)</f>
        <v>0</v>
      </c>
      <c r="BL208" s="14" t="s">
        <v>412</v>
      </c>
      <c r="BM208" s="216" t="s">
        <v>1686</v>
      </c>
    </row>
    <row r="209" spans="1:65" s="2" customFormat="1" ht="21.75" customHeight="1">
      <c r="A209" s="35"/>
      <c r="B209" s="36"/>
      <c r="C209" s="232" t="s">
        <v>383</v>
      </c>
      <c r="D209" s="232" t="s">
        <v>408</v>
      </c>
      <c r="E209" s="233" t="s">
        <v>1108</v>
      </c>
      <c r="F209" s="234" t="s">
        <v>1687</v>
      </c>
      <c r="G209" s="235" t="s">
        <v>1020</v>
      </c>
      <c r="H209" s="236">
        <v>12</v>
      </c>
      <c r="I209" s="237"/>
      <c r="J209" s="238">
        <f>ROUND(I209*H209,2)</f>
        <v>0</v>
      </c>
      <c r="K209" s="239"/>
      <c r="L209" s="41"/>
      <c r="M209" s="240" t="s">
        <v>1</v>
      </c>
      <c r="N209" s="241" t="s">
        <v>39</v>
      </c>
      <c r="O209" s="88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6" t="s">
        <v>412</v>
      </c>
      <c r="AT209" s="216" t="s">
        <v>408</v>
      </c>
      <c r="AU209" s="216" t="s">
        <v>81</v>
      </c>
      <c r="AY209" s="14" t="s">
        <v>194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4" t="s">
        <v>81</v>
      </c>
      <c r="BK209" s="217">
        <f>ROUND(I209*H209,2)</f>
        <v>0</v>
      </c>
      <c r="BL209" s="14" t="s">
        <v>412</v>
      </c>
      <c r="BM209" s="216" t="s">
        <v>1688</v>
      </c>
    </row>
    <row r="210" spans="1:65" s="2" customFormat="1" ht="21.75" customHeight="1">
      <c r="A210" s="35"/>
      <c r="B210" s="36"/>
      <c r="C210" s="232" t="s">
        <v>387</v>
      </c>
      <c r="D210" s="232" t="s">
        <v>408</v>
      </c>
      <c r="E210" s="233" t="s">
        <v>2232</v>
      </c>
      <c r="F210" s="234" t="s">
        <v>2233</v>
      </c>
      <c r="G210" s="235" t="s">
        <v>1020</v>
      </c>
      <c r="H210" s="236">
        <v>55</v>
      </c>
      <c r="I210" s="237"/>
      <c r="J210" s="238">
        <f>ROUND(I210*H210,2)</f>
        <v>0</v>
      </c>
      <c r="K210" s="239"/>
      <c r="L210" s="41"/>
      <c r="M210" s="240" t="s">
        <v>1</v>
      </c>
      <c r="N210" s="241" t="s">
        <v>39</v>
      </c>
      <c r="O210" s="88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6" t="s">
        <v>412</v>
      </c>
      <c r="AT210" s="216" t="s">
        <v>408</v>
      </c>
      <c r="AU210" s="216" t="s">
        <v>81</v>
      </c>
      <c r="AY210" s="14" t="s">
        <v>194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4" t="s">
        <v>81</v>
      </c>
      <c r="BK210" s="217">
        <f>ROUND(I210*H210,2)</f>
        <v>0</v>
      </c>
      <c r="BL210" s="14" t="s">
        <v>412</v>
      </c>
      <c r="BM210" s="216" t="s">
        <v>2419</v>
      </c>
    </row>
    <row r="211" spans="1:65" s="2" customFormat="1" ht="33" customHeight="1">
      <c r="A211" s="35"/>
      <c r="B211" s="36"/>
      <c r="C211" s="232" t="s">
        <v>445</v>
      </c>
      <c r="D211" s="232" t="s">
        <v>408</v>
      </c>
      <c r="E211" s="233" t="s">
        <v>2726</v>
      </c>
      <c r="F211" s="234" t="s">
        <v>2727</v>
      </c>
      <c r="G211" s="235" t="s">
        <v>714</v>
      </c>
      <c r="H211" s="236">
        <v>0.75</v>
      </c>
      <c r="I211" s="237"/>
      <c r="J211" s="238">
        <f>ROUND(I211*H211,2)</f>
        <v>0</v>
      </c>
      <c r="K211" s="239"/>
      <c r="L211" s="41"/>
      <c r="M211" s="240" t="s">
        <v>1</v>
      </c>
      <c r="N211" s="241" t="s">
        <v>39</v>
      </c>
      <c r="O211" s="88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6" t="s">
        <v>412</v>
      </c>
      <c r="AT211" s="216" t="s">
        <v>408</v>
      </c>
      <c r="AU211" s="216" t="s">
        <v>81</v>
      </c>
      <c r="AY211" s="14" t="s">
        <v>194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4" t="s">
        <v>81</v>
      </c>
      <c r="BK211" s="217">
        <f>ROUND(I211*H211,2)</f>
        <v>0</v>
      </c>
      <c r="BL211" s="14" t="s">
        <v>412</v>
      </c>
      <c r="BM211" s="216" t="s">
        <v>2728</v>
      </c>
    </row>
    <row r="212" spans="1:65" s="2" customFormat="1" ht="33" customHeight="1">
      <c r="A212" s="35"/>
      <c r="B212" s="36"/>
      <c r="C212" s="232" t="s">
        <v>449</v>
      </c>
      <c r="D212" s="232" t="s">
        <v>408</v>
      </c>
      <c r="E212" s="233" t="s">
        <v>1287</v>
      </c>
      <c r="F212" s="234" t="s">
        <v>1288</v>
      </c>
      <c r="G212" s="235" t="s">
        <v>193</v>
      </c>
      <c r="H212" s="236">
        <v>40</v>
      </c>
      <c r="I212" s="237"/>
      <c r="J212" s="238">
        <f>ROUND(I212*H212,2)</f>
        <v>0</v>
      </c>
      <c r="K212" s="239"/>
      <c r="L212" s="41"/>
      <c r="M212" s="240" t="s">
        <v>1</v>
      </c>
      <c r="N212" s="241" t="s">
        <v>39</v>
      </c>
      <c r="O212" s="88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6" t="s">
        <v>412</v>
      </c>
      <c r="AT212" s="216" t="s">
        <v>408</v>
      </c>
      <c r="AU212" s="216" t="s">
        <v>81</v>
      </c>
      <c r="AY212" s="14" t="s">
        <v>194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4" t="s">
        <v>81</v>
      </c>
      <c r="BK212" s="217">
        <f>ROUND(I212*H212,2)</f>
        <v>0</v>
      </c>
      <c r="BL212" s="14" t="s">
        <v>412</v>
      </c>
      <c r="BM212" s="216" t="s">
        <v>2729</v>
      </c>
    </row>
    <row r="213" spans="1:65" s="2" customFormat="1" ht="33" customHeight="1">
      <c r="A213" s="35"/>
      <c r="B213" s="36"/>
      <c r="C213" s="203" t="s">
        <v>453</v>
      </c>
      <c r="D213" s="203" t="s">
        <v>190</v>
      </c>
      <c r="E213" s="204" t="s">
        <v>1251</v>
      </c>
      <c r="F213" s="205" t="s">
        <v>1252</v>
      </c>
      <c r="G213" s="206" t="s">
        <v>287</v>
      </c>
      <c r="H213" s="207">
        <v>20</v>
      </c>
      <c r="I213" s="208"/>
      <c r="J213" s="209">
        <f>ROUND(I213*H213,2)</f>
        <v>0</v>
      </c>
      <c r="K213" s="210"/>
      <c r="L213" s="211"/>
      <c r="M213" s="212" t="s">
        <v>1</v>
      </c>
      <c r="N213" s="213" t="s">
        <v>39</v>
      </c>
      <c r="O213" s="88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6" t="s">
        <v>316</v>
      </c>
      <c r="AT213" s="216" t="s">
        <v>190</v>
      </c>
      <c r="AU213" s="216" t="s">
        <v>81</v>
      </c>
      <c r="AY213" s="14" t="s">
        <v>194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4" t="s">
        <v>81</v>
      </c>
      <c r="BK213" s="217">
        <f>ROUND(I213*H213,2)</f>
        <v>0</v>
      </c>
      <c r="BL213" s="14" t="s">
        <v>316</v>
      </c>
      <c r="BM213" s="216" t="s">
        <v>2730</v>
      </c>
    </row>
    <row r="214" spans="1:65" s="2" customFormat="1" ht="21.75" customHeight="1">
      <c r="A214" s="35"/>
      <c r="B214" s="36"/>
      <c r="C214" s="232" t="s">
        <v>457</v>
      </c>
      <c r="D214" s="232" t="s">
        <v>408</v>
      </c>
      <c r="E214" s="233" t="s">
        <v>2731</v>
      </c>
      <c r="F214" s="234" t="s">
        <v>1570</v>
      </c>
      <c r="G214" s="235" t="s">
        <v>287</v>
      </c>
      <c r="H214" s="236">
        <v>56</v>
      </c>
      <c r="I214" s="237"/>
      <c r="J214" s="238">
        <f>ROUND(I214*H214,2)</f>
        <v>0</v>
      </c>
      <c r="K214" s="239"/>
      <c r="L214" s="41"/>
      <c r="M214" s="240" t="s">
        <v>1</v>
      </c>
      <c r="N214" s="241" t="s">
        <v>39</v>
      </c>
      <c r="O214" s="88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6" t="s">
        <v>412</v>
      </c>
      <c r="AT214" s="216" t="s">
        <v>408</v>
      </c>
      <c r="AU214" s="216" t="s">
        <v>81</v>
      </c>
      <c r="AY214" s="14" t="s">
        <v>194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4" t="s">
        <v>81</v>
      </c>
      <c r="BK214" s="217">
        <f>ROUND(I214*H214,2)</f>
        <v>0</v>
      </c>
      <c r="BL214" s="14" t="s">
        <v>412</v>
      </c>
      <c r="BM214" s="216" t="s">
        <v>2732</v>
      </c>
    </row>
    <row r="215" spans="1:65" s="2" customFormat="1" ht="33" customHeight="1">
      <c r="A215" s="35"/>
      <c r="B215" s="36"/>
      <c r="C215" s="203" t="s">
        <v>461</v>
      </c>
      <c r="D215" s="203" t="s">
        <v>190</v>
      </c>
      <c r="E215" s="204" t="s">
        <v>2733</v>
      </c>
      <c r="F215" s="205" t="s">
        <v>2734</v>
      </c>
      <c r="G215" s="206" t="s">
        <v>287</v>
      </c>
      <c r="H215" s="207">
        <v>56</v>
      </c>
      <c r="I215" s="208"/>
      <c r="J215" s="209">
        <f>ROUND(I215*H215,2)</f>
        <v>0</v>
      </c>
      <c r="K215" s="210"/>
      <c r="L215" s="211"/>
      <c r="M215" s="212" t="s">
        <v>1</v>
      </c>
      <c r="N215" s="213" t="s">
        <v>39</v>
      </c>
      <c r="O215" s="88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6" t="s">
        <v>639</v>
      </c>
      <c r="AT215" s="216" t="s">
        <v>190</v>
      </c>
      <c r="AU215" s="216" t="s">
        <v>81</v>
      </c>
      <c r="AY215" s="14" t="s">
        <v>194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4" t="s">
        <v>81</v>
      </c>
      <c r="BK215" s="217">
        <f>ROUND(I215*H215,2)</f>
        <v>0</v>
      </c>
      <c r="BL215" s="14" t="s">
        <v>634</v>
      </c>
      <c r="BM215" s="216" t="s">
        <v>2735</v>
      </c>
    </row>
    <row r="216" spans="1:65" s="2" customFormat="1" ht="21.75" customHeight="1">
      <c r="A216" s="35"/>
      <c r="B216" s="36"/>
      <c r="C216" s="232" t="s">
        <v>465</v>
      </c>
      <c r="D216" s="232" t="s">
        <v>408</v>
      </c>
      <c r="E216" s="233" t="s">
        <v>2736</v>
      </c>
      <c r="F216" s="234" t="s">
        <v>1876</v>
      </c>
      <c r="G216" s="235" t="s">
        <v>1395</v>
      </c>
      <c r="H216" s="236">
        <v>7.42</v>
      </c>
      <c r="I216" s="237"/>
      <c r="J216" s="238">
        <f>ROUND(I216*H216,2)</f>
        <v>0</v>
      </c>
      <c r="K216" s="239"/>
      <c r="L216" s="41"/>
      <c r="M216" s="240" t="s">
        <v>1</v>
      </c>
      <c r="N216" s="241" t="s">
        <v>39</v>
      </c>
      <c r="O216" s="88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6" t="s">
        <v>412</v>
      </c>
      <c r="AT216" s="216" t="s">
        <v>408</v>
      </c>
      <c r="AU216" s="216" t="s">
        <v>81</v>
      </c>
      <c r="AY216" s="14" t="s">
        <v>194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4" t="s">
        <v>81</v>
      </c>
      <c r="BK216" s="217">
        <f>ROUND(I216*H216,2)</f>
        <v>0</v>
      </c>
      <c r="BL216" s="14" t="s">
        <v>412</v>
      </c>
      <c r="BM216" s="216" t="s">
        <v>1877</v>
      </c>
    </row>
    <row r="217" spans="1:65" s="2" customFormat="1" ht="33" customHeight="1">
      <c r="A217" s="35"/>
      <c r="B217" s="36"/>
      <c r="C217" s="232" t="s">
        <v>469</v>
      </c>
      <c r="D217" s="232" t="s">
        <v>408</v>
      </c>
      <c r="E217" s="233" t="s">
        <v>2737</v>
      </c>
      <c r="F217" s="234" t="s">
        <v>2738</v>
      </c>
      <c r="G217" s="235" t="s">
        <v>1395</v>
      </c>
      <c r="H217" s="236">
        <v>20.335</v>
      </c>
      <c r="I217" s="237"/>
      <c r="J217" s="238">
        <f>ROUND(I217*H217,2)</f>
        <v>0</v>
      </c>
      <c r="K217" s="239"/>
      <c r="L217" s="41"/>
      <c r="M217" s="254" t="s">
        <v>1</v>
      </c>
      <c r="N217" s="255" t="s">
        <v>39</v>
      </c>
      <c r="O217" s="244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6" t="s">
        <v>412</v>
      </c>
      <c r="AT217" s="216" t="s">
        <v>408</v>
      </c>
      <c r="AU217" s="216" t="s">
        <v>81</v>
      </c>
      <c r="AY217" s="14" t="s">
        <v>194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4" t="s">
        <v>81</v>
      </c>
      <c r="BK217" s="217">
        <f>ROUND(I217*H217,2)</f>
        <v>0</v>
      </c>
      <c r="BL217" s="14" t="s">
        <v>412</v>
      </c>
      <c r="BM217" s="216" t="s">
        <v>2739</v>
      </c>
    </row>
    <row r="218" spans="1:31" s="2" customFormat="1" ht="6.95" customHeight="1">
      <c r="A218" s="35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41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password="CC35" sheet="1" objects="1" scenarios="1" formatColumns="0" formatRows="0" autoFilter="0"/>
  <autoFilter ref="C120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2740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2741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ROUND(J125,2)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ROUND((SUM(BE125:BE141)),2)</f>
        <v>0</v>
      </c>
      <c r="G35" s="35"/>
      <c r="H35" s="35"/>
      <c r="I35" s="161">
        <v>0.21</v>
      </c>
      <c r="J35" s="160">
        <f>ROUND(((SUM(BE125:BE141))*I35),2)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ROUND((SUM(BF125:BF141)),2)</f>
        <v>0</v>
      </c>
      <c r="G36" s="35"/>
      <c r="H36" s="35"/>
      <c r="I36" s="161">
        <v>0.15</v>
      </c>
      <c r="J36" s="160">
        <f>ROUND(((SUM(BF125:BF141))*I36),2)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ROUND((SUM(BG125:BG141)),2)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ROUND((SUM(BH125:BH141)),2)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ROUND((SUM(BI125:BI141)),2)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2740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01-PS512269 - URS - PS 512269 ŽST Dolní Lipka - doplnění systému EOV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J125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2742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5"/>
      <c r="C100" s="186"/>
      <c r="D100" s="187" t="s">
        <v>1372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2" customFormat="1" ht="19.9" customHeight="1">
      <c r="A101" s="12"/>
      <c r="B101" s="247"/>
      <c r="C101" s="130"/>
      <c r="D101" s="248" t="s">
        <v>2743</v>
      </c>
      <c r="E101" s="249"/>
      <c r="F101" s="249"/>
      <c r="G101" s="249"/>
      <c r="H101" s="249"/>
      <c r="I101" s="249"/>
      <c r="J101" s="250">
        <f>J132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9" customFormat="1" ht="24.95" customHeight="1">
      <c r="A102" s="9"/>
      <c r="B102" s="185"/>
      <c r="C102" s="186"/>
      <c r="D102" s="187" t="s">
        <v>654</v>
      </c>
      <c r="E102" s="188"/>
      <c r="F102" s="188"/>
      <c r="G102" s="188"/>
      <c r="H102" s="188"/>
      <c r="I102" s="188"/>
      <c r="J102" s="189">
        <f>J135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247"/>
      <c r="C103" s="130"/>
      <c r="D103" s="248" t="s">
        <v>655</v>
      </c>
      <c r="E103" s="249"/>
      <c r="F103" s="249"/>
      <c r="G103" s="249"/>
      <c r="H103" s="249"/>
      <c r="I103" s="249"/>
      <c r="J103" s="250">
        <f>J136</f>
        <v>0</v>
      </c>
      <c r="K103" s="130"/>
      <c r="L103" s="25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177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0" t="str">
        <f>E7</f>
        <v>Oprava zabezpečovacího zařízení v žst. Dolní Lipka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18"/>
      <c r="C114" s="29" t="s">
        <v>167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5"/>
      <c r="B115" s="36"/>
      <c r="C115" s="37"/>
      <c r="D115" s="37"/>
      <c r="E115" s="180" t="s">
        <v>2740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169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30" customHeight="1">
      <c r="A117" s="35"/>
      <c r="B117" s="36"/>
      <c r="C117" s="37"/>
      <c r="D117" s="37"/>
      <c r="E117" s="73" t="str">
        <f>E11</f>
        <v>01-PS512269 - URS - PS 512269 ŽST Dolní Lipka - doplnění systému EOV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F14</f>
        <v>Dolní Lipka</v>
      </c>
      <c r="G119" s="37"/>
      <c r="H119" s="37"/>
      <c r="I119" s="29" t="s">
        <v>22</v>
      </c>
      <c r="J119" s="76" t="str">
        <f>IF(J14="","",J14)</f>
        <v>14. 1. 2020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E17</f>
        <v>SŽDC s.o., Dlážděná 1003/7, 110 00 Praha 1</v>
      </c>
      <c r="G121" s="37"/>
      <c r="H121" s="37"/>
      <c r="I121" s="29" t="s">
        <v>29</v>
      </c>
      <c r="J121" s="33" t="str">
        <f>E23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IF(E20="","",E20)</f>
        <v>Vyplň údaj</v>
      </c>
      <c r="G122" s="37"/>
      <c r="H122" s="37"/>
      <c r="I122" s="29" t="s">
        <v>31</v>
      </c>
      <c r="J122" s="33" t="str">
        <f>E26</f>
        <v>Ing. Ladislav Mikeš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91"/>
      <c r="B124" s="192"/>
      <c r="C124" s="193" t="s">
        <v>178</v>
      </c>
      <c r="D124" s="194" t="s">
        <v>59</v>
      </c>
      <c r="E124" s="194" t="s">
        <v>55</v>
      </c>
      <c r="F124" s="194" t="s">
        <v>56</v>
      </c>
      <c r="G124" s="194" t="s">
        <v>179</v>
      </c>
      <c r="H124" s="194" t="s">
        <v>180</v>
      </c>
      <c r="I124" s="194" t="s">
        <v>181</v>
      </c>
      <c r="J124" s="195" t="s">
        <v>173</v>
      </c>
      <c r="K124" s="196" t="s">
        <v>182</v>
      </c>
      <c r="L124" s="197"/>
      <c r="M124" s="97" t="s">
        <v>1</v>
      </c>
      <c r="N124" s="98" t="s">
        <v>38</v>
      </c>
      <c r="O124" s="98" t="s">
        <v>183</v>
      </c>
      <c r="P124" s="98" t="s">
        <v>184</v>
      </c>
      <c r="Q124" s="98" t="s">
        <v>185</v>
      </c>
      <c r="R124" s="98" t="s">
        <v>186</v>
      </c>
      <c r="S124" s="98" t="s">
        <v>187</v>
      </c>
      <c r="T124" s="99" t="s">
        <v>188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5"/>
      <c r="B125" s="36"/>
      <c r="C125" s="104" t="s">
        <v>189</v>
      </c>
      <c r="D125" s="37"/>
      <c r="E125" s="37"/>
      <c r="F125" s="37"/>
      <c r="G125" s="37"/>
      <c r="H125" s="37"/>
      <c r="I125" s="37"/>
      <c r="J125" s="198">
        <f>BK125</f>
        <v>0</v>
      </c>
      <c r="K125" s="37"/>
      <c r="L125" s="41"/>
      <c r="M125" s="100"/>
      <c r="N125" s="199"/>
      <c r="O125" s="101"/>
      <c r="P125" s="200">
        <f>P126+P131+P135</f>
        <v>0</v>
      </c>
      <c r="Q125" s="101"/>
      <c r="R125" s="200">
        <f>R126+R131+R135</f>
        <v>20.408479999999997</v>
      </c>
      <c r="S125" s="101"/>
      <c r="T125" s="201">
        <f>T126+T131+T135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73</v>
      </c>
      <c r="AU125" s="14" t="s">
        <v>175</v>
      </c>
      <c r="BK125" s="202">
        <f>BK126+BK131+BK135</f>
        <v>0</v>
      </c>
    </row>
    <row r="126" spans="1:63" s="11" customFormat="1" ht="25.9" customHeight="1">
      <c r="A126" s="11"/>
      <c r="B126" s="218"/>
      <c r="C126" s="219"/>
      <c r="D126" s="220" t="s">
        <v>73</v>
      </c>
      <c r="E126" s="221" t="s">
        <v>394</v>
      </c>
      <c r="F126" s="221" t="s">
        <v>2299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SUM(P127:P130)</f>
        <v>0</v>
      </c>
      <c r="Q126" s="226"/>
      <c r="R126" s="227">
        <f>SUM(R127:R130)</f>
        <v>18.59</v>
      </c>
      <c r="S126" s="226"/>
      <c r="T126" s="228">
        <f>SUM(T127:T130)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9" t="s">
        <v>81</v>
      </c>
      <c r="AT126" s="230" t="s">
        <v>73</v>
      </c>
      <c r="AU126" s="230" t="s">
        <v>74</v>
      </c>
      <c r="AY126" s="229" t="s">
        <v>194</v>
      </c>
      <c r="BK126" s="231">
        <f>SUM(BK127:BK130)</f>
        <v>0</v>
      </c>
    </row>
    <row r="127" spans="1:65" s="2" customFormat="1" ht="21.75" customHeight="1">
      <c r="A127" s="35"/>
      <c r="B127" s="36"/>
      <c r="C127" s="232" t="s">
        <v>81</v>
      </c>
      <c r="D127" s="232" t="s">
        <v>408</v>
      </c>
      <c r="E127" s="233" t="s">
        <v>2301</v>
      </c>
      <c r="F127" s="234" t="s">
        <v>2302</v>
      </c>
      <c r="G127" s="235" t="s">
        <v>665</v>
      </c>
      <c r="H127" s="236">
        <v>34.16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201</v>
      </c>
      <c r="AT127" s="216" t="s">
        <v>408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2303</v>
      </c>
    </row>
    <row r="128" spans="1:65" s="2" customFormat="1" ht="33" customHeight="1">
      <c r="A128" s="35"/>
      <c r="B128" s="36"/>
      <c r="C128" s="232" t="s">
        <v>83</v>
      </c>
      <c r="D128" s="232" t="s">
        <v>408</v>
      </c>
      <c r="E128" s="233" t="s">
        <v>1405</v>
      </c>
      <c r="F128" s="234" t="s">
        <v>1406</v>
      </c>
      <c r="G128" s="235" t="s">
        <v>193</v>
      </c>
      <c r="H128" s="236">
        <v>81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0.156</v>
      </c>
      <c r="R128" s="214">
        <f>Q128*H128</f>
        <v>12.636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81</v>
      </c>
      <c r="AT128" s="216" t="s">
        <v>408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81</v>
      </c>
      <c r="BM128" s="216" t="s">
        <v>2744</v>
      </c>
    </row>
    <row r="129" spans="1:65" s="2" customFormat="1" ht="16.5" customHeight="1">
      <c r="A129" s="35"/>
      <c r="B129" s="36"/>
      <c r="C129" s="203" t="s">
        <v>394</v>
      </c>
      <c r="D129" s="203" t="s">
        <v>190</v>
      </c>
      <c r="E129" s="204" t="s">
        <v>1411</v>
      </c>
      <c r="F129" s="205" t="s">
        <v>1412</v>
      </c>
      <c r="G129" s="206" t="s">
        <v>1395</v>
      </c>
      <c r="H129" s="207">
        <v>5.954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1</v>
      </c>
      <c r="R129" s="214">
        <f>Q129*H129</f>
        <v>5.954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639</v>
      </c>
      <c r="AT129" s="216" t="s">
        <v>190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634</v>
      </c>
      <c r="BM129" s="216" t="s">
        <v>2745</v>
      </c>
    </row>
    <row r="130" spans="1:65" s="2" customFormat="1" ht="21.75" customHeight="1">
      <c r="A130" s="35"/>
      <c r="B130" s="36"/>
      <c r="C130" s="232" t="s">
        <v>201</v>
      </c>
      <c r="D130" s="232" t="s">
        <v>408</v>
      </c>
      <c r="E130" s="233" t="s">
        <v>1390</v>
      </c>
      <c r="F130" s="234" t="s">
        <v>1391</v>
      </c>
      <c r="G130" s="235" t="s">
        <v>665</v>
      </c>
      <c r="H130" s="236">
        <v>34.16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1392</v>
      </c>
    </row>
    <row r="131" spans="1:63" s="11" customFormat="1" ht="25.9" customHeight="1">
      <c r="A131" s="11"/>
      <c r="B131" s="218"/>
      <c r="C131" s="219"/>
      <c r="D131" s="220" t="s">
        <v>73</v>
      </c>
      <c r="E131" s="221" t="s">
        <v>1376</v>
      </c>
      <c r="F131" s="221" t="s">
        <v>1377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P132</f>
        <v>0</v>
      </c>
      <c r="Q131" s="226"/>
      <c r="R131" s="227">
        <f>R132</f>
        <v>0.9715</v>
      </c>
      <c r="S131" s="226"/>
      <c r="T131" s="228">
        <f>T132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9" t="s">
        <v>81</v>
      </c>
      <c r="AT131" s="230" t="s">
        <v>73</v>
      </c>
      <c r="AU131" s="230" t="s">
        <v>74</v>
      </c>
      <c r="AY131" s="229" t="s">
        <v>194</v>
      </c>
      <c r="BK131" s="231">
        <f>BK132</f>
        <v>0</v>
      </c>
    </row>
    <row r="132" spans="1:63" s="11" customFormat="1" ht="22.8" customHeight="1">
      <c r="A132" s="11"/>
      <c r="B132" s="218"/>
      <c r="C132" s="219"/>
      <c r="D132" s="220" t="s">
        <v>73</v>
      </c>
      <c r="E132" s="252" t="s">
        <v>81</v>
      </c>
      <c r="F132" s="252" t="s">
        <v>2746</v>
      </c>
      <c r="G132" s="219"/>
      <c r="H132" s="219"/>
      <c r="I132" s="222"/>
      <c r="J132" s="253">
        <f>BK132</f>
        <v>0</v>
      </c>
      <c r="K132" s="219"/>
      <c r="L132" s="224"/>
      <c r="M132" s="225"/>
      <c r="N132" s="226"/>
      <c r="O132" s="226"/>
      <c r="P132" s="227">
        <f>SUM(P133:P134)</f>
        <v>0</v>
      </c>
      <c r="Q132" s="226"/>
      <c r="R132" s="227">
        <f>SUM(R133:R134)</f>
        <v>0.9715</v>
      </c>
      <c r="S132" s="226"/>
      <c r="T132" s="228">
        <f>SUM(T133:T134)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29" t="s">
        <v>81</v>
      </c>
      <c r="AT132" s="230" t="s">
        <v>73</v>
      </c>
      <c r="AU132" s="230" t="s">
        <v>81</v>
      </c>
      <c r="AY132" s="229" t="s">
        <v>194</v>
      </c>
      <c r="BK132" s="231">
        <f>SUM(BK133:BK134)</f>
        <v>0</v>
      </c>
    </row>
    <row r="133" spans="1:65" s="2" customFormat="1" ht="33" customHeight="1">
      <c r="A133" s="35"/>
      <c r="B133" s="36"/>
      <c r="C133" s="232" t="s">
        <v>401</v>
      </c>
      <c r="D133" s="232" t="s">
        <v>408</v>
      </c>
      <c r="E133" s="233" t="s">
        <v>2467</v>
      </c>
      <c r="F133" s="234" t="s">
        <v>2468</v>
      </c>
      <c r="G133" s="235" t="s">
        <v>193</v>
      </c>
      <c r="H133" s="236">
        <v>134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634</v>
      </c>
      <c r="AT133" s="216" t="s">
        <v>408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634</v>
      </c>
      <c r="BM133" s="216" t="s">
        <v>2747</v>
      </c>
    </row>
    <row r="134" spans="1:65" s="2" customFormat="1" ht="16.5" customHeight="1">
      <c r="A134" s="35"/>
      <c r="B134" s="36"/>
      <c r="C134" s="203" t="s">
        <v>414</v>
      </c>
      <c r="D134" s="203" t="s">
        <v>190</v>
      </c>
      <c r="E134" s="204" t="s">
        <v>2748</v>
      </c>
      <c r="F134" s="205" t="s">
        <v>2749</v>
      </c>
      <c r="G134" s="206" t="s">
        <v>193</v>
      </c>
      <c r="H134" s="207">
        <v>134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0.00725</v>
      </c>
      <c r="R134" s="214">
        <f>Q134*H134</f>
        <v>0.9715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639</v>
      </c>
      <c r="AT134" s="216" t="s">
        <v>190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634</v>
      </c>
      <c r="BM134" s="216" t="s">
        <v>2750</v>
      </c>
    </row>
    <row r="135" spans="1:63" s="11" customFormat="1" ht="25.9" customHeight="1">
      <c r="A135" s="11"/>
      <c r="B135" s="218"/>
      <c r="C135" s="219"/>
      <c r="D135" s="220" t="s">
        <v>73</v>
      </c>
      <c r="E135" s="221" t="s">
        <v>190</v>
      </c>
      <c r="F135" s="221" t="s">
        <v>656</v>
      </c>
      <c r="G135" s="219"/>
      <c r="H135" s="219"/>
      <c r="I135" s="222"/>
      <c r="J135" s="223">
        <f>BK135</f>
        <v>0</v>
      </c>
      <c r="K135" s="219"/>
      <c r="L135" s="224"/>
      <c r="M135" s="225"/>
      <c r="N135" s="226"/>
      <c r="O135" s="226"/>
      <c r="P135" s="227">
        <f>P136</f>
        <v>0</v>
      </c>
      <c r="Q135" s="226"/>
      <c r="R135" s="227">
        <f>R136</f>
        <v>0.8469799999999998</v>
      </c>
      <c r="S135" s="226"/>
      <c r="T135" s="228">
        <f>T136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29" t="s">
        <v>394</v>
      </c>
      <c r="AT135" s="230" t="s">
        <v>73</v>
      </c>
      <c r="AU135" s="230" t="s">
        <v>74</v>
      </c>
      <c r="AY135" s="229" t="s">
        <v>194</v>
      </c>
      <c r="BK135" s="231">
        <f>BK136</f>
        <v>0</v>
      </c>
    </row>
    <row r="136" spans="1:63" s="11" customFormat="1" ht="22.8" customHeight="1">
      <c r="A136" s="11"/>
      <c r="B136" s="218"/>
      <c r="C136" s="219"/>
      <c r="D136" s="220" t="s">
        <v>73</v>
      </c>
      <c r="E136" s="252" t="s">
        <v>657</v>
      </c>
      <c r="F136" s="252" t="s">
        <v>658</v>
      </c>
      <c r="G136" s="219"/>
      <c r="H136" s="219"/>
      <c r="I136" s="222"/>
      <c r="J136" s="253">
        <f>BK136</f>
        <v>0</v>
      </c>
      <c r="K136" s="219"/>
      <c r="L136" s="224"/>
      <c r="M136" s="225"/>
      <c r="N136" s="226"/>
      <c r="O136" s="226"/>
      <c r="P136" s="227">
        <f>SUM(P137:P141)</f>
        <v>0</v>
      </c>
      <c r="Q136" s="226"/>
      <c r="R136" s="227">
        <f>SUM(R137:R141)</f>
        <v>0.8469799999999998</v>
      </c>
      <c r="S136" s="226"/>
      <c r="T136" s="228">
        <f>SUM(T137:T141)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29" t="s">
        <v>394</v>
      </c>
      <c r="AT136" s="230" t="s">
        <v>73</v>
      </c>
      <c r="AU136" s="230" t="s">
        <v>81</v>
      </c>
      <c r="AY136" s="229" t="s">
        <v>194</v>
      </c>
      <c r="BK136" s="231">
        <f>SUM(BK137:BK141)</f>
        <v>0</v>
      </c>
    </row>
    <row r="137" spans="1:65" s="2" customFormat="1" ht="21.75" customHeight="1">
      <c r="A137" s="35"/>
      <c r="B137" s="36"/>
      <c r="C137" s="232" t="s">
        <v>418</v>
      </c>
      <c r="D137" s="232" t="s">
        <v>408</v>
      </c>
      <c r="E137" s="233" t="s">
        <v>2331</v>
      </c>
      <c r="F137" s="234" t="s">
        <v>2332</v>
      </c>
      <c r="G137" s="235" t="s">
        <v>287</v>
      </c>
      <c r="H137" s="236">
        <v>12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0.0076</v>
      </c>
      <c r="R137" s="214">
        <f>Q137*H137</f>
        <v>0.0912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634</v>
      </c>
      <c r="AT137" s="216" t="s">
        <v>408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634</v>
      </c>
      <c r="BM137" s="216" t="s">
        <v>2333</v>
      </c>
    </row>
    <row r="138" spans="1:65" s="2" customFormat="1" ht="21.75" customHeight="1">
      <c r="A138" s="35"/>
      <c r="B138" s="36"/>
      <c r="C138" s="232" t="s">
        <v>200</v>
      </c>
      <c r="D138" s="232" t="s">
        <v>408</v>
      </c>
      <c r="E138" s="233" t="s">
        <v>2498</v>
      </c>
      <c r="F138" s="234" t="s">
        <v>2499</v>
      </c>
      <c r="G138" s="235" t="s">
        <v>193</v>
      </c>
      <c r="H138" s="236">
        <v>395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0.0019</v>
      </c>
      <c r="R138" s="214">
        <f>Q138*H138</f>
        <v>0.7505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634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634</v>
      </c>
      <c r="BM138" s="216" t="s">
        <v>2500</v>
      </c>
    </row>
    <row r="139" spans="1:65" s="2" customFormat="1" ht="16.5" customHeight="1">
      <c r="A139" s="35"/>
      <c r="B139" s="36"/>
      <c r="C139" s="232" t="s">
        <v>425</v>
      </c>
      <c r="D139" s="232" t="s">
        <v>408</v>
      </c>
      <c r="E139" s="233" t="s">
        <v>1402</v>
      </c>
      <c r="F139" s="234" t="s">
        <v>1403</v>
      </c>
      <c r="G139" s="235" t="s">
        <v>714</v>
      </c>
      <c r="H139" s="236">
        <v>11.2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2.5E-05</v>
      </c>
      <c r="R139" s="214">
        <f>Q139*H139</f>
        <v>0.00028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634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634</v>
      </c>
      <c r="BM139" s="216" t="s">
        <v>1404</v>
      </c>
    </row>
    <row r="140" spans="1:65" s="2" customFormat="1" ht="16.5" customHeight="1">
      <c r="A140" s="35"/>
      <c r="B140" s="36"/>
      <c r="C140" s="203" t="s">
        <v>429</v>
      </c>
      <c r="D140" s="203" t="s">
        <v>190</v>
      </c>
      <c r="E140" s="204" t="s">
        <v>2751</v>
      </c>
      <c r="F140" s="205" t="s">
        <v>2752</v>
      </c>
      <c r="G140" s="206" t="s">
        <v>737</v>
      </c>
      <c r="H140" s="207">
        <v>5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0.001</v>
      </c>
      <c r="R140" s="214">
        <f>Q140*H140</f>
        <v>0.005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83</v>
      </c>
      <c r="AT140" s="216" t="s">
        <v>190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81</v>
      </c>
      <c r="BM140" s="216" t="s">
        <v>2753</v>
      </c>
    </row>
    <row r="141" spans="1:65" s="2" customFormat="1" ht="21.75" customHeight="1">
      <c r="A141" s="35"/>
      <c r="B141" s="36"/>
      <c r="C141" s="232" t="s">
        <v>433</v>
      </c>
      <c r="D141" s="232" t="s">
        <v>408</v>
      </c>
      <c r="E141" s="233" t="s">
        <v>1387</v>
      </c>
      <c r="F141" s="234" t="s">
        <v>1388</v>
      </c>
      <c r="G141" s="235" t="s">
        <v>1020</v>
      </c>
      <c r="H141" s="236">
        <v>16</v>
      </c>
      <c r="I141" s="237"/>
      <c r="J141" s="238">
        <f>ROUND(I141*H141,2)</f>
        <v>0</v>
      </c>
      <c r="K141" s="239"/>
      <c r="L141" s="41"/>
      <c r="M141" s="254" t="s">
        <v>1</v>
      </c>
      <c r="N141" s="255" t="s">
        <v>39</v>
      </c>
      <c r="O141" s="244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201</v>
      </c>
      <c r="AT141" s="216" t="s">
        <v>408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2754</v>
      </c>
    </row>
    <row r="142" spans="1:31" s="2" customFormat="1" ht="6.95" customHeight="1">
      <c r="A142" s="35"/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password="CC35" sheet="1" objects="1" scenarios="1" formatColumns="0" formatRows="0" autoFilter="0"/>
  <autoFilter ref="C124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2740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30" customHeight="1">
      <c r="A11" s="35"/>
      <c r="B11" s="41"/>
      <c r="C11" s="35"/>
      <c r="D11" s="35"/>
      <c r="E11" s="149" t="s">
        <v>2755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1369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1370</v>
      </c>
      <c r="F17" s="35"/>
      <c r="G17" s="35"/>
      <c r="H17" s="35"/>
      <c r="I17" s="147" t="s">
        <v>26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1371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ROUND(J121,2)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ROUND((SUM(BE121:BE172)),2)</f>
        <v>0</v>
      </c>
      <c r="G35" s="35"/>
      <c r="H35" s="35"/>
      <c r="I35" s="161">
        <v>0.21</v>
      </c>
      <c r="J35" s="160">
        <f>ROUND(((SUM(BE121:BE172))*I35),2)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ROUND((SUM(BF121:BF172)),2)</f>
        <v>0</v>
      </c>
      <c r="G36" s="35"/>
      <c r="H36" s="35"/>
      <c r="I36" s="161">
        <v>0.15</v>
      </c>
      <c r="J36" s="160">
        <f>ROUND(((SUM(BF121:BF172))*I36),2)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ROUND((SUM(BG121:BG172)),2)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ROUND((SUM(BH121:BH172)),2)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ROUND((SUM(BI121:BI172)),2)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2740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30" customHeight="1">
      <c r="A89" s="35"/>
      <c r="B89" s="36"/>
      <c r="C89" s="37"/>
      <c r="D89" s="37"/>
      <c r="E89" s="73" t="str">
        <f>E11</f>
        <v>02-PS512269 - ÚOŽI - PS 512269 ŽST Dolní Lipka - doplnění systému EOV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Dolní Lipka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SŽDC s.o., Dlážděná 1003/7, 110 00 Praha 1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Ladislav Mikeš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2532</v>
      </c>
      <c r="E99" s="188"/>
      <c r="F99" s="188"/>
      <c r="G99" s="188"/>
      <c r="H99" s="188"/>
      <c r="I99" s="188"/>
      <c r="J99" s="189">
        <f>J122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177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0" t="str">
        <f>E7</f>
        <v>Oprava zabezpečovacího zařízení v žst. Dolní Lipka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2:12" s="1" customFormat="1" ht="12" customHeight="1">
      <c r="B110" s="18"/>
      <c r="C110" s="29" t="s">
        <v>167</v>
      </c>
      <c r="D110" s="19"/>
      <c r="E110" s="19"/>
      <c r="F110" s="19"/>
      <c r="G110" s="19"/>
      <c r="H110" s="19"/>
      <c r="I110" s="19"/>
      <c r="J110" s="19"/>
      <c r="K110" s="19"/>
      <c r="L110" s="17"/>
    </row>
    <row r="111" spans="1:31" s="2" customFormat="1" ht="16.5" customHeight="1">
      <c r="A111" s="35"/>
      <c r="B111" s="36"/>
      <c r="C111" s="37"/>
      <c r="D111" s="37"/>
      <c r="E111" s="180" t="s">
        <v>2740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30" customHeight="1">
      <c r="A113" s="35"/>
      <c r="B113" s="36"/>
      <c r="C113" s="37"/>
      <c r="D113" s="37"/>
      <c r="E113" s="73" t="str">
        <f>E11</f>
        <v>02-PS512269 - ÚOŽI - PS 512269 ŽST Dolní Lipka - doplnění systému EOV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F14</f>
        <v>Dolní Lipka</v>
      </c>
      <c r="G115" s="37"/>
      <c r="H115" s="37"/>
      <c r="I115" s="29" t="s">
        <v>22</v>
      </c>
      <c r="J115" s="76" t="str">
        <f>IF(J14="","",J14)</f>
        <v>14. 1. 2020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E17</f>
        <v>SŽDC s.o., Dlážděná 1003/7, 110 00 Praha 1</v>
      </c>
      <c r="G117" s="37"/>
      <c r="H117" s="37"/>
      <c r="I117" s="29" t="s">
        <v>29</v>
      </c>
      <c r="J117" s="33" t="str">
        <f>E23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IF(E20="","",E20)</f>
        <v>Vyplň údaj</v>
      </c>
      <c r="G118" s="37"/>
      <c r="H118" s="37"/>
      <c r="I118" s="29" t="s">
        <v>31</v>
      </c>
      <c r="J118" s="33" t="str">
        <f>E26</f>
        <v>Ing. Ladislav Mikeš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91"/>
      <c r="B120" s="192"/>
      <c r="C120" s="193" t="s">
        <v>178</v>
      </c>
      <c r="D120" s="194" t="s">
        <v>59</v>
      </c>
      <c r="E120" s="194" t="s">
        <v>55</v>
      </c>
      <c r="F120" s="194" t="s">
        <v>56</v>
      </c>
      <c r="G120" s="194" t="s">
        <v>179</v>
      </c>
      <c r="H120" s="194" t="s">
        <v>180</v>
      </c>
      <c r="I120" s="194" t="s">
        <v>181</v>
      </c>
      <c r="J120" s="195" t="s">
        <v>173</v>
      </c>
      <c r="K120" s="196" t="s">
        <v>182</v>
      </c>
      <c r="L120" s="197"/>
      <c r="M120" s="97" t="s">
        <v>1</v>
      </c>
      <c r="N120" s="98" t="s">
        <v>38</v>
      </c>
      <c r="O120" s="98" t="s">
        <v>183</v>
      </c>
      <c r="P120" s="98" t="s">
        <v>184</v>
      </c>
      <c r="Q120" s="98" t="s">
        <v>185</v>
      </c>
      <c r="R120" s="98" t="s">
        <v>186</v>
      </c>
      <c r="S120" s="98" t="s">
        <v>187</v>
      </c>
      <c r="T120" s="99" t="s">
        <v>188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5"/>
      <c r="B121" s="36"/>
      <c r="C121" s="104" t="s">
        <v>189</v>
      </c>
      <c r="D121" s="37"/>
      <c r="E121" s="37"/>
      <c r="F121" s="37"/>
      <c r="G121" s="37"/>
      <c r="H121" s="37"/>
      <c r="I121" s="37"/>
      <c r="J121" s="198">
        <f>BK121</f>
        <v>0</v>
      </c>
      <c r="K121" s="37"/>
      <c r="L121" s="41"/>
      <c r="M121" s="100"/>
      <c r="N121" s="199"/>
      <c r="O121" s="101"/>
      <c r="P121" s="200">
        <f>P122</f>
        <v>0</v>
      </c>
      <c r="Q121" s="101"/>
      <c r="R121" s="200">
        <f>R122</f>
        <v>11.907</v>
      </c>
      <c r="S121" s="101"/>
      <c r="T121" s="201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175</v>
      </c>
      <c r="BK121" s="202">
        <f>BK122</f>
        <v>0</v>
      </c>
    </row>
    <row r="122" spans="1:63" s="11" customFormat="1" ht="25.9" customHeight="1">
      <c r="A122" s="11"/>
      <c r="B122" s="218"/>
      <c r="C122" s="219"/>
      <c r="D122" s="220" t="s">
        <v>73</v>
      </c>
      <c r="E122" s="221" t="s">
        <v>405</v>
      </c>
      <c r="F122" s="221" t="s">
        <v>2533</v>
      </c>
      <c r="G122" s="219"/>
      <c r="H122" s="219"/>
      <c r="I122" s="222"/>
      <c r="J122" s="223">
        <f>BK122</f>
        <v>0</v>
      </c>
      <c r="K122" s="219"/>
      <c r="L122" s="224"/>
      <c r="M122" s="225"/>
      <c r="N122" s="226"/>
      <c r="O122" s="226"/>
      <c r="P122" s="227">
        <f>SUM(P123:P172)</f>
        <v>0</v>
      </c>
      <c r="Q122" s="226"/>
      <c r="R122" s="227">
        <f>SUM(R123:R172)</f>
        <v>11.907</v>
      </c>
      <c r="S122" s="226"/>
      <c r="T122" s="228">
        <f>SUM(T123:T172)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29" t="s">
        <v>201</v>
      </c>
      <c r="AT122" s="230" t="s">
        <v>73</v>
      </c>
      <c r="AU122" s="230" t="s">
        <v>74</v>
      </c>
      <c r="AY122" s="229" t="s">
        <v>194</v>
      </c>
      <c r="BK122" s="231">
        <f>SUM(BK123:BK172)</f>
        <v>0</v>
      </c>
    </row>
    <row r="123" spans="1:65" s="2" customFormat="1" ht="16.5" customHeight="1">
      <c r="A123" s="35"/>
      <c r="B123" s="36"/>
      <c r="C123" s="232" t="s">
        <v>81</v>
      </c>
      <c r="D123" s="232" t="s">
        <v>408</v>
      </c>
      <c r="E123" s="233" t="s">
        <v>1595</v>
      </c>
      <c r="F123" s="234" t="s">
        <v>1596</v>
      </c>
      <c r="G123" s="235" t="s">
        <v>193</v>
      </c>
      <c r="H123" s="236">
        <v>12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81</v>
      </c>
      <c r="AT123" s="216" t="s">
        <v>408</v>
      </c>
      <c r="AU123" s="216" t="s">
        <v>81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81</v>
      </c>
      <c r="BM123" s="216" t="s">
        <v>2756</v>
      </c>
    </row>
    <row r="124" spans="1:65" s="2" customFormat="1" ht="21.75" customHeight="1">
      <c r="A124" s="35"/>
      <c r="B124" s="36"/>
      <c r="C124" s="203" t="s">
        <v>83</v>
      </c>
      <c r="D124" s="203" t="s">
        <v>190</v>
      </c>
      <c r="E124" s="204" t="s">
        <v>1592</v>
      </c>
      <c r="F124" s="205" t="s">
        <v>1593</v>
      </c>
      <c r="G124" s="206" t="s">
        <v>193</v>
      </c>
      <c r="H124" s="207">
        <v>12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316</v>
      </c>
      <c r="AT124" s="216" t="s">
        <v>190</v>
      </c>
      <c r="AU124" s="216" t="s">
        <v>81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316</v>
      </c>
      <c r="BM124" s="216" t="s">
        <v>2757</v>
      </c>
    </row>
    <row r="125" spans="1:65" s="2" customFormat="1" ht="16.5" customHeight="1">
      <c r="A125" s="35"/>
      <c r="B125" s="36"/>
      <c r="C125" s="232" t="s">
        <v>394</v>
      </c>
      <c r="D125" s="232" t="s">
        <v>408</v>
      </c>
      <c r="E125" s="233" t="s">
        <v>1527</v>
      </c>
      <c r="F125" s="234" t="s">
        <v>1528</v>
      </c>
      <c r="G125" s="235" t="s">
        <v>193</v>
      </c>
      <c r="H125" s="236">
        <v>635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412</v>
      </c>
      <c r="AT125" s="216" t="s">
        <v>408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412</v>
      </c>
      <c r="BM125" s="216" t="s">
        <v>1529</v>
      </c>
    </row>
    <row r="126" spans="1:65" s="2" customFormat="1" ht="21.75" customHeight="1">
      <c r="A126" s="35"/>
      <c r="B126" s="36"/>
      <c r="C126" s="203" t="s">
        <v>201</v>
      </c>
      <c r="D126" s="203" t="s">
        <v>190</v>
      </c>
      <c r="E126" s="204" t="s">
        <v>2758</v>
      </c>
      <c r="F126" s="205" t="s">
        <v>2759</v>
      </c>
      <c r="G126" s="206" t="s">
        <v>193</v>
      </c>
      <c r="H126" s="207">
        <v>635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83</v>
      </c>
      <c r="AT126" s="216" t="s">
        <v>190</v>
      </c>
      <c r="AU126" s="216" t="s">
        <v>81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81</v>
      </c>
      <c r="BM126" s="216" t="s">
        <v>2760</v>
      </c>
    </row>
    <row r="127" spans="1:65" s="2" customFormat="1" ht="16.5" customHeight="1">
      <c r="A127" s="35"/>
      <c r="B127" s="36"/>
      <c r="C127" s="232" t="s">
        <v>401</v>
      </c>
      <c r="D127" s="232" t="s">
        <v>408</v>
      </c>
      <c r="E127" s="233" t="s">
        <v>2556</v>
      </c>
      <c r="F127" s="234" t="s">
        <v>2557</v>
      </c>
      <c r="G127" s="235" t="s">
        <v>193</v>
      </c>
      <c r="H127" s="236">
        <v>635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412</v>
      </c>
      <c r="AT127" s="216" t="s">
        <v>408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412</v>
      </c>
      <c r="BM127" s="216" t="s">
        <v>2558</v>
      </c>
    </row>
    <row r="128" spans="1:65" s="2" customFormat="1" ht="33" customHeight="1">
      <c r="A128" s="35"/>
      <c r="B128" s="36"/>
      <c r="C128" s="203" t="s">
        <v>414</v>
      </c>
      <c r="D128" s="203" t="s">
        <v>190</v>
      </c>
      <c r="E128" s="204" t="s">
        <v>2761</v>
      </c>
      <c r="F128" s="205" t="s">
        <v>2762</v>
      </c>
      <c r="G128" s="206" t="s">
        <v>193</v>
      </c>
      <c r="H128" s="207">
        <v>635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83</v>
      </c>
      <c r="AT128" s="216" t="s">
        <v>190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81</v>
      </c>
      <c r="BM128" s="216" t="s">
        <v>2763</v>
      </c>
    </row>
    <row r="129" spans="1:65" s="2" customFormat="1" ht="33" customHeight="1">
      <c r="A129" s="35"/>
      <c r="B129" s="36"/>
      <c r="C129" s="232" t="s">
        <v>418</v>
      </c>
      <c r="D129" s="232" t="s">
        <v>408</v>
      </c>
      <c r="E129" s="233" t="s">
        <v>1530</v>
      </c>
      <c r="F129" s="234" t="s">
        <v>1531</v>
      </c>
      <c r="G129" s="235" t="s">
        <v>287</v>
      </c>
      <c r="H129" s="236">
        <v>28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412</v>
      </c>
      <c r="AT129" s="216" t="s">
        <v>408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412</v>
      </c>
      <c r="BM129" s="216" t="s">
        <v>1532</v>
      </c>
    </row>
    <row r="130" spans="1:65" s="2" customFormat="1" ht="16.5" customHeight="1">
      <c r="A130" s="35"/>
      <c r="B130" s="36"/>
      <c r="C130" s="232" t="s">
        <v>200</v>
      </c>
      <c r="D130" s="232" t="s">
        <v>408</v>
      </c>
      <c r="E130" s="233" t="s">
        <v>2764</v>
      </c>
      <c r="F130" s="234" t="s">
        <v>2765</v>
      </c>
      <c r="G130" s="235" t="s">
        <v>193</v>
      </c>
      <c r="H130" s="236">
        <v>543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81</v>
      </c>
      <c r="AT130" s="216" t="s">
        <v>408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2766</v>
      </c>
    </row>
    <row r="131" spans="1:65" s="2" customFormat="1" ht="21.75" customHeight="1">
      <c r="A131" s="35"/>
      <c r="B131" s="36"/>
      <c r="C131" s="203" t="s">
        <v>425</v>
      </c>
      <c r="D131" s="203" t="s">
        <v>190</v>
      </c>
      <c r="E131" s="204" t="s">
        <v>2767</v>
      </c>
      <c r="F131" s="205" t="s">
        <v>2768</v>
      </c>
      <c r="G131" s="206" t="s">
        <v>193</v>
      </c>
      <c r="H131" s="207">
        <v>543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83</v>
      </c>
      <c r="AT131" s="216" t="s">
        <v>190</v>
      </c>
      <c r="AU131" s="216" t="s">
        <v>81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81</v>
      </c>
      <c r="BM131" s="216" t="s">
        <v>2769</v>
      </c>
    </row>
    <row r="132" spans="1:65" s="2" customFormat="1" ht="33" customHeight="1">
      <c r="A132" s="35"/>
      <c r="B132" s="36"/>
      <c r="C132" s="232" t="s">
        <v>429</v>
      </c>
      <c r="D132" s="232" t="s">
        <v>408</v>
      </c>
      <c r="E132" s="233" t="s">
        <v>2770</v>
      </c>
      <c r="F132" s="234" t="s">
        <v>2771</v>
      </c>
      <c r="G132" s="235" t="s">
        <v>287</v>
      </c>
      <c r="H132" s="236">
        <v>4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81</v>
      </c>
      <c r="AT132" s="216" t="s">
        <v>408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2772</v>
      </c>
    </row>
    <row r="133" spans="1:65" s="2" customFormat="1" ht="33" customHeight="1">
      <c r="A133" s="35"/>
      <c r="B133" s="36"/>
      <c r="C133" s="232" t="s">
        <v>433</v>
      </c>
      <c r="D133" s="232" t="s">
        <v>408</v>
      </c>
      <c r="E133" s="233" t="s">
        <v>2616</v>
      </c>
      <c r="F133" s="234" t="s">
        <v>2617</v>
      </c>
      <c r="G133" s="235" t="s">
        <v>193</v>
      </c>
      <c r="H133" s="236">
        <v>146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412</v>
      </c>
      <c r="AT133" s="216" t="s">
        <v>408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412</v>
      </c>
      <c r="BM133" s="216" t="s">
        <v>2618</v>
      </c>
    </row>
    <row r="134" spans="1:65" s="2" customFormat="1" ht="21.75" customHeight="1">
      <c r="A134" s="35"/>
      <c r="B134" s="36"/>
      <c r="C134" s="203" t="s">
        <v>437</v>
      </c>
      <c r="D134" s="203" t="s">
        <v>190</v>
      </c>
      <c r="E134" s="204" t="s">
        <v>2773</v>
      </c>
      <c r="F134" s="205" t="s">
        <v>2774</v>
      </c>
      <c r="G134" s="206" t="s">
        <v>193</v>
      </c>
      <c r="H134" s="207">
        <v>146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316</v>
      </c>
      <c r="AT134" s="216" t="s">
        <v>190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316</v>
      </c>
      <c r="BM134" s="216" t="s">
        <v>2775</v>
      </c>
    </row>
    <row r="135" spans="1:65" s="2" customFormat="1" ht="21.75" customHeight="1">
      <c r="A135" s="35"/>
      <c r="B135" s="36"/>
      <c r="C135" s="203" t="s">
        <v>441</v>
      </c>
      <c r="D135" s="203" t="s">
        <v>190</v>
      </c>
      <c r="E135" s="204" t="s">
        <v>2776</v>
      </c>
      <c r="F135" s="205" t="s">
        <v>2777</v>
      </c>
      <c r="G135" s="206" t="s">
        <v>287</v>
      </c>
      <c r="H135" s="207">
        <v>12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316</v>
      </c>
      <c r="AT135" s="216" t="s">
        <v>190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316</v>
      </c>
      <c r="BM135" s="216" t="s">
        <v>2778</v>
      </c>
    </row>
    <row r="136" spans="1:65" s="2" customFormat="1" ht="21.75" customHeight="1">
      <c r="A136" s="35"/>
      <c r="B136" s="36"/>
      <c r="C136" s="203" t="s">
        <v>488</v>
      </c>
      <c r="D136" s="203" t="s">
        <v>190</v>
      </c>
      <c r="E136" s="204" t="s">
        <v>2779</v>
      </c>
      <c r="F136" s="205" t="s">
        <v>2780</v>
      </c>
      <c r="G136" s="206" t="s">
        <v>287</v>
      </c>
      <c r="H136" s="207">
        <v>146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316</v>
      </c>
      <c r="AT136" s="216" t="s">
        <v>190</v>
      </c>
      <c r="AU136" s="216" t="s">
        <v>81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316</v>
      </c>
      <c r="BM136" s="216" t="s">
        <v>2781</v>
      </c>
    </row>
    <row r="137" spans="1:65" s="2" customFormat="1" ht="21.75" customHeight="1">
      <c r="A137" s="35"/>
      <c r="B137" s="36"/>
      <c r="C137" s="232" t="s">
        <v>8</v>
      </c>
      <c r="D137" s="232" t="s">
        <v>408</v>
      </c>
      <c r="E137" s="233" t="s">
        <v>1453</v>
      </c>
      <c r="F137" s="234" t="s">
        <v>1454</v>
      </c>
      <c r="G137" s="235" t="s">
        <v>193</v>
      </c>
      <c r="H137" s="236">
        <v>146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81</v>
      </c>
      <c r="AT137" s="216" t="s">
        <v>408</v>
      </c>
      <c r="AU137" s="216" t="s">
        <v>81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81</v>
      </c>
      <c r="BM137" s="216" t="s">
        <v>2782</v>
      </c>
    </row>
    <row r="138" spans="1:65" s="2" customFormat="1" ht="16.5" customHeight="1">
      <c r="A138" s="35"/>
      <c r="B138" s="36"/>
      <c r="C138" s="203" t="s">
        <v>578</v>
      </c>
      <c r="D138" s="203" t="s">
        <v>190</v>
      </c>
      <c r="E138" s="204" t="s">
        <v>2717</v>
      </c>
      <c r="F138" s="205" t="s">
        <v>2718</v>
      </c>
      <c r="G138" s="206" t="s">
        <v>1395</v>
      </c>
      <c r="H138" s="207">
        <v>11.907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39</v>
      </c>
      <c r="O138" s="88"/>
      <c r="P138" s="214">
        <f>O138*H138</f>
        <v>0</v>
      </c>
      <c r="Q138" s="214">
        <v>1</v>
      </c>
      <c r="R138" s="214">
        <f>Q138*H138</f>
        <v>11.907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200</v>
      </c>
      <c r="AT138" s="216" t="s">
        <v>190</v>
      </c>
      <c r="AU138" s="216" t="s">
        <v>81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2719</v>
      </c>
    </row>
    <row r="139" spans="1:65" s="2" customFormat="1" ht="16.5" customHeight="1">
      <c r="A139" s="35"/>
      <c r="B139" s="36"/>
      <c r="C139" s="232" t="s">
        <v>587</v>
      </c>
      <c r="D139" s="232" t="s">
        <v>408</v>
      </c>
      <c r="E139" s="233" t="s">
        <v>2714</v>
      </c>
      <c r="F139" s="234" t="s">
        <v>2715</v>
      </c>
      <c r="G139" s="235" t="s">
        <v>665</v>
      </c>
      <c r="H139" s="236">
        <v>5.67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81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2716</v>
      </c>
    </row>
    <row r="140" spans="1:65" s="2" customFormat="1" ht="33" customHeight="1">
      <c r="A140" s="35"/>
      <c r="B140" s="36"/>
      <c r="C140" s="203" t="s">
        <v>591</v>
      </c>
      <c r="D140" s="203" t="s">
        <v>190</v>
      </c>
      <c r="E140" s="204" t="s">
        <v>2381</v>
      </c>
      <c r="F140" s="205" t="s">
        <v>2382</v>
      </c>
      <c r="G140" s="206" t="s">
        <v>193</v>
      </c>
      <c r="H140" s="207">
        <v>122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316</v>
      </c>
      <c r="AT140" s="216" t="s">
        <v>190</v>
      </c>
      <c r="AU140" s="216" t="s">
        <v>81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316</v>
      </c>
      <c r="BM140" s="216" t="s">
        <v>2383</v>
      </c>
    </row>
    <row r="141" spans="1:65" s="2" customFormat="1" ht="16.5" customHeight="1">
      <c r="A141" s="35"/>
      <c r="B141" s="36"/>
      <c r="C141" s="232" t="s">
        <v>595</v>
      </c>
      <c r="D141" s="232" t="s">
        <v>408</v>
      </c>
      <c r="E141" s="233" t="s">
        <v>2384</v>
      </c>
      <c r="F141" s="234" t="s">
        <v>2385</v>
      </c>
      <c r="G141" s="235" t="s">
        <v>193</v>
      </c>
      <c r="H141" s="236">
        <v>122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412</v>
      </c>
      <c r="AT141" s="216" t="s">
        <v>408</v>
      </c>
      <c r="AU141" s="216" t="s">
        <v>81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412</v>
      </c>
      <c r="BM141" s="216" t="s">
        <v>2386</v>
      </c>
    </row>
    <row r="142" spans="1:65" s="2" customFormat="1" ht="21.75" customHeight="1">
      <c r="A142" s="35"/>
      <c r="B142" s="36"/>
      <c r="C142" s="203" t="s">
        <v>599</v>
      </c>
      <c r="D142" s="203" t="s">
        <v>190</v>
      </c>
      <c r="E142" s="204" t="s">
        <v>2387</v>
      </c>
      <c r="F142" s="205" t="s">
        <v>2388</v>
      </c>
      <c r="G142" s="206" t="s">
        <v>287</v>
      </c>
      <c r="H142" s="207">
        <v>12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316</v>
      </c>
      <c r="AT142" s="216" t="s">
        <v>190</v>
      </c>
      <c r="AU142" s="216" t="s">
        <v>81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316</v>
      </c>
      <c r="BM142" s="216" t="s">
        <v>2389</v>
      </c>
    </row>
    <row r="143" spans="1:65" s="2" customFormat="1" ht="16.5" customHeight="1">
      <c r="A143" s="35"/>
      <c r="B143" s="36"/>
      <c r="C143" s="232" t="s">
        <v>7</v>
      </c>
      <c r="D143" s="232" t="s">
        <v>408</v>
      </c>
      <c r="E143" s="233" t="s">
        <v>2390</v>
      </c>
      <c r="F143" s="234" t="s">
        <v>2391</v>
      </c>
      <c r="G143" s="235" t="s">
        <v>287</v>
      </c>
      <c r="H143" s="236">
        <v>12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201</v>
      </c>
      <c r="AT143" s="216" t="s">
        <v>408</v>
      </c>
      <c r="AU143" s="216" t="s">
        <v>81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2392</v>
      </c>
    </row>
    <row r="144" spans="1:65" s="2" customFormat="1" ht="21.75" customHeight="1">
      <c r="A144" s="35"/>
      <c r="B144" s="36"/>
      <c r="C144" s="203" t="s">
        <v>407</v>
      </c>
      <c r="D144" s="203" t="s">
        <v>190</v>
      </c>
      <c r="E144" s="204" t="s">
        <v>2783</v>
      </c>
      <c r="F144" s="205" t="s">
        <v>2784</v>
      </c>
      <c r="G144" s="206" t="s">
        <v>1567</v>
      </c>
      <c r="H144" s="207">
        <v>2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316</v>
      </c>
      <c r="AT144" s="216" t="s">
        <v>190</v>
      </c>
      <c r="AU144" s="216" t="s">
        <v>81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316</v>
      </c>
      <c r="BM144" s="216" t="s">
        <v>2785</v>
      </c>
    </row>
    <row r="145" spans="1:65" s="2" customFormat="1" ht="21.75" customHeight="1">
      <c r="A145" s="35"/>
      <c r="B145" s="36"/>
      <c r="C145" s="232" t="s">
        <v>559</v>
      </c>
      <c r="D145" s="232" t="s">
        <v>408</v>
      </c>
      <c r="E145" s="233" t="s">
        <v>1569</v>
      </c>
      <c r="F145" s="234" t="s">
        <v>1570</v>
      </c>
      <c r="G145" s="235" t="s">
        <v>287</v>
      </c>
      <c r="H145" s="236">
        <v>9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412</v>
      </c>
      <c r="AT145" s="216" t="s">
        <v>408</v>
      </c>
      <c r="AU145" s="216" t="s">
        <v>81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412</v>
      </c>
      <c r="BM145" s="216" t="s">
        <v>1571</v>
      </c>
    </row>
    <row r="146" spans="1:65" s="2" customFormat="1" ht="44.25" customHeight="1">
      <c r="A146" s="35"/>
      <c r="B146" s="36"/>
      <c r="C146" s="232" t="s">
        <v>606</v>
      </c>
      <c r="D146" s="232" t="s">
        <v>408</v>
      </c>
      <c r="E146" s="233" t="s">
        <v>2786</v>
      </c>
      <c r="F146" s="234" t="s">
        <v>2787</v>
      </c>
      <c r="G146" s="235" t="s">
        <v>287</v>
      </c>
      <c r="H146" s="236">
        <v>1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81</v>
      </c>
      <c r="AT146" s="216" t="s">
        <v>408</v>
      </c>
      <c r="AU146" s="216" t="s">
        <v>81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81</v>
      </c>
      <c r="BM146" s="216" t="s">
        <v>2788</v>
      </c>
    </row>
    <row r="147" spans="1:65" s="2" customFormat="1" ht="21.75" customHeight="1">
      <c r="A147" s="35"/>
      <c r="B147" s="36"/>
      <c r="C147" s="232" t="s">
        <v>1089</v>
      </c>
      <c r="D147" s="232" t="s">
        <v>408</v>
      </c>
      <c r="E147" s="233" t="s">
        <v>2789</v>
      </c>
      <c r="F147" s="234" t="s">
        <v>2790</v>
      </c>
      <c r="G147" s="235" t="s">
        <v>287</v>
      </c>
      <c r="H147" s="236">
        <v>1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81</v>
      </c>
      <c r="AT147" s="216" t="s">
        <v>408</v>
      </c>
      <c r="AU147" s="216" t="s">
        <v>81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81</v>
      </c>
      <c r="BM147" s="216" t="s">
        <v>2791</v>
      </c>
    </row>
    <row r="148" spans="1:65" s="2" customFormat="1" ht="21.75" customHeight="1">
      <c r="A148" s="35"/>
      <c r="B148" s="36"/>
      <c r="C148" s="203" t="s">
        <v>610</v>
      </c>
      <c r="D148" s="203" t="s">
        <v>190</v>
      </c>
      <c r="E148" s="204" t="s">
        <v>2792</v>
      </c>
      <c r="F148" s="205" t="s">
        <v>2793</v>
      </c>
      <c r="G148" s="206" t="s">
        <v>1567</v>
      </c>
      <c r="H148" s="207">
        <v>7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316</v>
      </c>
      <c r="AT148" s="216" t="s">
        <v>190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316</v>
      </c>
      <c r="BM148" s="216" t="s">
        <v>2794</v>
      </c>
    </row>
    <row r="149" spans="1:65" s="2" customFormat="1" ht="33" customHeight="1">
      <c r="A149" s="35"/>
      <c r="B149" s="36"/>
      <c r="C149" s="232" t="s">
        <v>618</v>
      </c>
      <c r="D149" s="232" t="s">
        <v>408</v>
      </c>
      <c r="E149" s="233" t="s">
        <v>2795</v>
      </c>
      <c r="F149" s="234" t="s">
        <v>2796</v>
      </c>
      <c r="G149" s="235" t="s">
        <v>287</v>
      </c>
      <c r="H149" s="236">
        <v>2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81</v>
      </c>
      <c r="AT149" s="216" t="s">
        <v>408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81</v>
      </c>
      <c r="BM149" s="216" t="s">
        <v>2797</v>
      </c>
    </row>
    <row r="150" spans="1:65" s="2" customFormat="1" ht="16.5" customHeight="1">
      <c r="A150" s="35"/>
      <c r="B150" s="36"/>
      <c r="C150" s="203" t="s">
        <v>622</v>
      </c>
      <c r="D150" s="203" t="s">
        <v>190</v>
      </c>
      <c r="E150" s="204" t="s">
        <v>2798</v>
      </c>
      <c r="F150" s="205" t="s">
        <v>2799</v>
      </c>
      <c r="G150" s="206" t="s">
        <v>287</v>
      </c>
      <c r="H150" s="207">
        <v>1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316</v>
      </c>
      <c r="AT150" s="216" t="s">
        <v>190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316</v>
      </c>
      <c r="BM150" s="216" t="s">
        <v>2800</v>
      </c>
    </row>
    <row r="151" spans="1:65" s="2" customFormat="1" ht="16.5" customHeight="1">
      <c r="A151" s="35"/>
      <c r="B151" s="36"/>
      <c r="C151" s="203" t="s">
        <v>626</v>
      </c>
      <c r="D151" s="203" t="s">
        <v>190</v>
      </c>
      <c r="E151" s="204" t="s">
        <v>2801</v>
      </c>
      <c r="F151" s="205" t="s">
        <v>2802</v>
      </c>
      <c r="G151" s="206" t="s">
        <v>287</v>
      </c>
      <c r="H151" s="207">
        <v>1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316</v>
      </c>
      <c r="AT151" s="216" t="s">
        <v>190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316</v>
      </c>
      <c r="BM151" s="216" t="s">
        <v>2803</v>
      </c>
    </row>
    <row r="152" spans="1:65" s="2" customFormat="1" ht="33" customHeight="1">
      <c r="A152" s="35"/>
      <c r="B152" s="36"/>
      <c r="C152" s="232" t="s">
        <v>631</v>
      </c>
      <c r="D152" s="232" t="s">
        <v>408</v>
      </c>
      <c r="E152" s="233" t="s">
        <v>2804</v>
      </c>
      <c r="F152" s="234" t="s">
        <v>2805</v>
      </c>
      <c r="G152" s="235" t="s">
        <v>287</v>
      </c>
      <c r="H152" s="236">
        <v>7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81</v>
      </c>
      <c r="AT152" s="216" t="s">
        <v>408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81</v>
      </c>
      <c r="BM152" s="216" t="s">
        <v>2806</v>
      </c>
    </row>
    <row r="153" spans="1:65" s="2" customFormat="1" ht="21.75" customHeight="1">
      <c r="A153" s="35"/>
      <c r="B153" s="36"/>
      <c r="C153" s="232" t="s">
        <v>636</v>
      </c>
      <c r="D153" s="232" t="s">
        <v>408</v>
      </c>
      <c r="E153" s="233" t="s">
        <v>2807</v>
      </c>
      <c r="F153" s="234" t="s">
        <v>2808</v>
      </c>
      <c r="G153" s="235" t="s">
        <v>287</v>
      </c>
      <c r="H153" s="236">
        <v>2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81</v>
      </c>
      <c r="AT153" s="216" t="s">
        <v>408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81</v>
      </c>
      <c r="BM153" s="216" t="s">
        <v>2809</v>
      </c>
    </row>
    <row r="154" spans="1:65" s="2" customFormat="1" ht="21.75" customHeight="1">
      <c r="A154" s="35"/>
      <c r="B154" s="36"/>
      <c r="C154" s="203" t="s">
        <v>641</v>
      </c>
      <c r="D154" s="203" t="s">
        <v>190</v>
      </c>
      <c r="E154" s="204" t="s">
        <v>2810</v>
      </c>
      <c r="F154" s="205" t="s">
        <v>2811</v>
      </c>
      <c r="G154" s="206" t="s">
        <v>287</v>
      </c>
      <c r="H154" s="207">
        <v>2</v>
      </c>
      <c r="I154" s="208"/>
      <c r="J154" s="209">
        <f>ROUND(I154*H154,2)</f>
        <v>0</v>
      </c>
      <c r="K154" s="210"/>
      <c r="L154" s="211"/>
      <c r="M154" s="212" t="s">
        <v>1</v>
      </c>
      <c r="N154" s="213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83</v>
      </c>
      <c r="AT154" s="216" t="s">
        <v>190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81</v>
      </c>
      <c r="BM154" s="216" t="s">
        <v>2812</v>
      </c>
    </row>
    <row r="155" spans="1:65" s="2" customFormat="1" ht="21.75" customHeight="1">
      <c r="A155" s="35"/>
      <c r="B155" s="36"/>
      <c r="C155" s="232" t="s">
        <v>645</v>
      </c>
      <c r="D155" s="232" t="s">
        <v>408</v>
      </c>
      <c r="E155" s="233" t="s">
        <v>2813</v>
      </c>
      <c r="F155" s="234" t="s">
        <v>2814</v>
      </c>
      <c r="G155" s="235" t="s">
        <v>287</v>
      </c>
      <c r="H155" s="236">
        <v>2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81</v>
      </c>
      <c r="AT155" s="216" t="s">
        <v>408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81</v>
      </c>
      <c r="BM155" s="216" t="s">
        <v>2815</v>
      </c>
    </row>
    <row r="156" spans="1:65" s="2" customFormat="1" ht="21.75" customHeight="1">
      <c r="A156" s="35"/>
      <c r="B156" s="36"/>
      <c r="C156" s="232" t="s">
        <v>649</v>
      </c>
      <c r="D156" s="232" t="s">
        <v>408</v>
      </c>
      <c r="E156" s="233" t="s">
        <v>2816</v>
      </c>
      <c r="F156" s="234" t="s">
        <v>2817</v>
      </c>
      <c r="G156" s="235" t="s">
        <v>287</v>
      </c>
      <c r="H156" s="236">
        <v>2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81</v>
      </c>
      <c r="AT156" s="216" t="s">
        <v>408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81</v>
      </c>
      <c r="BM156" s="216" t="s">
        <v>2818</v>
      </c>
    </row>
    <row r="157" spans="1:65" s="2" customFormat="1" ht="33" customHeight="1">
      <c r="A157" s="35"/>
      <c r="B157" s="36"/>
      <c r="C157" s="203" t="s">
        <v>614</v>
      </c>
      <c r="D157" s="203" t="s">
        <v>190</v>
      </c>
      <c r="E157" s="204" t="s">
        <v>2819</v>
      </c>
      <c r="F157" s="205" t="s">
        <v>2820</v>
      </c>
      <c r="G157" s="206" t="s">
        <v>287</v>
      </c>
      <c r="H157" s="207">
        <v>2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316</v>
      </c>
      <c r="AT157" s="216" t="s">
        <v>190</v>
      </c>
      <c r="AU157" s="216" t="s">
        <v>81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316</v>
      </c>
      <c r="BM157" s="216" t="s">
        <v>2821</v>
      </c>
    </row>
    <row r="158" spans="1:65" s="2" customFormat="1" ht="21.75" customHeight="1">
      <c r="A158" s="35"/>
      <c r="B158" s="36"/>
      <c r="C158" s="232" t="s">
        <v>582</v>
      </c>
      <c r="D158" s="232" t="s">
        <v>408</v>
      </c>
      <c r="E158" s="233" t="s">
        <v>2822</v>
      </c>
      <c r="F158" s="234" t="s">
        <v>2823</v>
      </c>
      <c r="G158" s="235" t="s">
        <v>287</v>
      </c>
      <c r="H158" s="236">
        <v>2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81</v>
      </c>
      <c r="AT158" s="216" t="s">
        <v>408</v>
      </c>
      <c r="AU158" s="216" t="s">
        <v>81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81</v>
      </c>
      <c r="BM158" s="216" t="s">
        <v>2824</v>
      </c>
    </row>
    <row r="159" spans="1:65" s="2" customFormat="1" ht="21.75" customHeight="1">
      <c r="A159" s="35"/>
      <c r="B159" s="36"/>
      <c r="C159" s="203" t="s">
        <v>196</v>
      </c>
      <c r="D159" s="203" t="s">
        <v>190</v>
      </c>
      <c r="E159" s="204" t="s">
        <v>2825</v>
      </c>
      <c r="F159" s="205" t="s">
        <v>2826</v>
      </c>
      <c r="G159" s="206" t="s">
        <v>287</v>
      </c>
      <c r="H159" s="207">
        <v>2</v>
      </c>
      <c r="I159" s="208"/>
      <c r="J159" s="209">
        <f>ROUND(I159*H159,2)</f>
        <v>0</v>
      </c>
      <c r="K159" s="210"/>
      <c r="L159" s="211"/>
      <c r="M159" s="212" t="s">
        <v>1</v>
      </c>
      <c r="N159" s="213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316</v>
      </c>
      <c r="AT159" s="216" t="s">
        <v>190</v>
      </c>
      <c r="AU159" s="216" t="s">
        <v>81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316</v>
      </c>
      <c r="BM159" s="216" t="s">
        <v>2827</v>
      </c>
    </row>
    <row r="160" spans="1:65" s="2" customFormat="1" ht="21.75" customHeight="1">
      <c r="A160" s="35"/>
      <c r="B160" s="36"/>
      <c r="C160" s="203" t="s">
        <v>203</v>
      </c>
      <c r="D160" s="203" t="s">
        <v>190</v>
      </c>
      <c r="E160" s="204" t="s">
        <v>2828</v>
      </c>
      <c r="F160" s="205" t="s">
        <v>2829</v>
      </c>
      <c r="G160" s="206" t="s">
        <v>287</v>
      </c>
      <c r="H160" s="207">
        <v>2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316</v>
      </c>
      <c r="AT160" s="216" t="s">
        <v>190</v>
      </c>
      <c r="AU160" s="216" t="s">
        <v>81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316</v>
      </c>
      <c r="BM160" s="216" t="s">
        <v>2830</v>
      </c>
    </row>
    <row r="161" spans="1:65" s="2" customFormat="1" ht="33" customHeight="1">
      <c r="A161" s="35"/>
      <c r="B161" s="36"/>
      <c r="C161" s="203" t="s">
        <v>207</v>
      </c>
      <c r="D161" s="203" t="s">
        <v>190</v>
      </c>
      <c r="E161" s="204" t="s">
        <v>2831</v>
      </c>
      <c r="F161" s="205" t="s">
        <v>2832</v>
      </c>
      <c r="G161" s="206" t="s">
        <v>287</v>
      </c>
      <c r="H161" s="207">
        <v>7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316</v>
      </c>
      <c r="AT161" s="216" t="s">
        <v>190</v>
      </c>
      <c r="AU161" s="216" t="s">
        <v>81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316</v>
      </c>
      <c r="BM161" s="216" t="s">
        <v>2833</v>
      </c>
    </row>
    <row r="162" spans="1:65" s="2" customFormat="1" ht="33" customHeight="1">
      <c r="A162" s="35"/>
      <c r="B162" s="36"/>
      <c r="C162" s="232" t="s">
        <v>211</v>
      </c>
      <c r="D162" s="232" t="s">
        <v>408</v>
      </c>
      <c r="E162" s="233" t="s">
        <v>1204</v>
      </c>
      <c r="F162" s="234" t="s">
        <v>1666</v>
      </c>
      <c r="G162" s="235" t="s">
        <v>287</v>
      </c>
      <c r="H162" s="236">
        <v>1</v>
      </c>
      <c r="I162" s="237"/>
      <c r="J162" s="238">
        <f>ROUND(I162*H162,2)</f>
        <v>0</v>
      </c>
      <c r="K162" s="239"/>
      <c r="L162" s="41"/>
      <c r="M162" s="240" t="s">
        <v>1</v>
      </c>
      <c r="N162" s="241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412</v>
      </c>
      <c r="AT162" s="216" t="s">
        <v>408</v>
      </c>
      <c r="AU162" s="216" t="s">
        <v>81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412</v>
      </c>
      <c r="BM162" s="216" t="s">
        <v>1667</v>
      </c>
    </row>
    <row r="163" spans="1:65" s="2" customFormat="1" ht="33" customHeight="1">
      <c r="A163" s="35"/>
      <c r="B163" s="36"/>
      <c r="C163" s="232" t="s">
        <v>215</v>
      </c>
      <c r="D163" s="232" t="s">
        <v>408</v>
      </c>
      <c r="E163" s="233" t="s">
        <v>1668</v>
      </c>
      <c r="F163" s="234" t="s">
        <v>1669</v>
      </c>
      <c r="G163" s="235" t="s">
        <v>287</v>
      </c>
      <c r="H163" s="236">
        <v>4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412</v>
      </c>
      <c r="AT163" s="216" t="s">
        <v>408</v>
      </c>
      <c r="AU163" s="216" t="s">
        <v>81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412</v>
      </c>
      <c r="BM163" s="216" t="s">
        <v>1670</v>
      </c>
    </row>
    <row r="164" spans="1:65" s="2" customFormat="1" ht="21.75" customHeight="1">
      <c r="A164" s="35"/>
      <c r="B164" s="36"/>
      <c r="C164" s="232" t="s">
        <v>219</v>
      </c>
      <c r="D164" s="232" t="s">
        <v>408</v>
      </c>
      <c r="E164" s="233" t="s">
        <v>1678</v>
      </c>
      <c r="F164" s="234" t="s">
        <v>1679</v>
      </c>
      <c r="G164" s="235" t="s">
        <v>287</v>
      </c>
      <c r="H164" s="236">
        <v>2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412</v>
      </c>
      <c r="AT164" s="216" t="s">
        <v>408</v>
      </c>
      <c r="AU164" s="216" t="s">
        <v>81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412</v>
      </c>
      <c r="BM164" s="216" t="s">
        <v>1680</v>
      </c>
    </row>
    <row r="165" spans="1:65" s="2" customFormat="1" ht="16.5" customHeight="1">
      <c r="A165" s="35"/>
      <c r="B165" s="36"/>
      <c r="C165" s="232" t="s">
        <v>223</v>
      </c>
      <c r="D165" s="232" t="s">
        <v>408</v>
      </c>
      <c r="E165" s="233" t="s">
        <v>1102</v>
      </c>
      <c r="F165" s="234" t="s">
        <v>1681</v>
      </c>
      <c r="G165" s="235" t="s">
        <v>1020</v>
      </c>
      <c r="H165" s="236">
        <v>40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412</v>
      </c>
      <c r="AT165" s="216" t="s">
        <v>408</v>
      </c>
      <c r="AU165" s="216" t="s">
        <v>81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412</v>
      </c>
      <c r="BM165" s="216" t="s">
        <v>1682</v>
      </c>
    </row>
    <row r="166" spans="1:65" s="2" customFormat="1" ht="16.5" customHeight="1">
      <c r="A166" s="35"/>
      <c r="B166" s="36"/>
      <c r="C166" s="232" t="s">
        <v>227</v>
      </c>
      <c r="D166" s="232" t="s">
        <v>408</v>
      </c>
      <c r="E166" s="233" t="s">
        <v>1208</v>
      </c>
      <c r="F166" s="234" t="s">
        <v>1683</v>
      </c>
      <c r="G166" s="235" t="s">
        <v>1020</v>
      </c>
      <c r="H166" s="236">
        <v>24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412</v>
      </c>
      <c r="AT166" s="216" t="s">
        <v>408</v>
      </c>
      <c r="AU166" s="216" t="s">
        <v>81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412</v>
      </c>
      <c r="BM166" s="216" t="s">
        <v>1684</v>
      </c>
    </row>
    <row r="167" spans="1:65" s="2" customFormat="1" ht="16.5" customHeight="1">
      <c r="A167" s="35"/>
      <c r="B167" s="36"/>
      <c r="C167" s="232" t="s">
        <v>231</v>
      </c>
      <c r="D167" s="232" t="s">
        <v>408</v>
      </c>
      <c r="E167" s="233" t="s">
        <v>1105</v>
      </c>
      <c r="F167" s="234" t="s">
        <v>1685</v>
      </c>
      <c r="G167" s="235" t="s">
        <v>1020</v>
      </c>
      <c r="H167" s="236">
        <v>24</v>
      </c>
      <c r="I167" s="237"/>
      <c r="J167" s="238">
        <f>ROUND(I167*H167,2)</f>
        <v>0</v>
      </c>
      <c r="K167" s="239"/>
      <c r="L167" s="41"/>
      <c r="M167" s="240" t="s">
        <v>1</v>
      </c>
      <c r="N167" s="241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412</v>
      </c>
      <c r="AT167" s="216" t="s">
        <v>408</v>
      </c>
      <c r="AU167" s="216" t="s">
        <v>81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412</v>
      </c>
      <c r="BM167" s="216" t="s">
        <v>1686</v>
      </c>
    </row>
    <row r="168" spans="1:65" s="2" customFormat="1" ht="21.75" customHeight="1">
      <c r="A168" s="35"/>
      <c r="B168" s="36"/>
      <c r="C168" s="232" t="s">
        <v>235</v>
      </c>
      <c r="D168" s="232" t="s">
        <v>408</v>
      </c>
      <c r="E168" s="233" t="s">
        <v>1108</v>
      </c>
      <c r="F168" s="234" t="s">
        <v>1687</v>
      </c>
      <c r="G168" s="235" t="s">
        <v>1020</v>
      </c>
      <c r="H168" s="236">
        <v>12</v>
      </c>
      <c r="I168" s="237"/>
      <c r="J168" s="238">
        <f>ROUND(I168*H168,2)</f>
        <v>0</v>
      </c>
      <c r="K168" s="239"/>
      <c r="L168" s="41"/>
      <c r="M168" s="240" t="s">
        <v>1</v>
      </c>
      <c r="N168" s="241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412</v>
      </c>
      <c r="AT168" s="216" t="s">
        <v>408</v>
      </c>
      <c r="AU168" s="216" t="s">
        <v>81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412</v>
      </c>
      <c r="BM168" s="216" t="s">
        <v>1688</v>
      </c>
    </row>
    <row r="169" spans="1:65" s="2" customFormat="1" ht="21.75" customHeight="1">
      <c r="A169" s="35"/>
      <c r="B169" s="36"/>
      <c r="C169" s="232" t="s">
        <v>239</v>
      </c>
      <c r="D169" s="232" t="s">
        <v>408</v>
      </c>
      <c r="E169" s="233" t="s">
        <v>2232</v>
      </c>
      <c r="F169" s="234" t="s">
        <v>2233</v>
      </c>
      <c r="G169" s="235" t="s">
        <v>1020</v>
      </c>
      <c r="H169" s="236">
        <v>55</v>
      </c>
      <c r="I169" s="237"/>
      <c r="J169" s="238">
        <f>ROUND(I169*H169,2)</f>
        <v>0</v>
      </c>
      <c r="K169" s="239"/>
      <c r="L169" s="41"/>
      <c r="M169" s="240" t="s">
        <v>1</v>
      </c>
      <c r="N169" s="241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412</v>
      </c>
      <c r="AT169" s="216" t="s">
        <v>408</v>
      </c>
      <c r="AU169" s="216" t="s">
        <v>81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412</v>
      </c>
      <c r="BM169" s="216" t="s">
        <v>2419</v>
      </c>
    </row>
    <row r="170" spans="1:65" s="2" customFormat="1" ht="33" customHeight="1">
      <c r="A170" s="35"/>
      <c r="B170" s="36"/>
      <c r="C170" s="232" t="s">
        <v>243</v>
      </c>
      <c r="D170" s="232" t="s">
        <v>408</v>
      </c>
      <c r="E170" s="233" t="s">
        <v>1871</v>
      </c>
      <c r="F170" s="234" t="s">
        <v>1872</v>
      </c>
      <c r="G170" s="235" t="s">
        <v>287</v>
      </c>
      <c r="H170" s="236">
        <v>1</v>
      </c>
      <c r="I170" s="237"/>
      <c r="J170" s="238">
        <f>ROUND(I170*H170,2)</f>
        <v>0</v>
      </c>
      <c r="K170" s="239"/>
      <c r="L170" s="41"/>
      <c r="M170" s="240" t="s">
        <v>1</v>
      </c>
      <c r="N170" s="241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81</v>
      </c>
      <c r="AT170" s="216" t="s">
        <v>408</v>
      </c>
      <c r="AU170" s="216" t="s">
        <v>81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81</v>
      </c>
      <c r="BM170" s="216" t="s">
        <v>1873</v>
      </c>
    </row>
    <row r="171" spans="1:65" s="2" customFormat="1" ht="21.75" customHeight="1">
      <c r="A171" s="35"/>
      <c r="B171" s="36"/>
      <c r="C171" s="232" t="s">
        <v>247</v>
      </c>
      <c r="D171" s="232" t="s">
        <v>408</v>
      </c>
      <c r="E171" s="233" t="s">
        <v>1875</v>
      </c>
      <c r="F171" s="234" t="s">
        <v>1876</v>
      </c>
      <c r="G171" s="235" t="s">
        <v>287</v>
      </c>
      <c r="H171" s="236">
        <v>1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412</v>
      </c>
      <c r="AT171" s="216" t="s">
        <v>408</v>
      </c>
      <c r="AU171" s="216" t="s">
        <v>81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412</v>
      </c>
      <c r="BM171" s="216" t="s">
        <v>1877</v>
      </c>
    </row>
    <row r="172" spans="1:65" s="2" customFormat="1" ht="21.75" customHeight="1">
      <c r="A172" s="35"/>
      <c r="B172" s="36"/>
      <c r="C172" s="232" t="s">
        <v>251</v>
      </c>
      <c r="D172" s="232" t="s">
        <v>408</v>
      </c>
      <c r="E172" s="233" t="s">
        <v>1699</v>
      </c>
      <c r="F172" s="234" t="s">
        <v>1700</v>
      </c>
      <c r="G172" s="235" t="s">
        <v>287</v>
      </c>
      <c r="H172" s="236">
        <v>16</v>
      </c>
      <c r="I172" s="237"/>
      <c r="J172" s="238">
        <f>ROUND(I172*H172,2)</f>
        <v>0</v>
      </c>
      <c r="K172" s="239"/>
      <c r="L172" s="41"/>
      <c r="M172" s="254" t="s">
        <v>1</v>
      </c>
      <c r="N172" s="255" t="s">
        <v>39</v>
      </c>
      <c r="O172" s="244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81</v>
      </c>
      <c r="AT172" s="216" t="s">
        <v>408</v>
      </c>
      <c r="AU172" s="216" t="s">
        <v>81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81</v>
      </c>
      <c r="BM172" s="216" t="s">
        <v>2834</v>
      </c>
    </row>
    <row r="173" spans="1:31" s="2" customFormat="1" ht="6.95" customHeight="1">
      <c r="A173" s="35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password="CC35" sheet="1" objects="1" scenarios="1" formatColumns="0" formatRows="0" autoFilter="0"/>
  <autoFilter ref="C120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168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170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 xml:space="preserve"> </v>
      </c>
      <c r="F17" s="35"/>
      <c r="G17" s="35"/>
      <c r="H17" s="35"/>
      <c r="I17" s="147" t="s">
        <v>26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32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ROUND(J121,2)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ROUND((SUM(BE121:BE235)),2)</f>
        <v>0</v>
      </c>
      <c r="G35" s="35"/>
      <c r="H35" s="35"/>
      <c r="I35" s="161">
        <v>0.21</v>
      </c>
      <c r="J35" s="160">
        <f>ROUND(((SUM(BE121:BE235))*I35),2)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ROUND((SUM(BF121:BF235)),2)</f>
        <v>0</v>
      </c>
      <c r="G36" s="35"/>
      <c r="H36" s="35"/>
      <c r="I36" s="161">
        <v>0.15</v>
      </c>
      <c r="J36" s="160">
        <f>ROUND(((SUM(BF121:BF235))*I36),2)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ROUND((SUM(BG121:BG235)),2)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ROUND((SUM(BH121:BH235)),2)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ROUND((SUM(BI121:BI235)),2)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168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Technologie zabezpečovacího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 xml:space="preserve"> 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Pavel Pospíšil, DiS.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176</v>
      </c>
      <c r="E99" s="188"/>
      <c r="F99" s="188"/>
      <c r="G99" s="188"/>
      <c r="H99" s="188"/>
      <c r="I99" s="188"/>
      <c r="J99" s="189">
        <f>J174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177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0" t="str">
        <f>E7</f>
        <v>Oprava zabezpečovacího zařízení v žst. Dolní Lipka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2:12" s="1" customFormat="1" ht="12" customHeight="1">
      <c r="B110" s="18"/>
      <c r="C110" s="29" t="s">
        <v>167</v>
      </c>
      <c r="D110" s="19"/>
      <c r="E110" s="19"/>
      <c r="F110" s="19"/>
      <c r="G110" s="19"/>
      <c r="H110" s="19"/>
      <c r="I110" s="19"/>
      <c r="J110" s="19"/>
      <c r="K110" s="19"/>
      <c r="L110" s="17"/>
    </row>
    <row r="111" spans="1:31" s="2" customFormat="1" ht="16.5" customHeight="1">
      <c r="A111" s="35"/>
      <c r="B111" s="36"/>
      <c r="C111" s="37"/>
      <c r="D111" s="37"/>
      <c r="E111" s="180" t="s">
        <v>168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E11</f>
        <v>01 - Technologie zabezpečovacího zařízení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F14</f>
        <v xml:space="preserve"> </v>
      </c>
      <c r="G115" s="37"/>
      <c r="H115" s="37"/>
      <c r="I115" s="29" t="s">
        <v>22</v>
      </c>
      <c r="J115" s="76" t="str">
        <f>IF(J14="","",J14)</f>
        <v>14. 1. 2020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E17</f>
        <v xml:space="preserve"> </v>
      </c>
      <c r="G117" s="37"/>
      <c r="H117" s="37"/>
      <c r="I117" s="29" t="s">
        <v>29</v>
      </c>
      <c r="J117" s="33" t="str">
        <f>E23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IF(E20="","",E20)</f>
        <v>Vyplň údaj</v>
      </c>
      <c r="G118" s="37"/>
      <c r="H118" s="37"/>
      <c r="I118" s="29" t="s">
        <v>31</v>
      </c>
      <c r="J118" s="33" t="str">
        <f>E26</f>
        <v>Pavel Pospíšil, DiS.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91"/>
      <c r="B120" s="192"/>
      <c r="C120" s="193" t="s">
        <v>178</v>
      </c>
      <c r="D120" s="194" t="s">
        <v>59</v>
      </c>
      <c r="E120" s="194" t="s">
        <v>55</v>
      </c>
      <c r="F120" s="194" t="s">
        <v>56</v>
      </c>
      <c r="G120" s="194" t="s">
        <v>179</v>
      </c>
      <c r="H120" s="194" t="s">
        <v>180</v>
      </c>
      <c r="I120" s="194" t="s">
        <v>181</v>
      </c>
      <c r="J120" s="195" t="s">
        <v>173</v>
      </c>
      <c r="K120" s="196" t="s">
        <v>182</v>
      </c>
      <c r="L120" s="197"/>
      <c r="M120" s="97" t="s">
        <v>1</v>
      </c>
      <c r="N120" s="98" t="s">
        <v>38</v>
      </c>
      <c r="O120" s="98" t="s">
        <v>183</v>
      </c>
      <c r="P120" s="98" t="s">
        <v>184</v>
      </c>
      <c r="Q120" s="98" t="s">
        <v>185</v>
      </c>
      <c r="R120" s="98" t="s">
        <v>186</v>
      </c>
      <c r="S120" s="98" t="s">
        <v>187</v>
      </c>
      <c r="T120" s="99" t="s">
        <v>188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5"/>
      <c r="B121" s="36"/>
      <c r="C121" s="104" t="s">
        <v>189</v>
      </c>
      <c r="D121" s="37"/>
      <c r="E121" s="37"/>
      <c r="F121" s="37"/>
      <c r="G121" s="37"/>
      <c r="H121" s="37"/>
      <c r="I121" s="37"/>
      <c r="J121" s="198">
        <f>BK121</f>
        <v>0</v>
      </c>
      <c r="K121" s="37"/>
      <c r="L121" s="41"/>
      <c r="M121" s="100"/>
      <c r="N121" s="199"/>
      <c r="O121" s="101"/>
      <c r="P121" s="200">
        <f>P122+SUM(P123:P174)</f>
        <v>0</v>
      </c>
      <c r="Q121" s="101"/>
      <c r="R121" s="200">
        <f>R122+SUM(R123:R174)</f>
        <v>0</v>
      </c>
      <c r="S121" s="101"/>
      <c r="T121" s="201">
        <f>T122+SUM(T123:T174)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175</v>
      </c>
      <c r="BK121" s="202">
        <f>BK122+SUM(BK123:BK174)</f>
        <v>0</v>
      </c>
    </row>
    <row r="122" spans="1:65" s="2" customFormat="1" ht="33" customHeight="1">
      <c r="A122" s="35"/>
      <c r="B122" s="36"/>
      <c r="C122" s="203" t="s">
        <v>81</v>
      </c>
      <c r="D122" s="203" t="s">
        <v>190</v>
      </c>
      <c r="E122" s="204" t="s">
        <v>191</v>
      </c>
      <c r="F122" s="205" t="s">
        <v>192</v>
      </c>
      <c r="G122" s="206" t="s">
        <v>193</v>
      </c>
      <c r="H122" s="207">
        <v>2160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83</v>
      </c>
      <c r="AT122" s="216" t="s">
        <v>190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81</v>
      </c>
      <c r="BM122" s="216" t="s">
        <v>195</v>
      </c>
    </row>
    <row r="123" spans="1:65" s="2" customFormat="1" ht="33" customHeight="1">
      <c r="A123" s="35"/>
      <c r="B123" s="36"/>
      <c r="C123" s="203" t="s">
        <v>196</v>
      </c>
      <c r="D123" s="203" t="s">
        <v>190</v>
      </c>
      <c r="E123" s="204" t="s">
        <v>197</v>
      </c>
      <c r="F123" s="205" t="s">
        <v>198</v>
      </c>
      <c r="G123" s="206" t="s">
        <v>199</v>
      </c>
      <c r="H123" s="207">
        <v>2</v>
      </c>
      <c r="I123" s="208"/>
      <c r="J123" s="209">
        <f>ROUND(I123*H123,2)</f>
        <v>0</v>
      </c>
      <c r="K123" s="210"/>
      <c r="L123" s="211"/>
      <c r="M123" s="212" t="s">
        <v>1</v>
      </c>
      <c r="N123" s="213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200</v>
      </c>
      <c r="AT123" s="216" t="s">
        <v>190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202</v>
      </c>
    </row>
    <row r="124" spans="1:65" s="2" customFormat="1" ht="21.75" customHeight="1">
      <c r="A124" s="35"/>
      <c r="B124" s="36"/>
      <c r="C124" s="203" t="s">
        <v>203</v>
      </c>
      <c r="D124" s="203" t="s">
        <v>190</v>
      </c>
      <c r="E124" s="204" t="s">
        <v>204</v>
      </c>
      <c r="F124" s="205" t="s">
        <v>205</v>
      </c>
      <c r="G124" s="206" t="s">
        <v>199</v>
      </c>
      <c r="H124" s="207">
        <v>1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206</v>
      </c>
    </row>
    <row r="125" spans="1:65" s="2" customFormat="1" ht="21.75" customHeight="1">
      <c r="A125" s="35"/>
      <c r="B125" s="36"/>
      <c r="C125" s="203" t="s">
        <v>207</v>
      </c>
      <c r="D125" s="203" t="s">
        <v>190</v>
      </c>
      <c r="E125" s="204" t="s">
        <v>208</v>
      </c>
      <c r="F125" s="205" t="s">
        <v>209</v>
      </c>
      <c r="G125" s="206" t="s">
        <v>199</v>
      </c>
      <c r="H125" s="207">
        <v>1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210</v>
      </c>
    </row>
    <row r="126" spans="1:65" s="2" customFormat="1" ht="16.5" customHeight="1">
      <c r="A126" s="35"/>
      <c r="B126" s="36"/>
      <c r="C126" s="203" t="s">
        <v>211</v>
      </c>
      <c r="D126" s="203" t="s">
        <v>190</v>
      </c>
      <c r="E126" s="204" t="s">
        <v>212</v>
      </c>
      <c r="F126" s="205" t="s">
        <v>213</v>
      </c>
      <c r="G126" s="206" t="s">
        <v>199</v>
      </c>
      <c r="H126" s="207">
        <v>1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214</v>
      </c>
    </row>
    <row r="127" spans="1:65" s="2" customFormat="1" ht="16.5" customHeight="1">
      <c r="A127" s="35"/>
      <c r="B127" s="36"/>
      <c r="C127" s="203" t="s">
        <v>215</v>
      </c>
      <c r="D127" s="203" t="s">
        <v>190</v>
      </c>
      <c r="E127" s="204" t="s">
        <v>216</v>
      </c>
      <c r="F127" s="205" t="s">
        <v>217</v>
      </c>
      <c r="G127" s="206" t="s">
        <v>199</v>
      </c>
      <c r="H127" s="207">
        <v>1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218</v>
      </c>
    </row>
    <row r="128" spans="1:65" s="2" customFormat="1" ht="16.5" customHeight="1">
      <c r="A128" s="35"/>
      <c r="B128" s="36"/>
      <c r="C128" s="203" t="s">
        <v>219</v>
      </c>
      <c r="D128" s="203" t="s">
        <v>190</v>
      </c>
      <c r="E128" s="204" t="s">
        <v>220</v>
      </c>
      <c r="F128" s="205" t="s">
        <v>221</v>
      </c>
      <c r="G128" s="206" t="s">
        <v>199</v>
      </c>
      <c r="H128" s="207">
        <v>14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222</v>
      </c>
    </row>
    <row r="129" spans="1:65" s="2" customFormat="1" ht="16.5" customHeight="1">
      <c r="A129" s="35"/>
      <c r="B129" s="36"/>
      <c r="C129" s="203" t="s">
        <v>223</v>
      </c>
      <c r="D129" s="203" t="s">
        <v>190</v>
      </c>
      <c r="E129" s="204" t="s">
        <v>224</v>
      </c>
      <c r="F129" s="205" t="s">
        <v>225</v>
      </c>
      <c r="G129" s="206" t="s">
        <v>199</v>
      </c>
      <c r="H129" s="207">
        <v>4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226</v>
      </c>
    </row>
    <row r="130" spans="1:65" s="2" customFormat="1" ht="16.5" customHeight="1">
      <c r="A130" s="35"/>
      <c r="B130" s="36"/>
      <c r="C130" s="203" t="s">
        <v>227</v>
      </c>
      <c r="D130" s="203" t="s">
        <v>190</v>
      </c>
      <c r="E130" s="204" t="s">
        <v>228</v>
      </c>
      <c r="F130" s="205" t="s">
        <v>229</v>
      </c>
      <c r="G130" s="206" t="s">
        <v>190</v>
      </c>
      <c r="H130" s="207">
        <v>850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200</v>
      </c>
      <c r="AT130" s="216" t="s">
        <v>190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230</v>
      </c>
    </row>
    <row r="131" spans="1:65" s="2" customFormat="1" ht="21.75" customHeight="1">
      <c r="A131" s="35"/>
      <c r="B131" s="36"/>
      <c r="C131" s="203" t="s">
        <v>231</v>
      </c>
      <c r="D131" s="203" t="s">
        <v>190</v>
      </c>
      <c r="E131" s="204" t="s">
        <v>232</v>
      </c>
      <c r="F131" s="205" t="s">
        <v>233</v>
      </c>
      <c r="G131" s="206" t="s">
        <v>199</v>
      </c>
      <c r="H131" s="207">
        <v>4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200</v>
      </c>
      <c r="AT131" s="216" t="s">
        <v>190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234</v>
      </c>
    </row>
    <row r="132" spans="1:65" s="2" customFormat="1" ht="21.75" customHeight="1">
      <c r="A132" s="35"/>
      <c r="B132" s="36"/>
      <c r="C132" s="203" t="s">
        <v>235</v>
      </c>
      <c r="D132" s="203" t="s">
        <v>190</v>
      </c>
      <c r="E132" s="204" t="s">
        <v>236</v>
      </c>
      <c r="F132" s="205" t="s">
        <v>237</v>
      </c>
      <c r="G132" s="206" t="s">
        <v>199</v>
      </c>
      <c r="H132" s="207">
        <v>4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200</v>
      </c>
      <c r="AT132" s="216" t="s">
        <v>190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238</v>
      </c>
    </row>
    <row r="133" spans="1:65" s="2" customFormat="1" ht="21.75" customHeight="1">
      <c r="A133" s="35"/>
      <c r="B133" s="36"/>
      <c r="C133" s="203" t="s">
        <v>239</v>
      </c>
      <c r="D133" s="203" t="s">
        <v>190</v>
      </c>
      <c r="E133" s="204" t="s">
        <v>240</v>
      </c>
      <c r="F133" s="205" t="s">
        <v>241</v>
      </c>
      <c r="G133" s="206" t="s">
        <v>199</v>
      </c>
      <c r="H133" s="207">
        <v>4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200</v>
      </c>
      <c r="AT133" s="216" t="s">
        <v>190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242</v>
      </c>
    </row>
    <row r="134" spans="1:65" s="2" customFormat="1" ht="21.75" customHeight="1">
      <c r="A134" s="35"/>
      <c r="B134" s="36"/>
      <c r="C134" s="203" t="s">
        <v>243</v>
      </c>
      <c r="D134" s="203" t="s">
        <v>190</v>
      </c>
      <c r="E134" s="204" t="s">
        <v>244</v>
      </c>
      <c r="F134" s="205" t="s">
        <v>245</v>
      </c>
      <c r="G134" s="206" t="s">
        <v>199</v>
      </c>
      <c r="H134" s="207">
        <v>2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200</v>
      </c>
      <c r="AT134" s="216" t="s">
        <v>190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246</v>
      </c>
    </row>
    <row r="135" spans="1:65" s="2" customFormat="1" ht="21.75" customHeight="1">
      <c r="A135" s="35"/>
      <c r="B135" s="36"/>
      <c r="C135" s="203" t="s">
        <v>247</v>
      </c>
      <c r="D135" s="203" t="s">
        <v>190</v>
      </c>
      <c r="E135" s="204" t="s">
        <v>248</v>
      </c>
      <c r="F135" s="205" t="s">
        <v>249</v>
      </c>
      <c r="G135" s="206" t="s">
        <v>199</v>
      </c>
      <c r="H135" s="207">
        <v>14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200</v>
      </c>
      <c r="AT135" s="216" t="s">
        <v>190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250</v>
      </c>
    </row>
    <row r="136" spans="1:65" s="2" customFormat="1" ht="21.75" customHeight="1">
      <c r="A136" s="35"/>
      <c r="B136" s="36"/>
      <c r="C136" s="203" t="s">
        <v>251</v>
      </c>
      <c r="D136" s="203" t="s">
        <v>190</v>
      </c>
      <c r="E136" s="204" t="s">
        <v>252</v>
      </c>
      <c r="F136" s="205" t="s">
        <v>253</v>
      </c>
      <c r="G136" s="206" t="s">
        <v>199</v>
      </c>
      <c r="H136" s="207">
        <v>16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200</v>
      </c>
      <c r="AT136" s="216" t="s">
        <v>190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254</v>
      </c>
    </row>
    <row r="137" spans="1:65" s="2" customFormat="1" ht="21.75" customHeight="1">
      <c r="A137" s="35"/>
      <c r="B137" s="36"/>
      <c r="C137" s="203" t="s">
        <v>255</v>
      </c>
      <c r="D137" s="203" t="s">
        <v>190</v>
      </c>
      <c r="E137" s="204" t="s">
        <v>256</v>
      </c>
      <c r="F137" s="205" t="s">
        <v>257</v>
      </c>
      <c r="G137" s="206" t="s">
        <v>199</v>
      </c>
      <c r="H137" s="207">
        <v>14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200</v>
      </c>
      <c r="AT137" s="216" t="s">
        <v>190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258</v>
      </c>
    </row>
    <row r="138" spans="1:65" s="2" customFormat="1" ht="21.75" customHeight="1">
      <c r="A138" s="35"/>
      <c r="B138" s="36"/>
      <c r="C138" s="203" t="s">
        <v>259</v>
      </c>
      <c r="D138" s="203" t="s">
        <v>190</v>
      </c>
      <c r="E138" s="204" t="s">
        <v>260</v>
      </c>
      <c r="F138" s="205" t="s">
        <v>261</v>
      </c>
      <c r="G138" s="206" t="s">
        <v>199</v>
      </c>
      <c r="H138" s="207">
        <v>2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200</v>
      </c>
      <c r="AT138" s="216" t="s">
        <v>190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262</v>
      </c>
    </row>
    <row r="139" spans="1:65" s="2" customFormat="1" ht="21.75" customHeight="1">
      <c r="A139" s="35"/>
      <c r="B139" s="36"/>
      <c r="C139" s="203" t="s">
        <v>263</v>
      </c>
      <c r="D139" s="203" t="s">
        <v>190</v>
      </c>
      <c r="E139" s="204" t="s">
        <v>264</v>
      </c>
      <c r="F139" s="205" t="s">
        <v>265</v>
      </c>
      <c r="G139" s="206" t="s">
        <v>199</v>
      </c>
      <c r="H139" s="207">
        <v>2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200</v>
      </c>
      <c r="AT139" s="216" t="s">
        <v>190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266</v>
      </c>
    </row>
    <row r="140" spans="1:65" s="2" customFormat="1" ht="16.5" customHeight="1">
      <c r="A140" s="35"/>
      <c r="B140" s="36"/>
      <c r="C140" s="203" t="s">
        <v>267</v>
      </c>
      <c r="D140" s="203" t="s">
        <v>190</v>
      </c>
      <c r="E140" s="204" t="s">
        <v>268</v>
      </c>
      <c r="F140" s="205" t="s">
        <v>269</v>
      </c>
      <c r="G140" s="206" t="s">
        <v>270</v>
      </c>
      <c r="H140" s="207">
        <v>7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200</v>
      </c>
      <c r="AT140" s="216" t="s">
        <v>190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271</v>
      </c>
    </row>
    <row r="141" spans="1:65" s="2" customFormat="1" ht="16.5" customHeight="1">
      <c r="A141" s="35"/>
      <c r="B141" s="36"/>
      <c r="C141" s="203" t="s">
        <v>272</v>
      </c>
      <c r="D141" s="203" t="s">
        <v>190</v>
      </c>
      <c r="E141" s="204" t="s">
        <v>273</v>
      </c>
      <c r="F141" s="205" t="s">
        <v>274</v>
      </c>
      <c r="G141" s="206" t="s">
        <v>199</v>
      </c>
      <c r="H141" s="207">
        <v>7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200</v>
      </c>
      <c r="AT141" s="216" t="s">
        <v>190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275</v>
      </c>
    </row>
    <row r="142" spans="1:65" s="2" customFormat="1" ht="16.5" customHeight="1">
      <c r="A142" s="35"/>
      <c r="B142" s="36"/>
      <c r="C142" s="203" t="s">
        <v>276</v>
      </c>
      <c r="D142" s="203" t="s">
        <v>190</v>
      </c>
      <c r="E142" s="204" t="s">
        <v>277</v>
      </c>
      <c r="F142" s="205" t="s">
        <v>278</v>
      </c>
      <c r="G142" s="206" t="s">
        <v>199</v>
      </c>
      <c r="H142" s="207">
        <v>7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200</v>
      </c>
      <c r="AT142" s="216" t="s">
        <v>190</v>
      </c>
      <c r="AU142" s="216" t="s">
        <v>74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279</v>
      </c>
    </row>
    <row r="143" spans="1:65" s="2" customFormat="1" ht="16.5" customHeight="1">
      <c r="A143" s="35"/>
      <c r="B143" s="36"/>
      <c r="C143" s="203" t="s">
        <v>280</v>
      </c>
      <c r="D143" s="203" t="s">
        <v>190</v>
      </c>
      <c r="E143" s="204" t="s">
        <v>281</v>
      </c>
      <c r="F143" s="205" t="s">
        <v>282</v>
      </c>
      <c r="G143" s="206" t="s">
        <v>199</v>
      </c>
      <c r="H143" s="207">
        <v>1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200</v>
      </c>
      <c r="AT143" s="216" t="s">
        <v>190</v>
      </c>
      <c r="AU143" s="216" t="s">
        <v>74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283</v>
      </c>
    </row>
    <row r="144" spans="1:65" s="2" customFormat="1" ht="21.75" customHeight="1">
      <c r="A144" s="35"/>
      <c r="B144" s="36"/>
      <c r="C144" s="203" t="s">
        <v>284</v>
      </c>
      <c r="D144" s="203" t="s">
        <v>190</v>
      </c>
      <c r="E144" s="204" t="s">
        <v>285</v>
      </c>
      <c r="F144" s="205" t="s">
        <v>286</v>
      </c>
      <c r="G144" s="206" t="s">
        <v>287</v>
      </c>
      <c r="H144" s="207">
        <v>2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200</v>
      </c>
      <c r="AT144" s="216" t="s">
        <v>190</v>
      </c>
      <c r="AU144" s="216" t="s">
        <v>74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201</v>
      </c>
      <c r="BM144" s="216" t="s">
        <v>288</v>
      </c>
    </row>
    <row r="145" spans="1:65" s="2" customFormat="1" ht="21.75" customHeight="1">
      <c r="A145" s="35"/>
      <c r="B145" s="36"/>
      <c r="C145" s="203" t="s">
        <v>289</v>
      </c>
      <c r="D145" s="203" t="s">
        <v>190</v>
      </c>
      <c r="E145" s="204" t="s">
        <v>290</v>
      </c>
      <c r="F145" s="205" t="s">
        <v>291</v>
      </c>
      <c r="G145" s="206" t="s">
        <v>287</v>
      </c>
      <c r="H145" s="207">
        <v>1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200</v>
      </c>
      <c r="AT145" s="216" t="s">
        <v>190</v>
      </c>
      <c r="AU145" s="216" t="s">
        <v>74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292</v>
      </c>
    </row>
    <row r="146" spans="1:65" s="2" customFormat="1" ht="21.75" customHeight="1">
      <c r="A146" s="35"/>
      <c r="B146" s="36"/>
      <c r="C146" s="203" t="s">
        <v>293</v>
      </c>
      <c r="D146" s="203" t="s">
        <v>190</v>
      </c>
      <c r="E146" s="204" t="s">
        <v>294</v>
      </c>
      <c r="F146" s="205" t="s">
        <v>295</v>
      </c>
      <c r="G146" s="206" t="s">
        <v>287</v>
      </c>
      <c r="H146" s="207">
        <v>1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200</v>
      </c>
      <c r="AT146" s="216" t="s">
        <v>190</v>
      </c>
      <c r="AU146" s="216" t="s">
        <v>74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201</v>
      </c>
      <c r="BM146" s="216" t="s">
        <v>296</v>
      </c>
    </row>
    <row r="147" spans="1:65" s="2" customFormat="1" ht="16.5" customHeight="1">
      <c r="A147" s="35"/>
      <c r="B147" s="36"/>
      <c r="C147" s="203" t="s">
        <v>297</v>
      </c>
      <c r="D147" s="203" t="s">
        <v>190</v>
      </c>
      <c r="E147" s="204" t="s">
        <v>298</v>
      </c>
      <c r="F147" s="205" t="s">
        <v>299</v>
      </c>
      <c r="G147" s="206" t="s">
        <v>199</v>
      </c>
      <c r="H147" s="207">
        <v>4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200</v>
      </c>
      <c r="AT147" s="216" t="s">
        <v>190</v>
      </c>
      <c r="AU147" s="216" t="s">
        <v>74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201</v>
      </c>
      <c r="BM147" s="216" t="s">
        <v>300</v>
      </c>
    </row>
    <row r="148" spans="1:65" s="2" customFormat="1" ht="16.5" customHeight="1">
      <c r="A148" s="35"/>
      <c r="B148" s="36"/>
      <c r="C148" s="203" t="s">
        <v>301</v>
      </c>
      <c r="D148" s="203" t="s">
        <v>190</v>
      </c>
      <c r="E148" s="204" t="s">
        <v>302</v>
      </c>
      <c r="F148" s="205" t="s">
        <v>303</v>
      </c>
      <c r="G148" s="206" t="s">
        <v>199</v>
      </c>
      <c r="H148" s="207">
        <v>3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200</v>
      </c>
      <c r="AT148" s="216" t="s">
        <v>190</v>
      </c>
      <c r="AU148" s="216" t="s">
        <v>74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304</v>
      </c>
    </row>
    <row r="149" spans="1:65" s="2" customFormat="1" ht="21.75" customHeight="1">
      <c r="A149" s="35"/>
      <c r="B149" s="36"/>
      <c r="C149" s="203" t="s">
        <v>305</v>
      </c>
      <c r="D149" s="203" t="s">
        <v>190</v>
      </c>
      <c r="E149" s="204" t="s">
        <v>306</v>
      </c>
      <c r="F149" s="205" t="s">
        <v>307</v>
      </c>
      <c r="G149" s="206" t="s">
        <v>199</v>
      </c>
      <c r="H149" s="207">
        <v>7</v>
      </c>
      <c r="I149" s="208"/>
      <c r="J149" s="209">
        <f>ROUND(I149*H149,2)</f>
        <v>0</v>
      </c>
      <c r="K149" s="210"/>
      <c r="L149" s="21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200</v>
      </c>
      <c r="AT149" s="216" t="s">
        <v>190</v>
      </c>
      <c r="AU149" s="216" t="s">
        <v>74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201</v>
      </c>
      <c r="BM149" s="216" t="s">
        <v>308</v>
      </c>
    </row>
    <row r="150" spans="1:65" s="2" customFormat="1" ht="21.75" customHeight="1">
      <c r="A150" s="35"/>
      <c r="B150" s="36"/>
      <c r="C150" s="203" t="s">
        <v>309</v>
      </c>
      <c r="D150" s="203" t="s">
        <v>190</v>
      </c>
      <c r="E150" s="204" t="s">
        <v>310</v>
      </c>
      <c r="F150" s="205" t="s">
        <v>311</v>
      </c>
      <c r="G150" s="206" t="s">
        <v>190</v>
      </c>
      <c r="H150" s="207">
        <v>7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200</v>
      </c>
      <c r="AT150" s="216" t="s">
        <v>190</v>
      </c>
      <c r="AU150" s="216" t="s">
        <v>74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201</v>
      </c>
      <c r="BM150" s="216" t="s">
        <v>312</v>
      </c>
    </row>
    <row r="151" spans="1:65" s="2" customFormat="1" ht="21.75" customHeight="1">
      <c r="A151" s="35"/>
      <c r="B151" s="36"/>
      <c r="C151" s="203" t="s">
        <v>313</v>
      </c>
      <c r="D151" s="203" t="s">
        <v>190</v>
      </c>
      <c r="E151" s="204" t="s">
        <v>314</v>
      </c>
      <c r="F151" s="205" t="s">
        <v>315</v>
      </c>
      <c r="G151" s="206" t="s">
        <v>287</v>
      </c>
      <c r="H151" s="207">
        <v>3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316</v>
      </c>
      <c r="AT151" s="216" t="s">
        <v>190</v>
      </c>
      <c r="AU151" s="216" t="s">
        <v>74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316</v>
      </c>
      <c r="BM151" s="216" t="s">
        <v>317</v>
      </c>
    </row>
    <row r="152" spans="1:65" s="2" customFormat="1" ht="21.75" customHeight="1">
      <c r="A152" s="35"/>
      <c r="B152" s="36"/>
      <c r="C152" s="203" t="s">
        <v>318</v>
      </c>
      <c r="D152" s="203" t="s">
        <v>190</v>
      </c>
      <c r="E152" s="204" t="s">
        <v>319</v>
      </c>
      <c r="F152" s="205" t="s">
        <v>320</v>
      </c>
      <c r="G152" s="206" t="s">
        <v>287</v>
      </c>
      <c r="H152" s="207">
        <v>15</v>
      </c>
      <c r="I152" s="208"/>
      <c r="J152" s="209">
        <f>ROUND(I152*H152,2)</f>
        <v>0</v>
      </c>
      <c r="K152" s="210"/>
      <c r="L152" s="211"/>
      <c r="M152" s="212" t="s">
        <v>1</v>
      </c>
      <c r="N152" s="213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316</v>
      </c>
      <c r="AT152" s="216" t="s">
        <v>190</v>
      </c>
      <c r="AU152" s="216" t="s">
        <v>74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316</v>
      </c>
      <c r="BM152" s="216" t="s">
        <v>321</v>
      </c>
    </row>
    <row r="153" spans="1:65" s="2" customFormat="1" ht="21.75" customHeight="1">
      <c r="A153" s="35"/>
      <c r="B153" s="36"/>
      <c r="C153" s="203" t="s">
        <v>322</v>
      </c>
      <c r="D153" s="203" t="s">
        <v>190</v>
      </c>
      <c r="E153" s="204" t="s">
        <v>323</v>
      </c>
      <c r="F153" s="205" t="s">
        <v>324</v>
      </c>
      <c r="G153" s="206" t="s">
        <v>287</v>
      </c>
      <c r="H153" s="207">
        <v>15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316</v>
      </c>
      <c r="AT153" s="216" t="s">
        <v>190</v>
      </c>
      <c r="AU153" s="216" t="s">
        <v>74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316</v>
      </c>
      <c r="BM153" s="216" t="s">
        <v>325</v>
      </c>
    </row>
    <row r="154" spans="1:65" s="2" customFormat="1" ht="21.75" customHeight="1">
      <c r="A154" s="35"/>
      <c r="B154" s="36"/>
      <c r="C154" s="203" t="s">
        <v>326</v>
      </c>
      <c r="D154" s="203" t="s">
        <v>190</v>
      </c>
      <c r="E154" s="204" t="s">
        <v>327</v>
      </c>
      <c r="F154" s="205" t="s">
        <v>328</v>
      </c>
      <c r="G154" s="206" t="s">
        <v>287</v>
      </c>
      <c r="H154" s="207">
        <v>15</v>
      </c>
      <c r="I154" s="208"/>
      <c r="J154" s="209">
        <f>ROUND(I154*H154,2)</f>
        <v>0</v>
      </c>
      <c r="K154" s="210"/>
      <c r="L154" s="211"/>
      <c r="M154" s="212" t="s">
        <v>1</v>
      </c>
      <c r="N154" s="213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316</v>
      </c>
      <c r="AT154" s="216" t="s">
        <v>190</v>
      </c>
      <c r="AU154" s="216" t="s">
        <v>74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316</v>
      </c>
      <c r="BM154" s="216" t="s">
        <v>329</v>
      </c>
    </row>
    <row r="155" spans="1:65" s="2" customFormat="1" ht="33" customHeight="1">
      <c r="A155" s="35"/>
      <c r="B155" s="36"/>
      <c r="C155" s="203" t="s">
        <v>330</v>
      </c>
      <c r="D155" s="203" t="s">
        <v>190</v>
      </c>
      <c r="E155" s="204" t="s">
        <v>331</v>
      </c>
      <c r="F155" s="205" t="s">
        <v>332</v>
      </c>
      <c r="G155" s="206" t="s">
        <v>287</v>
      </c>
      <c r="H155" s="207">
        <v>23</v>
      </c>
      <c r="I155" s="208"/>
      <c r="J155" s="209">
        <f>ROUND(I155*H155,2)</f>
        <v>0</v>
      </c>
      <c r="K155" s="210"/>
      <c r="L155" s="211"/>
      <c r="M155" s="212" t="s">
        <v>1</v>
      </c>
      <c r="N155" s="213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316</v>
      </c>
      <c r="AT155" s="216" t="s">
        <v>190</v>
      </c>
      <c r="AU155" s="216" t="s">
        <v>74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316</v>
      </c>
      <c r="BM155" s="216" t="s">
        <v>333</v>
      </c>
    </row>
    <row r="156" spans="1:65" s="2" customFormat="1" ht="21.75" customHeight="1">
      <c r="A156" s="35"/>
      <c r="B156" s="36"/>
      <c r="C156" s="203" t="s">
        <v>334</v>
      </c>
      <c r="D156" s="203" t="s">
        <v>190</v>
      </c>
      <c r="E156" s="204" t="s">
        <v>335</v>
      </c>
      <c r="F156" s="205" t="s">
        <v>336</v>
      </c>
      <c r="G156" s="206" t="s">
        <v>287</v>
      </c>
      <c r="H156" s="207">
        <v>23</v>
      </c>
      <c r="I156" s="208"/>
      <c r="J156" s="209">
        <f>ROUND(I156*H156,2)</f>
        <v>0</v>
      </c>
      <c r="K156" s="210"/>
      <c r="L156" s="211"/>
      <c r="M156" s="212" t="s">
        <v>1</v>
      </c>
      <c r="N156" s="213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316</v>
      </c>
      <c r="AT156" s="216" t="s">
        <v>190</v>
      </c>
      <c r="AU156" s="216" t="s">
        <v>74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316</v>
      </c>
      <c r="BM156" s="216" t="s">
        <v>337</v>
      </c>
    </row>
    <row r="157" spans="1:65" s="2" customFormat="1" ht="16.5" customHeight="1">
      <c r="A157" s="35"/>
      <c r="B157" s="36"/>
      <c r="C157" s="203" t="s">
        <v>338</v>
      </c>
      <c r="D157" s="203" t="s">
        <v>190</v>
      </c>
      <c r="E157" s="204" t="s">
        <v>339</v>
      </c>
      <c r="F157" s="205" t="s">
        <v>340</v>
      </c>
      <c r="G157" s="206" t="s">
        <v>199</v>
      </c>
      <c r="H157" s="207">
        <v>1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200</v>
      </c>
      <c r="AT157" s="216" t="s">
        <v>190</v>
      </c>
      <c r="AU157" s="216" t="s">
        <v>74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201</v>
      </c>
      <c r="BM157" s="216" t="s">
        <v>341</v>
      </c>
    </row>
    <row r="158" spans="1:65" s="2" customFormat="1" ht="16.5" customHeight="1">
      <c r="A158" s="35"/>
      <c r="B158" s="36"/>
      <c r="C158" s="203" t="s">
        <v>342</v>
      </c>
      <c r="D158" s="203" t="s">
        <v>190</v>
      </c>
      <c r="E158" s="204" t="s">
        <v>343</v>
      </c>
      <c r="F158" s="205" t="s">
        <v>344</v>
      </c>
      <c r="G158" s="206" t="s">
        <v>199</v>
      </c>
      <c r="H158" s="207">
        <v>1</v>
      </c>
      <c r="I158" s="208"/>
      <c r="J158" s="209">
        <f>ROUND(I158*H158,2)</f>
        <v>0</v>
      </c>
      <c r="K158" s="210"/>
      <c r="L158" s="211"/>
      <c r="M158" s="212" t="s">
        <v>1</v>
      </c>
      <c r="N158" s="213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200</v>
      </c>
      <c r="AT158" s="216" t="s">
        <v>190</v>
      </c>
      <c r="AU158" s="216" t="s">
        <v>74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201</v>
      </c>
      <c r="BM158" s="216" t="s">
        <v>345</v>
      </c>
    </row>
    <row r="159" spans="1:65" s="2" customFormat="1" ht="16.5" customHeight="1">
      <c r="A159" s="35"/>
      <c r="B159" s="36"/>
      <c r="C159" s="203" t="s">
        <v>346</v>
      </c>
      <c r="D159" s="203" t="s">
        <v>190</v>
      </c>
      <c r="E159" s="204" t="s">
        <v>347</v>
      </c>
      <c r="F159" s="205" t="s">
        <v>348</v>
      </c>
      <c r="G159" s="206" t="s">
        <v>199</v>
      </c>
      <c r="H159" s="207">
        <v>2</v>
      </c>
      <c r="I159" s="208"/>
      <c r="J159" s="209">
        <f>ROUND(I159*H159,2)</f>
        <v>0</v>
      </c>
      <c r="K159" s="210"/>
      <c r="L159" s="211"/>
      <c r="M159" s="212" t="s">
        <v>1</v>
      </c>
      <c r="N159" s="213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200</v>
      </c>
      <c r="AT159" s="216" t="s">
        <v>190</v>
      </c>
      <c r="AU159" s="216" t="s">
        <v>74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201</v>
      </c>
      <c r="BM159" s="216" t="s">
        <v>349</v>
      </c>
    </row>
    <row r="160" spans="1:65" s="2" customFormat="1" ht="16.5" customHeight="1">
      <c r="A160" s="35"/>
      <c r="B160" s="36"/>
      <c r="C160" s="203" t="s">
        <v>350</v>
      </c>
      <c r="D160" s="203" t="s">
        <v>190</v>
      </c>
      <c r="E160" s="204" t="s">
        <v>351</v>
      </c>
      <c r="F160" s="205" t="s">
        <v>352</v>
      </c>
      <c r="G160" s="206" t="s">
        <v>199</v>
      </c>
      <c r="H160" s="207">
        <v>2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200</v>
      </c>
      <c r="AT160" s="216" t="s">
        <v>190</v>
      </c>
      <c r="AU160" s="216" t="s">
        <v>74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201</v>
      </c>
      <c r="BM160" s="216" t="s">
        <v>353</v>
      </c>
    </row>
    <row r="161" spans="1:65" s="2" customFormat="1" ht="21.75" customHeight="1">
      <c r="A161" s="35"/>
      <c r="B161" s="36"/>
      <c r="C161" s="203" t="s">
        <v>354</v>
      </c>
      <c r="D161" s="203" t="s">
        <v>190</v>
      </c>
      <c r="E161" s="204" t="s">
        <v>355</v>
      </c>
      <c r="F161" s="205" t="s">
        <v>356</v>
      </c>
      <c r="G161" s="206" t="s">
        <v>357</v>
      </c>
      <c r="H161" s="207">
        <v>80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200</v>
      </c>
      <c r="AT161" s="216" t="s">
        <v>190</v>
      </c>
      <c r="AU161" s="216" t="s">
        <v>74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201</v>
      </c>
      <c r="BM161" s="216" t="s">
        <v>358</v>
      </c>
    </row>
    <row r="162" spans="1:65" s="2" customFormat="1" ht="21.75" customHeight="1">
      <c r="A162" s="35"/>
      <c r="B162" s="36"/>
      <c r="C162" s="203" t="s">
        <v>359</v>
      </c>
      <c r="D162" s="203" t="s">
        <v>190</v>
      </c>
      <c r="E162" s="204" t="s">
        <v>360</v>
      </c>
      <c r="F162" s="205" t="s">
        <v>361</v>
      </c>
      <c r="G162" s="206" t="s">
        <v>357</v>
      </c>
      <c r="H162" s="207">
        <v>8</v>
      </c>
      <c r="I162" s="208"/>
      <c r="J162" s="209">
        <f>ROUND(I162*H162,2)</f>
        <v>0</v>
      </c>
      <c r="K162" s="210"/>
      <c r="L162" s="211"/>
      <c r="M162" s="212" t="s">
        <v>1</v>
      </c>
      <c r="N162" s="213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200</v>
      </c>
      <c r="AT162" s="216" t="s">
        <v>190</v>
      </c>
      <c r="AU162" s="216" t="s">
        <v>74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201</v>
      </c>
      <c r="BM162" s="216" t="s">
        <v>362</v>
      </c>
    </row>
    <row r="163" spans="1:65" s="2" customFormat="1" ht="16.5" customHeight="1">
      <c r="A163" s="35"/>
      <c r="B163" s="36"/>
      <c r="C163" s="203" t="s">
        <v>363</v>
      </c>
      <c r="D163" s="203" t="s">
        <v>190</v>
      </c>
      <c r="E163" s="204" t="s">
        <v>364</v>
      </c>
      <c r="F163" s="205" t="s">
        <v>365</v>
      </c>
      <c r="G163" s="206" t="s">
        <v>199</v>
      </c>
      <c r="H163" s="207">
        <v>20</v>
      </c>
      <c r="I163" s="208"/>
      <c r="J163" s="209">
        <f>ROUND(I163*H163,2)</f>
        <v>0</v>
      </c>
      <c r="K163" s="210"/>
      <c r="L163" s="211"/>
      <c r="M163" s="212" t="s">
        <v>1</v>
      </c>
      <c r="N163" s="213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200</v>
      </c>
      <c r="AT163" s="216" t="s">
        <v>190</v>
      </c>
      <c r="AU163" s="216" t="s">
        <v>74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201</v>
      </c>
      <c r="BM163" s="216" t="s">
        <v>366</v>
      </c>
    </row>
    <row r="164" spans="1:65" s="2" customFormat="1" ht="16.5" customHeight="1">
      <c r="A164" s="35"/>
      <c r="B164" s="36"/>
      <c r="C164" s="203" t="s">
        <v>367</v>
      </c>
      <c r="D164" s="203" t="s">
        <v>190</v>
      </c>
      <c r="E164" s="204" t="s">
        <v>368</v>
      </c>
      <c r="F164" s="205" t="s">
        <v>369</v>
      </c>
      <c r="G164" s="206" t="s">
        <v>199</v>
      </c>
      <c r="H164" s="207">
        <v>16</v>
      </c>
      <c r="I164" s="208"/>
      <c r="J164" s="209">
        <f>ROUND(I164*H164,2)</f>
        <v>0</v>
      </c>
      <c r="K164" s="210"/>
      <c r="L164" s="211"/>
      <c r="M164" s="212" t="s">
        <v>1</v>
      </c>
      <c r="N164" s="213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200</v>
      </c>
      <c r="AT164" s="216" t="s">
        <v>190</v>
      </c>
      <c r="AU164" s="216" t="s">
        <v>74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201</v>
      </c>
      <c r="BM164" s="216" t="s">
        <v>370</v>
      </c>
    </row>
    <row r="165" spans="1:65" s="2" customFormat="1" ht="33" customHeight="1">
      <c r="A165" s="35"/>
      <c r="B165" s="36"/>
      <c r="C165" s="203" t="s">
        <v>371</v>
      </c>
      <c r="D165" s="203" t="s">
        <v>190</v>
      </c>
      <c r="E165" s="204" t="s">
        <v>372</v>
      </c>
      <c r="F165" s="205" t="s">
        <v>373</v>
      </c>
      <c r="G165" s="206" t="s">
        <v>199</v>
      </c>
      <c r="H165" s="207">
        <v>20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200</v>
      </c>
      <c r="AT165" s="216" t="s">
        <v>190</v>
      </c>
      <c r="AU165" s="216" t="s">
        <v>74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201</v>
      </c>
      <c r="BM165" s="216" t="s">
        <v>374</v>
      </c>
    </row>
    <row r="166" spans="1:65" s="2" customFormat="1" ht="21.75" customHeight="1">
      <c r="A166" s="35"/>
      <c r="B166" s="36"/>
      <c r="C166" s="203" t="s">
        <v>375</v>
      </c>
      <c r="D166" s="203" t="s">
        <v>190</v>
      </c>
      <c r="E166" s="204" t="s">
        <v>376</v>
      </c>
      <c r="F166" s="205" t="s">
        <v>377</v>
      </c>
      <c r="G166" s="206" t="s">
        <v>357</v>
      </c>
      <c r="H166" s="207">
        <v>350</v>
      </c>
      <c r="I166" s="208"/>
      <c r="J166" s="209">
        <f>ROUND(I166*H166,2)</f>
        <v>0</v>
      </c>
      <c r="K166" s="210"/>
      <c r="L166" s="211"/>
      <c r="M166" s="212" t="s">
        <v>1</v>
      </c>
      <c r="N166" s="213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200</v>
      </c>
      <c r="AT166" s="216" t="s">
        <v>190</v>
      </c>
      <c r="AU166" s="216" t="s">
        <v>74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201</v>
      </c>
      <c r="BM166" s="216" t="s">
        <v>378</v>
      </c>
    </row>
    <row r="167" spans="1:65" s="2" customFormat="1" ht="16.5" customHeight="1">
      <c r="A167" s="35"/>
      <c r="B167" s="36"/>
      <c r="C167" s="203" t="s">
        <v>379</v>
      </c>
      <c r="D167" s="203" t="s">
        <v>190</v>
      </c>
      <c r="E167" s="204" t="s">
        <v>380</v>
      </c>
      <c r="F167" s="205" t="s">
        <v>381</v>
      </c>
      <c r="G167" s="206" t="s">
        <v>199</v>
      </c>
      <c r="H167" s="207">
        <v>1</v>
      </c>
      <c r="I167" s="208"/>
      <c r="J167" s="209">
        <f>ROUND(I167*H167,2)</f>
        <v>0</v>
      </c>
      <c r="K167" s="210"/>
      <c r="L167" s="211"/>
      <c r="M167" s="212" t="s">
        <v>1</v>
      </c>
      <c r="N167" s="213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200</v>
      </c>
      <c r="AT167" s="216" t="s">
        <v>190</v>
      </c>
      <c r="AU167" s="216" t="s">
        <v>74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201</v>
      </c>
      <c r="BM167" s="216" t="s">
        <v>382</v>
      </c>
    </row>
    <row r="168" spans="1:65" s="2" customFormat="1" ht="21.75" customHeight="1">
      <c r="A168" s="35"/>
      <c r="B168" s="36"/>
      <c r="C168" s="203" t="s">
        <v>383</v>
      </c>
      <c r="D168" s="203" t="s">
        <v>190</v>
      </c>
      <c r="E168" s="204" t="s">
        <v>384</v>
      </c>
      <c r="F168" s="205" t="s">
        <v>385</v>
      </c>
      <c r="G168" s="206" t="s">
        <v>199</v>
      </c>
      <c r="H168" s="207">
        <v>1</v>
      </c>
      <c r="I168" s="208"/>
      <c r="J168" s="209">
        <f>ROUND(I168*H168,2)</f>
        <v>0</v>
      </c>
      <c r="K168" s="210"/>
      <c r="L168" s="211"/>
      <c r="M168" s="212" t="s">
        <v>1</v>
      </c>
      <c r="N168" s="213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200</v>
      </c>
      <c r="AT168" s="216" t="s">
        <v>190</v>
      </c>
      <c r="AU168" s="216" t="s">
        <v>74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201</v>
      </c>
      <c r="BM168" s="216" t="s">
        <v>386</v>
      </c>
    </row>
    <row r="169" spans="1:65" s="2" customFormat="1" ht="21.75" customHeight="1">
      <c r="A169" s="35"/>
      <c r="B169" s="36"/>
      <c r="C169" s="203" t="s">
        <v>387</v>
      </c>
      <c r="D169" s="203" t="s">
        <v>190</v>
      </c>
      <c r="E169" s="204" t="s">
        <v>388</v>
      </c>
      <c r="F169" s="205" t="s">
        <v>389</v>
      </c>
      <c r="G169" s="206" t="s">
        <v>199</v>
      </c>
      <c r="H169" s="207">
        <v>1</v>
      </c>
      <c r="I169" s="208"/>
      <c r="J169" s="209">
        <f>ROUND(I169*H169,2)</f>
        <v>0</v>
      </c>
      <c r="K169" s="210"/>
      <c r="L169" s="211"/>
      <c r="M169" s="212" t="s">
        <v>1</v>
      </c>
      <c r="N169" s="213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200</v>
      </c>
      <c r="AT169" s="216" t="s">
        <v>190</v>
      </c>
      <c r="AU169" s="216" t="s">
        <v>74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201</v>
      </c>
      <c r="BM169" s="216" t="s">
        <v>390</v>
      </c>
    </row>
    <row r="170" spans="1:65" s="2" customFormat="1" ht="33" customHeight="1">
      <c r="A170" s="35"/>
      <c r="B170" s="36"/>
      <c r="C170" s="203" t="s">
        <v>83</v>
      </c>
      <c r="D170" s="203" t="s">
        <v>190</v>
      </c>
      <c r="E170" s="204" t="s">
        <v>391</v>
      </c>
      <c r="F170" s="205" t="s">
        <v>392</v>
      </c>
      <c r="G170" s="206" t="s">
        <v>193</v>
      </c>
      <c r="H170" s="207">
        <v>1620</v>
      </c>
      <c r="I170" s="208"/>
      <c r="J170" s="209">
        <f>ROUND(I170*H170,2)</f>
        <v>0</v>
      </c>
      <c r="K170" s="210"/>
      <c r="L170" s="211"/>
      <c r="M170" s="212" t="s">
        <v>1</v>
      </c>
      <c r="N170" s="213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83</v>
      </c>
      <c r="AT170" s="216" t="s">
        <v>190</v>
      </c>
      <c r="AU170" s="216" t="s">
        <v>74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81</v>
      </c>
      <c r="BM170" s="216" t="s">
        <v>393</v>
      </c>
    </row>
    <row r="171" spans="1:65" s="2" customFormat="1" ht="33" customHeight="1">
      <c r="A171" s="35"/>
      <c r="B171" s="36"/>
      <c r="C171" s="203" t="s">
        <v>394</v>
      </c>
      <c r="D171" s="203" t="s">
        <v>190</v>
      </c>
      <c r="E171" s="204" t="s">
        <v>395</v>
      </c>
      <c r="F171" s="205" t="s">
        <v>396</v>
      </c>
      <c r="G171" s="206" t="s">
        <v>193</v>
      </c>
      <c r="H171" s="207">
        <v>1380</v>
      </c>
      <c r="I171" s="208"/>
      <c r="J171" s="209">
        <f>ROUND(I171*H171,2)</f>
        <v>0</v>
      </c>
      <c r="K171" s="210"/>
      <c r="L171" s="211"/>
      <c r="M171" s="212" t="s">
        <v>1</v>
      </c>
      <c r="N171" s="213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83</v>
      </c>
      <c r="AT171" s="216" t="s">
        <v>190</v>
      </c>
      <c r="AU171" s="216" t="s">
        <v>74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81</v>
      </c>
      <c r="BM171" s="216" t="s">
        <v>397</v>
      </c>
    </row>
    <row r="172" spans="1:65" s="2" customFormat="1" ht="33" customHeight="1">
      <c r="A172" s="35"/>
      <c r="B172" s="36"/>
      <c r="C172" s="203" t="s">
        <v>201</v>
      </c>
      <c r="D172" s="203" t="s">
        <v>190</v>
      </c>
      <c r="E172" s="204" t="s">
        <v>398</v>
      </c>
      <c r="F172" s="205" t="s">
        <v>399</v>
      </c>
      <c r="G172" s="206" t="s">
        <v>193</v>
      </c>
      <c r="H172" s="207">
        <v>335</v>
      </c>
      <c r="I172" s="208"/>
      <c r="J172" s="209">
        <f>ROUND(I172*H172,2)</f>
        <v>0</v>
      </c>
      <c r="K172" s="210"/>
      <c r="L172" s="211"/>
      <c r="M172" s="212" t="s">
        <v>1</v>
      </c>
      <c r="N172" s="213" t="s">
        <v>39</v>
      </c>
      <c r="O172" s="88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83</v>
      </c>
      <c r="AT172" s="216" t="s">
        <v>190</v>
      </c>
      <c r="AU172" s="216" t="s">
        <v>74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81</v>
      </c>
      <c r="BM172" s="216" t="s">
        <v>400</v>
      </c>
    </row>
    <row r="173" spans="1:65" s="2" customFormat="1" ht="33" customHeight="1">
      <c r="A173" s="35"/>
      <c r="B173" s="36"/>
      <c r="C173" s="203" t="s">
        <v>401</v>
      </c>
      <c r="D173" s="203" t="s">
        <v>190</v>
      </c>
      <c r="E173" s="204" t="s">
        <v>402</v>
      </c>
      <c r="F173" s="205" t="s">
        <v>403</v>
      </c>
      <c r="G173" s="206" t="s">
        <v>193</v>
      </c>
      <c r="H173" s="207">
        <v>215</v>
      </c>
      <c r="I173" s="208"/>
      <c r="J173" s="209">
        <f>ROUND(I173*H173,2)</f>
        <v>0</v>
      </c>
      <c r="K173" s="210"/>
      <c r="L173" s="211"/>
      <c r="M173" s="212" t="s">
        <v>1</v>
      </c>
      <c r="N173" s="213" t="s">
        <v>39</v>
      </c>
      <c r="O173" s="88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6" t="s">
        <v>83</v>
      </c>
      <c r="AT173" s="216" t="s">
        <v>190</v>
      </c>
      <c r="AU173" s="216" t="s">
        <v>74</v>
      </c>
      <c r="AY173" s="14" t="s">
        <v>194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4" t="s">
        <v>81</v>
      </c>
      <c r="BK173" s="217">
        <f>ROUND(I173*H173,2)</f>
        <v>0</v>
      </c>
      <c r="BL173" s="14" t="s">
        <v>81</v>
      </c>
      <c r="BM173" s="216" t="s">
        <v>404</v>
      </c>
    </row>
    <row r="174" spans="1:63" s="11" customFormat="1" ht="25.9" customHeight="1">
      <c r="A174" s="11"/>
      <c r="B174" s="218"/>
      <c r="C174" s="219"/>
      <c r="D174" s="220" t="s">
        <v>73</v>
      </c>
      <c r="E174" s="221" t="s">
        <v>405</v>
      </c>
      <c r="F174" s="221" t="s">
        <v>406</v>
      </c>
      <c r="G174" s="219"/>
      <c r="H174" s="219"/>
      <c r="I174" s="222"/>
      <c r="J174" s="223">
        <f>BK174</f>
        <v>0</v>
      </c>
      <c r="K174" s="219"/>
      <c r="L174" s="224"/>
      <c r="M174" s="225"/>
      <c r="N174" s="226"/>
      <c r="O174" s="226"/>
      <c r="P174" s="227">
        <f>SUM(P175:P235)</f>
        <v>0</v>
      </c>
      <c r="Q174" s="226"/>
      <c r="R174" s="227">
        <f>SUM(R175:R235)</f>
        <v>0</v>
      </c>
      <c r="S174" s="226"/>
      <c r="T174" s="228">
        <f>SUM(T175:T235)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29" t="s">
        <v>201</v>
      </c>
      <c r="AT174" s="230" t="s">
        <v>73</v>
      </c>
      <c r="AU174" s="230" t="s">
        <v>74</v>
      </c>
      <c r="AY174" s="229" t="s">
        <v>194</v>
      </c>
      <c r="BK174" s="231">
        <f>SUM(BK175:BK235)</f>
        <v>0</v>
      </c>
    </row>
    <row r="175" spans="1:65" s="2" customFormat="1" ht="16.5" customHeight="1">
      <c r="A175" s="35"/>
      <c r="B175" s="36"/>
      <c r="C175" s="232" t="s">
        <v>407</v>
      </c>
      <c r="D175" s="232" t="s">
        <v>408</v>
      </c>
      <c r="E175" s="233" t="s">
        <v>409</v>
      </c>
      <c r="F175" s="234" t="s">
        <v>410</v>
      </c>
      <c r="G175" s="235" t="s">
        <v>411</v>
      </c>
      <c r="H175" s="236">
        <v>62</v>
      </c>
      <c r="I175" s="237"/>
      <c r="J175" s="238">
        <f>ROUND(I175*H175,2)</f>
        <v>0</v>
      </c>
      <c r="K175" s="239"/>
      <c r="L175" s="41"/>
      <c r="M175" s="240" t="s">
        <v>1</v>
      </c>
      <c r="N175" s="241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412</v>
      </c>
      <c r="AT175" s="216" t="s">
        <v>408</v>
      </c>
      <c r="AU175" s="216" t="s">
        <v>81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412</v>
      </c>
      <c r="BM175" s="216" t="s">
        <v>413</v>
      </c>
    </row>
    <row r="176" spans="1:65" s="2" customFormat="1" ht="33" customHeight="1">
      <c r="A176" s="35"/>
      <c r="B176" s="36"/>
      <c r="C176" s="232" t="s">
        <v>414</v>
      </c>
      <c r="D176" s="232" t="s">
        <v>408</v>
      </c>
      <c r="E176" s="233" t="s">
        <v>415</v>
      </c>
      <c r="F176" s="234" t="s">
        <v>416</v>
      </c>
      <c r="G176" s="235" t="s">
        <v>193</v>
      </c>
      <c r="H176" s="236">
        <v>5160</v>
      </c>
      <c r="I176" s="237"/>
      <c r="J176" s="238">
        <f>ROUND(I176*H176,2)</f>
        <v>0</v>
      </c>
      <c r="K176" s="239"/>
      <c r="L176" s="41"/>
      <c r="M176" s="240" t="s">
        <v>1</v>
      </c>
      <c r="N176" s="241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81</v>
      </c>
      <c r="AT176" s="216" t="s">
        <v>408</v>
      </c>
      <c r="AU176" s="216" t="s">
        <v>81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81</v>
      </c>
      <c r="BM176" s="216" t="s">
        <v>417</v>
      </c>
    </row>
    <row r="177" spans="1:65" s="2" customFormat="1" ht="33" customHeight="1">
      <c r="A177" s="35"/>
      <c r="B177" s="36"/>
      <c r="C177" s="232" t="s">
        <v>418</v>
      </c>
      <c r="D177" s="232" t="s">
        <v>408</v>
      </c>
      <c r="E177" s="233" t="s">
        <v>419</v>
      </c>
      <c r="F177" s="234" t="s">
        <v>420</v>
      </c>
      <c r="G177" s="235" t="s">
        <v>193</v>
      </c>
      <c r="H177" s="236">
        <v>547</v>
      </c>
      <c r="I177" s="237"/>
      <c r="J177" s="238">
        <f>ROUND(I177*H177,2)</f>
        <v>0</v>
      </c>
      <c r="K177" s="239"/>
      <c r="L177" s="41"/>
      <c r="M177" s="240" t="s">
        <v>1</v>
      </c>
      <c r="N177" s="241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412</v>
      </c>
      <c r="AT177" s="216" t="s">
        <v>408</v>
      </c>
      <c r="AU177" s="216" t="s">
        <v>81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412</v>
      </c>
      <c r="BM177" s="216" t="s">
        <v>421</v>
      </c>
    </row>
    <row r="178" spans="1:65" s="2" customFormat="1" ht="44.25" customHeight="1">
      <c r="A178" s="35"/>
      <c r="B178" s="36"/>
      <c r="C178" s="203" t="s">
        <v>200</v>
      </c>
      <c r="D178" s="203" t="s">
        <v>190</v>
      </c>
      <c r="E178" s="204" t="s">
        <v>422</v>
      </c>
      <c r="F178" s="205" t="s">
        <v>423</v>
      </c>
      <c r="G178" s="206" t="s">
        <v>287</v>
      </c>
      <c r="H178" s="207">
        <v>3</v>
      </c>
      <c r="I178" s="208"/>
      <c r="J178" s="209">
        <f>ROUND(I178*H178,2)</f>
        <v>0</v>
      </c>
      <c r="K178" s="210"/>
      <c r="L178" s="211"/>
      <c r="M178" s="212" t="s">
        <v>1</v>
      </c>
      <c r="N178" s="213" t="s">
        <v>39</v>
      </c>
      <c r="O178" s="88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83</v>
      </c>
      <c r="AT178" s="216" t="s">
        <v>190</v>
      </c>
      <c r="AU178" s="216" t="s">
        <v>81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81</v>
      </c>
      <c r="BM178" s="216" t="s">
        <v>424</v>
      </c>
    </row>
    <row r="179" spans="1:65" s="2" customFormat="1" ht="33" customHeight="1">
      <c r="A179" s="35"/>
      <c r="B179" s="36"/>
      <c r="C179" s="232" t="s">
        <v>425</v>
      </c>
      <c r="D179" s="232" t="s">
        <v>408</v>
      </c>
      <c r="E179" s="233" t="s">
        <v>426</v>
      </c>
      <c r="F179" s="234" t="s">
        <v>427</v>
      </c>
      <c r="G179" s="235" t="s">
        <v>287</v>
      </c>
      <c r="H179" s="236">
        <v>28</v>
      </c>
      <c r="I179" s="237"/>
      <c r="J179" s="238">
        <f>ROUND(I179*H179,2)</f>
        <v>0</v>
      </c>
      <c r="K179" s="239"/>
      <c r="L179" s="41"/>
      <c r="M179" s="240" t="s">
        <v>1</v>
      </c>
      <c r="N179" s="241" t="s">
        <v>39</v>
      </c>
      <c r="O179" s="88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6" t="s">
        <v>81</v>
      </c>
      <c r="AT179" s="216" t="s">
        <v>408</v>
      </c>
      <c r="AU179" s="216" t="s">
        <v>81</v>
      </c>
      <c r="AY179" s="14" t="s">
        <v>194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4" t="s">
        <v>81</v>
      </c>
      <c r="BK179" s="217">
        <f>ROUND(I179*H179,2)</f>
        <v>0</v>
      </c>
      <c r="BL179" s="14" t="s">
        <v>81</v>
      </c>
      <c r="BM179" s="216" t="s">
        <v>428</v>
      </c>
    </row>
    <row r="180" spans="1:65" s="2" customFormat="1" ht="33" customHeight="1">
      <c r="A180" s="35"/>
      <c r="B180" s="36"/>
      <c r="C180" s="232" t="s">
        <v>429</v>
      </c>
      <c r="D180" s="232" t="s">
        <v>408</v>
      </c>
      <c r="E180" s="233" t="s">
        <v>430</v>
      </c>
      <c r="F180" s="234" t="s">
        <v>431</v>
      </c>
      <c r="G180" s="235" t="s">
        <v>287</v>
      </c>
      <c r="H180" s="236">
        <v>14</v>
      </c>
      <c r="I180" s="237"/>
      <c r="J180" s="238">
        <f>ROUND(I180*H180,2)</f>
        <v>0</v>
      </c>
      <c r="K180" s="239"/>
      <c r="L180" s="41"/>
      <c r="M180" s="240" t="s">
        <v>1</v>
      </c>
      <c r="N180" s="241" t="s">
        <v>39</v>
      </c>
      <c r="O180" s="88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6" t="s">
        <v>412</v>
      </c>
      <c r="AT180" s="216" t="s">
        <v>408</v>
      </c>
      <c r="AU180" s="216" t="s">
        <v>81</v>
      </c>
      <c r="AY180" s="14" t="s">
        <v>194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4" t="s">
        <v>81</v>
      </c>
      <c r="BK180" s="217">
        <f>ROUND(I180*H180,2)</f>
        <v>0</v>
      </c>
      <c r="BL180" s="14" t="s">
        <v>412</v>
      </c>
      <c r="BM180" s="216" t="s">
        <v>432</v>
      </c>
    </row>
    <row r="181" spans="1:65" s="2" customFormat="1" ht="33" customHeight="1">
      <c r="A181" s="35"/>
      <c r="B181" s="36"/>
      <c r="C181" s="232" t="s">
        <v>433</v>
      </c>
      <c r="D181" s="232" t="s">
        <v>408</v>
      </c>
      <c r="E181" s="233" t="s">
        <v>434</v>
      </c>
      <c r="F181" s="234" t="s">
        <v>435</v>
      </c>
      <c r="G181" s="235" t="s">
        <v>287</v>
      </c>
      <c r="H181" s="236">
        <v>14</v>
      </c>
      <c r="I181" s="237"/>
      <c r="J181" s="238">
        <f>ROUND(I181*H181,2)</f>
        <v>0</v>
      </c>
      <c r="K181" s="239"/>
      <c r="L181" s="41"/>
      <c r="M181" s="240" t="s">
        <v>1</v>
      </c>
      <c r="N181" s="241" t="s">
        <v>39</v>
      </c>
      <c r="O181" s="8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412</v>
      </c>
      <c r="AT181" s="216" t="s">
        <v>408</v>
      </c>
      <c r="AU181" s="216" t="s">
        <v>81</v>
      </c>
      <c r="AY181" s="14" t="s">
        <v>194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81</v>
      </c>
      <c r="BK181" s="217">
        <f>ROUND(I181*H181,2)</f>
        <v>0</v>
      </c>
      <c r="BL181" s="14" t="s">
        <v>412</v>
      </c>
      <c r="BM181" s="216" t="s">
        <v>436</v>
      </c>
    </row>
    <row r="182" spans="1:65" s="2" customFormat="1" ht="33" customHeight="1">
      <c r="A182" s="35"/>
      <c r="B182" s="36"/>
      <c r="C182" s="232" t="s">
        <v>437</v>
      </c>
      <c r="D182" s="232" t="s">
        <v>408</v>
      </c>
      <c r="E182" s="233" t="s">
        <v>438</v>
      </c>
      <c r="F182" s="234" t="s">
        <v>439</v>
      </c>
      <c r="G182" s="235" t="s">
        <v>287</v>
      </c>
      <c r="H182" s="236">
        <v>4</v>
      </c>
      <c r="I182" s="237"/>
      <c r="J182" s="238">
        <f>ROUND(I182*H182,2)</f>
        <v>0</v>
      </c>
      <c r="K182" s="239"/>
      <c r="L182" s="41"/>
      <c r="M182" s="240" t="s">
        <v>1</v>
      </c>
      <c r="N182" s="241" t="s">
        <v>39</v>
      </c>
      <c r="O182" s="8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412</v>
      </c>
      <c r="AT182" s="216" t="s">
        <v>408</v>
      </c>
      <c r="AU182" s="216" t="s">
        <v>81</v>
      </c>
      <c r="AY182" s="14" t="s">
        <v>194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81</v>
      </c>
      <c r="BK182" s="217">
        <f>ROUND(I182*H182,2)</f>
        <v>0</v>
      </c>
      <c r="BL182" s="14" t="s">
        <v>412</v>
      </c>
      <c r="BM182" s="216" t="s">
        <v>440</v>
      </c>
    </row>
    <row r="183" spans="1:65" s="2" customFormat="1" ht="33" customHeight="1">
      <c r="A183" s="35"/>
      <c r="B183" s="36"/>
      <c r="C183" s="232" t="s">
        <v>441</v>
      </c>
      <c r="D183" s="232" t="s">
        <v>408</v>
      </c>
      <c r="E183" s="233" t="s">
        <v>442</v>
      </c>
      <c r="F183" s="234" t="s">
        <v>443</v>
      </c>
      <c r="G183" s="235" t="s">
        <v>287</v>
      </c>
      <c r="H183" s="236">
        <v>2</v>
      </c>
      <c r="I183" s="237"/>
      <c r="J183" s="238">
        <f>ROUND(I183*H183,2)</f>
        <v>0</v>
      </c>
      <c r="K183" s="239"/>
      <c r="L183" s="41"/>
      <c r="M183" s="240" t="s">
        <v>1</v>
      </c>
      <c r="N183" s="241" t="s">
        <v>39</v>
      </c>
      <c r="O183" s="8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412</v>
      </c>
      <c r="AT183" s="216" t="s">
        <v>408</v>
      </c>
      <c r="AU183" s="216" t="s">
        <v>81</v>
      </c>
      <c r="AY183" s="14" t="s">
        <v>194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81</v>
      </c>
      <c r="BK183" s="217">
        <f>ROUND(I183*H183,2)</f>
        <v>0</v>
      </c>
      <c r="BL183" s="14" t="s">
        <v>412</v>
      </c>
      <c r="BM183" s="216" t="s">
        <v>444</v>
      </c>
    </row>
    <row r="184" spans="1:65" s="2" customFormat="1" ht="21.75" customHeight="1">
      <c r="A184" s="35"/>
      <c r="B184" s="36"/>
      <c r="C184" s="203" t="s">
        <v>445</v>
      </c>
      <c r="D184" s="203" t="s">
        <v>190</v>
      </c>
      <c r="E184" s="204" t="s">
        <v>446</v>
      </c>
      <c r="F184" s="205" t="s">
        <v>447</v>
      </c>
      <c r="G184" s="206" t="s">
        <v>287</v>
      </c>
      <c r="H184" s="207">
        <v>5</v>
      </c>
      <c r="I184" s="208"/>
      <c r="J184" s="209">
        <f>ROUND(I184*H184,2)</f>
        <v>0</v>
      </c>
      <c r="K184" s="210"/>
      <c r="L184" s="211"/>
      <c r="M184" s="212" t="s">
        <v>1</v>
      </c>
      <c r="N184" s="213" t="s">
        <v>39</v>
      </c>
      <c r="O184" s="8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316</v>
      </c>
      <c r="AT184" s="216" t="s">
        <v>190</v>
      </c>
      <c r="AU184" s="216" t="s">
        <v>81</v>
      </c>
      <c r="AY184" s="14" t="s">
        <v>194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81</v>
      </c>
      <c r="BK184" s="217">
        <f>ROUND(I184*H184,2)</f>
        <v>0</v>
      </c>
      <c r="BL184" s="14" t="s">
        <v>316</v>
      </c>
      <c r="BM184" s="216" t="s">
        <v>448</v>
      </c>
    </row>
    <row r="185" spans="1:65" s="2" customFormat="1" ht="21.75" customHeight="1">
      <c r="A185" s="35"/>
      <c r="B185" s="36"/>
      <c r="C185" s="203" t="s">
        <v>449</v>
      </c>
      <c r="D185" s="203" t="s">
        <v>190</v>
      </c>
      <c r="E185" s="204" t="s">
        <v>450</v>
      </c>
      <c r="F185" s="205" t="s">
        <v>451</v>
      </c>
      <c r="G185" s="206" t="s">
        <v>287</v>
      </c>
      <c r="H185" s="207">
        <v>2</v>
      </c>
      <c r="I185" s="208"/>
      <c r="J185" s="209">
        <f>ROUND(I185*H185,2)</f>
        <v>0</v>
      </c>
      <c r="K185" s="210"/>
      <c r="L185" s="211"/>
      <c r="M185" s="212" t="s">
        <v>1</v>
      </c>
      <c r="N185" s="213" t="s">
        <v>39</v>
      </c>
      <c r="O185" s="88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6" t="s">
        <v>83</v>
      </c>
      <c r="AT185" s="216" t="s">
        <v>190</v>
      </c>
      <c r="AU185" s="216" t="s">
        <v>81</v>
      </c>
      <c r="AY185" s="14" t="s">
        <v>194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4" t="s">
        <v>81</v>
      </c>
      <c r="BK185" s="217">
        <f>ROUND(I185*H185,2)</f>
        <v>0</v>
      </c>
      <c r="BL185" s="14" t="s">
        <v>81</v>
      </c>
      <c r="BM185" s="216" t="s">
        <v>452</v>
      </c>
    </row>
    <row r="186" spans="1:65" s="2" customFormat="1" ht="21.75" customHeight="1">
      <c r="A186" s="35"/>
      <c r="B186" s="36"/>
      <c r="C186" s="203" t="s">
        <v>453</v>
      </c>
      <c r="D186" s="203" t="s">
        <v>190</v>
      </c>
      <c r="E186" s="204" t="s">
        <v>454</v>
      </c>
      <c r="F186" s="205" t="s">
        <v>455</v>
      </c>
      <c r="G186" s="206" t="s">
        <v>287</v>
      </c>
      <c r="H186" s="207">
        <v>7</v>
      </c>
      <c r="I186" s="208"/>
      <c r="J186" s="209">
        <f>ROUND(I186*H186,2)</f>
        <v>0</v>
      </c>
      <c r="K186" s="210"/>
      <c r="L186" s="211"/>
      <c r="M186" s="212" t="s">
        <v>1</v>
      </c>
      <c r="N186" s="213" t="s">
        <v>39</v>
      </c>
      <c r="O186" s="8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6" t="s">
        <v>200</v>
      </c>
      <c r="AT186" s="216" t="s">
        <v>190</v>
      </c>
      <c r="AU186" s="216" t="s">
        <v>81</v>
      </c>
      <c r="AY186" s="14" t="s">
        <v>194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4" t="s">
        <v>81</v>
      </c>
      <c r="BK186" s="217">
        <f>ROUND(I186*H186,2)</f>
        <v>0</v>
      </c>
      <c r="BL186" s="14" t="s">
        <v>201</v>
      </c>
      <c r="BM186" s="216" t="s">
        <v>456</v>
      </c>
    </row>
    <row r="187" spans="1:65" s="2" customFormat="1" ht="33" customHeight="1">
      <c r="A187" s="35"/>
      <c r="B187" s="36"/>
      <c r="C187" s="203" t="s">
        <v>457</v>
      </c>
      <c r="D187" s="203" t="s">
        <v>190</v>
      </c>
      <c r="E187" s="204" t="s">
        <v>458</v>
      </c>
      <c r="F187" s="205" t="s">
        <v>459</v>
      </c>
      <c r="G187" s="206" t="s">
        <v>287</v>
      </c>
      <c r="H187" s="207">
        <v>7</v>
      </c>
      <c r="I187" s="208"/>
      <c r="J187" s="209">
        <f>ROUND(I187*H187,2)</f>
        <v>0</v>
      </c>
      <c r="K187" s="210"/>
      <c r="L187" s="211"/>
      <c r="M187" s="212" t="s">
        <v>1</v>
      </c>
      <c r="N187" s="213" t="s">
        <v>39</v>
      </c>
      <c r="O187" s="8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6" t="s">
        <v>200</v>
      </c>
      <c r="AT187" s="216" t="s">
        <v>190</v>
      </c>
      <c r="AU187" s="216" t="s">
        <v>81</v>
      </c>
      <c r="AY187" s="14" t="s">
        <v>194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4" t="s">
        <v>81</v>
      </c>
      <c r="BK187" s="217">
        <f>ROUND(I187*H187,2)</f>
        <v>0</v>
      </c>
      <c r="BL187" s="14" t="s">
        <v>201</v>
      </c>
      <c r="BM187" s="216" t="s">
        <v>460</v>
      </c>
    </row>
    <row r="188" spans="1:65" s="2" customFormat="1" ht="33" customHeight="1">
      <c r="A188" s="35"/>
      <c r="B188" s="36"/>
      <c r="C188" s="203" t="s">
        <v>461</v>
      </c>
      <c r="D188" s="203" t="s">
        <v>190</v>
      </c>
      <c r="E188" s="204" t="s">
        <v>462</v>
      </c>
      <c r="F188" s="205" t="s">
        <v>463</v>
      </c>
      <c r="G188" s="206" t="s">
        <v>287</v>
      </c>
      <c r="H188" s="207">
        <v>7</v>
      </c>
      <c r="I188" s="208"/>
      <c r="J188" s="209">
        <f>ROUND(I188*H188,2)</f>
        <v>0</v>
      </c>
      <c r="K188" s="210"/>
      <c r="L188" s="211"/>
      <c r="M188" s="212" t="s">
        <v>1</v>
      </c>
      <c r="N188" s="213" t="s">
        <v>39</v>
      </c>
      <c r="O188" s="88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6" t="s">
        <v>200</v>
      </c>
      <c r="AT188" s="216" t="s">
        <v>190</v>
      </c>
      <c r="AU188" s="216" t="s">
        <v>81</v>
      </c>
      <c r="AY188" s="14" t="s">
        <v>194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4" t="s">
        <v>81</v>
      </c>
      <c r="BK188" s="217">
        <f>ROUND(I188*H188,2)</f>
        <v>0</v>
      </c>
      <c r="BL188" s="14" t="s">
        <v>201</v>
      </c>
      <c r="BM188" s="216" t="s">
        <v>464</v>
      </c>
    </row>
    <row r="189" spans="1:65" s="2" customFormat="1" ht="21.75" customHeight="1">
      <c r="A189" s="35"/>
      <c r="B189" s="36"/>
      <c r="C189" s="203" t="s">
        <v>465</v>
      </c>
      <c r="D189" s="203" t="s">
        <v>190</v>
      </c>
      <c r="E189" s="204" t="s">
        <v>466</v>
      </c>
      <c r="F189" s="205" t="s">
        <v>467</v>
      </c>
      <c r="G189" s="206" t="s">
        <v>287</v>
      </c>
      <c r="H189" s="207">
        <v>7</v>
      </c>
      <c r="I189" s="208"/>
      <c r="J189" s="209">
        <f>ROUND(I189*H189,2)</f>
        <v>0</v>
      </c>
      <c r="K189" s="210"/>
      <c r="L189" s="211"/>
      <c r="M189" s="212" t="s">
        <v>1</v>
      </c>
      <c r="N189" s="213" t="s">
        <v>39</v>
      </c>
      <c r="O189" s="88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6" t="s">
        <v>200</v>
      </c>
      <c r="AT189" s="216" t="s">
        <v>190</v>
      </c>
      <c r="AU189" s="216" t="s">
        <v>81</v>
      </c>
      <c r="AY189" s="14" t="s">
        <v>194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4" t="s">
        <v>81</v>
      </c>
      <c r="BK189" s="217">
        <f>ROUND(I189*H189,2)</f>
        <v>0</v>
      </c>
      <c r="BL189" s="14" t="s">
        <v>201</v>
      </c>
      <c r="BM189" s="216" t="s">
        <v>468</v>
      </c>
    </row>
    <row r="190" spans="1:65" s="2" customFormat="1" ht="21.75" customHeight="1">
      <c r="A190" s="35"/>
      <c r="B190" s="36"/>
      <c r="C190" s="203" t="s">
        <v>469</v>
      </c>
      <c r="D190" s="203" t="s">
        <v>190</v>
      </c>
      <c r="E190" s="204" t="s">
        <v>470</v>
      </c>
      <c r="F190" s="205" t="s">
        <v>471</v>
      </c>
      <c r="G190" s="206" t="s">
        <v>287</v>
      </c>
      <c r="H190" s="207">
        <v>7</v>
      </c>
      <c r="I190" s="208"/>
      <c r="J190" s="209">
        <f>ROUND(I190*H190,2)</f>
        <v>0</v>
      </c>
      <c r="K190" s="210"/>
      <c r="L190" s="211"/>
      <c r="M190" s="212" t="s">
        <v>1</v>
      </c>
      <c r="N190" s="213" t="s">
        <v>39</v>
      </c>
      <c r="O190" s="88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200</v>
      </c>
      <c r="AT190" s="216" t="s">
        <v>190</v>
      </c>
      <c r="AU190" s="216" t="s">
        <v>81</v>
      </c>
      <c r="AY190" s="14" t="s">
        <v>194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4" t="s">
        <v>81</v>
      </c>
      <c r="BK190" s="217">
        <f>ROUND(I190*H190,2)</f>
        <v>0</v>
      </c>
      <c r="BL190" s="14" t="s">
        <v>201</v>
      </c>
      <c r="BM190" s="216" t="s">
        <v>472</v>
      </c>
    </row>
    <row r="191" spans="1:65" s="2" customFormat="1" ht="21.75" customHeight="1">
      <c r="A191" s="35"/>
      <c r="B191" s="36"/>
      <c r="C191" s="203" t="s">
        <v>473</v>
      </c>
      <c r="D191" s="203" t="s">
        <v>190</v>
      </c>
      <c r="E191" s="204" t="s">
        <v>474</v>
      </c>
      <c r="F191" s="205" t="s">
        <v>475</v>
      </c>
      <c r="G191" s="206" t="s">
        <v>287</v>
      </c>
      <c r="H191" s="207">
        <v>7</v>
      </c>
      <c r="I191" s="208"/>
      <c r="J191" s="209">
        <f>ROUND(I191*H191,2)</f>
        <v>0</v>
      </c>
      <c r="K191" s="210"/>
      <c r="L191" s="211"/>
      <c r="M191" s="212" t="s">
        <v>1</v>
      </c>
      <c r="N191" s="213" t="s">
        <v>39</v>
      </c>
      <c r="O191" s="8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200</v>
      </c>
      <c r="AT191" s="216" t="s">
        <v>190</v>
      </c>
      <c r="AU191" s="216" t="s">
        <v>81</v>
      </c>
      <c r="AY191" s="14" t="s">
        <v>194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81</v>
      </c>
      <c r="BK191" s="217">
        <f>ROUND(I191*H191,2)</f>
        <v>0</v>
      </c>
      <c r="BL191" s="14" t="s">
        <v>201</v>
      </c>
      <c r="BM191" s="216" t="s">
        <v>476</v>
      </c>
    </row>
    <row r="192" spans="1:65" s="2" customFormat="1" ht="21.75" customHeight="1">
      <c r="A192" s="35"/>
      <c r="B192" s="36"/>
      <c r="C192" s="203" t="s">
        <v>477</v>
      </c>
      <c r="D192" s="203" t="s">
        <v>190</v>
      </c>
      <c r="E192" s="204" t="s">
        <v>478</v>
      </c>
      <c r="F192" s="205" t="s">
        <v>479</v>
      </c>
      <c r="G192" s="206" t="s">
        <v>287</v>
      </c>
      <c r="H192" s="207">
        <v>7</v>
      </c>
      <c r="I192" s="208"/>
      <c r="J192" s="209">
        <f>ROUND(I192*H192,2)</f>
        <v>0</v>
      </c>
      <c r="K192" s="210"/>
      <c r="L192" s="211"/>
      <c r="M192" s="212" t="s">
        <v>1</v>
      </c>
      <c r="N192" s="213" t="s">
        <v>39</v>
      </c>
      <c r="O192" s="8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200</v>
      </c>
      <c r="AT192" s="216" t="s">
        <v>190</v>
      </c>
      <c r="AU192" s="216" t="s">
        <v>81</v>
      </c>
      <c r="AY192" s="14" t="s">
        <v>194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81</v>
      </c>
      <c r="BK192" s="217">
        <f>ROUND(I192*H192,2)</f>
        <v>0</v>
      </c>
      <c r="BL192" s="14" t="s">
        <v>201</v>
      </c>
      <c r="BM192" s="216" t="s">
        <v>480</v>
      </c>
    </row>
    <row r="193" spans="1:65" s="2" customFormat="1" ht="21.75" customHeight="1">
      <c r="A193" s="35"/>
      <c r="B193" s="36"/>
      <c r="C193" s="203" t="s">
        <v>481</v>
      </c>
      <c r="D193" s="203" t="s">
        <v>190</v>
      </c>
      <c r="E193" s="204" t="s">
        <v>482</v>
      </c>
      <c r="F193" s="205" t="s">
        <v>483</v>
      </c>
      <c r="G193" s="206" t="s">
        <v>287</v>
      </c>
      <c r="H193" s="207">
        <v>7</v>
      </c>
      <c r="I193" s="208"/>
      <c r="J193" s="209">
        <f>ROUND(I193*H193,2)</f>
        <v>0</v>
      </c>
      <c r="K193" s="210"/>
      <c r="L193" s="211"/>
      <c r="M193" s="212" t="s">
        <v>1</v>
      </c>
      <c r="N193" s="213" t="s">
        <v>39</v>
      </c>
      <c r="O193" s="8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6" t="s">
        <v>200</v>
      </c>
      <c r="AT193" s="216" t="s">
        <v>190</v>
      </c>
      <c r="AU193" s="216" t="s">
        <v>81</v>
      </c>
      <c r="AY193" s="14" t="s">
        <v>194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81</v>
      </c>
      <c r="BK193" s="217">
        <f>ROUND(I193*H193,2)</f>
        <v>0</v>
      </c>
      <c r="BL193" s="14" t="s">
        <v>201</v>
      </c>
      <c r="BM193" s="216" t="s">
        <v>484</v>
      </c>
    </row>
    <row r="194" spans="1:65" s="2" customFormat="1" ht="33" customHeight="1">
      <c r="A194" s="35"/>
      <c r="B194" s="36"/>
      <c r="C194" s="203" t="s">
        <v>163</v>
      </c>
      <c r="D194" s="203" t="s">
        <v>190</v>
      </c>
      <c r="E194" s="204" t="s">
        <v>485</v>
      </c>
      <c r="F194" s="205" t="s">
        <v>486</v>
      </c>
      <c r="G194" s="206" t="s">
        <v>287</v>
      </c>
      <c r="H194" s="207">
        <v>7</v>
      </c>
      <c r="I194" s="208"/>
      <c r="J194" s="209">
        <f>ROUND(I194*H194,2)</f>
        <v>0</v>
      </c>
      <c r="K194" s="210"/>
      <c r="L194" s="211"/>
      <c r="M194" s="212" t="s">
        <v>1</v>
      </c>
      <c r="N194" s="213" t="s">
        <v>39</v>
      </c>
      <c r="O194" s="8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200</v>
      </c>
      <c r="AT194" s="216" t="s">
        <v>190</v>
      </c>
      <c r="AU194" s="216" t="s">
        <v>81</v>
      </c>
      <c r="AY194" s="14" t="s">
        <v>194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81</v>
      </c>
      <c r="BK194" s="217">
        <f>ROUND(I194*H194,2)</f>
        <v>0</v>
      </c>
      <c r="BL194" s="14" t="s">
        <v>201</v>
      </c>
      <c r="BM194" s="216" t="s">
        <v>487</v>
      </c>
    </row>
    <row r="195" spans="1:65" s="2" customFormat="1" ht="21.75" customHeight="1">
      <c r="A195" s="35"/>
      <c r="B195" s="36"/>
      <c r="C195" s="203" t="s">
        <v>488</v>
      </c>
      <c r="D195" s="203" t="s">
        <v>190</v>
      </c>
      <c r="E195" s="204" t="s">
        <v>489</v>
      </c>
      <c r="F195" s="205" t="s">
        <v>490</v>
      </c>
      <c r="G195" s="206" t="s">
        <v>287</v>
      </c>
      <c r="H195" s="207">
        <v>1</v>
      </c>
      <c r="I195" s="208"/>
      <c r="J195" s="209">
        <f>ROUND(I195*H195,2)</f>
        <v>0</v>
      </c>
      <c r="K195" s="210"/>
      <c r="L195" s="211"/>
      <c r="M195" s="212" t="s">
        <v>1</v>
      </c>
      <c r="N195" s="213" t="s">
        <v>39</v>
      </c>
      <c r="O195" s="8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6" t="s">
        <v>412</v>
      </c>
      <c r="AT195" s="216" t="s">
        <v>190</v>
      </c>
      <c r="AU195" s="216" t="s">
        <v>81</v>
      </c>
      <c r="AY195" s="14" t="s">
        <v>194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81</v>
      </c>
      <c r="BK195" s="217">
        <f>ROUND(I195*H195,2)</f>
        <v>0</v>
      </c>
      <c r="BL195" s="14" t="s">
        <v>412</v>
      </c>
      <c r="BM195" s="216" t="s">
        <v>491</v>
      </c>
    </row>
    <row r="196" spans="1:65" s="2" customFormat="1" ht="21.75" customHeight="1">
      <c r="A196" s="35"/>
      <c r="B196" s="36"/>
      <c r="C196" s="232" t="s">
        <v>492</v>
      </c>
      <c r="D196" s="232" t="s">
        <v>408</v>
      </c>
      <c r="E196" s="233" t="s">
        <v>493</v>
      </c>
      <c r="F196" s="234" t="s">
        <v>494</v>
      </c>
      <c r="G196" s="235" t="s">
        <v>287</v>
      </c>
      <c r="H196" s="236">
        <v>4</v>
      </c>
      <c r="I196" s="237"/>
      <c r="J196" s="238">
        <f>ROUND(I196*H196,2)</f>
        <v>0</v>
      </c>
      <c r="K196" s="239"/>
      <c r="L196" s="41"/>
      <c r="M196" s="240" t="s">
        <v>1</v>
      </c>
      <c r="N196" s="241" t="s">
        <v>39</v>
      </c>
      <c r="O196" s="8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412</v>
      </c>
      <c r="AT196" s="216" t="s">
        <v>408</v>
      </c>
      <c r="AU196" s="216" t="s">
        <v>81</v>
      </c>
      <c r="AY196" s="14" t="s">
        <v>194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81</v>
      </c>
      <c r="BK196" s="217">
        <f>ROUND(I196*H196,2)</f>
        <v>0</v>
      </c>
      <c r="BL196" s="14" t="s">
        <v>412</v>
      </c>
      <c r="BM196" s="216" t="s">
        <v>495</v>
      </c>
    </row>
    <row r="197" spans="1:65" s="2" customFormat="1" ht="21.75" customHeight="1">
      <c r="A197" s="35"/>
      <c r="B197" s="36"/>
      <c r="C197" s="232" t="s">
        <v>496</v>
      </c>
      <c r="D197" s="232" t="s">
        <v>408</v>
      </c>
      <c r="E197" s="233" t="s">
        <v>497</v>
      </c>
      <c r="F197" s="234" t="s">
        <v>498</v>
      </c>
      <c r="G197" s="235" t="s">
        <v>287</v>
      </c>
      <c r="H197" s="236">
        <v>1</v>
      </c>
      <c r="I197" s="237"/>
      <c r="J197" s="238">
        <f>ROUND(I197*H197,2)</f>
        <v>0</v>
      </c>
      <c r="K197" s="239"/>
      <c r="L197" s="41"/>
      <c r="M197" s="240" t="s">
        <v>1</v>
      </c>
      <c r="N197" s="241" t="s">
        <v>39</v>
      </c>
      <c r="O197" s="8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6" t="s">
        <v>412</v>
      </c>
      <c r="AT197" s="216" t="s">
        <v>408</v>
      </c>
      <c r="AU197" s="216" t="s">
        <v>81</v>
      </c>
      <c r="AY197" s="14" t="s">
        <v>194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81</v>
      </c>
      <c r="BK197" s="217">
        <f>ROUND(I197*H197,2)</f>
        <v>0</v>
      </c>
      <c r="BL197" s="14" t="s">
        <v>412</v>
      </c>
      <c r="BM197" s="216" t="s">
        <v>499</v>
      </c>
    </row>
    <row r="198" spans="1:65" s="2" customFormat="1" ht="21.75" customHeight="1">
      <c r="A198" s="35"/>
      <c r="B198" s="36"/>
      <c r="C198" s="232" t="s">
        <v>500</v>
      </c>
      <c r="D198" s="232" t="s">
        <v>408</v>
      </c>
      <c r="E198" s="233" t="s">
        <v>501</v>
      </c>
      <c r="F198" s="234" t="s">
        <v>502</v>
      </c>
      <c r="G198" s="235" t="s">
        <v>287</v>
      </c>
      <c r="H198" s="236">
        <v>3</v>
      </c>
      <c r="I198" s="237"/>
      <c r="J198" s="238">
        <f>ROUND(I198*H198,2)</f>
        <v>0</v>
      </c>
      <c r="K198" s="239"/>
      <c r="L198" s="41"/>
      <c r="M198" s="240" t="s">
        <v>1</v>
      </c>
      <c r="N198" s="241" t="s">
        <v>39</v>
      </c>
      <c r="O198" s="88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412</v>
      </c>
      <c r="AT198" s="216" t="s">
        <v>408</v>
      </c>
      <c r="AU198" s="216" t="s">
        <v>81</v>
      </c>
      <c r="AY198" s="14" t="s">
        <v>194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81</v>
      </c>
      <c r="BK198" s="217">
        <f>ROUND(I198*H198,2)</f>
        <v>0</v>
      </c>
      <c r="BL198" s="14" t="s">
        <v>412</v>
      </c>
      <c r="BM198" s="216" t="s">
        <v>503</v>
      </c>
    </row>
    <row r="199" spans="1:65" s="2" customFormat="1" ht="21.75" customHeight="1">
      <c r="A199" s="35"/>
      <c r="B199" s="36"/>
      <c r="C199" s="232" t="s">
        <v>504</v>
      </c>
      <c r="D199" s="232" t="s">
        <v>408</v>
      </c>
      <c r="E199" s="233" t="s">
        <v>505</v>
      </c>
      <c r="F199" s="234" t="s">
        <v>506</v>
      </c>
      <c r="G199" s="235" t="s">
        <v>287</v>
      </c>
      <c r="H199" s="236">
        <v>1</v>
      </c>
      <c r="I199" s="237"/>
      <c r="J199" s="238">
        <f>ROUND(I199*H199,2)</f>
        <v>0</v>
      </c>
      <c r="K199" s="239"/>
      <c r="L199" s="41"/>
      <c r="M199" s="240" t="s">
        <v>1</v>
      </c>
      <c r="N199" s="241" t="s">
        <v>39</v>
      </c>
      <c r="O199" s="88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6" t="s">
        <v>412</v>
      </c>
      <c r="AT199" s="216" t="s">
        <v>408</v>
      </c>
      <c r="AU199" s="216" t="s">
        <v>81</v>
      </c>
      <c r="AY199" s="14" t="s">
        <v>194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4" t="s">
        <v>81</v>
      </c>
      <c r="BK199" s="217">
        <f>ROUND(I199*H199,2)</f>
        <v>0</v>
      </c>
      <c r="BL199" s="14" t="s">
        <v>412</v>
      </c>
      <c r="BM199" s="216" t="s">
        <v>507</v>
      </c>
    </row>
    <row r="200" spans="1:65" s="2" customFormat="1" ht="21.75" customHeight="1">
      <c r="A200" s="35"/>
      <c r="B200" s="36"/>
      <c r="C200" s="232" t="s">
        <v>508</v>
      </c>
      <c r="D200" s="232" t="s">
        <v>408</v>
      </c>
      <c r="E200" s="233" t="s">
        <v>509</v>
      </c>
      <c r="F200" s="234" t="s">
        <v>510</v>
      </c>
      <c r="G200" s="235" t="s">
        <v>287</v>
      </c>
      <c r="H200" s="236">
        <v>2</v>
      </c>
      <c r="I200" s="237"/>
      <c r="J200" s="238">
        <f>ROUND(I200*H200,2)</f>
        <v>0</v>
      </c>
      <c r="K200" s="239"/>
      <c r="L200" s="41"/>
      <c r="M200" s="240" t="s">
        <v>1</v>
      </c>
      <c r="N200" s="241" t="s">
        <v>39</v>
      </c>
      <c r="O200" s="88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6" t="s">
        <v>412</v>
      </c>
      <c r="AT200" s="216" t="s">
        <v>408</v>
      </c>
      <c r="AU200" s="216" t="s">
        <v>81</v>
      </c>
      <c r="AY200" s="14" t="s">
        <v>194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4" t="s">
        <v>81</v>
      </c>
      <c r="BK200" s="217">
        <f>ROUND(I200*H200,2)</f>
        <v>0</v>
      </c>
      <c r="BL200" s="14" t="s">
        <v>412</v>
      </c>
      <c r="BM200" s="216" t="s">
        <v>511</v>
      </c>
    </row>
    <row r="201" spans="1:65" s="2" customFormat="1" ht="21.75" customHeight="1">
      <c r="A201" s="35"/>
      <c r="B201" s="36"/>
      <c r="C201" s="232" t="s">
        <v>512</v>
      </c>
      <c r="D201" s="232" t="s">
        <v>408</v>
      </c>
      <c r="E201" s="233" t="s">
        <v>513</v>
      </c>
      <c r="F201" s="234" t="s">
        <v>514</v>
      </c>
      <c r="G201" s="235" t="s">
        <v>287</v>
      </c>
      <c r="H201" s="236">
        <v>1</v>
      </c>
      <c r="I201" s="237"/>
      <c r="J201" s="238">
        <f>ROUND(I201*H201,2)</f>
        <v>0</v>
      </c>
      <c r="K201" s="239"/>
      <c r="L201" s="41"/>
      <c r="M201" s="240" t="s">
        <v>1</v>
      </c>
      <c r="N201" s="241" t="s">
        <v>39</v>
      </c>
      <c r="O201" s="88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6" t="s">
        <v>412</v>
      </c>
      <c r="AT201" s="216" t="s">
        <v>408</v>
      </c>
      <c r="AU201" s="216" t="s">
        <v>81</v>
      </c>
      <c r="AY201" s="14" t="s">
        <v>194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4" t="s">
        <v>81</v>
      </c>
      <c r="BK201" s="217">
        <f>ROUND(I201*H201,2)</f>
        <v>0</v>
      </c>
      <c r="BL201" s="14" t="s">
        <v>412</v>
      </c>
      <c r="BM201" s="216" t="s">
        <v>515</v>
      </c>
    </row>
    <row r="202" spans="1:65" s="2" customFormat="1" ht="21.75" customHeight="1">
      <c r="A202" s="35"/>
      <c r="B202" s="36"/>
      <c r="C202" s="203" t="s">
        <v>516</v>
      </c>
      <c r="D202" s="203" t="s">
        <v>190</v>
      </c>
      <c r="E202" s="204" t="s">
        <v>517</v>
      </c>
      <c r="F202" s="205" t="s">
        <v>518</v>
      </c>
      <c r="G202" s="206" t="s">
        <v>287</v>
      </c>
      <c r="H202" s="207">
        <v>4</v>
      </c>
      <c r="I202" s="208"/>
      <c r="J202" s="209">
        <f>ROUND(I202*H202,2)</f>
        <v>0</v>
      </c>
      <c r="K202" s="210"/>
      <c r="L202" s="211"/>
      <c r="M202" s="212" t="s">
        <v>1</v>
      </c>
      <c r="N202" s="213" t="s">
        <v>39</v>
      </c>
      <c r="O202" s="88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6" t="s">
        <v>316</v>
      </c>
      <c r="AT202" s="216" t="s">
        <v>190</v>
      </c>
      <c r="AU202" s="216" t="s">
        <v>81</v>
      </c>
      <c r="AY202" s="14" t="s">
        <v>194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4" t="s">
        <v>81</v>
      </c>
      <c r="BK202" s="217">
        <f>ROUND(I202*H202,2)</f>
        <v>0</v>
      </c>
      <c r="BL202" s="14" t="s">
        <v>316</v>
      </c>
      <c r="BM202" s="216" t="s">
        <v>519</v>
      </c>
    </row>
    <row r="203" spans="1:65" s="2" customFormat="1" ht="16.5" customHeight="1">
      <c r="A203" s="35"/>
      <c r="B203" s="36"/>
      <c r="C203" s="232" t="s">
        <v>520</v>
      </c>
      <c r="D203" s="232" t="s">
        <v>408</v>
      </c>
      <c r="E203" s="233" t="s">
        <v>521</v>
      </c>
      <c r="F203" s="234" t="s">
        <v>522</v>
      </c>
      <c r="G203" s="235" t="s">
        <v>287</v>
      </c>
      <c r="H203" s="236">
        <v>7</v>
      </c>
      <c r="I203" s="237"/>
      <c r="J203" s="238">
        <f>ROUND(I203*H203,2)</f>
        <v>0</v>
      </c>
      <c r="K203" s="239"/>
      <c r="L203" s="41"/>
      <c r="M203" s="240" t="s">
        <v>1</v>
      </c>
      <c r="N203" s="241" t="s">
        <v>39</v>
      </c>
      <c r="O203" s="88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6" t="s">
        <v>412</v>
      </c>
      <c r="AT203" s="216" t="s">
        <v>408</v>
      </c>
      <c r="AU203" s="216" t="s">
        <v>81</v>
      </c>
      <c r="AY203" s="14" t="s">
        <v>194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4" t="s">
        <v>81</v>
      </c>
      <c r="BK203" s="217">
        <f>ROUND(I203*H203,2)</f>
        <v>0</v>
      </c>
      <c r="BL203" s="14" t="s">
        <v>412</v>
      </c>
      <c r="BM203" s="216" t="s">
        <v>523</v>
      </c>
    </row>
    <row r="204" spans="1:65" s="2" customFormat="1" ht="16.5" customHeight="1">
      <c r="A204" s="35"/>
      <c r="B204" s="36"/>
      <c r="C204" s="232" t="s">
        <v>524</v>
      </c>
      <c r="D204" s="232" t="s">
        <v>408</v>
      </c>
      <c r="E204" s="233" t="s">
        <v>525</v>
      </c>
      <c r="F204" s="234" t="s">
        <v>526</v>
      </c>
      <c r="G204" s="235" t="s">
        <v>287</v>
      </c>
      <c r="H204" s="236">
        <v>7</v>
      </c>
      <c r="I204" s="237"/>
      <c r="J204" s="238">
        <f>ROUND(I204*H204,2)</f>
        <v>0</v>
      </c>
      <c r="K204" s="239"/>
      <c r="L204" s="41"/>
      <c r="M204" s="240" t="s">
        <v>1</v>
      </c>
      <c r="N204" s="241" t="s">
        <v>39</v>
      </c>
      <c r="O204" s="88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6" t="s">
        <v>412</v>
      </c>
      <c r="AT204" s="216" t="s">
        <v>408</v>
      </c>
      <c r="AU204" s="216" t="s">
        <v>81</v>
      </c>
      <c r="AY204" s="14" t="s">
        <v>194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4" t="s">
        <v>81</v>
      </c>
      <c r="BK204" s="217">
        <f>ROUND(I204*H204,2)</f>
        <v>0</v>
      </c>
      <c r="BL204" s="14" t="s">
        <v>412</v>
      </c>
      <c r="BM204" s="216" t="s">
        <v>527</v>
      </c>
    </row>
    <row r="205" spans="1:65" s="2" customFormat="1" ht="21.75" customHeight="1">
      <c r="A205" s="35"/>
      <c r="B205" s="36"/>
      <c r="C205" s="232" t="s">
        <v>528</v>
      </c>
      <c r="D205" s="232" t="s">
        <v>408</v>
      </c>
      <c r="E205" s="233" t="s">
        <v>529</v>
      </c>
      <c r="F205" s="234" t="s">
        <v>530</v>
      </c>
      <c r="G205" s="235" t="s">
        <v>287</v>
      </c>
      <c r="H205" s="236">
        <v>7</v>
      </c>
      <c r="I205" s="237"/>
      <c r="J205" s="238">
        <f>ROUND(I205*H205,2)</f>
        <v>0</v>
      </c>
      <c r="K205" s="239"/>
      <c r="L205" s="41"/>
      <c r="M205" s="240" t="s">
        <v>1</v>
      </c>
      <c r="N205" s="241" t="s">
        <v>39</v>
      </c>
      <c r="O205" s="88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6" t="s">
        <v>412</v>
      </c>
      <c r="AT205" s="216" t="s">
        <v>408</v>
      </c>
      <c r="AU205" s="216" t="s">
        <v>81</v>
      </c>
      <c r="AY205" s="14" t="s">
        <v>194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4" t="s">
        <v>81</v>
      </c>
      <c r="BK205" s="217">
        <f>ROUND(I205*H205,2)</f>
        <v>0</v>
      </c>
      <c r="BL205" s="14" t="s">
        <v>412</v>
      </c>
      <c r="BM205" s="216" t="s">
        <v>531</v>
      </c>
    </row>
    <row r="206" spans="1:65" s="2" customFormat="1" ht="21.75" customHeight="1">
      <c r="A206" s="35"/>
      <c r="B206" s="36"/>
      <c r="C206" s="203" t="s">
        <v>316</v>
      </c>
      <c r="D206" s="203" t="s">
        <v>190</v>
      </c>
      <c r="E206" s="204" t="s">
        <v>532</v>
      </c>
      <c r="F206" s="205" t="s">
        <v>533</v>
      </c>
      <c r="G206" s="206" t="s">
        <v>287</v>
      </c>
      <c r="H206" s="207">
        <v>5</v>
      </c>
      <c r="I206" s="208"/>
      <c r="J206" s="209">
        <f>ROUND(I206*H206,2)</f>
        <v>0</v>
      </c>
      <c r="K206" s="210"/>
      <c r="L206" s="211"/>
      <c r="M206" s="212" t="s">
        <v>1</v>
      </c>
      <c r="N206" s="213" t="s">
        <v>39</v>
      </c>
      <c r="O206" s="88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6" t="s">
        <v>412</v>
      </c>
      <c r="AT206" s="216" t="s">
        <v>190</v>
      </c>
      <c r="AU206" s="216" t="s">
        <v>81</v>
      </c>
      <c r="AY206" s="14" t="s">
        <v>194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4" t="s">
        <v>81</v>
      </c>
      <c r="BK206" s="217">
        <f>ROUND(I206*H206,2)</f>
        <v>0</v>
      </c>
      <c r="BL206" s="14" t="s">
        <v>412</v>
      </c>
      <c r="BM206" s="216" t="s">
        <v>534</v>
      </c>
    </row>
    <row r="207" spans="1:65" s="2" customFormat="1" ht="21.75" customHeight="1">
      <c r="A207" s="35"/>
      <c r="B207" s="36"/>
      <c r="C207" s="232" t="s">
        <v>535</v>
      </c>
      <c r="D207" s="232" t="s">
        <v>408</v>
      </c>
      <c r="E207" s="233" t="s">
        <v>536</v>
      </c>
      <c r="F207" s="234" t="s">
        <v>537</v>
      </c>
      <c r="G207" s="235" t="s">
        <v>287</v>
      </c>
      <c r="H207" s="236">
        <v>7</v>
      </c>
      <c r="I207" s="237"/>
      <c r="J207" s="238">
        <f>ROUND(I207*H207,2)</f>
        <v>0</v>
      </c>
      <c r="K207" s="239"/>
      <c r="L207" s="41"/>
      <c r="M207" s="240" t="s">
        <v>1</v>
      </c>
      <c r="N207" s="241" t="s">
        <v>39</v>
      </c>
      <c r="O207" s="88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6" t="s">
        <v>412</v>
      </c>
      <c r="AT207" s="216" t="s">
        <v>408</v>
      </c>
      <c r="AU207" s="216" t="s">
        <v>81</v>
      </c>
      <c r="AY207" s="14" t="s">
        <v>194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4" t="s">
        <v>81</v>
      </c>
      <c r="BK207" s="217">
        <f>ROUND(I207*H207,2)</f>
        <v>0</v>
      </c>
      <c r="BL207" s="14" t="s">
        <v>412</v>
      </c>
      <c r="BM207" s="216" t="s">
        <v>538</v>
      </c>
    </row>
    <row r="208" spans="1:65" s="2" customFormat="1" ht="16.5" customHeight="1">
      <c r="A208" s="35"/>
      <c r="B208" s="36"/>
      <c r="C208" s="232" t="s">
        <v>539</v>
      </c>
      <c r="D208" s="232" t="s">
        <v>408</v>
      </c>
      <c r="E208" s="233" t="s">
        <v>540</v>
      </c>
      <c r="F208" s="234" t="s">
        <v>541</v>
      </c>
      <c r="G208" s="235" t="s">
        <v>287</v>
      </c>
      <c r="H208" s="236">
        <v>21</v>
      </c>
      <c r="I208" s="237"/>
      <c r="J208" s="238">
        <f>ROUND(I208*H208,2)</f>
        <v>0</v>
      </c>
      <c r="K208" s="239"/>
      <c r="L208" s="41"/>
      <c r="M208" s="240" t="s">
        <v>1</v>
      </c>
      <c r="N208" s="241" t="s">
        <v>39</v>
      </c>
      <c r="O208" s="88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6" t="s">
        <v>81</v>
      </c>
      <c r="AT208" s="216" t="s">
        <v>408</v>
      </c>
      <c r="AU208" s="216" t="s">
        <v>81</v>
      </c>
      <c r="AY208" s="14" t="s">
        <v>194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4" t="s">
        <v>81</v>
      </c>
      <c r="BK208" s="217">
        <f>ROUND(I208*H208,2)</f>
        <v>0</v>
      </c>
      <c r="BL208" s="14" t="s">
        <v>81</v>
      </c>
      <c r="BM208" s="216" t="s">
        <v>542</v>
      </c>
    </row>
    <row r="209" spans="1:65" s="2" customFormat="1" ht="21.75" customHeight="1">
      <c r="A209" s="35"/>
      <c r="B209" s="36"/>
      <c r="C209" s="203" t="s">
        <v>543</v>
      </c>
      <c r="D209" s="203" t="s">
        <v>190</v>
      </c>
      <c r="E209" s="204" t="s">
        <v>544</v>
      </c>
      <c r="F209" s="205" t="s">
        <v>545</v>
      </c>
      <c r="G209" s="206" t="s">
        <v>287</v>
      </c>
      <c r="H209" s="207">
        <v>3</v>
      </c>
      <c r="I209" s="208"/>
      <c r="J209" s="209">
        <f>ROUND(I209*H209,2)</f>
        <v>0</v>
      </c>
      <c r="K209" s="210"/>
      <c r="L209" s="211"/>
      <c r="M209" s="212" t="s">
        <v>1</v>
      </c>
      <c r="N209" s="213" t="s">
        <v>39</v>
      </c>
      <c r="O209" s="88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6" t="s">
        <v>83</v>
      </c>
      <c r="AT209" s="216" t="s">
        <v>190</v>
      </c>
      <c r="AU209" s="216" t="s">
        <v>81</v>
      </c>
      <c r="AY209" s="14" t="s">
        <v>194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4" t="s">
        <v>81</v>
      </c>
      <c r="BK209" s="217">
        <f>ROUND(I209*H209,2)</f>
        <v>0</v>
      </c>
      <c r="BL209" s="14" t="s">
        <v>81</v>
      </c>
      <c r="BM209" s="216" t="s">
        <v>546</v>
      </c>
    </row>
    <row r="210" spans="1:65" s="2" customFormat="1" ht="21.75" customHeight="1">
      <c r="A210" s="35"/>
      <c r="B210" s="36"/>
      <c r="C210" s="203" t="s">
        <v>547</v>
      </c>
      <c r="D210" s="203" t="s">
        <v>190</v>
      </c>
      <c r="E210" s="204" t="s">
        <v>548</v>
      </c>
      <c r="F210" s="205" t="s">
        <v>549</v>
      </c>
      <c r="G210" s="206" t="s">
        <v>287</v>
      </c>
      <c r="H210" s="207">
        <v>3</v>
      </c>
      <c r="I210" s="208"/>
      <c r="J210" s="209">
        <f>ROUND(I210*H210,2)</f>
        <v>0</v>
      </c>
      <c r="K210" s="210"/>
      <c r="L210" s="211"/>
      <c r="M210" s="212" t="s">
        <v>1</v>
      </c>
      <c r="N210" s="213" t="s">
        <v>39</v>
      </c>
      <c r="O210" s="88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6" t="s">
        <v>316</v>
      </c>
      <c r="AT210" s="216" t="s">
        <v>190</v>
      </c>
      <c r="AU210" s="216" t="s">
        <v>81</v>
      </c>
      <c r="AY210" s="14" t="s">
        <v>194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4" t="s">
        <v>81</v>
      </c>
      <c r="BK210" s="217">
        <f>ROUND(I210*H210,2)</f>
        <v>0</v>
      </c>
      <c r="BL210" s="14" t="s">
        <v>316</v>
      </c>
      <c r="BM210" s="216" t="s">
        <v>550</v>
      </c>
    </row>
    <row r="211" spans="1:65" s="2" customFormat="1" ht="21.75" customHeight="1">
      <c r="A211" s="35"/>
      <c r="B211" s="36"/>
      <c r="C211" s="203" t="s">
        <v>551</v>
      </c>
      <c r="D211" s="203" t="s">
        <v>190</v>
      </c>
      <c r="E211" s="204" t="s">
        <v>552</v>
      </c>
      <c r="F211" s="205" t="s">
        <v>553</v>
      </c>
      <c r="G211" s="206" t="s">
        <v>287</v>
      </c>
      <c r="H211" s="207">
        <v>3</v>
      </c>
      <c r="I211" s="208"/>
      <c r="J211" s="209">
        <f>ROUND(I211*H211,2)</f>
        <v>0</v>
      </c>
      <c r="K211" s="210"/>
      <c r="L211" s="211"/>
      <c r="M211" s="212" t="s">
        <v>1</v>
      </c>
      <c r="N211" s="213" t="s">
        <v>39</v>
      </c>
      <c r="O211" s="88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6" t="s">
        <v>83</v>
      </c>
      <c r="AT211" s="216" t="s">
        <v>190</v>
      </c>
      <c r="AU211" s="216" t="s">
        <v>81</v>
      </c>
      <c r="AY211" s="14" t="s">
        <v>194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4" t="s">
        <v>81</v>
      </c>
      <c r="BK211" s="217">
        <f>ROUND(I211*H211,2)</f>
        <v>0</v>
      </c>
      <c r="BL211" s="14" t="s">
        <v>81</v>
      </c>
      <c r="BM211" s="216" t="s">
        <v>554</v>
      </c>
    </row>
    <row r="212" spans="1:65" s="2" customFormat="1" ht="16.5" customHeight="1">
      <c r="A212" s="35"/>
      <c r="B212" s="36"/>
      <c r="C212" s="232" t="s">
        <v>555</v>
      </c>
      <c r="D212" s="232" t="s">
        <v>408</v>
      </c>
      <c r="E212" s="233" t="s">
        <v>556</v>
      </c>
      <c r="F212" s="234" t="s">
        <v>557</v>
      </c>
      <c r="G212" s="235" t="s">
        <v>287</v>
      </c>
      <c r="H212" s="236">
        <v>7</v>
      </c>
      <c r="I212" s="237"/>
      <c r="J212" s="238">
        <f>ROUND(I212*H212,2)</f>
        <v>0</v>
      </c>
      <c r="K212" s="239"/>
      <c r="L212" s="41"/>
      <c r="M212" s="240" t="s">
        <v>1</v>
      </c>
      <c r="N212" s="241" t="s">
        <v>39</v>
      </c>
      <c r="O212" s="88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6" t="s">
        <v>412</v>
      </c>
      <c r="AT212" s="216" t="s">
        <v>408</v>
      </c>
      <c r="AU212" s="216" t="s">
        <v>81</v>
      </c>
      <c r="AY212" s="14" t="s">
        <v>194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4" t="s">
        <v>81</v>
      </c>
      <c r="BK212" s="217">
        <f>ROUND(I212*H212,2)</f>
        <v>0</v>
      </c>
      <c r="BL212" s="14" t="s">
        <v>412</v>
      </c>
      <c r="BM212" s="216" t="s">
        <v>558</v>
      </c>
    </row>
    <row r="213" spans="1:65" s="2" customFormat="1" ht="16.5" customHeight="1">
      <c r="A213" s="35"/>
      <c r="B213" s="36"/>
      <c r="C213" s="232" t="s">
        <v>559</v>
      </c>
      <c r="D213" s="232" t="s">
        <v>408</v>
      </c>
      <c r="E213" s="233" t="s">
        <v>560</v>
      </c>
      <c r="F213" s="234" t="s">
        <v>561</v>
      </c>
      <c r="G213" s="235" t="s">
        <v>287</v>
      </c>
      <c r="H213" s="236">
        <v>2</v>
      </c>
      <c r="I213" s="237"/>
      <c r="J213" s="238">
        <f>ROUND(I213*H213,2)</f>
        <v>0</v>
      </c>
      <c r="K213" s="239"/>
      <c r="L213" s="41"/>
      <c r="M213" s="240" t="s">
        <v>1</v>
      </c>
      <c r="N213" s="241" t="s">
        <v>39</v>
      </c>
      <c r="O213" s="88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6" t="s">
        <v>412</v>
      </c>
      <c r="AT213" s="216" t="s">
        <v>408</v>
      </c>
      <c r="AU213" s="216" t="s">
        <v>81</v>
      </c>
      <c r="AY213" s="14" t="s">
        <v>194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4" t="s">
        <v>81</v>
      </c>
      <c r="BK213" s="217">
        <f>ROUND(I213*H213,2)</f>
        <v>0</v>
      </c>
      <c r="BL213" s="14" t="s">
        <v>412</v>
      </c>
      <c r="BM213" s="216" t="s">
        <v>562</v>
      </c>
    </row>
    <row r="214" spans="1:65" s="2" customFormat="1" ht="21.75" customHeight="1">
      <c r="A214" s="35"/>
      <c r="B214" s="36"/>
      <c r="C214" s="232" t="s">
        <v>563</v>
      </c>
      <c r="D214" s="232" t="s">
        <v>408</v>
      </c>
      <c r="E214" s="233" t="s">
        <v>564</v>
      </c>
      <c r="F214" s="234" t="s">
        <v>565</v>
      </c>
      <c r="G214" s="235" t="s">
        <v>287</v>
      </c>
      <c r="H214" s="236">
        <v>1</v>
      </c>
      <c r="I214" s="237"/>
      <c r="J214" s="238">
        <f>ROUND(I214*H214,2)</f>
        <v>0</v>
      </c>
      <c r="K214" s="239"/>
      <c r="L214" s="41"/>
      <c r="M214" s="240" t="s">
        <v>1</v>
      </c>
      <c r="N214" s="241" t="s">
        <v>39</v>
      </c>
      <c r="O214" s="88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6" t="s">
        <v>412</v>
      </c>
      <c r="AT214" s="216" t="s">
        <v>408</v>
      </c>
      <c r="AU214" s="216" t="s">
        <v>81</v>
      </c>
      <c r="AY214" s="14" t="s">
        <v>194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4" t="s">
        <v>81</v>
      </c>
      <c r="BK214" s="217">
        <f>ROUND(I214*H214,2)</f>
        <v>0</v>
      </c>
      <c r="BL214" s="14" t="s">
        <v>412</v>
      </c>
      <c r="BM214" s="216" t="s">
        <v>566</v>
      </c>
    </row>
    <row r="215" spans="1:65" s="2" customFormat="1" ht="21.75" customHeight="1">
      <c r="A215" s="35"/>
      <c r="B215" s="36"/>
      <c r="C215" s="232" t="s">
        <v>567</v>
      </c>
      <c r="D215" s="232" t="s">
        <v>408</v>
      </c>
      <c r="E215" s="233" t="s">
        <v>568</v>
      </c>
      <c r="F215" s="234" t="s">
        <v>569</v>
      </c>
      <c r="G215" s="235" t="s">
        <v>287</v>
      </c>
      <c r="H215" s="236">
        <v>23</v>
      </c>
      <c r="I215" s="237"/>
      <c r="J215" s="238">
        <f>ROUND(I215*H215,2)</f>
        <v>0</v>
      </c>
      <c r="K215" s="239"/>
      <c r="L215" s="41"/>
      <c r="M215" s="240" t="s">
        <v>1</v>
      </c>
      <c r="N215" s="241" t="s">
        <v>39</v>
      </c>
      <c r="O215" s="88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6" t="s">
        <v>412</v>
      </c>
      <c r="AT215" s="216" t="s">
        <v>408</v>
      </c>
      <c r="AU215" s="216" t="s">
        <v>81</v>
      </c>
      <c r="AY215" s="14" t="s">
        <v>194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4" t="s">
        <v>81</v>
      </c>
      <c r="BK215" s="217">
        <f>ROUND(I215*H215,2)</f>
        <v>0</v>
      </c>
      <c r="BL215" s="14" t="s">
        <v>412</v>
      </c>
      <c r="BM215" s="216" t="s">
        <v>570</v>
      </c>
    </row>
    <row r="216" spans="1:65" s="2" customFormat="1" ht="21.75" customHeight="1">
      <c r="A216" s="35"/>
      <c r="B216" s="36"/>
      <c r="C216" s="232" t="s">
        <v>571</v>
      </c>
      <c r="D216" s="232" t="s">
        <v>408</v>
      </c>
      <c r="E216" s="233" t="s">
        <v>572</v>
      </c>
      <c r="F216" s="234" t="s">
        <v>573</v>
      </c>
      <c r="G216" s="235" t="s">
        <v>287</v>
      </c>
      <c r="H216" s="236">
        <v>3</v>
      </c>
      <c r="I216" s="237"/>
      <c r="J216" s="238">
        <f>ROUND(I216*H216,2)</f>
        <v>0</v>
      </c>
      <c r="K216" s="239"/>
      <c r="L216" s="41"/>
      <c r="M216" s="240" t="s">
        <v>1</v>
      </c>
      <c r="N216" s="241" t="s">
        <v>39</v>
      </c>
      <c r="O216" s="88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6" t="s">
        <v>412</v>
      </c>
      <c r="AT216" s="216" t="s">
        <v>408</v>
      </c>
      <c r="AU216" s="216" t="s">
        <v>81</v>
      </c>
      <c r="AY216" s="14" t="s">
        <v>194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4" t="s">
        <v>81</v>
      </c>
      <c r="BK216" s="217">
        <f>ROUND(I216*H216,2)</f>
        <v>0</v>
      </c>
      <c r="BL216" s="14" t="s">
        <v>412</v>
      </c>
      <c r="BM216" s="216" t="s">
        <v>574</v>
      </c>
    </row>
    <row r="217" spans="1:65" s="2" customFormat="1" ht="16.5" customHeight="1">
      <c r="A217" s="35"/>
      <c r="B217" s="36"/>
      <c r="C217" s="232" t="s">
        <v>8</v>
      </c>
      <c r="D217" s="232" t="s">
        <v>408</v>
      </c>
      <c r="E217" s="233" t="s">
        <v>575</v>
      </c>
      <c r="F217" s="234" t="s">
        <v>576</v>
      </c>
      <c r="G217" s="235" t="s">
        <v>287</v>
      </c>
      <c r="H217" s="236">
        <v>1</v>
      </c>
      <c r="I217" s="237"/>
      <c r="J217" s="238">
        <f>ROUND(I217*H217,2)</f>
        <v>0</v>
      </c>
      <c r="K217" s="239"/>
      <c r="L217" s="41"/>
      <c r="M217" s="240" t="s">
        <v>1</v>
      </c>
      <c r="N217" s="241" t="s">
        <v>39</v>
      </c>
      <c r="O217" s="88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6" t="s">
        <v>412</v>
      </c>
      <c r="AT217" s="216" t="s">
        <v>408</v>
      </c>
      <c r="AU217" s="216" t="s">
        <v>81</v>
      </c>
      <c r="AY217" s="14" t="s">
        <v>194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4" t="s">
        <v>81</v>
      </c>
      <c r="BK217" s="217">
        <f>ROUND(I217*H217,2)</f>
        <v>0</v>
      </c>
      <c r="BL217" s="14" t="s">
        <v>412</v>
      </c>
      <c r="BM217" s="216" t="s">
        <v>577</v>
      </c>
    </row>
    <row r="218" spans="1:65" s="2" customFormat="1" ht="16.5" customHeight="1">
      <c r="A218" s="35"/>
      <c r="B218" s="36"/>
      <c r="C218" s="203" t="s">
        <v>578</v>
      </c>
      <c r="D218" s="203" t="s">
        <v>190</v>
      </c>
      <c r="E218" s="204" t="s">
        <v>579</v>
      </c>
      <c r="F218" s="205" t="s">
        <v>580</v>
      </c>
      <c r="G218" s="206" t="s">
        <v>287</v>
      </c>
      <c r="H218" s="207">
        <v>1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39</v>
      </c>
      <c r="O218" s="88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6" t="s">
        <v>412</v>
      </c>
      <c r="AT218" s="216" t="s">
        <v>190</v>
      </c>
      <c r="AU218" s="216" t="s">
        <v>81</v>
      </c>
      <c r="AY218" s="14" t="s">
        <v>194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4" t="s">
        <v>81</v>
      </c>
      <c r="BK218" s="217">
        <f>ROUND(I218*H218,2)</f>
        <v>0</v>
      </c>
      <c r="BL218" s="14" t="s">
        <v>412</v>
      </c>
      <c r="BM218" s="216" t="s">
        <v>581</v>
      </c>
    </row>
    <row r="219" spans="1:65" s="2" customFormat="1" ht="16.5" customHeight="1">
      <c r="A219" s="35"/>
      <c r="B219" s="36"/>
      <c r="C219" s="232" t="s">
        <v>582</v>
      </c>
      <c r="D219" s="232" t="s">
        <v>408</v>
      </c>
      <c r="E219" s="233" t="s">
        <v>583</v>
      </c>
      <c r="F219" s="234" t="s">
        <v>584</v>
      </c>
      <c r="G219" s="235" t="s">
        <v>585</v>
      </c>
      <c r="H219" s="236">
        <v>7</v>
      </c>
      <c r="I219" s="237"/>
      <c r="J219" s="238">
        <f>ROUND(I219*H219,2)</f>
        <v>0</v>
      </c>
      <c r="K219" s="239"/>
      <c r="L219" s="41"/>
      <c r="M219" s="240" t="s">
        <v>1</v>
      </c>
      <c r="N219" s="241" t="s">
        <v>39</v>
      </c>
      <c r="O219" s="88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6" t="s">
        <v>412</v>
      </c>
      <c r="AT219" s="216" t="s">
        <v>408</v>
      </c>
      <c r="AU219" s="216" t="s">
        <v>81</v>
      </c>
      <c r="AY219" s="14" t="s">
        <v>194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4" t="s">
        <v>81</v>
      </c>
      <c r="BK219" s="217">
        <f>ROUND(I219*H219,2)</f>
        <v>0</v>
      </c>
      <c r="BL219" s="14" t="s">
        <v>412</v>
      </c>
      <c r="BM219" s="216" t="s">
        <v>586</v>
      </c>
    </row>
    <row r="220" spans="1:65" s="2" customFormat="1" ht="16.5" customHeight="1">
      <c r="A220" s="35"/>
      <c r="B220" s="36"/>
      <c r="C220" s="232" t="s">
        <v>587</v>
      </c>
      <c r="D220" s="232" t="s">
        <v>408</v>
      </c>
      <c r="E220" s="233" t="s">
        <v>588</v>
      </c>
      <c r="F220" s="234" t="s">
        <v>589</v>
      </c>
      <c r="G220" s="235" t="s">
        <v>287</v>
      </c>
      <c r="H220" s="236">
        <v>1</v>
      </c>
      <c r="I220" s="237"/>
      <c r="J220" s="238">
        <f>ROUND(I220*H220,2)</f>
        <v>0</v>
      </c>
      <c r="K220" s="239"/>
      <c r="L220" s="41"/>
      <c r="M220" s="240" t="s">
        <v>1</v>
      </c>
      <c r="N220" s="241" t="s">
        <v>39</v>
      </c>
      <c r="O220" s="88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6" t="s">
        <v>412</v>
      </c>
      <c r="AT220" s="216" t="s">
        <v>408</v>
      </c>
      <c r="AU220" s="216" t="s">
        <v>81</v>
      </c>
      <c r="AY220" s="14" t="s">
        <v>194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4" t="s">
        <v>81</v>
      </c>
      <c r="BK220" s="217">
        <f>ROUND(I220*H220,2)</f>
        <v>0</v>
      </c>
      <c r="BL220" s="14" t="s">
        <v>412</v>
      </c>
      <c r="BM220" s="216" t="s">
        <v>590</v>
      </c>
    </row>
    <row r="221" spans="1:65" s="2" customFormat="1" ht="16.5" customHeight="1">
      <c r="A221" s="35"/>
      <c r="B221" s="36"/>
      <c r="C221" s="203" t="s">
        <v>591</v>
      </c>
      <c r="D221" s="203" t="s">
        <v>190</v>
      </c>
      <c r="E221" s="204" t="s">
        <v>592</v>
      </c>
      <c r="F221" s="205" t="s">
        <v>593</v>
      </c>
      <c r="G221" s="206" t="s">
        <v>287</v>
      </c>
      <c r="H221" s="207">
        <v>1</v>
      </c>
      <c r="I221" s="208"/>
      <c r="J221" s="209">
        <f>ROUND(I221*H221,2)</f>
        <v>0</v>
      </c>
      <c r="K221" s="210"/>
      <c r="L221" s="211"/>
      <c r="M221" s="212" t="s">
        <v>1</v>
      </c>
      <c r="N221" s="213" t="s">
        <v>39</v>
      </c>
      <c r="O221" s="88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6" t="s">
        <v>412</v>
      </c>
      <c r="AT221" s="216" t="s">
        <v>190</v>
      </c>
      <c r="AU221" s="216" t="s">
        <v>81</v>
      </c>
      <c r="AY221" s="14" t="s">
        <v>194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4" t="s">
        <v>81</v>
      </c>
      <c r="BK221" s="217">
        <f>ROUND(I221*H221,2)</f>
        <v>0</v>
      </c>
      <c r="BL221" s="14" t="s">
        <v>412</v>
      </c>
      <c r="BM221" s="216" t="s">
        <v>594</v>
      </c>
    </row>
    <row r="222" spans="1:65" s="2" customFormat="1" ht="16.5" customHeight="1">
      <c r="A222" s="35"/>
      <c r="B222" s="36"/>
      <c r="C222" s="232" t="s">
        <v>595</v>
      </c>
      <c r="D222" s="232" t="s">
        <v>408</v>
      </c>
      <c r="E222" s="233" t="s">
        <v>596</v>
      </c>
      <c r="F222" s="234" t="s">
        <v>597</v>
      </c>
      <c r="G222" s="235" t="s">
        <v>287</v>
      </c>
      <c r="H222" s="236">
        <v>1</v>
      </c>
      <c r="I222" s="237"/>
      <c r="J222" s="238">
        <f>ROUND(I222*H222,2)</f>
        <v>0</v>
      </c>
      <c r="K222" s="239"/>
      <c r="L222" s="41"/>
      <c r="M222" s="240" t="s">
        <v>1</v>
      </c>
      <c r="N222" s="241" t="s">
        <v>39</v>
      </c>
      <c r="O222" s="88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6" t="s">
        <v>412</v>
      </c>
      <c r="AT222" s="216" t="s">
        <v>408</v>
      </c>
      <c r="AU222" s="216" t="s">
        <v>81</v>
      </c>
      <c r="AY222" s="14" t="s">
        <v>194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4" t="s">
        <v>81</v>
      </c>
      <c r="BK222" s="217">
        <f>ROUND(I222*H222,2)</f>
        <v>0</v>
      </c>
      <c r="BL222" s="14" t="s">
        <v>412</v>
      </c>
      <c r="BM222" s="216" t="s">
        <v>598</v>
      </c>
    </row>
    <row r="223" spans="1:65" s="2" customFormat="1" ht="16.5" customHeight="1">
      <c r="A223" s="35"/>
      <c r="B223" s="36"/>
      <c r="C223" s="203" t="s">
        <v>599</v>
      </c>
      <c r="D223" s="203" t="s">
        <v>190</v>
      </c>
      <c r="E223" s="204" t="s">
        <v>600</v>
      </c>
      <c r="F223" s="205" t="s">
        <v>601</v>
      </c>
      <c r="G223" s="206" t="s">
        <v>287</v>
      </c>
      <c r="H223" s="207">
        <v>1</v>
      </c>
      <c r="I223" s="208"/>
      <c r="J223" s="209">
        <f>ROUND(I223*H223,2)</f>
        <v>0</v>
      </c>
      <c r="K223" s="210"/>
      <c r="L223" s="211"/>
      <c r="M223" s="212" t="s">
        <v>1</v>
      </c>
      <c r="N223" s="213" t="s">
        <v>39</v>
      </c>
      <c r="O223" s="88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6" t="s">
        <v>412</v>
      </c>
      <c r="AT223" s="216" t="s">
        <v>190</v>
      </c>
      <c r="AU223" s="216" t="s">
        <v>81</v>
      </c>
      <c r="AY223" s="14" t="s">
        <v>194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4" t="s">
        <v>81</v>
      </c>
      <c r="BK223" s="217">
        <f>ROUND(I223*H223,2)</f>
        <v>0</v>
      </c>
      <c r="BL223" s="14" t="s">
        <v>412</v>
      </c>
      <c r="BM223" s="216" t="s">
        <v>602</v>
      </c>
    </row>
    <row r="224" spans="1:65" s="2" customFormat="1" ht="16.5" customHeight="1">
      <c r="A224" s="35"/>
      <c r="B224" s="36"/>
      <c r="C224" s="232" t="s">
        <v>7</v>
      </c>
      <c r="D224" s="232" t="s">
        <v>408</v>
      </c>
      <c r="E224" s="233" t="s">
        <v>603</v>
      </c>
      <c r="F224" s="234" t="s">
        <v>604</v>
      </c>
      <c r="G224" s="235" t="s">
        <v>287</v>
      </c>
      <c r="H224" s="236">
        <v>1</v>
      </c>
      <c r="I224" s="237"/>
      <c r="J224" s="238">
        <f>ROUND(I224*H224,2)</f>
        <v>0</v>
      </c>
      <c r="K224" s="239"/>
      <c r="L224" s="41"/>
      <c r="M224" s="240" t="s">
        <v>1</v>
      </c>
      <c r="N224" s="241" t="s">
        <v>39</v>
      </c>
      <c r="O224" s="88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6" t="s">
        <v>412</v>
      </c>
      <c r="AT224" s="216" t="s">
        <v>408</v>
      </c>
      <c r="AU224" s="216" t="s">
        <v>81</v>
      </c>
      <c r="AY224" s="14" t="s">
        <v>194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4" t="s">
        <v>81</v>
      </c>
      <c r="BK224" s="217">
        <f>ROUND(I224*H224,2)</f>
        <v>0</v>
      </c>
      <c r="BL224" s="14" t="s">
        <v>412</v>
      </c>
      <c r="BM224" s="216" t="s">
        <v>605</v>
      </c>
    </row>
    <row r="225" spans="1:65" s="2" customFormat="1" ht="21.75" customHeight="1">
      <c r="A225" s="35"/>
      <c r="B225" s="36"/>
      <c r="C225" s="203" t="s">
        <v>606</v>
      </c>
      <c r="D225" s="203" t="s">
        <v>190</v>
      </c>
      <c r="E225" s="204" t="s">
        <v>607</v>
      </c>
      <c r="F225" s="205" t="s">
        <v>608</v>
      </c>
      <c r="G225" s="206" t="s">
        <v>585</v>
      </c>
      <c r="H225" s="207">
        <v>7</v>
      </c>
      <c r="I225" s="208"/>
      <c r="J225" s="209">
        <f>ROUND(I225*H225,2)</f>
        <v>0</v>
      </c>
      <c r="K225" s="210"/>
      <c r="L225" s="211"/>
      <c r="M225" s="212" t="s">
        <v>1</v>
      </c>
      <c r="N225" s="213" t="s">
        <v>39</v>
      </c>
      <c r="O225" s="88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6" t="s">
        <v>412</v>
      </c>
      <c r="AT225" s="216" t="s">
        <v>190</v>
      </c>
      <c r="AU225" s="216" t="s">
        <v>81</v>
      </c>
      <c r="AY225" s="14" t="s">
        <v>194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4" t="s">
        <v>81</v>
      </c>
      <c r="BK225" s="217">
        <f>ROUND(I225*H225,2)</f>
        <v>0</v>
      </c>
      <c r="BL225" s="14" t="s">
        <v>412</v>
      </c>
      <c r="BM225" s="216" t="s">
        <v>609</v>
      </c>
    </row>
    <row r="226" spans="1:65" s="2" customFormat="1" ht="21.75" customHeight="1">
      <c r="A226" s="35"/>
      <c r="B226" s="36"/>
      <c r="C226" s="232" t="s">
        <v>610</v>
      </c>
      <c r="D226" s="232" t="s">
        <v>408</v>
      </c>
      <c r="E226" s="233" t="s">
        <v>611</v>
      </c>
      <c r="F226" s="234" t="s">
        <v>612</v>
      </c>
      <c r="G226" s="235" t="s">
        <v>585</v>
      </c>
      <c r="H226" s="236">
        <v>7</v>
      </c>
      <c r="I226" s="237"/>
      <c r="J226" s="238">
        <f>ROUND(I226*H226,2)</f>
        <v>0</v>
      </c>
      <c r="K226" s="239"/>
      <c r="L226" s="41"/>
      <c r="M226" s="240" t="s">
        <v>1</v>
      </c>
      <c r="N226" s="241" t="s">
        <v>39</v>
      </c>
      <c r="O226" s="88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6" t="s">
        <v>412</v>
      </c>
      <c r="AT226" s="216" t="s">
        <v>408</v>
      </c>
      <c r="AU226" s="216" t="s">
        <v>81</v>
      </c>
      <c r="AY226" s="14" t="s">
        <v>194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4" t="s">
        <v>81</v>
      </c>
      <c r="BK226" s="217">
        <f>ROUND(I226*H226,2)</f>
        <v>0</v>
      </c>
      <c r="BL226" s="14" t="s">
        <v>412</v>
      </c>
      <c r="BM226" s="216" t="s">
        <v>613</v>
      </c>
    </row>
    <row r="227" spans="1:65" s="2" customFormat="1" ht="16.5" customHeight="1">
      <c r="A227" s="35"/>
      <c r="B227" s="36"/>
      <c r="C227" s="203" t="s">
        <v>614</v>
      </c>
      <c r="D227" s="203" t="s">
        <v>190</v>
      </c>
      <c r="E227" s="204" t="s">
        <v>615</v>
      </c>
      <c r="F227" s="205" t="s">
        <v>616</v>
      </c>
      <c r="G227" s="206" t="s">
        <v>287</v>
      </c>
      <c r="H227" s="207">
        <v>1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39</v>
      </c>
      <c r="O227" s="88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6" t="s">
        <v>412</v>
      </c>
      <c r="AT227" s="216" t="s">
        <v>190</v>
      </c>
      <c r="AU227" s="216" t="s">
        <v>81</v>
      </c>
      <c r="AY227" s="14" t="s">
        <v>194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4" t="s">
        <v>81</v>
      </c>
      <c r="BK227" s="217">
        <f>ROUND(I227*H227,2)</f>
        <v>0</v>
      </c>
      <c r="BL227" s="14" t="s">
        <v>412</v>
      </c>
      <c r="BM227" s="216" t="s">
        <v>617</v>
      </c>
    </row>
    <row r="228" spans="1:65" s="2" customFormat="1" ht="21.75" customHeight="1">
      <c r="A228" s="35"/>
      <c r="B228" s="36"/>
      <c r="C228" s="203" t="s">
        <v>618</v>
      </c>
      <c r="D228" s="203" t="s">
        <v>190</v>
      </c>
      <c r="E228" s="204" t="s">
        <v>619</v>
      </c>
      <c r="F228" s="205" t="s">
        <v>620</v>
      </c>
      <c r="G228" s="206" t="s">
        <v>287</v>
      </c>
      <c r="H228" s="207">
        <v>2</v>
      </c>
      <c r="I228" s="208"/>
      <c r="J228" s="209">
        <f>ROUND(I228*H228,2)</f>
        <v>0</v>
      </c>
      <c r="K228" s="210"/>
      <c r="L228" s="211"/>
      <c r="M228" s="212" t="s">
        <v>1</v>
      </c>
      <c r="N228" s="213" t="s">
        <v>39</v>
      </c>
      <c r="O228" s="88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6" t="s">
        <v>412</v>
      </c>
      <c r="AT228" s="216" t="s">
        <v>190</v>
      </c>
      <c r="AU228" s="216" t="s">
        <v>81</v>
      </c>
      <c r="AY228" s="14" t="s">
        <v>194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4" t="s">
        <v>81</v>
      </c>
      <c r="BK228" s="217">
        <f>ROUND(I228*H228,2)</f>
        <v>0</v>
      </c>
      <c r="BL228" s="14" t="s">
        <v>412</v>
      </c>
      <c r="BM228" s="216" t="s">
        <v>621</v>
      </c>
    </row>
    <row r="229" spans="1:65" s="2" customFormat="1" ht="21.75" customHeight="1">
      <c r="A229" s="35"/>
      <c r="B229" s="36"/>
      <c r="C229" s="232" t="s">
        <v>622</v>
      </c>
      <c r="D229" s="232" t="s">
        <v>408</v>
      </c>
      <c r="E229" s="233" t="s">
        <v>623</v>
      </c>
      <c r="F229" s="234" t="s">
        <v>624</v>
      </c>
      <c r="G229" s="235" t="s">
        <v>287</v>
      </c>
      <c r="H229" s="236">
        <v>2</v>
      </c>
      <c r="I229" s="237"/>
      <c r="J229" s="238">
        <f>ROUND(I229*H229,2)</f>
        <v>0</v>
      </c>
      <c r="K229" s="239"/>
      <c r="L229" s="41"/>
      <c r="M229" s="240" t="s">
        <v>1</v>
      </c>
      <c r="N229" s="241" t="s">
        <v>39</v>
      </c>
      <c r="O229" s="88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6" t="s">
        <v>412</v>
      </c>
      <c r="AT229" s="216" t="s">
        <v>408</v>
      </c>
      <c r="AU229" s="216" t="s">
        <v>81</v>
      </c>
      <c r="AY229" s="14" t="s">
        <v>194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4" t="s">
        <v>81</v>
      </c>
      <c r="BK229" s="217">
        <f>ROUND(I229*H229,2)</f>
        <v>0</v>
      </c>
      <c r="BL229" s="14" t="s">
        <v>412</v>
      </c>
      <c r="BM229" s="216" t="s">
        <v>625</v>
      </c>
    </row>
    <row r="230" spans="1:65" s="2" customFormat="1" ht="33" customHeight="1">
      <c r="A230" s="35"/>
      <c r="B230" s="36"/>
      <c r="C230" s="203" t="s">
        <v>626</v>
      </c>
      <c r="D230" s="203" t="s">
        <v>190</v>
      </c>
      <c r="E230" s="204" t="s">
        <v>627</v>
      </c>
      <c r="F230" s="205" t="s">
        <v>628</v>
      </c>
      <c r="G230" s="206" t="s">
        <v>629</v>
      </c>
      <c r="H230" s="207">
        <v>6</v>
      </c>
      <c r="I230" s="208"/>
      <c r="J230" s="209">
        <f>ROUND(I230*H230,2)</f>
        <v>0</v>
      </c>
      <c r="K230" s="210"/>
      <c r="L230" s="211"/>
      <c r="M230" s="212" t="s">
        <v>1</v>
      </c>
      <c r="N230" s="213" t="s">
        <v>39</v>
      </c>
      <c r="O230" s="88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6" t="s">
        <v>316</v>
      </c>
      <c r="AT230" s="216" t="s">
        <v>190</v>
      </c>
      <c r="AU230" s="216" t="s">
        <v>81</v>
      </c>
      <c r="AY230" s="14" t="s">
        <v>194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4" t="s">
        <v>81</v>
      </c>
      <c r="BK230" s="217">
        <f>ROUND(I230*H230,2)</f>
        <v>0</v>
      </c>
      <c r="BL230" s="14" t="s">
        <v>316</v>
      </c>
      <c r="BM230" s="216" t="s">
        <v>630</v>
      </c>
    </row>
    <row r="231" spans="1:65" s="2" customFormat="1" ht="16.5" customHeight="1">
      <c r="A231" s="35"/>
      <c r="B231" s="36"/>
      <c r="C231" s="232" t="s">
        <v>631</v>
      </c>
      <c r="D231" s="232" t="s">
        <v>408</v>
      </c>
      <c r="E231" s="233" t="s">
        <v>632</v>
      </c>
      <c r="F231" s="234" t="s">
        <v>633</v>
      </c>
      <c r="G231" s="235" t="s">
        <v>287</v>
      </c>
      <c r="H231" s="236">
        <v>1</v>
      </c>
      <c r="I231" s="237"/>
      <c r="J231" s="238">
        <f>ROUND(I231*H231,2)</f>
        <v>0</v>
      </c>
      <c r="K231" s="239"/>
      <c r="L231" s="41"/>
      <c r="M231" s="240" t="s">
        <v>1</v>
      </c>
      <c r="N231" s="241" t="s">
        <v>39</v>
      </c>
      <c r="O231" s="88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6" t="s">
        <v>634</v>
      </c>
      <c r="AT231" s="216" t="s">
        <v>408</v>
      </c>
      <c r="AU231" s="216" t="s">
        <v>81</v>
      </c>
      <c r="AY231" s="14" t="s">
        <v>194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4" t="s">
        <v>81</v>
      </c>
      <c r="BK231" s="217">
        <f>ROUND(I231*H231,2)</f>
        <v>0</v>
      </c>
      <c r="BL231" s="14" t="s">
        <v>634</v>
      </c>
      <c r="BM231" s="216" t="s">
        <v>635</v>
      </c>
    </row>
    <row r="232" spans="1:65" s="2" customFormat="1" ht="16.5" customHeight="1">
      <c r="A232" s="35"/>
      <c r="B232" s="36"/>
      <c r="C232" s="203" t="s">
        <v>636</v>
      </c>
      <c r="D232" s="203" t="s">
        <v>190</v>
      </c>
      <c r="E232" s="204" t="s">
        <v>637</v>
      </c>
      <c r="F232" s="205" t="s">
        <v>638</v>
      </c>
      <c r="G232" s="206" t="s">
        <v>287</v>
      </c>
      <c r="H232" s="207">
        <v>1</v>
      </c>
      <c r="I232" s="208"/>
      <c r="J232" s="209">
        <f>ROUND(I232*H232,2)</f>
        <v>0</v>
      </c>
      <c r="K232" s="210"/>
      <c r="L232" s="211"/>
      <c r="M232" s="212" t="s">
        <v>1</v>
      </c>
      <c r="N232" s="213" t="s">
        <v>39</v>
      </c>
      <c r="O232" s="88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6" t="s">
        <v>639</v>
      </c>
      <c r="AT232" s="216" t="s">
        <v>190</v>
      </c>
      <c r="AU232" s="216" t="s">
        <v>81</v>
      </c>
      <c r="AY232" s="14" t="s">
        <v>194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4" t="s">
        <v>81</v>
      </c>
      <c r="BK232" s="217">
        <f>ROUND(I232*H232,2)</f>
        <v>0</v>
      </c>
      <c r="BL232" s="14" t="s">
        <v>634</v>
      </c>
      <c r="BM232" s="216" t="s">
        <v>640</v>
      </c>
    </row>
    <row r="233" spans="1:65" s="2" customFormat="1" ht="16.5" customHeight="1">
      <c r="A233" s="35"/>
      <c r="B233" s="36"/>
      <c r="C233" s="232" t="s">
        <v>641</v>
      </c>
      <c r="D233" s="232" t="s">
        <v>408</v>
      </c>
      <c r="E233" s="233" t="s">
        <v>642</v>
      </c>
      <c r="F233" s="234" t="s">
        <v>643</v>
      </c>
      <c r="G233" s="235" t="s">
        <v>287</v>
      </c>
      <c r="H233" s="236">
        <v>1</v>
      </c>
      <c r="I233" s="237"/>
      <c r="J233" s="238">
        <f>ROUND(I233*H233,2)</f>
        <v>0</v>
      </c>
      <c r="K233" s="239"/>
      <c r="L233" s="41"/>
      <c r="M233" s="240" t="s">
        <v>1</v>
      </c>
      <c r="N233" s="241" t="s">
        <v>39</v>
      </c>
      <c r="O233" s="88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6" t="s">
        <v>634</v>
      </c>
      <c r="AT233" s="216" t="s">
        <v>408</v>
      </c>
      <c r="AU233" s="216" t="s">
        <v>81</v>
      </c>
      <c r="AY233" s="14" t="s">
        <v>194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4" t="s">
        <v>81</v>
      </c>
      <c r="BK233" s="217">
        <f>ROUND(I233*H233,2)</f>
        <v>0</v>
      </c>
      <c r="BL233" s="14" t="s">
        <v>634</v>
      </c>
      <c r="BM233" s="216" t="s">
        <v>644</v>
      </c>
    </row>
    <row r="234" spans="1:65" s="2" customFormat="1" ht="16.5" customHeight="1">
      <c r="A234" s="35"/>
      <c r="B234" s="36"/>
      <c r="C234" s="203" t="s">
        <v>645</v>
      </c>
      <c r="D234" s="203" t="s">
        <v>190</v>
      </c>
      <c r="E234" s="204" t="s">
        <v>646</v>
      </c>
      <c r="F234" s="205" t="s">
        <v>647</v>
      </c>
      <c r="G234" s="206" t="s">
        <v>287</v>
      </c>
      <c r="H234" s="207">
        <v>1</v>
      </c>
      <c r="I234" s="208"/>
      <c r="J234" s="209">
        <f>ROUND(I234*H234,2)</f>
        <v>0</v>
      </c>
      <c r="K234" s="210"/>
      <c r="L234" s="211"/>
      <c r="M234" s="212" t="s">
        <v>1</v>
      </c>
      <c r="N234" s="213" t="s">
        <v>39</v>
      </c>
      <c r="O234" s="88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6" t="s">
        <v>639</v>
      </c>
      <c r="AT234" s="216" t="s">
        <v>190</v>
      </c>
      <c r="AU234" s="216" t="s">
        <v>81</v>
      </c>
      <c r="AY234" s="14" t="s">
        <v>194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4" t="s">
        <v>81</v>
      </c>
      <c r="BK234" s="217">
        <f>ROUND(I234*H234,2)</f>
        <v>0</v>
      </c>
      <c r="BL234" s="14" t="s">
        <v>634</v>
      </c>
      <c r="BM234" s="216" t="s">
        <v>648</v>
      </c>
    </row>
    <row r="235" spans="1:65" s="2" customFormat="1" ht="16.5" customHeight="1">
      <c r="A235" s="35"/>
      <c r="B235" s="36"/>
      <c r="C235" s="203" t="s">
        <v>649</v>
      </c>
      <c r="D235" s="203" t="s">
        <v>190</v>
      </c>
      <c r="E235" s="204" t="s">
        <v>650</v>
      </c>
      <c r="F235" s="205" t="s">
        <v>651</v>
      </c>
      <c r="G235" s="206" t="s">
        <v>1</v>
      </c>
      <c r="H235" s="207">
        <v>1</v>
      </c>
      <c r="I235" s="208"/>
      <c r="J235" s="209">
        <f>ROUND(I235*H235,2)</f>
        <v>0</v>
      </c>
      <c r="K235" s="210"/>
      <c r="L235" s="211"/>
      <c r="M235" s="242" t="s">
        <v>1</v>
      </c>
      <c r="N235" s="243" t="s">
        <v>39</v>
      </c>
      <c r="O235" s="244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6" t="s">
        <v>639</v>
      </c>
      <c r="AT235" s="216" t="s">
        <v>190</v>
      </c>
      <c r="AU235" s="216" t="s">
        <v>81</v>
      </c>
      <c r="AY235" s="14" t="s">
        <v>194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4" t="s">
        <v>81</v>
      </c>
      <c r="BK235" s="217">
        <f>ROUND(I235*H235,2)</f>
        <v>0</v>
      </c>
      <c r="BL235" s="14" t="s">
        <v>634</v>
      </c>
      <c r="BM235" s="216" t="s">
        <v>652</v>
      </c>
    </row>
    <row r="236" spans="1:31" s="2" customFormat="1" ht="6.95" customHeight="1">
      <c r="A236" s="35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41"/>
      <c r="M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</row>
  </sheetData>
  <sheetProtection password="CC35" sheet="1" objects="1" scenarios="1" formatColumns="0" formatRows="0" autoFilter="0"/>
  <autoFilter ref="C120:K2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2835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ROUND((SUM(BE116:BE165)),2)</f>
        <v>0</v>
      </c>
      <c r="G33" s="35"/>
      <c r="H33" s="35"/>
      <c r="I33" s="161">
        <v>0.21</v>
      </c>
      <c r="J33" s="160">
        <f>ROUND(((SUM(BE116:BE165))*I33),2)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ROUND((SUM(BF116:BF165)),2)</f>
        <v>0</v>
      </c>
      <c r="G34" s="35"/>
      <c r="H34" s="35"/>
      <c r="I34" s="161">
        <v>0.15</v>
      </c>
      <c r="J34" s="160">
        <f>ROUND(((SUM(BF116:BF165))*I34),2)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ROUND((SUM(BG116:BG165)),2)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ROUND((SUM(BH116:BH165)),2)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ROUND((SUM(BI116:BI165)),2)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01 - Přejezd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SO 01 - Přejezd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SUM(P117:P165)</f>
        <v>0</v>
      </c>
      <c r="Q116" s="101"/>
      <c r="R116" s="200">
        <f>SUM(R117:R165)</f>
        <v>0</v>
      </c>
      <c r="S116" s="101"/>
      <c r="T116" s="201">
        <f>SUM(T117:T165)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SUM(BK117:BK165)</f>
        <v>0</v>
      </c>
    </row>
    <row r="117" spans="1:65" s="2" customFormat="1" ht="21.75" customHeight="1">
      <c r="A117" s="35"/>
      <c r="B117" s="36"/>
      <c r="C117" s="232" t="s">
        <v>81</v>
      </c>
      <c r="D117" s="232" t="s">
        <v>408</v>
      </c>
      <c r="E117" s="233" t="s">
        <v>2836</v>
      </c>
      <c r="F117" s="234" t="s">
        <v>2837</v>
      </c>
      <c r="G117" s="235" t="s">
        <v>193</v>
      </c>
      <c r="H117" s="236">
        <v>20.5</v>
      </c>
      <c r="I117" s="237"/>
      <c r="J117" s="238">
        <f>ROUND(I117*H117,2)</f>
        <v>0</v>
      </c>
      <c r="K117" s="239"/>
      <c r="L117" s="41"/>
      <c r="M117" s="240" t="s">
        <v>1</v>
      </c>
      <c r="N117" s="241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201</v>
      </c>
      <c r="AT117" s="216" t="s">
        <v>408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83</v>
      </c>
    </row>
    <row r="118" spans="1:65" s="2" customFormat="1" ht="21.75" customHeight="1">
      <c r="A118" s="35"/>
      <c r="B118" s="36"/>
      <c r="C118" s="232" t="s">
        <v>83</v>
      </c>
      <c r="D118" s="232" t="s">
        <v>408</v>
      </c>
      <c r="E118" s="233" t="s">
        <v>2838</v>
      </c>
      <c r="F118" s="234" t="s">
        <v>2839</v>
      </c>
      <c r="G118" s="235" t="s">
        <v>714</v>
      </c>
      <c r="H118" s="236">
        <v>66</v>
      </c>
      <c r="I118" s="237"/>
      <c r="J118" s="238">
        <f>ROUND(I118*H118,2)</f>
        <v>0</v>
      </c>
      <c r="K118" s="239"/>
      <c r="L118" s="41"/>
      <c r="M118" s="240" t="s">
        <v>1</v>
      </c>
      <c r="N118" s="241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201</v>
      </c>
      <c r="AT118" s="216" t="s">
        <v>408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201</v>
      </c>
    </row>
    <row r="119" spans="1:65" s="2" customFormat="1" ht="33" customHeight="1">
      <c r="A119" s="35"/>
      <c r="B119" s="36"/>
      <c r="C119" s="232" t="s">
        <v>394</v>
      </c>
      <c r="D119" s="232" t="s">
        <v>408</v>
      </c>
      <c r="E119" s="233" t="s">
        <v>2840</v>
      </c>
      <c r="F119" s="234" t="s">
        <v>2841</v>
      </c>
      <c r="G119" s="235" t="s">
        <v>1395</v>
      </c>
      <c r="H119" s="236">
        <v>33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201</v>
      </c>
      <c r="AT119" s="216" t="s">
        <v>408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414</v>
      </c>
    </row>
    <row r="120" spans="1:65" s="2" customFormat="1" ht="21.75" customHeight="1">
      <c r="A120" s="35"/>
      <c r="B120" s="36"/>
      <c r="C120" s="232" t="s">
        <v>201</v>
      </c>
      <c r="D120" s="232" t="s">
        <v>408</v>
      </c>
      <c r="E120" s="233" t="s">
        <v>2842</v>
      </c>
      <c r="F120" s="234" t="s">
        <v>2843</v>
      </c>
      <c r="G120" s="235" t="s">
        <v>1395</v>
      </c>
      <c r="H120" s="236">
        <v>33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201</v>
      </c>
      <c r="AT120" s="216" t="s">
        <v>408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200</v>
      </c>
    </row>
    <row r="121" spans="1:65" s="2" customFormat="1" ht="21.75" customHeight="1">
      <c r="A121" s="35"/>
      <c r="B121" s="36"/>
      <c r="C121" s="232" t="s">
        <v>401</v>
      </c>
      <c r="D121" s="232" t="s">
        <v>408</v>
      </c>
      <c r="E121" s="233" t="s">
        <v>2844</v>
      </c>
      <c r="F121" s="234" t="s">
        <v>2845</v>
      </c>
      <c r="G121" s="235" t="s">
        <v>193</v>
      </c>
      <c r="H121" s="236">
        <v>22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429</v>
      </c>
    </row>
    <row r="122" spans="1:65" s="2" customFormat="1" ht="21.75" customHeight="1">
      <c r="A122" s="35"/>
      <c r="B122" s="36"/>
      <c r="C122" s="232" t="s">
        <v>414</v>
      </c>
      <c r="D122" s="232" t="s">
        <v>408</v>
      </c>
      <c r="E122" s="233" t="s">
        <v>2846</v>
      </c>
      <c r="F122" s="234" t="s">
        <v>2847</v>
      </c>
      <c r="G122" s="235" t="s">
        <v>661</v>
      </c>
      <c r="H122" s="236">
        <v>0.05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201</v>
      </c>
      <c r="AT122" s="216" t="s">
        <v>408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437</v>
      </c>
    </row>
    <row r="123" spans="1:65" s="2" customFormat="1" ht="21.75" customHeight="1">
      <c r="A123" s="35"/>
      <c r="B123" s="36"/>
      <c r="C123" s="232" t="s">
        <v>418</v>
      </c>
      <c r="D123" s="232" t="s">
        <v>408</v>
      </c>
      <c r="E123" s="233" t="s">
        <v>2736</v>
      </c>
      <c r="F123" s="234" t="s">
        <v>1876</v>
      </c>
      <c r="G123" s="235" t="s">
        <v>1395</v>
      </c>
      <c r="H123" s="236">
        <v>6.585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488</v>
      </c>
    </row>
    <row r="124" spans="1:65" s="2" customFormat="1" ht="33" customHeight="1">
      <c r="A124" s="35"/>
      <c r="B124" s="36"/>
      <c r="C124" s="232" t="s">
        <v>200</v>
      </c>
      <c r="D124" s="232" t="s">
        <v>408</v>
      </c>
      <c r="E124" s="233" t="s">
        <v>2848</v>
      </c>
      <c r="F124" s="234" t="s">
        <v>2849</v>
      </c>
      <c r="G124" s="235" t="s">
        <v>1395</v>
      </c>
      <c r="H124" s="236">
        <v>6.585</v>
      </c>
      <c r="I124" s="237"/>
      <c r="J124" s="238">
        <f>ROUND(I124*H124,2)</f>
        <v>0</v>
      </c>
      <c r="K124" s="239"/>
      <c r="L124" s="41"/>
      <c r="M124" s="240" t="s">
        <v>1</v>
      </c>
      <c r="N124" s="241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201</v>
      </c>
      <c r="AT124" s="216" t="s">
        <v>408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578</v>
      </c>
    </row>
    <row r="125" spans="1:65" s="2" customFormat="1" ht="21.75" customHeight="1">
      <c r="A125" s="35"/>
      <c r="B125" s="36"/>
      <c r="C125" s="232" t="s">
        <v>425</v>
      </c>
      <c r="D125" s="232" t="s">
        <v>408</v>
      </c>
      <c r="E125" s="233" t="s">
        <v>2850</v>
      </c>
      <c r="F125" s="234" t="s">
        <v>2851</v>
      </c>
      <c r="G125" s="235" t="s">
        <v>1395</v>
      </c>
      <c r="H125" s="236">
        <v>6.56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201</v>
      </c>
      <c r="AT125" s="216" t="s">
        <v>408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591</v>
      </c>
    </row>
    <row r="126" spans="1:65" s="2" customFormat="1" ht="16.5" customHeight="1">
      <c r="A126" s="35"/>
      <c r="B126" s="36"/>
      <c r="C126" s="232" t="s">
        <v>429</v>
      </c>
      <c r="D126" s="232" t="s">
        <v>408</v>
      </c>
      <c r="E126" s="233" t="s">
        <v>2852</v>
      </c>
      <c r="F126" s="234" t="s">
        <v>2853</v>
      </c>
      <c r="G126" s="235" t="s">
        <v>1395</v>
      </c>
      <c r="H126" s="236">
        <v>0.025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201</v>
      </c>
      <c r="AT126" s="216" t="s">
        <v>408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599</v>
      </c>
    </row>
    <row r="127" spans="1:65" s="2" customFormat="1" ht="21.75" customHeight="1">
      <c r="A127" s="35"/>
      <c r="B127" s="36"/>
      <c r="C127" s="232" t="s">
        <v>433</v>
      </c>
      <c r="D127" s="232" t="s">
        <v>408</v>
      </c>
      <c r="E127" s="233" t="s">
        <v>2854</v>
      </c>
      <c r="F127" s="234" t="s">
        <v>2855</v>
      </c>
      <c r="G127" s="235" t="s">
        <v>661</v>
      </c>
      <c r="H127" s="236">
        <v>0.05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201</v>
      </c>
      <c r="AT127" s="216" t="s">
        <v>408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407</v>
      </c>
    </row>
    <row r="128" spans="1:65" s="2" customFormat="1" ht="33" customHeight="1">
      <c r="A128" s="35"/>
      <c r="B128" s="36"/>
      <c r="C128" s="232" t="s">
        <v>437</v>
      </c>
      <c r="D128" s="232" t="s">
        <v>408</v>
      </c>
      <c r="E128" s="233" t="s">
        <v>2840</v>
      </c>
      <c r="F128" s="234" t="s">
        <v>2841</v>
      </c>
      <c r="G128" s="235" t="s">
        <v>1395</v>
      </c>
      <c r="H128" s="236">
        <v>193.32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201</v>
      </c>
      <c r="AT128" s="216" t="s">
        <v>408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606</v>
      </c>
    </row>
    <row r="129" spans="1:65" s="2" customFormat="1" ht="21.75" customHeight="1">
      <c r="A129" s="35"/>
      <c r="B129" s="36"/>
      <c r="C129" s="232" t="s">
        <v>441</v>
      </c>
      <c r="D129" s="232" t="s">
        <v>408</v>
      </c>
      <c r="E129" s="233" t="s">
        <v>2856</v>
      </c>
      <c r="F129" s="234" t="s">
        <v>2857</v>
      </c>
      <c r="G129" s="235" t="s">
        <v>1395</v>
      </c>
      <c r="H129" s="236">
        <v>193.32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201</v>
      </c>
      <c r="AT129" s="216" t="s">
        <v>408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610</v>
      </c>
    </row>
    <row r="130" spans="1:65" s="2" customFormat="1" ht="33" customHeight="1">
      <c r="A130" s="35"/>
      <c r="B130" s="36"/>
      <c r="C130" s="232" t="s">
        <v>488</v>
      </c>
      <c r="D130" s="232" t="s">
        <v>408</v>
      </c>
      <c r="E130" s="233" t="s">
        <v>2858</v>
      </c>
      <c r="F130" s="234" t="s">
        <v>2859</v>
      </c>
      <c r="G130" s="235" t="s">
        <v>661</v>
      </c>
      <c r="H130" s="236">
        <v>0.05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622</v>
      </c>
    </row>
    <row r="131" spans="1:65" s="2" customFormat="1" ht="21.75" customHeight="1">
      <c r="A131" s="35"/>
      <c r="B131" s="36"/>
      <c r="C131" s="203" t="s">
        <v>8</v>
      </c>
      <c r="D131" s="203" t="s">
        <v>190</v>
      </c>
      <c r="E131" s="204" t="s">
        <v>2860</v>
      </c>
      <c r="F131" s="205" t="s">
        <v>2861</v>
      </c>
      <c r="G131" s="206" t="s">
        <v>287</v>
      </c>
      <c r="H131" s="207">
        <v>256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200</v>
      </c>
      <c r="AT131" s="216" t="s">
        <v>190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631</v>
      </c>
    </row>
    <row r="132" spans="1:65" s="2" customFormat="1" ht="21.75" customHeight="1">
      <c r="A132" s="35"/>
      <c r="B132" s="36"/>
      <c r="C132" s="203" t="s">
        <v>578</v>
      </c>
      <c r="D132" s="203" t="s">
        <v>190</v>
      </c>
      <c r="E132" s="204" t="s">
        <v>2862</v>
      </c>
      <c r="F132" s="205" t="s">
        <v>2863</v>
      </c>
      <c r="G132" s="206" t="s">
        <v>287</v>
      </c>
      <c r="H132" s="207">
        <v>80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200</v>
      </c>
      <c r="AT132" s="216" t="s">
        <v>190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641</v>
      </c>
    </row>
    <row r="133" spans="1:65" s="2" customFormat="1" ht="21.75" customHeight="1">
      <c r="A133" s="35"/>
      <c r="B133" s="36"/>
      <c r="C133" s="203" t="s">
        <v>587</v>
      </c>
      <c r="D133" s="203" t="s">
        <v>190</v>
      </c>
      <c r="E133" s="204" t="s">
        <v>2864</v>
      </c>
      <c r="F133" s="205" t="s">
        <v>2865</v>
      </c>
      <c r="G133" s="206" t="s">
        <v>287</v>
      </c>
      <c r="H133" s="207">
        <v>168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200</v>
      </c>
      <c r="AT133" s="216" t="s">
        <v>190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649</v>
      </c>
    </row>
    <row r="134" spans="1:65" s="2" customFormat="1" ht="33" customHeight="1">
      <c r="A134" s="35"/>
      <c r="B134" s="36"/>
      <c r="C134" s="232" t="s">
        <v>591</v>
      </c>
      <c r="D134" s="232" t="s">
        <v>408</v>
      </c>
      <c r="E134" s="233" t="s">
        <v>2866</v>
      </c>
      <c r="F134" s="234" t="s">
        <v>2867</v>
      </c>
      <c r="G134" s="235" t="s">
        <v>287</v>
      </c>
      <c r="H134" s="236">
        <v>1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201</v>
      </c>
      <c r="AT134" s="216" t="s">
        <v>408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582</v>
      </c>
    </row>
    <row r="135" spans="1:65" s="2" customFormat="1" ht="16.5" customHeight="1">
      <c r="A135" s="35"/>
      <c r="B135" s="36"/>
      <c r="C135" s="232" t="s">
        <v>595</v>
      </c>
      <c r="D135" s="232" t="s">
        <v>408</v>
      </c>
      <c r="E135" s="233" t="s">
        <v>2868</v>
      </c>
      <c r="F135" s="234" t="s">
        <v>2869</v>
      </c>
      <c r="G135" s="235" t="s">
        <v>665</v>
      </c>
      <c r="H135" s="236">
        <v>132.9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201</v>
      </c>
      <c r="AT135" s="216" t="s">
        <v>408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203</v>
      </c>
    </row>
    <row r="136" spans="1:65" s="2" customFormat="1" ht="16.5" customHeight="1">
      <c r="A136" s="35"/>
      <c r="B136" s="36"/>
      <c r="C136" s="203" t="s">
        <v>599</v>
      </c>
      <c r="D136" s="203" t="s">
        <v>190</v>
      </c>
      <c r="E136" s="204" t="s">
        <v>2870</v>
      </c>
      <c r="F136" s="205" t="s">
        <v>2871</v>
      </c>
      <c r="G136" s="206" t="s">
        <v>1395</v>
      </c>
      <c r="H136" s="207">
        <v>265.8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200</v>
      </c>
      <c r="AT136" s="216" t="s">
        <v>190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211</v>
      </c>
    </row>
    <row r="137" spans="1:65" s="2" customFormat="1" ht="33" customHeight="1">
      <c r="A137" s="35"/>
      <c r="B137" s="36"/>
      <c r="C137" s="232" t="s">
        <v>7</v>
      </c>
      <c r="D137" s="232" t="s">
        <v>408</v>
      </c>
      <c r="E137" s="233" t="s">
        <v>2872</v>
      </c>
      <c r="F137" s="234" t="s">
        <v>2873</v>
      </c>
      <c r="G137" s="235" t="s">
        <v>1395</v>
      </c>
      <c r="H137" s="236">
        <v>265.8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219</v>
      </c>
    </row>
    <row r="138" spans="1:65" s="2" customFormat="1" ht="21.75" customHeight="1">
      <c r="A138" s="35"/>
      <c r="B138" s="36"/>
      <c r="C138" s="232" t="s">
        <v>407</v>
      </c>
      <c r="D138" s="232" t="s">
        <v>408</v>
      </c>
      <c r="E138" s="233" t="s">
        <v>2874</v>
      </c>
      <c r="F138" s="234" t="s">
        <v>2875</v>
      </c>
      <c r="G138" s="235" t="s">
        <v>661</v>
      </c>
      <c r="H138" s="236">
        <v>0.25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227</v>
      </c>
    </row>
    <row r="139" spans="1:65" s="2" customFormat="1" ht="21.75" customHeight="1">
      <c r="A139" s="35"/>
      <c r="B139" s="36"/>
      <c r="C139" s="232" t="s">
        <v>559</v>
      </c>
      <c r="D139" s="232" t="s">
        <v>408</v>
      </c>
      <c r="E139" s="233" t="s">
        <v>2876</v>
      </c>
      <c r="F139" s="234" t="s">
        <v>2877</v>
      </c>
      <c r="G139" s="235" t="s">
        <v>193</v>
      </c>
      <c r="H139" s="236">
        <v>12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235</v>
      </c>
    </row>
    <row r="140" spans="1:65" s="2" customFormat="1" ht="21.75" customHeight="1">
      <c r="A140" s="35"/>
      <c r="B140" s="36"/>
      <c r="C140" s="232" t="s">
        <v>606</v>
      </c>
      <c r="D140" s="232" t="s">
        <v>408</v>
      </c>
      <c r="E140" s="233" t="s">
        <v>2878</v>
      </c>
      <c r="F140" s="234" t="s">
        <v>2879</v>
      </c>
      <c r="G140" s="235" t="s">
        <v>2880</v>
      </c>
      <c r="H140" s="236">
        <v>12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243</v>
      </c>
    </row>
    <row r="141" spans="1:65" s="2" customFormat="1" ht="21.75" customHeight="1">
      <c r="A141" s="35"/>
      <c r="B141" s="36"/>
      <c r="C141" s="232" t="s">
        <v>1089</v>
      </c>
      <c r="D141" s="232" t="s">
        <v>408</v>
      </c>
      <c r="E141" s="233" t="s">
        <v>2881</v>
      </c>
      <c r="F141" s="234" t="s">
        <v>2882</v>
      </c>
      <c r="G141" s="235" t="s">
        <v>2880</v>
      </c>
      <c r="H141" s="236">
        <v>4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201</v>
      </c>
      <c r="AT141" s="216" t="s">
        <v>408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251</v>
      </c>
    </row>
    <row r="142" spans="1:65" s="2" customFormat="1" ht="33" customHeight="1">
      <c r="A142" s="35"/>
      <c r="B142" s="36"/>
      <c r="C142" s="232" t="s">
        <v>610</v>
      </c>
      <c r="D142" s="232" t="s">
        <v>408</v>
      </c>
      <c r="E142" s="233" t="s">
        <v>2883</v>
      </c>
      <c r="F142" s="234" t="s">
        <v>2884</v>
      </c>
      <c r="G142" s="235" t="s">
        <v>193</v>
      </c>
      <c r="H142" s="236">
        <v>170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74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259</v>
      </c>
    </row>
    <row r="143" spans="1:65" s="2" customFormat="1" ht="33" customHeight="1">
      <c r="A143" s="35"/>
      <c r="B143" s="36"/>
      <c r="C143" s="232" t="s">
        <v>618</v>
      </c>
      <c r="D143" s="232" t="s">
        <v>408</v>
      </c>
      <c r="E143" s="233" t="s">
        <v>2885</v>
      </c>
      <c r="F143" s="234" t="s">
        <v>2886</v>
      </c>
      <c r="G143" s="235" t="s">
        <v>193</v>
      </c>
      <c r="H143" s="236">
        <v>170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201</v>
      </c>
      <c r="AT143" s="216" t="s">
        <v>408</v>
      </c>
      <c r="AU143" s="216" t="s">
        <v>74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267</v>
      </c>
    </row>
    <row r="144" spans="1:65" s="2" customFormat="1" ht="21.75" customHeight="1">
      <c r="A144" s="35"/>
      <c r="B144" s="36"/>
      <c r="C144" s="232" t="s">
        <v>622</v>
      </c>
      <c r="D144" s="232" t="s">
        <v>408</v>
      </c>
      <c r="E144" s="233" t="s">
        <v>2887</v>
      </c>
      <c r="F144" s="234" t="s">
        <v>2888</v>
      </c>
      <c r="G144" s="235" t="s">
        <v>193</v>
      </c>
      <c r="H144" s="236">
        <v>10.8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201</v>
      </c>
      <c r="AT144" s="216" t="s">
        <v>408</v>
      </c>
      <c r="AU144" s="216" t="s">
        <v>74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201</v>
      </c>
      <c r="BM144" s="216" t="s">
        <v>276</v>
      </c>
    </row>
    <row r="145" spans="1:65" s="2" customFormat="1" ht="16.5" customHeight="1">
      <c r="A145" s="35"/>
      <c r="B145" s="36"/>
      <c r="C145" s="203" t="s">
        <v>626</v>
      </c>
      <c r="D145" s="203" t="s">
        <v>190</v>
      </c>
      <c r="E145" s="204" t="s">
        <v>2889</v>
      </c>
      <c r="F145" s="205" t="s">
        <v>2890</v>
      </c>
      <c r="G145" s="206" t="s">
        <v>287</v>
      </c>
      <c r="H145" s="207">
        <v>18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200</v>
      </c>
      <c r="AT145" s="216" t="s">
        <v>190</v>
      </c>
      <c r="AU145" s="216" t="s">
        <v>74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977</v>
      </c>
    </row>
    <row r="146" spans="1:65" s="2" customFormat="1" ht="16.5" customHeight="1">
      <c r="A146" s="35"/>
      <c r="B146" s="36"/>
      <c r="C146" s="203" t="s">
        <v>631</v>
      </c>
      <c r="D146" s="203" t="s">
        <v>190</v>
      </c>
      <c r="E146" s="204" t="s">
        <v>2891</v>
      </c>
      <c r="F146" s="205" t="s">
        <v>2892</v>
      </c>
      <c r="G146" s="206" t="s">
        <v>287</v>
      </c>
      <c r="H146" s="207">
        <v>36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200</v>
      </c>
      <c r="AT146" s="216" t="s">
        <v>190</v>
      </c>
      <c r="AU146" s="216" t="s">
        <v>74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201</v>
      </c>
      <c r="BM146" s="216" t="s">
        <v>989</v>
      </c>
    </row>
    <row r="147" spans="1:65" s="2" customFormat="1" ht="21.75" customHeight="1">
      <c r="A147" s="35"/>
      <c r="B147" s="36"/>
      <c r="C147" s="203" t="s">
        <v>636</v>
      </c>
      <c r="D147" s="203" t="s">
        <v>190</v>
      </c>
      <c r="E147" s="204" t="s">
        <v>2893</v>
      </c>
      <c r="F147" s="205" t="s">
        <v>2894</v>
      </c>
      <c r="G147" s="206" t="s">
        <v>287</v>
      </c>
      <c r="H147" s="207">
        <v>4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200</v>
      </c>
      <c r="AT147" s="216" t="s">
        <v>190</v>
      </c>
      <c r="AU147" s="216" t="s">
        <v>74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201</v>
      </c>
      <c r="BM147" s="216" t="s">
        <v>985</v>
      </c>
    </row>
    <row r="148" spans="1:65" s="2" customFormat="1" ht="21.75" customHeight="1">
      <c r="A148" s="35"/>
      <c r="B148" s="36"/>
      <c r="C148" s="203" t="s">
        <v>641</v>
      </c>
      <c r="D148" s="203" t="s">
        <v>190</v>
      </c>
      <c r="E148" s="204" t="s">
        <v>2895</v>
      </c>
      <c r="F148" s="205" t="s">
        <v>2896</v>
      </c>
      <c r="G148" s="206" t="s">
        <v>287</v>
      </c>
      <c r="H148" s="207">
        <v>16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200</v>
      </c>
      <c r="AT148" s="216" t="s">
        <v>190</v>
      </c>
      <c r="AU148" s="216" t="s">
        <v>74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634</v>
      </c>
    </row>
    <row r="149" spans="1:65" s="2" customFormat="1" ht="16.5" customHeight="1">
      <c r="A149" s="35"/>
      <c r="B149" s="36"/>
      <c r="C149" s="203" t="s">
        <v>645</v>
      </c>
      <c r="D149" s="203" t="s">
        <v>190</v>
      </c>
      <c r="E149" s="204" t="s">
        <v>2897</v>
      </c>
      <c r="F149" s="205" t="s">
        <v>2898</v>
      </c>
      <c r="G149" s="206" t="s">
        <v>287</v>
      </c>
      <c r="H149" s="207">
        <v>8</v>
      </c>
      <c r="I149" s="208"/>
      <c r="J149" s="209">
        <f>ROUND(I149*H149,2)</f>
        <v>0</v>
      </c>
      <c r="K149" s="210"/>
      <c r="L149" s="21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200</v>
      </c>
      <c r="AT149" s="216" t="s">
        <v>190</v>
      </c>
      <c r="AU149" s="216" t="s">
        <v>74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201</v>
      </c>
      <c r="BM149" s="216" t="s">
        <v>855</v>
      </c>
    </row>
    <row r="150" spans="1:65" s="2" customFormat="1" ht="16.5" customHeight="1">
      <c r="A150" s="35"/>
      <c r="B150" s="36"/>
      <c r="C150" s="203" t="s">
        <v>649</v>
      </c>
      <c r="D150" s="203" t="s">
        <v>190</v>
      </c>
      <c r="E150" s="204" t="s">
        <v>2899</v>
      </c>
      <c r="F150" s="205" t="s">
        <v>2900</v>
      </c>
      <c r="G150" s="206" t="s">
        <v>287</v>
      </c>
      <c r="H150" s="207">
        <v>2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200</v>
      </c>
      <c r="AT150" s="216" t="s">
        <v>190</v>
      </c>
      <c r="AU150" s="216" t="s">
        <v>74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201</v>
      </c>
      <c r="BM150" s="216" t="s">
        <v>297</v>
      </c>
    </row>
    <row r="151" spans="1:65" s="2" customFormat="1" ht="16.5" customHeight="1">
      <c r="A151" s="35"/>
      <c r="B151" s="36"/>
      <c r="C151" s="203" t="s">
        <v>614</v>
      </c>
      <c r="D151" s="203" t="s">
        <v>190</v>
      </c>
      <c r="E151" s="204" t="s">
        <v>2901</v>
      </c>
      <c r="F151" s="205" t="s">
        <v>2902</v>
      </c>
      <c r="G151" s="206" t="s">
        <v>287</v>
      </c>
      <c r="H151" s="207">
        <v>2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200</v>
      </c>
      <c r="AT151" s="216" t="s">
        <v>190</v>
      </c>
      <c r="AU151" s="216" t="s">
        <v>74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201</v>
      </c>
      <c r="BM151" s="216" t="s">
        <v>305</v>
      </c>
    </row>
    <row r="152" spans="1:65" s="2" customFormat="1" ht="33" customHeight="1">
      <c r="A152" s="35"/>
      <c r="B152" s="36"/>
      <c r="C152" s="232" t="s">
        <v>582</v>
      </c>
      <c r="D152" s="232" t="s">
        <v>408</v>
      </c>
      <c r="E152" s="233" t="s">
        <v>2903</v>
      </c>
      <c r="F152" s="234" t="s">
        <v>2904</v>
      </c>
      <c r="G152" s="235" t="s">
        <v>1395</v>
      </c>
      <c r="H152" s="236">
        <v>3.466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201</v>
      </c>
      <c r="AT152" s="216" t="s">
        <v>408</v>
      </c>
      <c r="AU152" s="216" t="s">
        <v>74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201</v>
      </c>
      <c r="BM152" s="216" t="s">
        <v>952</v>
      </c>
    </row>
    <row r="153" spans="1:65" s="2" customFormat="1" ht="44.25" customHeight="1">
      <c r="A153" s="35"/>
      <c r="B153" s="36"/>
      <c r="C153" s="232" t="s">
        <v>196</v>
      </c>
      <c r="D153" s="232" t="s">
        <v>408</v>
      </c>
      <c r="E153" s="233" t="s">
        <v>2905</v>
      </c>
      <c r="F153" s="234" t="s">
        <v>2906</v>
      </c>
      <c r="G153" s="235" t="s">
        <v>1395</v>
      </c>
      <c r="H153" s="236">
        <v>519.9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201</v>
      </c>
      <c r="AT153" s="216" t="s">
        <v>408</v>
      </c>
      <c r="AU153" s="216" t="s">
        <v>74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201</v>
      </c>
      <c r="BM153" s="216" t="s">
        <v>1671</v>
      </c>
    </row>
    <row r="154" spans="1:65" s="2" customFormat="1" ht="21.75" customHeight="1">
      <c r="A154" s="35"/>
      <c r="B154" s="36"/>
      <c r="C154" s="232" t="s">
        <v>203</v>
      </c>
      <c r="D154" s="232" t="s">
        <v>408</v>
      </c>
      <c r="E154" s="233" t="s">
        <v>2907</v>
      </c>
      <c r="F154" s="234" t="s">
        <v>2908</v>
      </c>
      <c r="G154" s="235" t="s">
        <v>714</v>
      </c>
      <c r="H154" s="236">
        <v>51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201</v>
      </c>
      <c r="AT154" s="216" t="s">
        <v>408</v>
      </c>
      <c r="AU154" s="216" t="s">
        <v>74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201</v>
      </c>
      <c r="BM154" s="216" t="s">
        <v>338</v>
      </c>
    </row>
    <row r="155" spans="1:65" s="2" customFormat="1" ht="21.75" customHeight="1">
      <c r="A155" s="35"/>
      <c r="B155" s="36"/>
      <c r="C155" s="232" t="s">
        <v>207</v>
      </c>
      <c r="D155" s="232" t="s">
        <v>408</v>
      </c>
      <c r="E155" s="233" t="s">
        <v>2909</v>
      </c>
      <c r="F155" s="234" t="s">
        <v>2910</v>
      </c>
      <c r="G155" s="235" t="s">
        <v>193</v>
      </c>
      <c r="H155" s="236">
        <v>20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201</v>
      </c>
      <c r="AT155" s="216" t="s">
        <v>408</v>
      </c>
      <c r="AU155" s="216" t="s">
        <v>74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201</v>
      </c>
      <c r="BM155" s="216" t="s">
        <v>346</v>
      </c>
    </row>
    <row r="156" spans="1:65" s="2" customFormat="1" ht="21.75" customHeight="1">
      <c r="A156" s="35"/>
      <c r="B156" s="36"/>
      <c r="C156" s="232" t="s">
        <v>211</v>
      </c>
      <c r="D156" s="232" t="s">
        <v>408</v>
      </c>
      <c r="E156" s="233" t="s">
        <v>2911</v>
      </c>
      <c r="F156" s="234" t="s">
        <v>2912</v>
      </c>
      <c r="G156" s="235" t="s">
        <v>193</v>
      </c>
      <c r="H156" s="236">
        <v>20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201</v>
      </c>
      <c r="AT156" s="216" t="s">
        <v>408</v>
      </c>
      <c r="AU156" s="216" t="s">
        <v>74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201</v>
      </c>
      <c r="BM156" s="216" t="s">
        <v>354</v>
      </c>
    </row>
    <row r="157" spans="1:65" s="2" customFormat="1" ht="21.75" customHeight="1">
      <c r="A157" s="35"/>
      <c r="B157" s="36"/>
      <c r="C157" s="203" t="s">
        <v>215</v>
      </c>
      <c r="D157" s="203" t="s">
        <v>190</v>
      </c>
      <c r="E157" s="204" t="s">
        <v>2913</v>
      </c>
      <c r="F157" s="205" t="s">
        <v>2914</v>
      </c>
      <c r="G157" s="206" t="s">
        <v>1395</v>
      </c>
      <c r="H157" s="207">
        <v>19.125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200</v>
      </c>
      <c r="AT157" s="216" t="s">
        <v>190</v>
      </c>
      <c r="AU157" s="216" t="s">
        <v>74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201</v>
      </c>
      <c r="BM157" s="216" t="s">
        <v>363</v>
      </c>
    </row>
    <row r="158" spans="1:65" s="2" customFormat="1" ht="21.75" customHeight="1">
      <c r="A158" s="35"/>
      <c r="B158" s="36"/>
      <c r="C158" s="203" t="s">
        <v>219</v>
      </c>
      <c r="D158" s="203" t="s">
        <v>190</v>
      </c>
      <c r="E158" s="204" t="s">
        <v>2915</v>
      </c>
      <c r="F158" s="205" t="s">
        <v>2916</v>
      </c>
      <c r="G158" s="206" t="s">
        <v>1395</v>
      </c>
      <c r="H158" s="207">
        <v>6.375</v>
      </c>
      <c r="I158" s="208"/>
      <c r="J158" s="209">
        <f>ROUND(I158*H158,2)</f>
        <v>0</v>
      </c>
      <c r="K158" s="210"/>
      <c r="L158" s="211"/>
      <c r="M158" s="212" t="s">
        <v>1</v>
      </c>
      <c r="N158" s="213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200</v>
      </c>
      <c r="AT158" s="216" t="s">
        <v>190</v>
      </c>
      <c r="AU158" s="216" t="s">
        <v>74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201</v>
      </c>
      <c r="BM158" s="216" t="s">
        <v>371</v>
      </c>
    </row>
    <row r="159" spans="1:65" s="2" customFormat="1" ht="33" customHeight="1">
      <c r="A159" s="35"/>
      <c r="B159" s="36"/>
      <c r="C159" s="232" t="s">
        <v>223</v>
      </c>
      <c r="D159" s="232" t="s">
        <v>408</v>
      </c>
      <c r="E159" s="233" t="s">
        <v>2840</v>
      </c>
      <c r="F159" s="234" t="s">
        <v>2841</v>
      </c>
      <c r="G159" s="235" t="s">
        <v>1395</v>
      </c>
      <c r="H159" s="236">
        <v>25.5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201</v>
      </c>
      <c r="AT159" s="216" t="s">
        <v>408</v>
      </c>
      <c r="AU159" s="216" t="s">
        <v>74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201</v>
      </c>
      <c r="BM159" s="216" t="s">
        <v>379</v>
      </c>
    </row>
    <row r="160" spans="1:65" s="2" customFormat="1" ht="21.75" customHeight="1">
      <c r="A160" s="35"/>
      <c r="B160" s="36"/>
      <c r="C160" s="232" t="s">
        <v>227</v>
      </c>
      <c r="D160" s="232" t="s">
        <v>408</v>
      </c>
      <c r="E160" s="233" t="s">
        <v>2917</v>
      </c>
      <c r="F160" s="234" t="s">
        <v>2918</v>
      </c>
      <c r="G160" s="235" t="s">
        <v>287</v>
      </c>
      <c r="H160" s="236">
        <v>2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201</v>
      </c>
      <c r="AT160" s="216" t="s">
        <v>408</v>
      </c>
      <c r="AU160" s="216" t="s">
        <v>74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201</v>
      </c>
      <c r="BM160" s="216" t="s">
        <v>387</v>
      </c>
    </row>
    <row r="161" spans="1:65" s="2" customFormat="1" ht="33" customHeight="1">
      <c r="A161" s="35"/>
      <c r="B161" s="36"/>
      <c r="C161" s="232" t="s">
        <v>231</v>
      </c>
      <c r="D161" s="232" t="s">
        <v>408</v>
      </c>
      <c r="E161" s="233" t="s">
        <v>2919</v>
      </c>
      <c r="F161" s="234" t="s">
        <v>2920</v>
      </c>
      <c r="G161" s="235" t="s">
        <v>287</v>
      </c>
      <c r="H161" s="236">
        <v>2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201</v>
      </c>
      <c r="AT161" s="216" t="s">
        <v>408</v>
      </c>
      <c r="AU161" s="216" t="s">
        <v>74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201</v>
      </c>
      <c r="BM161" s="216" t="s">
        <v>449</v>
      </c>
    </row>
    <row r="162" spans="1:65" s="2" customFormat="1" ht="21.75" customHeight="1">
      <c r="A162" s="35"/>
      <c r="B162" s="36"/>
      <c r="C162" s="232" t="s">
        <v>235</v>
      </c>
      <c r="D162" s="232" t="s">
        <v>408</v>
      </c>
      <c r="E162" s="233" t="s">
        <v>2921</v>
      </c>
      <c r="F162" s="234" t="s">
        <v>2922</v>
      </c>
      <c r="G162" s="235" t="s">
        <v>287</v>
      </c>
      <c r="H162" s="236">
        <v>2</v>
      </c>
      <c r="I162" s="237"/>
      <c r="J162" s="238">
        <f>ROUND(I162*H162,2)</f>
        <v>0</v>
      </c>
      <c r="K162" s="239"/>
      <c r="L162" s="41"/>
      <c r="M162" s="240" t="s">
        <v>1</v>
      </c>
      <c r="N162" s="241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201</v>
      </c>
      <c r="AT162" s="216" t="s">
        <v>408</v>
      </c>
      <c r="AU162" s="216" t="s">
        <v>74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201</v>
      </c>
      <c r="BM162" s="216" t="s">
        <v>457</v>
      </c>
    </row>
    <row r="163" spans="1:65" s="2" customFormat="1" ht="21.75" customHeight="1">
      <c r="A163" s="35"/>
      <c r="B163" s="36"/>
      <c r="C163" s="232" t="s">
        <v>239</v>
      </c>
      <c r="D163" s="232" t="s">
        <v>408</v>
      </c>
      <c r="E163" s="233" t="s">
        <v>2923</v>
      </c>
      <c r="F163" s="234" t="s">
        <v>2924</v>
      </c>
      <c r="G163" s="235" t="s">
        <v>2925</v>
      </c>
      <c r="H163" s="236">
        <v>0.03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201</v>
      </c>
      <c r="AT163" s="216" t="s">
        <v>408</v>
      </c>
      <c r="AU163" s="216" t="s">
        <v>74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201</v>
      </c>
      <c r="BM163" s="216" t="s">
        <v>465</v>
      </c>
    </row>
    <row r="164" spans="1:65" s="2" customFormat="1" ht="21.75" customHeight="1">
      <c r="A164" s="35"/>
      <c r="B164" s="36"/>
      <c r="C164" s="232" t="s">
        <v>243</v>
      </c>
      <c r="D164" s="232" t="s">
        <v>408</v>
      </c>
      <c r="E164" s="233" t="s">
        <v>2926</v>
      </c>
      <c r="F164" s="234" t="s">
        <v>2927</v>
      </c>
      <c r="G164" s="235" t="s">
        <v>2925</v>
      </c>
      <c r="H164" s="236">
        <v>0.015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201</v>
      </c>
      <c r="AT164" s="216" t="s">
        <v>408</v>
      </c>
      <c r="AU164" s="216" t="s">
        <v>74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201</v>
      </c>
      <c r="BM164" s="216" t="s">
        <v>473</v>
      </c>
    </row>
    <row r="165" spans="1:65" s="2" customFormat="1" ht="16.5" customHeight="1">
      <c r="A165" s="35"/>
      <c r="B165" s="36"/>
      <c r="C165" s="232" t="s">
        <v>247</v>
      </c>
      <c r="D165" s="232" t="s">
        <v>408</v>
      </c>
      <c r="E165" s="233" t="s">
        <v>2928</v>
      </c>
      <c r="F165" s="234" t="s">
        <v>2929</v>
      </c>
      <c r="G165" s="235" t="s">
        <v>2925</v>
      </c>
      <c r="H165" s="236">
        <v>0.03</v>
      </c>
      <c r="I165" s="237"/>
      <c r="J165" s="238">
        <f>ROUND(I165*H165,2)</f>
        <v>0</v>
      </c>
      <c r="K165" s="239"/>
      <c r="L165" s="41"/>
      <c r="M165" s="254" t="s">
        <v>1</v>
      </c>
      <c r="N165" s="255" t="s">
        <v>39</v>
      </c>
      <c r="O165" s="244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201</v>
      </c>
      <c r="AT165" s="216" t="s">
        <v>408</v>
      </c>
      <c r="AU165" s="216" t="s">
        <v>74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201</v>
      </c>
      <c r="BM165" s="216" t="s">
        <v>481</v>
      </c>
    </row>
    <row r="166" spans="1:31" s="2" customFormat="1" ht="6.95" customHeight="1">
      <c r="A166" s="35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password="CC35" sheet="1" objects="1" scenarios="1" formatColumns="0" formatRows="0" autoFilter="0"/>
  <autoFilter ref="C115:K165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2930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ROUND((SUM(BE116:BE149)),2)</f>
        <v>0</v>
      </c>
      <c r="G33" s="35"/>
      <c r="H33" s="35"/>
      <c r="I33" s="161">
        <v>0.21</v>
      </c>
      <c r="J33" s="160">
        <f>ROUND(((SUM(BE116:BE149))*I33),2)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ROUND((SUM(BF116:BF149)),2)</f>
        <v>0</v>
      </c>
      <c r="G34" s="35"/>
      <c r="H34" s="35"/>
      <c r="I34" s="161">
        <v>0.15</v>
      </c>
      <c r="J34" s="160">
        <f>ROUND(((SUM(BF116:BF149))*I34),2)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ROUND((SUM(BG116:BG149)),2)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ROUND((SUM(BH116:BH149)),2)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ROUND((SUM(BI116:BI149)),2)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02 - Výhybky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SO 02 - Výhybky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SUM(P117:P149)</f>
        <v>0</v>
      </c>
      <c r="Q116" s="101"/>
      <c r="R116" s="200">
        <f>SUM(R117:R149)</f>
        <v>0</v>
      </c>
      <c r="S116" s="101"/>
      <c r="T116" s="201">
        <f>SUM(T117:T149)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SUM(BK117:BK149)</f>
        <v>0</v>
      </c>
    </row>
    <row r="117" spans="1:65" s="2" customFormat="1" ht="21.75" customHeight="1">
      <c r="A117" s="35"/>
      <c r="B117" s="36"/>
      <c r="C117" s="232" t="s">
        <v>81</v>
      </c>
      <c r="D117" s="232" t="s">
        <v>408</v>
      </c>
      <c r="E117" s="233" t="s">
        <v>2931</v>
      </c>
      <c r="F117" s="234" t="s">
        <v>2932</v>
      </c>
      <c r="G117" s="235" t="s">
        <v>287</v>
      </c>
      <c r="H117" s="236">
        <v>83</v>
      </c>
      <c r="I117" s="237"/>
      <c r="J117" s="238">
        <f>ROUND(I117*H117,2)</f>
        <v>0</v>
      </c>
      <c r="K117" s="239"/>
      <c r="L117" s="41"/>
      <c r="M117" s="240" t="s">
        <v>1</v>
      </c>
      <c r="N117" s="241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201</v>
      </c>
      <c r="AT117" s="216" t="s">
        <v>408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83</v>
      </c>
    </row>
    <row r="118" spans="1:65" s="2" customFormat="1" ht="21.75" customHeight="1">
      <c r="A118" s="35"/>
      <c r="B118" s="36"/>
      <c r="C118" s="232" t="s">
        <v>83</v>
      </c>
      <c r="D118" s="232" t="s">
        <v>408</v>
      </c>
      <c r="E118" s="233" t="s">
        <v>2933</v>
      </c>
      <c r="F118" s="234" t="s">
        <v>2934</v>
      </c>
      <c r="G118" s="235" t="s">
        <v>287</v>
      </c>
      <c r="H118" s="236">
        <v>76</v>
      </c>
      <c r="I118" s="237"/>
      <c r="J118" s="238">
        <f>ROUND(I118*H118,2)</f>
        <v>0</v>
      </c>
      <c r="K118" s="239"/>
      <c r="L118" s="41"/>
      <c r="M118" s="240" t="s">
        <v>1</v>
      </c>
      <c r="N118" s="241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201</v>
      </c>
      <c r="AT118" s="216" t="s">
        <v>408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201</v>
      </c>
    </row>
    <row r="119" spans="1:65" s="2" customFormat="1" ht="21.75" customHeight="1">
      <c r="A119" s="35"/>
      <c r="B119" s="36"/>
      <c r="C119" s="232" t="s">
        <v>394</v>
      </c>
      <c r="D119" s="232" t="s">
        <v>408</v>
      </c>
      <c r="E119" s="233" t="s">
        <v>2935</v>
      </c>
      <c r="F119" s="234" t="s">
        <v>2936</v>
      </c>
      <c r="G119" s="235" t="s">
        <v>287</v>
      </c>
      <c r="H119" s="236">
        <v>16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201</v>
      </c>
      <c r="AT119" s="216" t="s">
        <v>408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414</v>
      </c>
    </row>
    <row r="120" spans="1:65" s="2" customFormat="1" ht="21.75" customHeight="1">
      <c r="A120" s="35"/>
      <c r="B120" s="36"/>
      <c r="C120" s="232" t="s">
        <v>201</v>
      </c>
      <c r="D120" s="232" t="s">
        <v>408</v>
      </c>
      <c r="E120" s="233" t="s">
        <v>2876</v>
      </c>
      <c r="F120" s="234" t="s">
        <v>2877</v>
      </c>
      <c r="G120" s="235" t="s">
        <v>193</v>
      </c>
      <c r="H120" s="236">
        <v>415.4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201</v>
      </c>
      <c r="AT120" s="216" t="s">
        <v>408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200</v>
      </c>
    </row>
    <row r="121" spans="1:65" s="2" customFormat="1" ht="16.5" customHeight="1">
      <c r="A121" s="35"/>
      <c r="B121" s="36"/>
      <c r="C121" s="232" t="s">
        <v>401</v>
      </c>
      <c r="D121" s="232" t="s">
        <v>408</v>
      </c>
      <c r="E121" s="233" t="s">
        <v>2937</v>
      </c>
      <c r="F121" s="234" t="s">
        <v>2938</v>
      </c>
      <c r="G121" s="235" t="s">
        <v>287</v>
      </c>
      <c r="H121" s="236">
        <v>80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429</v>
      </c>
    </row>
    <row r="122" spans="1:65" s="2" customFormat="1" ht="16.5" customHeight="1">
      <c r="A122" s="35"/>
      <c r="B122" s="36"/>
      <c r="C122" s="232" t="s">
        <v>414</v>
      </c>
      <c r="D122" s="232" t="s">
        <v>408</v>
      </c>
      <c r="E122" s="233" t="s">
        <v>2939</v>
      </c>
      <c r="F122" s="234" t="s">
        <v>2940</v>
      </c>
      <c r="G122" s="235" t="s">
        <v>2941</v>
      </c>
      <c r="H122" s="236">
        <v>100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201</v>
      </c>
      <c r="AT122" s="216" t="s">
        <v>408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437</v>
      </c>
    </row>
    <row r="123" spans="1:65" s="2" customFormat="1" ht="16.5" customHeight="1">
      <c r="A123" s="35"/>
      <c r="B123" s="36"/>
      <c r="C123" s="232" t="s">
        <v>418</v>
      </c>
      <c r="D123" s="232" t="s">
        <v>408</v>
      </c>
      <c r="E123" s="233" t="s">
        <v>2942</v>
      </c>
      <c r="F123" s="234" t="s">
        <v>2943</v>
      </c>
      <c r="G123" s="235" t="s">
        <v>287</v>
      </c>
      <c r="H123" s="236">
        <v>200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488</v>
      </c>
    </row>
    <row r="124" spans="1:65" s="2" customFormat="1" ht="16.5" customHeight="1">
      <c r="A124" s="35"/>
      <c r="B124" s="36"/>
      <c r="C124" s="232" t="s">
        <v>200</v>
      </c>
      <c r="D124" s="232" t="s">
        <v>408</v>
      </c>
      <c r="E124" s="233" t="s">
        <v>2944</v>
      </c>
      <c r="F124" s="234" t="s">
        <v>2945</v>
      </c>
      <c r="G124" s="235" t="s">
        <v>287</v>
      </c>
      <c r="H124" s="236">
        <v>200</v>
      </c>
      <c r="I124" s="237"/>
      <c r="J124" s="238">
        <f>ROUND(I124*H124,2)</f>
        <v>0</v>
      </c>
      <c r="K124" s="239"/>
      <c r="L124" s="41"/>
      <c r="M124" s="240" t="s">
        <v>1</v>
      </c>
      <c r="N124" s="241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201</v>
      </c>
      <c r="AT124" s="216" t="s">
        <v>408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578</v>
      </c>
    </row>
    <row r="125" spans="1:65" s="2" customFormat="1" ht="16.5" customHeight="1">
      <c r="A125" s="35"/>
      <c r="B125" s="36"/>
      <c r="C125" s="232" t="s">
        <v>425</v>
      </c>
      <c r="D125" s="232" t="s">
        <v>408</v>
      </c>
      <c r="E125" s="233" t="s">
        <v>2946</v>
      </c>
      <c r="F125" s="234" t="s">
        <v>2947</v>
      </c>
      <c r="G125" s="235" t="s">
        <v>287</v>
      </c>
      <c r="H125" s="236">
        <v>200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201</v>
      </c>
      <c r="AT125" s="216" t="s">
        <v>408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591</v>
      </c>
    </row>
    <row r="126" spans="1:65" s="2" customFormat="1" ht="21.75" customHeight="1">
      <c r="A126" s="35"/>
      <c r="B126" s="36"/>
      <c r="C126" s="232" t="s">
        <v>429</v>
      </c>
      <c r="D126" s="232" t="s">
        <v>408</v>
      </c>
      <c r="E126" s="233" t="s">
        <v>2948</v>
      </c>
      <c r="F126" s="234" t="s">
        <v>2949</v>
      </c>
      <c r="G126" s="235" t="s">
        <v>2941</v>
      </c>
      <c r="H126" s="236">
        <v>50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201</v>
      </c>
      <c r="AT126" s="216" t="s">
        <v>408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599</v>
      </c>
    </row>
    <row r="127" spans="1:65" s="2" customFormat="1" ht="21.75" customHeight="1">
      <c r="A127" s="35"/>
      <c r="B127" s="36"/>
      <c r="C127" s="232" t="s">
        <v>433</v>
      </c>
      <c r="D127" s="232" t="s">
        <v>408</v>
      </c>
      <c r="E127" s="233" t="s">
        <v>2950</v>
      </c>
      <c r="F127" s="234" t="s">
        <v>2951</v>
      </c>
      <c r="G127" s="235" t="s">
        <v>2941</v>
      </c>
      <c r="H127" s="236">
        <v>50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201</v>
      </c>
      <c r="AT127" s="216" t="s">
        <v>408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407</v>
      </c>
    </row>
    <row r="128" spans="1:65" s="2" customFormat="1" ht="21.75" customHeight="1">
      <c r="A128" s="35"/>
      <c r="B128" s="36"/>
      <c r="C128" s="232" t="s">
        <v>437</v>
      </c>
      <c r="D128" s="232" t="s">
        <v>408</v>
      </c>
      <c r="E128" s="233" t="s">
        <v>2878</v>
      </c>
      <c r="F128" s="234" t="s">
        <v>2879</v>
      </c>
      <c r="G128" s="235" t="s">
        <v>2880</v>
      </c>
      <c r="H128" s="236">
        <v>69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201</v>
      </c>
      <c r="AT128" s="216" t="s">
        <v>408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606</v>
      </c>
    </row>
    <row r="129" spans="1:65" s="2" customFormat="1" ht="33" customHeight="1">
      <c r="A129" s="35"/>
      <c r="B129" s="36"/>
      <c r="C129" s="232" t="s">
        <v>441</v>
      </c>
      <c r="D129" s="232" t="s">
        <v>408</v>
      </c>
      <c r="E129" s="233" t="s">
        <v>2952</v>
      </c>
      <c r="F129" s="234" t="s">
        <v>2953</v>
      </c>
      <c r="G129" s="235" t="s">
        <v>2880</v>
      </c>
      <c r="H129" s="236">
        <v>6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201</v>
      </c>
      <c r="AT129" s="216" t="s">
        <v>408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610</v>
      </c>
    </row>
    <row r="130" spans="1:65" s="2" customFormat="1" ht="21.75" customHeight="1">
      <c r="A130" s="35"/>
      <c r="B130" s="36"/>
      <c r="C130" s="232" t="s">
        <v>488</v>
      </c>
      <c r="D130" s="232" t="s">
        <v>408</v>
      </c>
      <c r="E130" s="233" t="s">
        <v>2954</v>
      </c>
      <c r="F130" s="234" t="s">
        <v>2955</v>
      </c>
      <c r="G130" s="235" t="s">
        <v>193</v>
      </c>
      <c r="H130" s="236">
        <v>294.15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622</v>
      </c>
    </row>
    <row r="131" spans="1:65" s="2" customFormat="1" ht="21.75" customHeight="1">
      <c r="A131" s="35"/>
      <c r="B131" s="36"/>
      <c r="C131" s="232" t="s">
        <v>8</v>
      </c>
      <c r="D131" s="232" t="s">
        <v>408</v>
      </c>
      <c r="E131" s="233" t="s">
        <v>2956</v>
      </c>
      <c r="F131" s="234" t="s">
        <v>2957</v>
      </c>
      <c r="G131" s="235" t="s">
        <v>193</v>
      </c>
      <c r="H131" s="236">
        <v>294.15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201</v>
      </c>
      <c r="AT131" s="216" t="s">
        <v>408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631</v>
      </c>
    </row>
    <row r="132" spans="1:65" s="2" customFormat="1" ht="33" customHeight="1">
      <c r="A132" s="35"/>
      <c r="B132" s="36"/>
      <c r="C132" s="232" t="s">
        <v>578</v>
      </c>
      <c r="D132" s="232" t="s">
        <v>408</v>
      </c>
      <c r="E132" s="233" t="s">
        <v>2958</v>
      </c>
      <c r="F132" s="234" t="s">
        <v>2959</v>
      </c>
      <c r="G132" s="235" t="s">
        <v>193</v>
      </c>
      <c r="H132" s="236">
        <v>720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201</v>
      </c>
      <c r="AT132" s="216" t="s">
        <v>408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641</v>
      </c>
    </row>
    <row r="133" spans="1:65" s="2" customFormat="1" ht="33" customHeight="1">
      <c r="A133" s="35"/>
      <c r="B133" s="36"/>
      <c r="C133" s="232" t="s">
        <v>587</v>
      </c>
      <c r="D133" s="232" t="s">
        <v>408</v>
      </c>
      <c r="E133" s="233" t="s">
        <v>2960</v>
      </c>
      <c r="F133" s="234" t="s">
        <v>2961</v>
      </c>
      <c r="G133" s="235" t="s">
        <v>193</v>
      </c>
      <c r="H133" s="236">
        <v>720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201</v>
      </c>
      <c r="AT133" s="216" t="s">
        <v>408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649</v>
      </c>
    </row>
    <row r="134" spans="1:65" s="2" customFormat="1" ht="21.75" customHeight="1">
      <c r="A134" s="35"/>
      <c r="B134" s="36"/>
      <c r="C134" s="232" t="s">
        <v>591</v>
      </c>
      <c r="D134" s="232" t="s">
        <v>408</v>
      </c>
      <c r="E134" s="233" t="s">
        <v>2962</v>
      </c>
      <c r="F134" s="234" t="s">
        <v>2963</v>
      </c>
      <c r="G134" s="235" t="s">
        <v>193</v>
      </c>
      <c r="H134" s="236">
        <v>342.35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201</v>
      </c>
      <c r="AT134" s="216" t="s">
        <v>408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582</v>
      </c>
    </row>
    <row r="135" spans="1:65" s="2" customFormat="1" ht="21.75" customHeight="1">
      <c r="A135" s="35"/>
      <c r="B135" s="36"/>
      <c r="C135" s="232" t="s">
        <v>595</v>
      </c>
      <c r="D135" s="232" t="s">
        <v>408</v>
      </c>
      <c r="E135" s="233" t="s">
        <v>2964</v>
      </c>
      <c r="F135" s="234" t="s">
        <v>2965</v>
      </c>
      <c r="G135" s="235" t="s">
        <v>661</v>
      </c>
      <c r="H135" s="236">
        <v>0.2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201</v>
      </c>
      <c r="AT135" s="216" t="s">
        <v>408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203</v>
      </c>
    </row>
    <row r="136" spans="1:65" s="2" customFormat="1" ht="16.5" customHeight="1">
      <c r="A136" s="35"/>
      <c r="B136" s="36"/>
      <c r="C136" s="232" t="s">
        <v>599</v>
      </c>
      <c r="D136" s="232" t="s">
        <v>408</v>
      </c>
      <c r="E136" s="233" t="s">
        <v>2868</v>
      </c>
      <c r="F136" s="234" t="s">
        <v>2869</v>
      </c>
      <c r="G136" s="235" t="s">
        <v>665</v>
      </c>
      <c r="H136" s="236">
        <v>20.4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201</v>
      </c>
      <c r="AT136" s="216" t="s">
        <v>408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211</v>
      </c>
    </row>
    <row r="137" spans="1:65" s="2" customFormat="1" ht="21.75" customHeight="1">
      <c r="A137" s="35"/>
      <c r="B137" s="36"/>
      <c r="C137" s="232" t="s">
        <v>7</v>
      </c>
      <c r="D137" s="232" t="s">
        <v>408</v>
      </c>
      <c r="E137" s="233" t="s">
        <v>2966</v>
      </c>
      <c r="F137" s="234" t="s">
        <v>2967</v>
      </c>
      <c r="G137" s="235" t="s">
        <v>665</v>
      </c>
      <c r="H137" s="236">
        <v>35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219</v>
      </c>
    </row>
    <row r="138" spans="1:65" s="2" customFormat="1" ht="16.5" customHeight="1">
      <c r="A138" s="35"/>
      <c r="B138" s="36"/>
      <c r="C138" s="232" t="s">
        <v>407</v>
      </c>
      <c r="D138" s="232" t="s">
        <v>408</v>
      </c>
      <c r="E138" s="233" t="s">
        <v>2968</v>
      </c>
      <c r="F138" s="234" t="s">
        <v>2969</v>
      </c>
      <c r="G138" s="235" t="s">
        <v>193</v>
      </c>
      <c r="H138" s="236">
        <v>342.35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227</v>
      </c>
    </row>
    <row r="139" spans="1:65" s="2" customFormat="1" ht="33" customHeight="1">
      <c r="A139" s="35"/>
      <c r="B139" s="36"/>
      <c r="C139" s="232" t="s">
        <v>559</v>
      </c>
      <c r="D139" s="232" t="s">
        <v>408</v>
      </c>
      <c r="E139" s="233" t="s">
        <v>2970</v>
      </c>
      <c r="F139" s="234" t="s">
        <v>2971</v>
      </c>
      <c r="G139" s="235" t="s">
        <v>287</v>
      </c>
      <c r="H139" s="236">
        <v>7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235</v>
      </c>
    </row>
    <row r="140" spans="1:65" s="2" customFormat="1" ht="21.75" customHeight="1">
      <c r="A140" s="35"/>
      <c r="B140" s="36"/>
      <c r="C140" s="232" t="s">
        <v>606</v>
      </c>
      <c r="D140" s="232" t="s">
        <v>408</v>
      </c>
      <c r="E140" s="233" t="s">
        <v>2736</v>
      </c>
      <c r="F140" s="234" t="s">
        <v>1876</v>
      </c>
      <c r="G140" s="235" t="s">
        <v>1395</v>
      </c>
      <c r="H140" s="236">
        <v>19.09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243</v>
      </c>
    </row>
    <row r="141" spans="1:65" s="2" customFormat="1" ht="33" customHeight="1">
      <c r="A141" s="35"/>
      <c r="B141" s="36"/>
      <c r="C141" s="232" t="s">
        <v>1089</v>
      </c>
      <c r="D141" s="232" t="s">
        <v>408</v>
      </c>
      <c r="E141" s="233" t="s">
        <v>2848</v>
      </c>
      <c r="F141" s="234" t="s">
        <v>2849</v>
      </c>
      <c r="G141" s="235" t="s">
        <v>1395</v>
      </c>
      <c r="H141" s="236">
        <v>19.09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201</v>
      </c>
      <c r="AT141" s="216" t="s">
        <v>408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251</v>
      </c>
    </row>
    <row r="142" spans="1:65" s="2" customFormat="1" ht="21.75" customHeight="1">
      <c r="A142" s="35"/>
      <c r="B142" s="36"/>
      <c r="C142" s="232" t="s">
        <v>610</v>
      </c>
      <c r="D142" s="232" t="s">
        <v>408</v>
      </c>
      <c r="E142" s="233" t="s">
        <v>2850</v>
      </c>
      <c r="F142" s="234" t="s">
        <v>2851</v>
      </c>
      <c r="G142" s="235" t="s">
        <v>1395</v>
      </c>
      <c r="H142" s="236">
        <v>18.99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74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259</v>
      </c>
    </row>
    <row r="143" spans="1:65" s="2" customFormat="1" ht="16.5" customHeight="1">
      <c r="A143" s="35"/>
      <c r="B143" s="36"/>
      <c r="C143" s="232" t="s">
        <v>618</v>
      </c>
      <c r="D143" s="232" t="s">
        <v>408</v>
      </c>
      <c r="E143" s="233" t="s">
        <v>2852</v>
      </c>
      <c r="F143" s="234" t="s">
        <v>2853</v>
      </c>
      <c r="G143" s="235" t="s">
        <v>1395</v>
      </c>
      <c r="H143" s="236">
        <v>0.1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201</v>
      </c>
      <c r="AT143" s="216" t="s">
        <v>408</v>
      </c>
      <c r="AU143" s="216" t="s">
        <v>74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267</v>
      </c>
    </row>
    <row r="144" spans="1:65" s="2" customFormat="1" ht="16.5" customHeight="1">
      <c r="A144" s="35"/>
      <c r="B144" s="36"/>
      <c r="C144" s="203" t="s">
        <v>622</v>
      </c>
      <c r="D144" s="203" t="s">
        <v>190</v>
      </c>
      <c r="E144" s="204" t="s">
        <v>2870</v>
      </c>
      <c r="F144" s="205" t="s">
        <v>2871</v>
      </c>
      <c r="G144" s="206" t="s">
        <v>1395</v>
      </c>
      <c r="H144" s="207">
        <v>110.8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200</v>
      </c>
      <c r="AT144" s="216" t="s">
        <v>190</v>
      </c>
      <c r="AU144" s="216" t="s">
        <v>74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201</v>
      </c>
      <c r="BM144" s="216" t="s">
        <v>276</v>
      </c>
    </row>
    <row r="145" spans="1:65" s="2" customFormat="1" ht="33" customHeight="1">
      <c r="A145" s="35"/>
      <c r="B145" s="36"/>
      <c r="C145" s="232" t="s">
        <v>626</v>
      </c>
      <c r="D145" s="232" t="s">
        <v>408</v>
      </c>
      <c r="E145" s="233" t="s">
        <v>2872</v>
      </c>
      <c r="F145" s="234" t="s">
        <v>2873</v>
      </c>
      <c r="G145" s="235" t="s">
        <v>1395</v>
      </c>
      <c r="H145" s="236">
        <v>110.8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201</v>
      </c>
      <c r="AT145" s="216" t="s">
        <v>408</v>
      </c>
      <c r="AU145" s="216" t="s">
        <v>74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977</v>
      </c>
    </row>
    <row r="146" spans="1:65" s="2" customFormat="1" ht="21.75" customHeight="1">
      <c r="A146" s="35"/>
      <c r="B146" s="36"/>
      <c r="C146" s="232" t="s">
        <v>631</v>
      </c>
      <c r="D146" s="232" t="s">
        <v>408</v>
      </c>
      <c r="E146" s="233" t="s">
        <v>2923</v>
      </c>
      <c r="F146" s="234" t="s">
        <v>2924</v>
      </c>
      <c r="G146" s="235" t="s">
        <v>2925</v>
      </c>
      <c r="H146" s="236">
        <v>0.03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201</v>
      </c>
      <c r="AT146" s="216" t="s">
        <v>408</v>
      </c>
      <c r="AU146" s="216" t="s">
        <v>74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201</v>
      </c>
      <c r="BM146" s="216" t="s">
        <v>989</v>
      </c>
    </row>
    <row r="147" spans="1:65" s="2" customFormat="1" ht="21.75" customHeight="1">
      <c r="A147" s="35"/>
      <c r="B147" s="36"/>
      <c r="C147" s="232" t="s">
        <v>636</v>
      </c>
      <c r="D147" s="232" t="s">
        <v>408</v>
      </c>
      <c r="E147" s="233" t="s">
        <v>2926</v>
      </c>
      <c r="F147" s="234" t="s">
        <v>2927</v>
      </c>
      <c r="G147" s="235" t="s">
        <v>2925</v>
      </c>
      <c r="H147" s="236">
        <v>0.015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201</v>
      </c>
      <c r="AT147" s="216" t="s">
        <v>408</v>
      </c>
      <c r="AU147" s="216" t="s">
        <v>74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201</v>
      </c>
      <c r="BM147" s="216" t="s">
        <v>985</v>
      </c>
    </row>
    <row r="148" spans="1:65" s="2" customFormat="1" ht="16.5" customHeight="1">
      <c r="A148" s="35"/>
      <c r="B148" s="36"/>
      <c r="C148" s="232" t="s">
        <v>641</v>
      </c>
      <c r="D148" s="232" t="s">
        <v>408</v>
      </c>
      <c r="E148" s="233" t="s">
        <v>2972</v>
      </c>
      <c r="F148" s="234" t="s">
        <v>2973</v>
      </c>
      <c r="G148" s="235" t="s">
        <v>2925</v>
      </c>
      <c r="H148" s="236">
        <v>0.01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201</v>
      </c>
      <c r="AT148" s="216" t="s">
        <v>408</v>
      </c>
      <c r="AU148" s="216" t="s">
        <v>74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634</v>
      </c>
    </row>
    <row r="149" spans="1:65" s="2" customFormat="1" ht="16.5" customHeight="1">
      <c r="A149" s="35"/>
      <c r="B149" s="36"/>
      <c r="C149" s="232" t="s">
        <v>645</v>
      </c>
      <c r="D149" s="232" t="s">
        <v>408</v>
      </c>
      <c r="E149" s="233" t="s">
        <v>2974</v>
      </c>
      <c r="F149" s="234" t="s">
        <v>2975</v>
      </c>
      <c r="G149" s="235" t="s">
        <v>2976</v>
      </c>
      <c r="H149" s="236">
        <v>0.01</v>
      </c>
      <c r="I149" s="237"/>
      <c r="J149" s="238">
        <f>ROUND(I149*H149,2)</f>
        <v>0</v>
      </c>
      <c r="K149" s="239"/>
      <c r="L149" s="41"/>
      <c r="M149" s="254" t="s">
        <v>1</v>
      </c>
      <c r="N149" s="255" t="s">
        <v>39</v>
      </c>
      <c r="O149" s="244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201</v>
      </c>
      <c r="AT149" s="216" t="s">
        <v>408</v>
      </c>
      <c r="AU149" s="216" t="s">
        <v>74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201</v>
      </c>
      <c r="BM149" s="216" t="s">
        <v>855</v>
      </c>
    </row>
    <row r="150" spans="1:31" s="2" customFormat="1" ht="6.95" customHeight="1">
      <c r="A150" s="35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41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password="CC35" sheet="1" objects="1" scenarios="1" formatColumns="0" formatRows="0" autoFilter="0"/>
  <autoFilter ref="C115:K149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2977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ROUND((SUM(BE116:BE141)),2)</f>
        <v>0</v>
      </c>
      <c r="G33" s="35"/>
      <c r="H33" s="35"/>
      <c r="I33" s="161">
        <v>0.21</v>
      </c>
      <c r="J33" s="160">
        <f>ROUND(((SUM(BE116:BE141))*I33),2)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ROUND((SUM(BF116:BF141)),2)</f>
        <v>0</v>
      </c>
      <c r="G34" s="35"/>
      <c r="H34" s="35"/>
      <c r="I34" s="161">
        <v>0.15</v>
      </c>
      <c r="J34" s="160">
        <f>ROUND(((SUM(BF116:BF141))*I34),2)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ROUND((SUM(BG116:BG141)),2)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ROUND((SUM(BH116:BH141)),2)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ROUND((SUM(BI116:BI141)),2)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03 - Demontáž v.č. 7,8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SO 03 - Demontáž v.č. 7,8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SUM(P117:P141)</f>
        <v>0</v>
      </c>
      <c r="Q116" s="101"/>
      <c r="R116" s="200">
        <f>SUM(R117:R141)</f>
        <v>0</v>
      </c>
      <c r="S116" s="101"/>
      <c r="T116" s="201">
        <f>SUM(T117:T141)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SUM(BK117:BK141)</f>
        <v>0</v>
      </c>
    </row>
    <row r="117" spans="1:65" s="2" customFormat="1" ht="21.75" customHeight="1">
      <c r="A117" s="35"/>
      <c r="B117" s="36"/>
      <c r="C117" s="232" t="s">
        <v>81</v>
      </c>
      <c r="D117" s="232" t="s">
        <v>408</v>
      </c>
      <c r="E117" s="233" t="s">
        <v>2978</v>
      </c>
      <c r="F117" s="234" t="s">
        <v>2979</v>
      </c>
      <c r="G117" s="235" t="s">
        <v>1395</v>
      </c>
      <c r="H117" s="236">
        <v>29.6</v>
      </c>
      <c r="I117" s="237"/>
      <c r="J117" s="238">
        <f>ROUND(I117*H117,2)</f>
        <v>0</v>
      </c>
      <c r="K117" s="239"/>
      <c r="L117" s="41"/>
      <c r="M117" s="240" t="s">
        <v>1</v>
      </c>
      <c r="N117" s="241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201</v>
      </c>
      <c r="AT117" s="216" t="s">
        <v>408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83</v>
      </c>
    </row>
    <row r="118" spans="1:65" s="2" customFormat="1" ht="21.75" customHeight="1">
      <c r="A118" s="35"/>
      <c r="B118" s="36"/>
      <c r="C118" s="232" t="s">
        <v>83</v>
      </c>
      <c r="D118" s="232" t="s">
        <v>408</v>
      </c>
      <c r="E118" s="233" t="s">
        <v>2980</v>
      </c>
      <c r="F118" s="234" t="s">
        <v>2981</v>
      </c>
      <c r="G118" s="235" t="s">
        <v>193</v>
      </c>
      <c r="H118" s="236">
        <v>96.4</v>
      </c>
      <c r="I118" s="237"/>
      <c r="J118" s="238">
        <f>ROUND(I118*H118,2)</f>
        <v>0</v>
      </c>
      <c r="K118" s="239"/>
      <c r="L118" s="41"/>
      <c r="M118" s="240" t="s">
        <v>1</v>
      </c>
      <c r="N118" s="241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201</v>
      </c>
      <c r="AT118" s="216" t="s">
        <v>408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201</v>
      </c>
    </row>
    <row r="119" spans="1:65" s="2" customFormat="1" ht="21.75" customHeight="1">
      <c r="A119" s="35"/>
      <c r="B119" s="36"/>
      <c r="C119" s="232" t="s">
        <v>394</v>
      </c>
      <c r="D119" s="232" t="s">
        <v>408</v>
      </c>
      <c r="E119" s="233" t="s">
        <v>2982</v>
      </c>
      <c r="F119" s="234" t="s">
        <v>2983</v>
      </c>
      <c r="G119" s="235" t="s">
        <v>661</v>
      </c>
      <c r="H119" s="236">
        <v>0.15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201</v>
      </c>
      <c r="AT119" s="216" t="s">
        <v>408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414</v>
      </c>
    </row>
    <row r="120" spans="1:65" s="2" customFormat="1" ht="21.75" customHeight="1">
      <c r="A120" s="35"/>
      <c r="B120" s="36"/>
      <c r="C120" s="232" t="s">
        <v>201</v>
      </c>
      <c r="D120" s="232" t="s">
        <v>408</v>
      </c>
      <c r="E120" s="233" t="s">
        <v>2984</v>
      </c>
      <c r="F120" s="234" t="s">
        <v>2985</v>
      </c>
      <c r="G120" s="235" t="s">
        <v>714</v>
      </c>
      <c r="H120" s="236">
        <v>510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201</v>
      </c>
      <c r="AT120" s="216" t="s">
        <v>408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200</v>
      </c>
    </row>
    <row r="121" spans="1:65" s="2" customFormat="1" ht="21.75" customHeight="1">
      <c r="A121" s="35"/>
      <c r="B121" s="36"/>
      <c r="C121" s="232" t="s">
        <v>401</v>
      </c>
      <c r="D121" s="232" t="s">
        <v>408</v>
      </c>
      <c r="E121" s="233" t="s">
        <v>2986</v>
      </c>
      <c r="F121" s="234" t="s">
        <v>2987</v>
      </c>
      <c r="G121" s="235" t="s">
        <v>665</v>
      </c>
      <c r="H121" s="236">
        <v>58.65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429</v>
      </c>
    </row>
    <row r="122" spans="1:65" s="2" customFormat="1" ht="21.75" customHeight="1">
      <c r="A122" s="35"/>
      <c r="B122" s="36"/>
      <c r="C122" s="232" t="s">
        <v>414</v>
      </c>
      <c r="D122" s="232" t="s">
        <v>408</v>
      </c>
      <c r="E122" s="233" t="s">
        <v>2988</v>
      </c>
      <c r="F122" s="234" t="s">
        <v>2989</v>
      </c>
      <c r="G122" s="235" t="s">
        <v>661</v>
      </c>
      <c r="H122" s="236">
        <v>0.004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201</v>
      </c>
      <c r="AT122" s="216" t="s">
        <v>408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437</v>
      </c>
    </row>
    <row r="123" spans="1:65" s="2" customFormat="1" ht="21.75" customHeight="1">
      <c r="A123" s="35"/>
      <c r="B123" s="36"/>
      <c r="C123" s="232" t="s">
        <v>418</v>
      </c>
      <c r="D123" s="232" t="s">
        <v>408</v>
      </c>
      <c r="E123" s="233" t="s">
        <v>2990</v>
      </c>
      <c r="F123" s="234" t="s">
        <v>2991</v>
      </c>
      <c r="G123" s="235" t="s">
        <v>661</v>
      </c>
      <c r="H123" s="236">
        <v>0.065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488</v>
      </c>
    </row>
    <row r="124" spans="1:65" s="2" customFormat="1" ht="16.5" customHeight="1">
      <c r="A124" s="35"/>
      <c r="B124" s="36"/>
      <c r="C124" s="232" t="s">
        <v>200</v>
      </c>
      <c r="D124" s="232" t="s">
        <v>408</v>
      </c>
      <c r="E124" s="233" t="s">
        <v>2992</v>
      </c>
      <c r="F124" s="234" t="s">
        <v>2993</v>
      </c>
      <c r="G124" s="235" t="s">
        <v>665</v>
      </c>
      <c r="H124" s="236">
        <v>68.85</v>
      </c>
      <c r="I124" s="237"/>
      <c r="J124" s="238">
        <f>ROUND(I124*H124,2)</f>
        <v>0</v>
      </c>
      <c r="K124" s="239"/>
      <c r="L124" s="41"/>
      <c r="M124" s="240" t="s">
        <v>1</v>
      </c>
      <c r="N124" s="241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201</v>
      </c>
      <c r="AT124" s="216" t="s">
        <v>408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578</v>
      </c>
    </row>
    <row r="125" spans="1:65" s="2" customFormat="1" ht="21.75" customHeight="1">
      <c r="A125" s="35"/>
      <c r="B125" s="36"/>
      <c r="C125" s="232" t="s">
        <v>425</v>
      </c>
      <c r="D125" s="232" t="s">
        <v>408</v>
      </c>
      <c r="E125" s="233" t="s">
        <v>2874</v>
      </c>
      <c r="F125" s="234" t="s">
        <v>2875</v>
      </c>
      <c r="G125" s="235" t="s">
        <v>661</v>
      </c>
      <c r="H125" s="236">
        <v>0.238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201</v>
      </c>
      <c r="AT125" s="216" t="s">
        <v>408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591</v>
      </c>
    </row>
    <row r="126" spans="1:65" s="2" customFormat="1" ht="21.75" customHeight="1">
      <c r="A126" s="35"/>
      <c r="B126" s="36"/>
      <c r="C126" s="232" t="s">
        <v>429</v>
      </c>
      <c r="D126" s="232" t="s">
        <v>408</v>
      </c>
      <c r="E126" s="233" t="s">
        <v>2878</v>
      </c>
      <c r="F126" s="234" t="s">
        <v>2879</v>
      </c>
      <c r="G126" s="235" t="s">
        <v>2880</v>
      </c>
      <c r="H126" s="236">
        <v>12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201</v>
      </c>
      <c r="AT126" s="216" t="s">
        <v>408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599</v>
      </c>
    </row>
    <row r="127" spans="1:65" s="2" customFormat="1" ht="21.75" customHeight="1">
      <c r="A127" s="35"/>
      <c r="B127" s="36"/>
      <c r="C127" s="232" t="s">
        <v>433</v>
      </c>
      <c r="D127" s="232" t="s">
        <v>408</v>
      </c>
      <c r="E127" s="233" t="s">
        <v>2881</v>
      </c>
      <c r="F127" s="234" t="s">
        <v>2882</v>
      </c>
      <c r="G127" s="235" t="s">
        <v>2880</v>
      </c>
      <c r="H127" s="236">
        <v>4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201</v>
      </c>
      <c r="AT127" s="216" t="s">
        <v>408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407</v>
      </c>
    </row>
    <row r="128" spans="1:65" s="2" customFormat="1" ht="33" customHeight="1">
      <c r="A128" s="35"/>
      <c r="B128" s="36"/>
      <c r="C128" s="232" t="s">
        <v>437</v>
      </c>
      <c r="D128" s="232" t="s">
        <v>408</v>
      </c>
      <c r="E128" s="233" t="s">
        <v>2958</v>
      </c>
      <c r="F128" s="234" t="s">
        <v>2959</v>
      </c>
      <c r="G128" s="235" t="s">
        <v>193</v>
      </c>
      <c r="H128" s="236">
        <v>300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201</v>
      </c>
      <c r="AT128" s="216" t="s">
        <v>408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606</v>
      </c>
    </row>
    <row r="129" spans="1:65" s="2" customFormat="1" ht="33" customHeight="1">
      <c r="A129" s="35"/>
      <c r="B129" s="36"/>
      <c r="C129" s="232" t="s">
        <v>441</v>
      </c>
      <c r="D129" s="232" t="s">
        <v>408</v>
      </c>
      <c r="E129" s="233" t="s">
        <v>2960</v>
      </c>
      <c r="F129" s="234" t="s">
        <v>2961</v>
      </c>
      <c r="G129" s="235" t="s">
        <v>193</v>
      </c>
      <c r="H129" s="236">
        <v>300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201</v>
      </c>
      <c r="AT129" s="216" t="s">
        <v>408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610</v>
      </c>
    </row>
    <row r="130" spans="1:65" s="2" customFormat="1" ht="21.75" customHeight="1">
      <c r="A130" s="35"/>
      <c r="B130" s="36"/>
      <c r="C130" s="232" t="s">
        <v>488</v>
      </c>
      <c r="D130" s="232" t="s">
        <v>408</v>
      </c>
      <c r="E130" s="233" t="s">
        <v>2994</v>
      </c>
      <c r="F130" s="234" t="s">
        <v>2995</v>
      </c>
      <c r="G130" s="235" t="s">
        <v>193</v>
      </c>
      <c r="H130" s="236">
        <v>200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622</v>
      </c>
    </row>
    <row r="131" spans="1:65" s="2" customFormat="1" ht="21.75" customHeight="1">
      <c r="A131" s="35"/>
      <c r="B131" s="36"/>
      <c r="C131" s="232" t="s">
        <v>8</v>
      </c>
      <c r="D131" s="232" t="s">
        <v>408</v>
      </c>
      <c r="E131" s="233" t="s">
        <v>2996</v>
      </c>
      <c r="F131" s="234" t="s">
        <v>2997</v>
      </c>
      <c r="G131" s="235" t="s">
        <v>193</v>
      </c>
      <c r="H131" s="236">
        <v>250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201</v>
      </c>
      <c r="AT131" s="216" t="s">
        <v>408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631</v>
      </c>
    </row>
    <row r="132" spans="1:65" s="2" customFormat="1" ht="21.75" customHeight="1">
      <c r="A132" s="35"/>
      <c r="B132" s="36"/>
      <c r="C132" s="232" t="s">
        <v>578</v>
      </c>
      <c r="D132" s="232" t="s">
        <v>408</v>
      </c>
      <c r="E132" s="233" t="s">
        <v>2736</v>
      </c>
      <c r="F132" s="234" t="s">
        <v>1876</v>
      </c>
      <c r="G132" s="235" t="s">
        <v>1395</v>
      </c>
      <c r="H132" s="236">
        <v>12.14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201</v>
      </c>
      <c r="AT132" s="216" t="s">
        <v>408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641</v>
      </c>
    </row>
    <row r="133" spans="1:65" s="2" customFormat="1" ht="33" customHeight="1">
      <c r="A133" s="35"/>
      <c r="B133" s="36"/>
      <c r="C133" s="232" t="s">
        <v>587</v>
      </c>
      <c r="D133" s="232" t="s">
        <v>408</v>
      </c>
      <c r="E133" s="233" t="s">
        <v>2848</v>
      </c>
      <c r="F133" s="234" t="s">
        <v>2849</v>
      </c>
      <c r="G133" s="235" t="s">
        <v>1395</v>
      </c>
      <c r="H133" s="236">
        <v>12.14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201</v>
      </c>
      <c r="AT133" s="216" t="s">
        <v>408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649</v>
      </c>
    </row>
    <row r="134" spans="1:65" s="2" customFormat="1" ht="21.75" customHeight="1">
      <c r="A134" s="35"/>
      <c r="B134" s="36"/>
      <c r="C134" s="232" t="s">
        <v>591</v>
      </c>
      <c r="D134" s="232" t="s">
        <v>408</v>
      </c>
      <c r="E134" s="233" t="s">
        <v>2850</v>
      </c>
      <c r="F134" s="234" t="s">
        <v>2851</v>
      </c>
      <c r="G134" s="235" t="s">
        <v>1395</v>
      </c>
      <c r="H134" s="236">
        <v>12.09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201</v>
      </c>
      <c r="AT134" s="216" t="s">
        <v>408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582</v>
      </c>
    </row>
    <row r="135" spans="1:65" s="2" customFormat="1" ht="16.5" customHeight="1">
      <c r="A135" s="35"/>
      <c r="B135" s="36"/>
      <c r="C135" s="232" t="s">
        <v>595</v>
      </c>
      <c r="D135" s="232" t="s">
        <v>408</v>
      </c>
      <c r="E135" s="233" t="s">
        <v>2852</v>
      </c>
      <c r="F135" s="234" t="s">
        <v>2853</v>
      </c>
      <c r="G135" s="235" t="s">
        <v>1395</v>
      </c>
      <c r="H135" s="236">
        <v>0.05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201</v>
      </c>
      <c r="AT135" s="216" t="s">
        <v>408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203</v>
      </c>
    </row>
    <row r="136" spans="1:65" s="2" customFormat="1" ht="16.5" customHeight="1">
      <c r="A136" s="35"/>
      <c r="B136" s="36"/>
      <c r="C136" s="203" t="s">
        <v>599</v>
      </c>
      <c r="D136" s="203" t="s">
        <v>190</v>
      </c>
      <c r="E136" s="204" t="s">
        <v>2870</v>
      </c>
      <c r="F136" s="205" t="s">
        <v>2871</v>
      </c>
      <c r="G136" s="206" t="s">
        <v>1395</v>
      </c>
      <c r="H136" s="207">
        <v>137.7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200</v>
      </c>
      <c r="AT136" s="216" t="s">
        <v>190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211</v>
      </c>
    </row>
    <row r="137" spans="1:65" s="2" customFormat="1" ht="33" customHeight="1">
      <c r="A137" s="35"/>
      <c r="B137" s="36"/>
      <c r="C137" s="232" t="s">
        <v>7</v>
      </c>
      <c r="D137" s="232" t="s">
        <v>408</v>
      </c>
      <c r="E137" s="233" t="s">
        <v>2872</v>
      </c>
      <c r="F137" s="234" t="s">
        <v>2873</v>
      </c>
      <c r="G137" s="235" t="s">
        <v>1395</v>
      </c>
      <c r="H137" s="236">
        <v>137.7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219</v>
      </c>
    </row>
    <row r="138" spans="1:65" s="2" customFormat="1" ht="21.75" customHeight="1">
      <c r="A138" s="35"/>
      <c r="B138" s="36"/>
      <c r="C138" s="232" t="s">
        <v>407</v>
      </c>
      <c r="D138" s="232" t="s">
        <v>408</v>
      </c>
      <c r="E138" s="233" t="s">
        <v>2923</v>
      </c>
      <c r="F138" s="234" t="s">
        <v>2998</v>
      </c>
      <c r="G138" s="235" t="s">
        <v>2925</v>
      </c>
      <c r="H138" s="236">
        <v>0.035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227</v>
      </c>
    </row>
    <row r="139" spans="1:65" s="2" customFormat="1" ht="21.75" customHeight="1">
      <c r="A139" s="35"/>
      <c r="B139" s="36"/>
      <c r="C139" s="232" t="s">
        <v>559</v>
      </c>
      <c r="D139" s="232" t="s">
        <v>408</v>
      </c>
      <c r="E139" s="233" t="s">
        <v>2926</v>
      </c>
      <c r="F139" s="234" t="s">
        <v>2927</v>
      </c>
      <c r="G139" s="235" t="s">
        <v>2925</v>
      </c>
      <c r="H139" s="236">
        <v>0.015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235</v>
      </c>
    </row>
    <row r="140" spans="1:65" s="2" customFormat="1" ht="16.5" customHeight="1">
      <c r="A140" s="35"/>
      <c r="B140" s="36"/>
      <c r="C140" s="232" t="s">
        <v>606</v>
      </c>
      <c r="D140" s="232" t="s">
        <v>408</v>
      </c>
      <c r="E140" s="233" t="s">
        <v>2972</v>
      </c>
      <c r="F140" s="234" t="s">
        <v>2973</v>
      </c>
      <c r="G140" s="235" t="s">
        <v>2925</v>
      </c>
      <c r="H140" s="236">
        <v>0.01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243</v>
      </c>
    </row>
    <row r="141" spans="1:65" s="2" customFormat="1" ht="16.5" customHeight="1">
      <c r="A141" s="35"/>
      <c r="B141" s="36"/>
      <c r="C141" s="232" t="s">
        <v>1089</v>
      </c>
      <c r="D141" s="232" t="s">
        <v>408</v>
      </c>
      <c r="E141" s="233" t="s">
        <v>2974</v>
      </c>
      <c r="F141" s="234" t="s">
        <v>2975</v>
      </c>
      <c r="G141" s="235" t="s">
        <v>2925</v>
      </c>
      <c r="H141" s="236">
        <v>0.01</v>
      </c>
      <c r="I141" s="237"/>
      <c r="J141" s="238">
        <f>ROUND(I141*H141,2)</f>
        <v>0</v>
      </c>
      <c r="K141" s="239"/>
      <c r="L141" s="41"/>
      <c r="M141" s="254" t="s">
        <v>1</v>
      </c>
      <c r="N141" s="255" t="s">
        <v>39</v>
      </c>
      <c r="O141" s="244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201</v>
      </c>
      <c r="AT141" s="216" t="s">
        <v>408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251</v>
      </c>
    </row>
    <row r="142" spans="1:31" s="2" customFormat="1" ht="6.95" customHeight="1">
      <c r="A142" s="35"/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password="CC35" sheet="1" objects="1" scenarios="1" formatColumns="0" formatRows="0" autoFilter="0"/>
  <autoFilter ref="C115:K141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2999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ROUND((SUM(BE119:BE129)),2)</f>
        <v>0</v>
      </c>
      <c r="G33" s="35"/>
      <c r="H33" s="35"/>
      <c r="I33" s="161">
        <v>0.21</v>
      </c>
      <c r="J33" s="160">
        <f>ROUND(((SUM(BE119:BE129))*I33),2)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ROUND((SUM(BF119:BF129)),2)</f>
        <v>0</v>
      </c>
      <c r="G34" s="35"/>
      <c r="H34" s="35"/>
      <c r="I34" s="161">
        <v>0.15</v>
      </c>
      <c r="J34" s="160">
        <f>ROUND(((SUM(BF119:BF129))*I34),2)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ROUND((SUM(BG119:BG129)),2)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ROUND((SUM(BH119:BH129)),2)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ROUND((SUM(BI119:BI129)),2)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04 - Materiál obj.- Nevyplňovat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9" customFormat="1" ht="24.95" customHeight="1">
      <c r="A97" s="9"/>
      <c r="B97" s="185"/>
      <c r="C97" s="186"/>
      <c r="D97" s="187" t="s">
        <v>3000</v>
      </c>
      <c r="E97" s="188"/>
      <c r="F97" s="188"/>
      <c r="G97" s="188"/>
      <c r="H97" s="188"/>
      <c r="I97" s="188"/>
      <c r="J97" s="189">
        <f>J120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5"/>
      <c r="C98" s="186"/>
      <c r="D98" s="187" t="s">
        <v>3001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5"/>
      <c r="C99" s="186"/>
      <c r="D99" s="187" t="s">
        <v>3002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177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0" t="str">
        <f>E7</f>
        <v>Oprava zabezpečovacího zařízení v žst. Dolní Lipka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SO 04 - Materiál obj.- Nevyplňovat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29" t="s">
        <v>22</v>
      </c>
      <c r="J113" s="76" t="str">
        <f>IF(J12="","",J12)</f>
        <v>14. 1. 2020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29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29" t="s">
        <v>31</v>
      </c>
      <c r="J116" s="33" t="str">
        <f>E24</f>
        <v>Pavel Pospíšil, DiS.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91"/>
      <c r="B118" s="192"/>
      <c r="C118" s="193" t="s">
        <v>178</v>
      </c>
      <c r="D118" s="194" t="s">
        <v>59</v>
      </c>
      <c r="E118" s="194" t="s">
        <v>55</v>
      </c>
      <c r="F118" s="194" t="s">
        <v>56</v>
      </c>
      <c r="G118" s="194" t="s">
        <v>179</v>
      </c>
      <c r="H118" s="194" t="s">
        <v>180</v>
      </c>
      <c r="I118" s="194" t="s">
        <v>181</v>
      </c>
      <c r="J118" s="195" t="s">
        <v>173</v>
      </c>
      <c r="K118" s="196" t="s">
        <v>182</v>
      </c>
      <c r="L118" s="197"/>
      <c r="M118" s="97" t="s">
        <v>1</v>
      </c>
      <c r="N118" s="98" t="s">
        <v>38</v>
      </c>
      <c r="O118" s="98" t="s">
        <v>183</v>
      </c>
      <c r="P118" s="98" t="s">
        <v>184</v>
      </c>
      <c r="Q118" s="98" t="s">
        <v>185</v>
      </c>
      <c r="R118" s="98" t="s">
        <v>186</v>
      </c>
      <c r="S118" s="98" t="s">
        <v>187</v>
      </c>
      <c r="T118" s="99" t="s">
        <v>188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5"/>
      <c r="B119" s="36"/>
      <c r="C119" s="104" t="s">
        <v>189</v>
      </c>
      <c r="D119" s="37"/>
      <c r="E119" s="37"/>
      <c r="F119" s="37"/>
      <c r="G119" s="37"/>
      <c r="H119" s="37"/>
      <c r="I119" s="37"/>
      <c r="J119" s="198">
        <f>BK119</f>
        <v>0</v>
      </c>
      <c r="K119" s="37"/>
      <c r="L119" s="41"/>
      <c r="M119" s="100"/>
      <c r="N119" s="199"/>
      <c r="O119" s="101"/>
      <c r="P119" s="200">
        <f>P120+P123+P126</f>
        <v>0</v>
      </c>
      <c r="Q119" s="101"/>
      <c r="R119" s="200">
        <f>R120+R123+R126</f>
        <v>0</v>
      </c>
      <c r="S119" s="101"/>
      <c r="T119" s="201">
        <f>T120+T123+T126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175</v>
      </c>
      <c r="BK119" s="202">
        <f>BK120+BK123+BK126</f>
        <v>0</v>
      </c>
    </row>
    <row r="120" spans="1:63" s="11" customFormat="1" ht="25.9" customHeight="1">
      <c r="A120" s="11"/>
      <c r="B120" s="218"/>
      <c r="C120" s="219"/>
      <c r="D120" s="220" t="s">
        <v>73</v>
      </c>
      <c r="E120" s="221" t="s">
        <v>758</v>
      </c>
      <c r="F120" s="221" t="s">
        <v>3003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SUM(P121:P122)</f>
        <v>0</v>
      </c>
      <c r="Q120" s="226"/>
      <c r="R120" s="227">
        <f>SUM(R121:R122)</f>
        <v>0</v>
      </c>
      <c r="S120" s="226"/>
      <c r="T120" s="228">
        <f>SUM(T121:T122)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29" t="s">
        <v>81</v>
      </c>
      <c r="AT120" s="230" t="s">
        <v>73</v>
      </c>
      <c r="AU120" s="230" t="s">
        <v>74</v>
      </c>
      <c r="AY120" s="229" t="s">
        <v>194</v>
      </c>
      <c r="BK120" s="231">
        <f>SUM(BK121:BK122)</f>
        <v>0</v>
      </c>
    </row>
    <row r="121" spans="1:65" s="2" customFormat="1" ht="16.5" customHeight="1">
      <c r="A121" s="35"/>
      <c r="B121" s="36"/>
      <c r="C121" s="203" t="s">
        <v>74</v>
      </c>
      <c r="D121" s="203" t="s">
        <v>190</v>
      </c>
      <c r="E121" s="204" t="s">
        <v>3004</v>
      </c>
      <c r="F121" s="205" t="s">
        <v>3005</v>
      </c>
      <c r="G121" s="206" t="s">
        <v>287</v>
      </c>
      <c r="H121" s="207">
        <v>84</v>
      </c>
      <c r="I121" s="208"/>
      <c r="J121" s="209">
        <f>ROUND(I121*H121,2)</f>
        <v>0</v>
      </c>
      <c r="K121" s="210"/>
      <c r="L121" s="211"/>
      <c r="M121" s="212" t="s">
        <v>1</v>
      </c>
      <c r="N121" s="213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200</v>
      </c>
      <c r="AT121" s="216" t="s">
        <v>190</v>
      </c>
      <c r="AU121" s="216" t="s">
        <v>81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83</v>
      </c>
    </row>
    <row r="122" spans="1:65" s="2" customFormat="1" ht="16.5" customHeight="1">
      <c r="A122" s="35"/>
      <c r="B122" s="36"/>
      <c r="C122" s="203" t="s">
        <v>74</v>
      </c>
      <c r="D122" s="203" t="s">
        <v>190</v>
      </c>
      <c r="E122" s="204" t="s">
        <v>3006</v>
      </c>
      <c r="F122" s="205" t="s">
        <v>3007</v>
      </c>
      <c r="G122" s="206" t="s">
        <v>193</v>
      </c>
      <c r="H122" s="207">
        <v>62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200</v>
      </c>
      <c r="AT122" s="216" t="s">
        <v>190</v>
      </c>
      <c r="AU122" s="216" t="s">
        <v>81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201</v>
      </c>
    </row>
    <row r="123" spans="1:63" s="11" customFormat="1" ht="25.9" customHeight="1">
      <c r="A123" s="11"/>
      <c r="B123" s="218"/>
      <c r="C123" s="219"/>
      <c r="D123" s="220" t="s">
        <v>73</v>
      </c>
      <c r="E123" s="221" t="s">
        <v>763</v>
      </c>
      <c r="F123" s="221" t="s">
        <v>154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SUM(P124:P125)</f>
        <v>0</v>
      </c>
      <c r="Q123" s="226"/>
      <c r="R123" s="227">
        <f>SUM(R124:R125)</f>
        <v>0</v>
      </c>
      <c r="S123" s="226"/>
      <c r="T123" s="228">
        <f>SUM(T124:T125)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29" t="s">
        <v>81</v>
      </c>
      <c r="AT123" s="230" t="s">
        <v>73</v>
      </c>
      <c r="AU123" s="230" t="s">
        <v>74</v>
      </c>
      <c r="AY123" s="229" t="s">
        <v>194</v>
      </c>
      <c r="BK123" s="231">
        <f>SUM(BK124:BK125)</f>
        <v>0</v>
      </c>
    </row>
    <row r="124" spans="1:65" s="2" customFormat="1" ht="21.75" customHeight="1">
      <c r="A124" s="35"/>
      <c r="B124" s="36"/>
      <c r="C124" s="203" t="s">
        <v>74</v>
      </c>
      <c r="D124" s="203" t="s">
        <v>190</v>
      </c>
      <c r="E124" s="204" t="s">
        <v>3008</v>
      </c>
      <c r="F124" s="205" t="s">
        <v>3009</v>
      </c>
      <c r="G124" s="206" t="s">
        <v>665</v>
      </c>
      <c r="H124" s="207">
        <v>23.5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81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414</v>
      </c>
    </row>
    <row r="125" spans="1:65" s="2" customFormat="1" ht="16.5" customHeight="1">
      <c r="A125" s="35"/>
      <c r="B125" s="36"/>
      <c r="C125" s="203" t="s">
        <v>74</v>
      </c>
      <c r="D125" s="203" t="s">
        <v>190</v>
      </c>
      <c r="E125" s="204" t="s">
        <v>3010</v>
      </c>
      <c r="F125" s="205" t="s">
        <v>3011</v>
      </c>
      <c r="G125" s="206" t="s">
        <v>193</v>
      </c>
      <c r="H125" s="207">
        <v>450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200</v>
      </c>
    </row>
    <row r="126" spans="1:63" s="11" customFormat="1" ht="25.9" customHeight="1">
      <c r="A126" s="11"/>
      <c r="B126" s="218"/>
      <c r="C126" s="219"/>
      <c r="D126" s="220" t="s">
        <v>73</v>
      </c>
      <c r="E126" s="221" t="s">
        <v>3012</v>
      </c>
      <c r="F126" s="221" t="s">
        <v>157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</v>
      </c>
      <c r="S126" s="226"/>
      <c r="T126" s="228">
        <f>SUM(T127:T129)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9" t="s">
        <v>81</v>
      </c>
      <c r="AT126" s="230" t="s">
        <v>73</v>
      </c>
      <c r="AU126" s="230" t="s">
        <v>74</v>
      </c>
      <c r="AY126" s="229" t="s">
        <v>194</v>
      </c>
      <c r="BK126" s="231">
        <f>SUM(BK127:BK129)</f>
        <v>0</v>
      </c>
    </row>
    <row r="127" spans="1:65" s="2" customFormat="1" ht="21.75" customHeight="1">
      <c r="A127" s="35"/>
      <c r="B127" s="36"/>
      <c r="C127" s="203" t="s">
        <v>74</v>
      </c>
      <c r="D127" s="203" t="s">
        <v>190</v>
      </c>
      <c r="E127" s="204" t="s">
        <v>3008</v>
      </c>
      <c r="F127" s="205" t="s">
        <v>3009</v>
      </c>
      <c r="G127" s="206" t="s">
        <v>665</v>
      </c>
      <c r="H127" s="207">
        <v>1.2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429</v>
      </c>
    </row>
    <row r="128" spans="1:65" s="2" customFormat="1" ht="16.5" customHeight="1">
      <c r="A128" s="35"/>
      <c r="B128" s="36"/>
      <c r="C128" s="203" t="s">
        <v>74</v>
      </c>
      <c r="D128" s="203" t="s">
        <v>190</v>
      </c>
      <c r="E128" s="204" t="s">
        <v>3010</v>
      </c>
      <c r="F128" s="205" t="s">
        <v>3011</v>
      </c>
      <c r="G128" s="206" t="s">
        <v>193</v>
      </c>
      <c r="H128" s="207">
        <v>150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437</v>
      </c>
    </row>
    <row r="129" spans="1:65" s="2" customFormat="1" ht="16.5" customHeight="1">
      <c r="A129" s="35"/>
      <c r="B129" s="36"/>
      <c r="C129" s="203" t="s">
        <v>74</v>
      </c>
      <c r="D129" s="203" t="s">
        <v>190</v>
      </c>
      <c r="E129" s="204" t="s">
        <v>3013</v>
      </c>
      <c r="F129" s="205" t="s">
        <v>3014</v>
      </c>
      <c r="G129" s="206" t="s">
        <v>287</v>
      </c>
      <c r="H129" s="207">
        <v>105</v>
      </c>
      <c r="I129" s="208"/>
      <c r="J129" s="209">
        <f>ROUND(I129*H129,2)</f>
        <v>0</v>
      </c>
      <c r="K129" s="210"/>
      <c r="L129" s="211"/>
      <c r="M129" s="242" t="s">
        <v>1</v>
      </c>
      <c r="N129" s="243" t="s">
        <v>39</v>
      </c>
      <c r="O129" s="244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488</v>
      </c>
    </row>
    <row r="130" spans="1:31" s="2" customFormat="1" ht="6.95" customHeight="1">
      <c r="A130" s="35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41"/>
      <c r="M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</sheetData>
  <sheetProtection password="CC35" sheet="1" objects="1" scenarios="1" formatColumns="0" formatRows="0" autoFilter="0"/>
  <autoFilter ref="C118:K12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3015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32</v>
      </c>
      <c r="F24" s="35"/>
      <c r="G24" s="35"/>
      <c r="H24" s="35"/>
      <c r="I24" s="147" t="s">
        <v>26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ROUND((SUM(BE119:BE132)),2)</f>
        <v>0</v>
      </c>
      <c r="G33" s="35"/>
      <c r="H33" s="35"/>
      <c r="I33" s="161">
        <v>0.21</v>
      </c>
      <c r="J33" s="160">
        <f>ROUND(((SUM(BE119:BE132))*I33),2)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ROUND((SUM(BF119:BF132)),2)</f>
        <v>0</v>
      </c>
      <c r="G34" s="35"/>
      <c r="H34" s="35"/>
      <c r="I34" s="161">
        <v>0.15</v>
      </c>
      <c r="J34" s="160">
        <f>ROUND(((SUM(BF119:BF132))*I34),2)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ROUND((SUM(BG119:BG132)),2)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ROUND((SUM(BH119:BH132)),2)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ROUND((SUM(BI119:BI132)),2)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99 - VON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9" customFormat="1" ht="24.95" customHeight="1">
      <c r="A97" s="9"/>
      <c r="B97" s="185"/>
      <c r="C97" s="186"/>
      <c r="D97" s="187" t="s">
        <v>3016</v>
      </c>
      <c r="E97" s="188"/>
      <c r="F97" s="188"/>
      <c r="G97" s="188"/>
      <c r="H97" s="188"/>
      <c r="I97" s="188"/>
      <c r="J97" s="189">
        <f>J120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47"/>
      <c r="C98" s="130"/>
      <c r="D98" s="248" t="s">
        <v>3017</v>
      </c>
      <c r="E98" s="249"/>
      <c r="F98" s="249"/>
      <c r="G98" s="249"/>
      <c r="H98" s="249"/>
      <c r="I98" s="249"/>
      <c r="J98" s="250">
        <f>J128</f>
        <v>0</v>
      </c>
      <c r="K98" s="130"/>
      <c r="L98" s="251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47"/>
      <c r="C99" s="130"/>
      <c r="D99" s="248" t="s">
        <v>3018</v>
      </c>
      <c r="E99" s="249"/>
      <c r="F99" s="249"/>
      <c r="G99" s="249"/>
      <c r="H99" s="249"/>
      <c r="I99" s="249"/>
      <c r="J99" s="250">
        <f>J131</f>
        <v>0</v>
      </c>
      <c r="K99" s="130"/>
      <c r="L99" s="251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177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0" t="str">
        <f>E7</f>
        <v>Oprava zabezpečovacího zařízení v žst. Dolní Lipka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99 - VON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29" t="s">
        <v>22</v>
      </c>
      <c r="J113" s="76" t="str">
        <f>IF(J12="","",J12)</f>
        <v>14. 1. 2020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29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29" t="s">
        <v>31</v>
      </c>
      <c r="J116" s="33" t="str">
        <f>E24</f>
        <v>Pavel Pospíšil, DiS.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91"/>
      <c r="B118" s="192"/>
      <c r="C118" s="193" t="s">
        <v>178</v>
      </c>
      <c r="D118" s="194" t="s">
        <v>59</v>
      </c>
      <c r="E118" s="194" t="s">
        <v>55</v>
      </c>
      <c r="F118" s="194" t="s">
        <v>56</v>
      </c>
      <c r="G118" s="194" t="s">
        <v>179</v>
      </c>
      <c r="H118" s="194" t="s">
        <v>180</v>
      </c>
      <c r="I118" s="194" t="s">
        <v>181</v>
      </c>
      <c r="J118" s="195" t="s">
        <v>173</v>
      </c>
      <c r="K118" s="196" t="s">
        <v>182</v>
      </c>
      <c r="L118" s="197"/>
      <c r="M118" s="97" t="s">
        <v>1</v>
      </c>
      <c r="N118" s="98" t="s">
        <v>38</v>
      </c>
      <c r="O118" s="98" t="s">
        <v>183</v>
      </c>
      <c r="P118" s="98" t="s">
        <v>184</v>
      </c>
      <c r="Q118" s="98" t="s">
        <v>185</v>
      </c>
      <c r="R118" s="98" t="s">
        <v>186</v>
      </c>
      <c r="S118" s="98" t="s">
        <v>187</v>
      </c>
      <c r="T118" s="99" t="s">
        <v>188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5"/>
      <c r="B119" s="36"/>
      <c r="C119" s="104" t="s">
        <v>189</v>
      </c>
      <c r="D119" s="37"/>
      <c r="E119" s="37"/>
      <c r="F119" s="37"/>
      <c r="G119" s="37"/>
      <c r="H119" s="37"/>
      <c r="I119" s="37"/>
      <c r="J119" s="198">
        <f>BK119</f>
        <v>0</v>
      </c>
      <c r="K119" s="37"/>
      <c r="L119" s="41"/>
      <c r="M119" s="100"/>
      <c r="N119" s="199"/>
      <c r="O119" s="101"/>
      <c r="P119" s="200">
        <f>P120</f>
        <v>0</v>
      </c>
      <c r="Q119" s="101"/>
      <c r="R119" s="200">
        <f>R120</f>
        <v>0</v>
      </c>
      <c r="S119" s="101"/>
      <c r="T119" s="201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175</v>
      </c>
      <c r="BK119" s="202">
        <f>BK120</f>
        <v>0</v>
      </c>
    </row>
    <row r="120" spans="1:63" s="11" customFormat="1" ht="25.9" customHeight="1">
      <c r="A120" s="11"/>
      <c r="B120" s="218"/>
      <c r="C120" s="219"/>
      <c r="D120" s="220" t="s">
        <v>73</v>
      </c>
      <c r="E120" s="221" t="s">
        <v>3019</v>
      </c>
      <c r="F120" s="221" t="s">
        <v>3020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P121+SUM(P122:P128)+P131</f>
        <v>0</v>
      </c>
      <c r="Q120" s="226"/>
      <c r="R120" s="227">
        <f>R121+SUM(R122:R128)+R131</f>
        <v>0</v>
      </c>
      <c r="S120" s="226"/>
      <c r="T120" s="228">
        <f>T121+SUM(T122:T128)+T131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29" t="s">
        <v>401</v>
      </c>
      <c r="AT120" s="230" t="s">
        <v>73</v>
      </c>
      <c r="AU120" s="230" t="s">
        <v>74</v>
      </c>
      <c r="AY120" s="229" t="s">
        <v>194</v>
      </c>
      <c r="BK120" s="231">
        <f>BK121+SUM(BK122:BK128)+BK131</f>
        <v>0</v>
      </c>
    </row>
    <row r="121" spans="1:65" s="2" customFormat="1" ht="21.75" customHeight="1">
      <c r="A121" s="35"/>
      <c r="B121" s="36"/>
      <c r="C121" s="232" t="s">
        <v>401</v>
      </c>
      <c r="D121" s="232" t="s">
        <v>408</v>
      </c>
      <c r="E121" s="233" t="s">
        <v>3021</v>
      </c>
      <c r="F121" s="234" t="s">
        <v>3022</v>
      </c>
      <c r="G121" s="235" t="s">
        <v>3023</v>
      </c>
      <c r="H121" s="256"/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81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3024</v>
      </c>
    </row>
    <row r="122" spans="1:65" s="2" customFormat="1" ht="33" customHeight="1">
      <c r="A122" s="35"/>
      <c r="B122" s="36"/>
      <c r="C122" s="232" t="s">
        <v>81</v>
      </c>
      <c r="D122" s="232" t="s">
        <v>408</v>
      </c>
      <c r="E122" s="233" t="s">
        <v>3025</v>
      </c>
      <c r="F122" s="234" t="s">
        <v>3026</v>
      </c>
      <c r="G122" s="235" t="s">
        <v>3023</v>
      </c>
      <c r="H122" s="256"/>
      <c r="I122" s="237"/>
      <c r="J122" s="238">
        <f>ROUND(I122*H122,2)</f>
        <v>0</v>
      </c>
      <c r="K122" s="239"/>
      <c r="L122" s="41"/>
      <c r="M122" s="240" t="s">
        <v>1</v>
      </c>
      <c r="N122" s="241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201</v>
      </c>
      <c r="AT122" s="216" t="s">
        <v>408</v>
      </c>
      <c r="AU122" s="216" t="s">
        <v>81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3027</v>
      </c>
    </row>
    <row r="123" spans="1:65" s="2" customFormat="1" ht="33" customHeight="1">
      <c r="A123" s="35"/>
      <c r="B123" s="36"/>
      <c r="C123" s="232" t="s">
        <v>83</v>
      </c>
      <c r="D123" s="232" t="s">
        <v>408</v>
      </c>
      <c r="E123" s="233" t="s">
        <v>3028</v>
      </c>
      <c r="F123" s="234" t="s">
        <v>3029</v>
      </c>
      <c r="G123" s="235" t="s">
        <v>3023</v>
      </c>
      <c r="H123" s="256"/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81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3030</v>
      </c>
    </row>
    <row r="124" spans="1:65" s="2" customFormat="1" ht="21.75" customHeight="1">
      <c r="A124" s="35"/>
      <c r="B124" s="36"/>
      <c r="C124" s="232" t="s">
        <v>394</v>
      </c>
      <c r="D124" s="232" t="s">
        <v>408</v>
      </c>
      <c r="E124" s="233" t="s">
        <v>3031</v>
      </c>
      <c r="F124" s="234" t="s">
        <v>3032</v>
      </c>
      <c r="G124" s="235" t="s">
        <v>3023</v>
      </c>
      <c r="H124" s="256"/>
      <c r="I124" s="237"/>
      <c r="J124" s="238">
        <f>ROUND(I124*H124,2)</f>
        <v>0</v>
      </c>
      <c r="K124" s="239"/>
      <c r="L124" s="41"/>
      <c r="M124" s="240" t="s">
        <v>1</v>
      </c>
      <c r="N124" s="241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201</v>
      </c>
      <c r="AT124" s="216" t="s">
        <v>408</v>
      </c>
      <c r="AU124" s="216" t="s">
        <v>81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3033</v>
      </c>
    </row>
    <row r="125" spans="1:65" s="2" customFormat="1" ht="21.75" customHeight="1">
      <c r="A125" s="35"/>
      <c r="B125" s="36"/>
      <c r="C125" s="232" t="s">
        <v>414</v>
      </c>
      <c r="D125" s="232" t="s">
        <v>408</v>
      </c>
      <c r="E125" s="233" t="s">
        <v>3034</v>
      </c>
      <c r="F125" s="234" t="s">
        <v>3035</v>
      </c>
      <c r="G125" s="235" t="s">
        <v>3023</v>
      </c>
      <c r="H125" s="256"/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201</v>
      </c>
      <c r="AT125" s="216" t="s">
        <v>408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3036</v>
      </c>
    </row>
    <row r="126" spans="1:65" s="2" customFormat="1" ht="33" customHeight="1">
      <c r="A126" s="35"/>
      <c r="B126" s="36"/>
      <c r="C126" s="232" t="s">
        <v>201</v>
      </c>
      <c r="D126" s="232" t="s">
        <v>408</v>
      </c>
      <c r="E126" s="233" t="s">
        <v>3037</v>
      </c>
      <c r="F126" s="234" t="s">
        <v>3038</v>
      </c>
      <c r="G126" s="235" t="s">
        <v>3023</v>
      </c>
      <c r="H126" s="256"/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201</v>
      </c>
      <c r="AT126" s="216" t="s">
        <v>408</v>
      </c>
      <c r="AU126" s="216" t="s">
        <v>81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3039</v>
      </c>
    </row>
    <row r="127" spans="1:65" s="2" customFormat="1" ht="16.5" customHeight="1">
      <c r="A127" s="35"/>
      <c r="B127" s="36"/>
      <c r="C127" s="232" t="s">
        <v>418</v>
      </c>
      <c r="D127" s="232" t="s">
        <v>408</v>
      </c>
      <c r="E127" s="233" t="s">
        <v>3040</v>
      </c>
      <c r="F127" s="234" t="s">
        <v>3041</v>
      </c>
      <c r="G127" s="235" t="s">
        <v>3023</v>
      </c>
      <c r="H127" s="256"/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201</v>
      </c>
      <c r="AT127" s="216" t="s">
        <v>408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3042</v>
      </c>
    </row>
    <row r="128" spans="1:63" s="11" customFormat="1" ht="22.8" customHeight="1">
      <c r="A128" s="11"/>
      <c r="B128" s="218"/>
      <c r="C128" s="219"/>
      <c r="D128" s="220" t="s">
        <v>73</v>
      </c>
      <c r="E128" s="252" t="s">
        <v>3043</v>
      </c>
      <c r="F128" s="252" t="s">
        <v>3044</v>
      </c>
      <c r="G128" s="219"/>
      <c r="H128" s="219"/>
      <c r="I128" s="222"/>
      <c r="J128" s="253">
        <f>BK128</f>
        <v>0</v>
      </c>
      <c r="K128" s="219"/>
      <c r="L128" s="224"/>
      <c r="M128" s="225"/>
      <c r="N128" s="226"/>
      <c r="O128" s="226"/>
      <c r="P128" s="227">
        <f>SUM(P129:P130)</f>
        <v>0</v>
      </c>
      <c r="Q128" s="226"/>
      <c r="R128" s="227">
        <f>SUM(R129:R130)</f>
        <v>0</v>
      </c>
      <c r="S128" s="226"/>
      <c r="T128" s="228">
        <f>SUM(T129:T130)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29" t="s">
        <v>401</v>
      </c>
      <c r="AT128" s="230" t="s">
        <v>73</v>
      </c>
      <c r="AU128" s="230" t="s">
        <v>81</v>
      </c>
      <c r="AY128" s="229" t="s">
        <v>194</v>
      </c>
      <c r="BK128" s="231">
        <f>SUM(BK129:BK130)</f>
        <v>0</v>
      </c>
    </row>
    <row r="129" spans="1:65" s="2" customFormat="1" ht="16.5" customHeight="1">
      <c r="A129" s="35"/>
      <c r="B129" s="36"/>
      <c r="C129" s="232" t="s">
        <v>200</v>
      </c>
      <c r="D129" s="232" t="s">
        <v>408</v>
      </c>
      <c r="E129" s="233" t="s">
        <v>3045</v>
      </c>
      <c r="F129" s="234" t="s">
        <v>3046</v>
      </c>
      <c r="G129" s="235" t="s">
        <v>3047</v>
      </c>
      <c r="H129" s="236">
        <v>1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81</v>
      </c>
      <c r="AT129" s="216" t="s">
        <v>408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81</v>
      </c>
      <c r="BM129" s="216" t="s">
        <v>3048</v>
      </c>
    </row>
    <row r="130" spans="1:65" s="2" customFormat="1" ht="16.5" customHeight="1">
      <c r="A130" s="35"/>
      <c r="B130" s="36"/>
      <c r="C130" s="232" t="s">
        <v>425</v>
      </c>
      <c r="D130" s="232" t="s">
        <v>408</v>
      </c>
      <c r="E130" s="233" t="s">
        <v>3049</v>
      </c>
      <c r="F130" s="234" t="s">
        <v>3050</v>
      </c>
      <c r="G130" s="235" t="s">
        <v>3047</v>
      </c>
      <c r="H130" s="236">
        <v>1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81</v>
      </c>
      <c r="AT130" s="216" t="s">
        <v>408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3051</v>
      </c>
    </row>
    <row r="131" spans="1:63" s="11" customFormat="1" ht="22.8" customHeight="1">
      <c r="A131" s="11"/>
      <c r="B131" s="218"/>
      <c r="C131" s="219"/>
      <c r="D131" s="220" t="s">
        <v>73</v>
      </c>
      <c r="E131" s="252" t="s">
        <v>3052</v>
      </c>
      <c r="F131" s="252" t="s">
        <v>3053</v>
      </c>
      <c r="G131" s="219"/>
      <c r="H131" s="219"/>
      <c r="I131" s="222"/>
      <c r="J131" s="253">
        <f>BK131</f>
        <v>0</v>
      </c>
      <c r="K131" s="219"/>
      <c r="L131" s="224"/>
      <c r="M131" s="225"/>
      <c r="N131" s="226"/>
      <c r="O131" s="226"/>
      <c r="P131" s="227">
        <f>P132</f>
        <v>0</v>
      </c>
      <c r="Q131" s="226"/>
      <c r="R131" s="227">
        <f>R132</f>
        <v>0</v>
      </c>
      <c r="S131" s="226"/>
      <c r="T131" s="228">
        <f>T132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9" t="s">
        <v>401</v>
      </c>
      <c r="AT131" s="230" t="s">
        <v>73</v>
      </c>
      <c r="AU131" s="230" t="s">
        <v>81</v>
      </c>
      <c r="AY131" s="229" t="s">
        <v>194</v>
      </c>
      <c r="BK131" s="231">
        <f>BK132</f>
        <v>0</v>
      </c>
    </row>
    <row r="132" spans="1:65" s="2" customFormat="1" ht="16.5" customHeight="1">
      <c r="A132" s="35"/>
      <c r="B132" s="36"/>
      <c r="C132" s="232" t="s">
        <v>429</v>
      </c>
      <c r="D132" s="232" t="s">
        <v>408</v>
      </c>
      <c r="E132" s="233" t="s">
        <v>3054</v>
      </c>
      <c r="F132" s="234" t="s">
        <v>3055</v>
      </c>
      <c r="G132" s="235" t="s">
        <v>3047</v>
      </c>
      <c r="H132" s="236">
        <v>1</v>
      </c>
      <c r="I132" s="237"/>
      <c r="J132" s="238">
        <f>ROUND(I132*H132,2)</f>
        <v>0</v>
      </c>
      <c r="K132" s="239"/>
      <c r="L132" s="41"/>
      <c r="M132" s="254" t="s">
        <v>1</v>
      </c>
      <c r="N132" s="255" t="s">
        <v>39</v>
      </c>
      <c r="O132" s="244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81</v>
      </c>
      <c r="AT132" s="216" t="s">
        <v>408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3056</v>
      </c>
    </row>
    <row r="133" spans="1:31" s="2" customFormat="1" ht="6.95" customHeight="1">
      <c r="A133" s="35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41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168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653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 xml:space="preserve"> </v>
      </c>
      <c r="F17" s="35"/>
      <c r="G17" s="35"/>
      <c r="H17" s="35"/>
      <c r="I17" s="147" t="s">
        <v>26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32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ROUND(J122,2)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ROUND((SUM(BE122:BE143)),2)</f>
        <v>0</v>
      </c>
      <c r="G35" s="35"/>
      <c r="H35" s="35"/>
      <c r="I35" s="161">
        <v>0.21</v>
      </c>
      <c r="J35" s="160">
        <f>ROUND(((SUM(BE122:BE143))*I35),2)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ROUND((SUM(BF122:BF143)),2)</f>
        <v>0</v>
      </c>
      <c r="G36" s="35"/>
      <c r="H36" s="35"/>
      <c r="I36" s="161">
        <v>0.15</v>
      </c>
      <c r="J36" s="160">
        <f>ROUND(((SUM(BF122:BF143))*I36),2)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ROUND((SUM(BG122:BG143)),2)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ROUND((SUM(BH122:BH143)),2)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ROUND((SUM(BI122:BI143)),2)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168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02 - Zemní práce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 xml:space="preserve"> 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Pavel Pospíšil, DiS.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654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655</v>
      </c>
      <c r="E100" s="249"/>
      <c r="F100" s="249"/>
      <c r="G100" s="249"/>
      <c r="H100" s="249"/>
      <c r="I100" s="249"/>
      <c r="J100" s="250">
        <f>J124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177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80" t="str">
        <f>E7</f>
        <v>Oprava zabezpečovacího zařízení v žst. Dolní Lipka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18"/>
      <c r="C111" s="29" t="s">
        <v>167</v>
      </c>
      <c r="D111" s="19"/>
      <c r="E111" s="19"/>
      <c r="F111" s="19"/>
      <c r="G111" s="19"/>
      <c r="H111" s="19"/>
      <c r="I111" s="19"/>
      <c r="J111" s="19"/>
      <c r="K111" s="19"/>
      <c r="L111" s="17"/>
    </row>
    <row r="112" spans="1:31" s="2" customFormat="1" ht="16.5" customHeight="1">
      <c r="A112" s="35"/>
      <c r="B112" s="36"/>
      <c r="C112" s="37"/>
      <c r="D112" s="37"/>
      <c r="E112" s="180" t="s">
        <v>168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169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E11</f>
        <v>02 - Zemní práce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F14</f>
        <v xml:space="preserve"> </v>
      </c>
      <c r="G116" s="37"/>
      <c r="H116" s="37"/>
      <c r="I116" s="29" t="s">
        <v>22</v>
      </c>
      <c r="J116" s="76" t="str">
        <f>IF(J14="","",J14)</f>
        <v>14. 1. 2020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E17</f>
        <v xml:space="preserve"> </v>
      </c>
      <c r="G118" s="37"/>
      <c r="H118" s="37"/>
      <c r="I118" s="29" t="s">
        <v>29</v>
      </c>
      <c r="J118" s="33" t="str">
        <f>E23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IF(E20="","",E20)</f>
        <v>Vyplň údaj</v>
      </c>
      <c r="G119" s="37"/>
      <c r="H119" s="37"/>
      <c r="I119" s="29" t="s">
        <v>31</v>
      </c>
      <c r="J119" s="33" t="str">
        <f>E26</f>
        <v>Pavel Pospíšil, DiS.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91"/>
      <c r="B121" s="192"/>
      <c r="C121" s="193" t="s">
        <v>178</v>
      </c>
      <c r="D121" s="194" t="s">
        <v>59</v>
      </c>
      <c r="E121" s="194" t="s">
        <v>55</v>
      </c>
      <c r="F121" s="194" t="s">
        <v>56</v>
      </c>
      <c r="G121" s="194" t="s">
        <v>179</v>
      </c>
      <c r="H121" s="194" t="s">
        <v>180</v>
      </c>
      <c r="I121" s="194" t="s">
        <v>181</v>
      </c>
      <c r="J121" s="195" t="s">
        <v>173</v>
      </c>
      <c r="K121" s="196" t="s">
        <v>182</v>
      </c>
      <c r="L121" s="197"/>
      <c r="M121" s="97" t="s">
        <v>1</v>
      </c>
      <c r="N121" s="98" t="s">
        <v>38</v>
      </c>
      <c r="O121" s="98" t="s">
        <v>183</v>
      </c>
      <c r="P121" s="98" t="s">
        <v>184</v>
      </c>
      <c r="Q121" s="98" t="s">
        <v>185</v>
      </c>
      <c r="R121" s="98" t="s">
        <v>186</v>
      </c>
      <c r="S121" s="98" t="s">
        <v>187</v>
      </c>
      <c r="T121" s="99" t="s">
        <v>188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5"/>
      <c r="B122" s="36"/>
      <c r="C122" s="104" t="s">
        <v>189</v>
      </c>
      <c r="D122" s="37"/>
      <c r="E122" s="37"/>
      <c r="F122" s="37"/>
      <c r="G122" s="37"/>
      <c r="H122" s="37"/>
      <c r="I122" s="37"/>
      <c r="J122" s="198">
        <f>BK122</f>
        <v>0</v>
      </c>
      <c r="K122" s="37"/>
      <c r="L122" s="41"/>
      <c r="M122" s="100"/>
      <c r="N122" s="199"/>
      <c r="O122" s="101"/>
      <c r="P122" s="200">
        <f>P123</f>
        <v>0</v>
      </c>
      <c r="Q122" s="101"/>
      <c r="R122" s="200">
        <f>R123</f>
        <v>3.8530400000000005</v>
      </c>
      <c r="S122" s="101"/>
      <c r="T122" s="201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175</v>
      </c>
      <c r="BK122" s="202">
        <f>BK123</f>
        <v>0</v>
      </c>
    </row>
    <row r="123" spans="1:63" s="11" customFormat="1" ht="25.9" customHeight="1">
      <c r="A123" s="11"/>
      <c r="B123" s="218"/>
      <c r="C123" s="219"/>
      <c r="D123" s="220" t="s">
        <v>73</v>
      </c>
      <c r="E123" s="221" t="s">
        <v>190</v>
      </c>
      <c r="F123" s="221" t="s">
        <v>656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</f>
        <v>0</v>
      </c>
      <c r="Q123" s="226"/>
      <c r="R123" s="227">
        <f>R124</f>
        <v>3.8530400000000005</v>
      </c>
      <c r="S123" s="226"/>
      <c r="T123" s="228">
        <f>T124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29" t="s">
        <v>394</v>
      </c>
      <c r="AT123" s="230" t="s">
        <v>73</v>
      </c>
      <c r="AU123" s="230" t="s">
        <v>74</v>
      </c>
      <c r="AY123" s="229" t="s">
        <v>194</v>
      </c>
      <c r="BK123" s="231">
        <f>BK124</f>
        <v>0</v>
      </c>
    </row>
    <row r="124" spans="1:63" s="11" customFormat="1" ht="22.8" customHeight="1">
      <c r="A124" s="11"/>
      <c r="B124" s="218"/>
      <c r="C124" s="219"/>
      <c r="D124" s="220" t="s">
        <v>73</v>
      </c>
      <c r="E124" s="252" t="s">
        <v>657</v>
      </c>
      <c r="F124" s="252" t="s">
        <v>658</v>
      </c>
      <c r="G124" s="219"/>
      <c r="H124" s="219"/>
      <c r="I124" s="222"/>
      <c r="J124" s="253">
        <f>BK124</f>
        <v>0</v>
      </c>
      <c r="K124" s="219"/>
      <c r="L124" s="224"/>
      <c r="M124" s="225"/>
      <c r="N124" s="226"/>
      <c r="O124" s="226"/>
      <c r="P124" s="227">
        <f>SUM(P125:P143)</f>
        <v>0</v>
      </c>
      <c r="Q124" s="226"/>
      <c r="R124" s="227">
        <f>SUM(R125:R143)</f>
        <v>3.8530400000000005</v>
      </c>
      <c r="S124" s="226"/>
      <c r="T124" s="228">
        <f>SUM(T125:T143)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9" t="s">
        <v>394</v>
      </c>
      <c r="AT124" s="230" t="s">
        <v>73</v>
      </c>
      <c r="AU124" s="230" t="s">
        <v>81</v>
      </c>
      <c r="AY124" s="229" t="s">
        <v>194</v>
      </c>
      <c r="BK124" s="231">
        <f>SUM(BK125:BK143)</f>
        <v>0</v>
      </c>
    </row>
    <row r="125" spans="1:65" s="2" customFormat="1" ht="21.75" customHeight="1">
      <c r="A125" s="35"/>
      <c r="B125" s="36"/>
      <c r="C125" s="232" t="s">
        <v>81</v>
      </c>
      <c r="D125" s="232" t="s">
        <v>408</v>
      </c>
      <c r="E125" s="233" t="s">
        <v>659</v>
      </c>
      <c r="F125" s="234" t="s">
        <v>660</v>
      </c>
      <c r="G125" s="235" t="s">
        <v>661</v>
      </c>
      <c r="H125" s="236">
        <v>2.3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0.0088</v>
      </c>
      <c r="R125" s="214">
        <f>Q125*H125</f>
        <v>0.02024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81</v>
      </c>
      <c r="AT125" s="216" t="s">
        <v>408</v>
      </c>
      <c r="AU125" s="216" t="s">
        <v>83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81</v>
      </c>
      <c r="BM125" s="216" t="s">
        <v>662</v>
      </c>
    </row>
    <row r="126" spans="1:65" s="2" customFormat="1" ht="21.75" customHeight="1">
      <c r="A126" s="35"/>
      <c r="B126" s="36"/>
      <c r="C126" s="232" t="s">
        <v>83</v>
      </c>
      <c r="D126" s="232" t="s">
        <v>408</v>
      </c>
      <c r="E126" s="233" t="s">
        <v>663</v>
      </c>
      <c r="F126" s="234" t="s">
        <v>664</v>
      </c>
      <c r="G126" s="235" t="s">
        <v>665</v>
      </c>
      <c r="H126" s="236">
        <v>45</v>
      </c>
      <c r="I126" s="237"/>
      <c r="J126" s="238">
        <f>ROUND(I126*H126,2)</f>
        <v>0</v>
      </c>
      <c r="K126" s="239"/>
      <c r="L126" s="41"/>
      <c r="M126" s="240" t="s">
        <v>1</v>
      </c>
      <c r="N126" s="241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81</v>
      </c>
      <c r="AT126" s="216" t="s">
        <v>408</v>
      </c>
      <c r="AU126" s="216" t="s">
        <v>83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81</v>
      </c>
      <c r="BM126" s="216" t="s">
        <v>666</v>
      </c>
    </row>
    <row r="127" spans="1:65" s="2" customFormat="1" ht="21.75" customHeight="1">
      <c r="A127" s="35"/>
      <c r="B127" s="36"/>
      <c r="C127" s="232" t="s">
        <v>394</v>
      </c>
      <c r="D127" s="232" t="s">
        <v>408</v>
      </c>
      <c r="E127" s="233" t="s">
        <v>667</v>
      </c>
      <c r="F127" s="234" t="s">
        <v>668</v>
      </c>
      <c r="G127" s="235" t="s">
        <v>193</v>
      </c>
      <c r="H127" s="236">
        <v>380</v>
      </c>
      <c r="I127" s="237"/>
      <c r="J127" s="238">
        <f>ROUND(I127*H127,2)</f>
        <v>0</v>
      </c>
      <c r="K127" s="239"/>
      <c r="L127" s="41"/>
      <c r="M127" s="240" t="s">
        <v>1</v>
      </c>
      <c r="N127" s="241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81</v>
      </c>
      <c r="AT127" s="216" t="s">
        <v>408</v>
      </c>
      <c r="AU127" s="216" t="s">
        <v>83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81</v>
      </c>
      <c r="BM127" s="216" t="s">
        <v>669</v>
      </c>
    </row>
    <row r="128" spans="1:65" s="2" customFormat="1" ht="21.75" customHeight="1">
      <c r="A128" s="35"/>
      <c r="B128" s="36"/>
      <c r="C128" s="232" t="s">
        <v>201</v>
      </c>
      <c r="D128" s="232" t="s">
        <v>408</v>
      </c>
      <c r="E128" s="233" t="s">
        <v>670</v>
      </c>
      <c r="F128" s="234" t="s">
        <v>671</v>
      </c>
      <c r="G128" s="235" t="s">
        <v>193</v>
      </c>
      <c r="H128" s="236">
        <v>1430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81</v>
      </c>
      <c r="AT128" s="216" t="s">
        <v>408</v>
      </c>
      <c r="AU128" s="216" t="s">
        <v>83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81</v>
      </c>
      <c r="BM128" s="216" t="s">
        <v>672</v>
      </c>
    </row>
    <row r="129" spans="1:65" s="2" customFormat="1" ht="21.75" customHeight="1">
      <c r="A129" s="35"/>
      <c r="B129" s="36"/>
      <c r="C129" s="203" t="s">
        <v>401</v>
      </c>
      <c r="D129" s="203" t="s">
        <v>190</v>
      </c>
      <c r="E129" s="204" t="s">
        <v>673</v>
      </c>
      <c r="F129" s="205" t="s">
        <v>674</v>
      </c>
      <c r="G129" s="206" t="s">
        <v>193</v>
      </c>
      <c r="H129" s="207">
        <v>755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0.0037</v>
      </c>
      <c r="R129" s="214">
        <f>Q129*H129</f>
        <v>2.7935000000000003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83</v>
      </c>
      <c r="AT129" s="216" t="s">
        <v>190</v>
      </c>
      <c r="AU129" s="216" t="s">
        <v>83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81</v>
      </c>
      <c r="BM129" s="216" t="s">
        <v>675</v>
      </c>
    </row>
    <row r="130" spans="1:65" s="2" customFormat="1" ht="16.5" customHeight="1">
      <c r="A130" s="35"/>
      <c r="B130" s="36"/>
      <c r="C130" s="203" t="s">
        <v>414</v>
      </c>
      <c r="D130" s="203" t="s">
        <v>190</v>
      </c>
      <c r="E130" s="204" t="s">
        <v>676</v>
      </c>
      <c r="F130" s="205" t="s">
        <v>677</v>
      </c>
      <c r="G130" s="206" t="s">
        <v>287</v>
      </c>
      <c r="H130" s="207">
        <v>520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0.0003</v>
      </c>
      <c r="R130" s="214">
        <f>Q130*H130</f>
        <v>0.156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83</v>
      </c>
      <c r="AT130" s="216" t="s">
        <v>190</v>
      </c>
      <c r="AU130" s="216" t="s">
        <v>83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81</v>
      </c>
      <c r="BM130" s="216" t="s">
        <v>678</v>
      </c>
    </row>
    <row r="131" spans="1:65" s="2" customFormat="1" ht="16.5" customHeight="1">
      <c r="A131" s="35"/>
      <c r="B131" s="36"/>
      <c r="C131" s="203" t="s">
        <v>418</v>
      </c>
      <c r="D131" s="203" t="s">
        <v>190</v>
      </c>
      <c r="E131" s="204" t="s">
        <v>679</v>
      </c>
      <c r="F131" s="205" t="s">
        <v>680</v>
      </c>
      <c r="G131" s="206" t="s">
        <v>193</v>
      </c>
      <c r="H131" s="207">
        <v>120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0.0055</v>
      </c>
      <c r="R131" s="214">
        <f>Q131*H131</f>
        <v>0.6599999999999999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83</v>
      </c>
      <c r="AT131" s="216" t="s">
        <v>190</v>
      </c>
      <c r="AU131" s="216" t="s">
        <v>83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81</v>
      </c>
      <c r="BM131" s="216" t="s">
        <v>681</v>
      </c>
    </row>
    <row r="132" spans="1:65" s="2" customFormat="1" ht="16.5" customHeight="1">
      <c r="A132" s="35"/>
      <c r="B132" s="36"/>
      <c r="C132" s="203" t="s">
        <v>200</v>
      </c>
      <c r="D132" s="203" t="s">
        <v>190</v>
      </c>
      <c r="E132" s="204" t="s">
        <v>682</v>
      </c>
      <c r="F132" s="205" t="s">
        <v>683</v>
      </c>
      <c r="G132" s="206" t="s">
        <v>287</v>
      </c>
      <c r="H132" s="207">
        <v>170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0.00044</v>
      </c>
      <c r="R132" s="214">
        <f>Q132*H132</f>
        <v>0.0748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83</v>
      </c>
      <c r="AT132" s="216" t="s">
        <v>190</v>
      </c>
      <c r="AU132" s="216" t="s">
        <v>83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81</v>
      </c>
      <c r="BM132" s="216" t="s">
        <v>684</v>
      </c>
    </row>
    <row r="133" spans="1:65" s="2" customFormat="1" ht="21.75" customHeight="1">
      <c r="A133" s="35"/>
      <c r="B133" s="36"/>
      <c r="C133" s="232" t="s">
        <v>591</v>
      </c>
      <c r="D133" s="232" t="s">
        <v>408</v>
      </c>
      <c r="E133" s="233" t="s">
        <v>685</v>
      </c>
      <c r="F133" s="234" t="s">
        <v>686</v>
      </c>
      <c r="G133" s="235" t="s">
        <v>193</v>
      </c>
      <c r="H133" s="236">
        <v>260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634</v>
      </c>
      <c r="AT133" s="216" t="s">
        <v>408</v>
      </c>
      <c r="AU133" s="216" t="s">
        <v>83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634</v>
      </c>
      <c r="BM133" s="216" t="s">
        <v>687</v>
      </c>
    </row>
    <row r="134" spans="1:65" s="2" customFormat="1" ht="21.75" customHeight="1">
      <c r="A134" s="35"/>
      <c r="B134" s="36"/>
      <c r="C134" s="232" t="s">
        <v>587</v>
      </c>
      <c r="D134" s="232" t="s">
        <v>408</v>
      </c>
      <c r="E134" s="233" t="s">
        <v>688</v>
      </c>
      <c r="F134" s="234" t="s">
        <v>689</v>
      </c>
      <c r="G134" s="235" t="s">
        <v>193</v>
      </c>
      <c r="H134" s="236">
        <v>220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634</v>
      </c>
      <c r="AT134" s="216" t="s">
        <v>408</v>
      </c>
      <c r="AU134" s="216" t="s">
        <v>83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634</v>
      </c>
      <c r="BM134" s="216" t="s">
        <v>690</v>
      </c>
    </row>
    <row r="135" spans="1:65" s="2" customFormat="1" ht="21.75" customHeight="1">
      <c r="A135" s="35"/>
      <c r="B135" s="36"/>
      <c r="C135" s="232" t="s">
        <v>429</v>
      </c>
      <c r="D135" s="232" t="s">
        <v>408</v>
      </c>
      <c r="E135" s="233" t="s">
        <v>691</v>
      </c>
      <c r="F135" s="234" t="s">
        <v>692</v>
      </c>
      <c r="G135" s="235" t="s">
        <v>193</v>
      </c>
      <c r="H135" s="236">
        <v>54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634</v>
      </c>
      <c r="AT135" s="216" t="s">
        <v>408</v>
      </c>
      <c r="AU135" s="216" t="s">
        <v>83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634</v>
      </c>
      <c r="BM135" s="216" t="s">
        <v>693</v>
      </c>
    </row>
    <row r="136" spans="1:65" s="2" customFormat="1" ht="21.75" customHeight="1">
      <c r="A136" s="35"/>
      <c r="B136" s="36"/>
      <c r="C136" s="232" t="s">
        <v>433</v>
      </c>
      <c r="D136" s="232" t="s">
        <v>408</v>
      </c>
      <c r="E136" s="233" t="s">
        <v>694</v>
      </c>
      <c r="F136" s="234" t="s">
        <v>695</v>
      </c>
      <c r="G136" s="235" t="s">
        <v>193</v>
      </c>
      <c r="H136" s="236">
        <v>70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81</v>
      </c>
      <c r="AT136" s="216" t="s">
        <v>408</v>
      </c>
      <c r="AU136" s="216" t="s">
        <v>83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81</v>
      </c>
      <c r="BM136" s="216" t="s">
        <v>696</v>
      </c>
    </row>
    <row r="137" spans="1:65" s="2" customFormat="1" ht="16.5" customHeight="1">
      <c r="A137" s="35"/>
      <c r="B137" s="36"/>
      <c r="C137" s="232" t="s">
        <v>437</v>
      </c>
      <c r="D137" s="232" t="s">
        <v>408</v>
      </c>
      <c r="E137" s="233" t="s">
        <v>697</v>
      </c>
      <c r="F137" s="234" t="s">
        <v>698</v>
      </c>
      <c r="G137" s="235" t="s">
        <v>193</v>
      </c>
      <c r="H137" s="236">
        <v>1650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9E-05</v>
      </c>
      <c r="R137" s="214">
        <f>Q137*H137</f>
        <v>0.14850000000000002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81</v>
      </c>
      <c r="AT137" s="216" t="s">
        <v>408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81</v>
      </c>
      <c r="BM137" s="216" t="s">
        <v>699</v>
      </c>
    </row>
    <row r="138" spans="1:65" s="2" customFormat="1" ht="21.75" customHeight="1">
      <c r="A138" s="35"/>
      <c r="B138" s="36"/>
      <c r="C138" s="232" t="s">
        <v>441</v>
      </c>
      <c r="D138" s="232" t="s">
        <v>408</v>
      </c>
      <c r="E138" s="233" t="s">
        <v>700</v>
      </c>
      <c r="F138" s="234" t="s">
        <v>701</v>
      </c>
      <c r="G138" s="235" t="s">
        <v>193</v>
      </c>
      <c r="H138" s="236">
        <v>380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81</v>
      </c>
      <c r="AT138" s="216" t="s">
        <v>408</v>
      </c>
      <c r="AU138" s="216" t="s">
        <v>83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81</v>
      </c>
      <c r="BM138" s="216" t="s">
        <v>702</v>
      </c>
    </row>
    <row r="139" spans="1:65" s="2" customFormat="1" ht="21.75" customHeight="1">
      <c r="A139" s="35"/>
      <c r="B139" s="36"/>
      <c r="C139" s="232" t="s">
        <v>488</v>
      </c>
      <c r="D139" s="232" t="s">
        <v>408</v>
      </c>
      <c r="E139" s="233" t="s">
        <v>703</v>
      </c>
      <c r="F139" s="234" t="s">
        <v>704</v>
      </c>
      <c r="G139" s="235" t="s">
        <v>193</v>
      </c>
      <c r="H139" s="236">
        <v>1430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81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81</v>
      </c>
      <c r="BM139" s="216" t="s">
        <v>705</v>
      </c>
    </row>
    <row r="140" spans="1:65" s="2" customFormat="1" ht="21.75" customHeight="1">
      <c r="A140" s="35"/>
      <c r="B140" s="36"/>
      <c r="C140" s="232" t="s">
        <v>595</v>
      </c>
      <c r="D140" s="232" t="s">
        <v>408</v>
      </c>
      <c r="E140" s="233" t="s">
        <v>706</v>
      </c>
      <c r="F140" s="234" t="s">
        <v>707</v>
      </c>
      <c r="G140" s="235" t="s">
        <v>193</v>
      </c>
      <c r="H140" s="236">
        <v>260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634</v>
      </c>
      <c r="AT140" s="216" t="s">
        <v>408</v>
      </c>
      <c r="AU140" s="216" t="s">
        <v>83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634</v>
      </c>
      <c r="BM140" s="216" t="s">
        <v>708</v>
      </c>
    </row>
    <row r="141" spans="1:65" s="2" customFormat="1" ht="21.75" customHeight="1">
      <c r="A141" s="35"/>
      <c r="B141" s="36"/>
      <c r="C141" s="232" t="s">
        <v>599</v>
      </c>
      <c r="D141" s="232" t="s">
        <v>408</v>
      </c>
      <c r="E141" s="233" t="s">
        <v>709</v>
      </c>
      <c r="F141" s="234" t="s">
        <v>710</v>
      </c>
      <c r="G141" s="235" t="s">
        <v>193</v>
      </c>
      <c r="H141" s="236">
        <v>220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634</v>
      </c>
      <c r="AT141" s="216" t="s">
        <v>408</v>
      </c>
      <c r="AU141" s="216" t="s">
        <v>83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634</v>
      </c>
      <c r="BM141" s="216" t="s">
        <v>711</v>
      </c>
    </row>
    <row r="142" spans="1:65" s="2" customFormat="1" ht="21.75" customHeight="1">
      <c r="A142" s="35"/>
      <c r="B142" s="36"/>
      <c r="C142" s="232" t="s">
        <v>8</v>
      </c>
      <c r="D142" s="232" t="s">
        <v>408</v>
      </c>
      <c r="E142" s="233" t="s">
        <v>712</v>
      </c>
      <c r="F142" s="234" t="s">
        <v>713</v>
      </c>
      <c r="G142" s="235" t="s">
        <v>714</v>
      </c>
      <c r="H142" s="236">
        <v>1350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81</v>
      </c>
      <c r="AT142" s="216" t="s">
        <v>408</v>
      </c>
      <c r="AU142" s="216" t="s">
        <v>83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81</v>
      </c>
      <c r="BM142" s="216" t="s">
        <v>715</v>
      </c>
    </row>
    <row r="143" spans="1:65" s="2" customFormat="1" ht="16.5" customHeight="1">
      <c r="A143" s="35"/>
      <c r="B143" s="36"/>
      <c r="C143" s="232" t="s">
        <v>7</v>
      </c>
      <c r="D143" s="232" t="s">
        <v>408</v>
      </c>
      <c r="E143" s="233" t="s">
        <v>489</v>
      </c>
      <c r="F143" s="234" t="s">
        <v>716</v>
      </c>
      <c r="G143" s="235" t="s">
        <v>287</v>
      </c>
      <c r="H143" s="236">
        <v>1</v>
      </c>
      <c r="I143" s="237"/>
      <c r="J143" s="238">
        <f>ROUND(I143*H143,2)</f>
        <v>0</v>
      </c>
      <c r="K143" s="239"/>
      <c r="L143" s="41"/>
      <c r="M143" s="254" t="s">
        <v>1</v>
      </c>
      <c r="N143" s="255" t="s">
        <v>39</v>
      </c>
      <c r="O143" s="244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81</v>
      </c>
      <c r="AT143" s="216" t="s">
        <v>408</v>
      </c>
      <c r="AU143" s="216" t="s">
        <v>83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81</v>
      </c>
      <c r="BM143" s="216" t="s">
        <v>717</v>
      </c>
    </row>
    <row r="144" spans="1:31" s="2" customFormat="1" ht="6.95" customHeight="1">
      <c r="A144" s="35"/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41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password="CC35" sheet="1" objects="1" scenarios="1" formatColumns="0" formatRows="0" autoFilter="0"/>
  <autoFilter ref="C121:K1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2:12" s="1" customFormat="1" ht="12" customHeight="1">
      <c r="B8" s="17"/>
      <c r="D8" s="147" t="s">
        <v>167</v>
      </c>
      <c r="L8" s="17"/>
    </row>
    <row r="9" spans="1:31" s="2" customFormat="1" ht="16.5" customHeight="1">
      <c r="A9" s="35"/>
      <c r="B9" s="41"/>
      <c r="C9" s="35"/>
      <c r="D9" s="35"/>
      <c r="E9" s="148" t="s">
        <v>168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169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718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14. 1. 2020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 xml:space="preserve"> </v>
      </c>
      <c r="F17" s="35"/>
      <c r="G17" s="35"/>
      <c r="H17" s="35"/>
      <c r="I17" s="147" t="s">
        <v>26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27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26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29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 xml:space="preserve"> </v>
      </c>
      <c r="F23" s="35"/>
      <c r="G23" s="35"/>
      <c r="H23" s="35"/>
      <c r="I23" s="147" t="s">
        <v>26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31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32</v>
      </c>
      <c r="F26" s="35"/>
      <c r="G26" s="35"/>
      <c r="H26" s="35"/>
      <c r="I26" s="147" t="s">
        <v>26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34</v>
      </c>
      <c r="E32" s="35"/>
      <c r="F32" s="35"/>
      <c r="G32" s="35"/>
      <c r="H32" s="35"/>
      <c r="I32" s="35"/>
      <c r="J32" s="157">
        <f>ROUND(J123,2)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36</v>
      </c>
      <c r="G34" s="35"/>
      <c r="H34" s="35"/>
      <c r="I34" s="158" t="s">
        <v>35</v>
      </c>
      <c r="J34" s="158" t="s">
        <v>37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38</v>
      </c>
      <c r="E35" s="147" t="s">
        <v>39</v>
      </c>
      <c r="F35" s="160">
        <f>ROUND((SUM(BE123:BE139)),2)</f>
        <v>0</v>
      </c>
      <c r="G35" s="35"/>
      <c r="H35" s="35"/>
      <c r="I35" s="161">
        <v>0.21</v>
      </c>
      <c r="J35" s="160">
        <f>ROUND(((SUM(BE123:BE139))*I35),2)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40</v>
      </c>
      <c r="F36" s="160">
        <f>ROUND((SUM(BF123:BF139)),2)</f>
        <v>0</v>
      </c>
      <c r="G36" s="35"/>
      <c r="H36" s="35"/>
      <c r="I36" s="161">
        <v>0.15</v>
      </c>
      <c r="J36" s="160">
        <f>ROUND(((SUM(BF123:BF139))*I36),2)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41</v>
      </c>
      <c r="F37" s="160">
        <f>ROUND((SUM(BG123:BG139)),2)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42</v>
      </c>
      <c r="F38" s="160">
        <f>ROUND((SUM(BH123:BH139)),2)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43</v>
      </c>
      <c r="F39" s="160">
        <f>ROUND((SUM(BI123:BI139)),2)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44</v>
      </c>
      <c r="E41" s="164"/>
      <c r="F41" s="164"/>
      <c r="G41" s="165" t="s">
        <v>45</v>
      </c>
      <c r="H41" s="166" t="s">
        <v>46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167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168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169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03 - Klimatizace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14. 1. 2020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 xml:space="preserve"> </v>
      </c>
      <c r="G93" s="37"/>
      <c r="H93" s="37"/>
      <c r="I93" s="29" t="s">
        <v>29</v>
      </c>
      <c r="J93" s="33" t="str">
        <f>E23</f>
        <v xml:space="preserve"> 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Pavel Pospíšil, DiS.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172</v>
      </c>
      <c r="D96" s="182"/>
      <c r="E96" s="182"/>
      <c r="F96" s="182"/>
      <c r="G96" s="182"/>
      <c r="H96" s="182"/>
      <c r="I96" s="182"/>
      <c r="J96" s="183" t="s">
        <v>173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174</v>
      </c>
      <c r="D98" s="37"/>
      <c r="E98" s="37"/>
      <c r="F98" s="37"/>
      <c r="G98" s="37"/>
      <c r="H98" s="37"/>
      <c r="I98" s="37"/>
      <c r="J98" s="107">
        <f>J123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175</v>
      </c>
    </row>
    <row r="99" spans="1:31" s="9" customFormat="1" ht="24.95" customHeight="1">
      <c r="A99" s="9"/>
      <c r="B99" s="185"/>
      <c r="C99" s="186"/>
      <c r="D99" s="187" t="s">
        <v>719</v>
      </c>
      <c r="E99" s="188"/>
      <c r="F99" s="188"/>
      <c r="G99" s="188"/>
      <c r="H99" s="188"/>
      <c r="I99" s="188"/>
      <c r="J99" s="189">
        <f>J124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47"/>
      <c r="C100" s="130"/>
      <c r="D100" s="248" t="s">
        <v>720</v>
      </c>
      <c r="E100" s="249"/>
      <c r="F100" s="249"/>
      <c r="G100" s="249"/>
      <c r="H100" s="249"/>
      <c r="I100" s="249"/>
      <c r="J100" s="250">
        <f>J136</f>
        <v>0</v>
      </c>
      <c r="K100" s="130"/>
      <c r="L100" s="25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7"/>
      <c r="C101" s="130"/>
      <c r="D101" s="248" t="s">
        <v>721</v>
      </c>
      <c r="E101" s="249"/>
      <c r="F101" s="249"/>
      <c r="G101" s="249"/>
      <c r="H101" s="249"/>
      <c r="I101" s="249"/>
      <c r="J101" s="250">
        <f>J138</f>
        <v>0</v>
      </c>
      <c r="K101" s="130"/>
      <c r="L101" s="25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177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80" t="str">
        <f>E7</f>
        <v>Oprava zabezpečovacího zařízení v žst. Dolní Lipka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18"/>
      <c r="C112" s="29" t="s">
        <v>167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5"/>
      <c r="B113" s="36"/>
      <c r="C113" s="37"/>
      <c r="D113" s="37"/>
      <c r="E113" s="180" t="s">
        <v>168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169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E11</f>
        <v>03 - Klimatizace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F14</f>
        <v xml:space="preserve"> </v>
      </c>
      <c r="G117" s="37"/>
      <c r="H117" s="37"/>
      <c r="I117" s="29" t="s">
        <v>22</v>
      </c>
      <c r="J117" s="76" t="str">
        <f>IF(J14="","",J14)</f>
        <v>14. 1. 2020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E17</f>
        <v xml:space="preserve"> </v>
      </c>
      <c r="G119" s="37"/>
      <c r="H119" s="37"/>
      <c r="I119" s="29" t="s">
        <v>29</v>
      </c>
      <c r="J119" s="33" t="str">
        <f>E23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IF(E20="","",E20)</f>
        <v>Vyplň údaj</v>
      </c>
      <c r="G120" s="37"/>
      <c r="H120" s="37"/>
      <c r="I120" s="29" t="s">
        <v>31</v>
      </c>
      <c r="J120" s="33" t="str">
        <f>E26</f>
        <v>Pavel Pospíšil, DiS.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91"/>
      <c r="B122" s="192"/>
      <c r="C122" s="193" t="s">
        <v>178</v>
      </c>
      <c r="D122" s="194" t="s">
        <v>59</v>
      </c>
      <c r="E122" s="194" t="s">
        <v>55</v>
      </c>
      <c r="F122" s="194" t="s">
        <v>56</v>
      </c>
      <c r="G122" s="194" t="s">
        <v>179</v>
      </c>
      <c r="H122" s="194" t="s">
        <v>180</v>
      </c>
      <c r="I122" s="194" t="s">
        <v>181</v>
      </c>
      <c r="J122" s="195" t="s">
        <v>173</v>
      </c>
      <c r="K122" s="196" t="s">
        <v>182</v>
      </c>
      <c r="L122" s="197"/>
      <c r="M122" s="97" t="s">
        <v>1</v>
      </c>
      <c r="N122" s="98" t="s">
        <v>38</v>
      </c>
      <c r="O122" s="98" t="s">
        <v>183</v>
      </c>
      <c r="P122" s="98" t="s">
        <v>184</v>
      </c>
      <c r="Q122" s="98" t="s">
        <v>185</v>
      </c>
      <c r="R122" s="98" t="s">
        <v>186</v>
      </c>
      <c r="S122" s="98" t="s">
        <v>187</v>
      </c>
      <c r="T122" s="99" t="s">
        <v>188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5"/>
      <c r="B123" s="36"/>
      <c r="C123" s="104" t="s">
        <v>189</v>
      </c>
      <c r="D123" s="37"/>
      <c r="E123" s="37"/>
      <c r="F123" s="37"/>
      <c r="G123" s="37"/>
      <c r="H123" s="37"/>
      <c r="I123" s="37"/>
      <c r="J123" s="198">
        <f>BK123</f>
        <v>0</v>
      </c>
      <c r="K123" s="37"/>
      <c r="L123" s="41"/>
      <c r="M123" s="100"/>
      <c r="N123" s="199"/>
      <c r="O123" s="101"/>
      <c r="P123" s="200">
        <f>P124</f>
        <v>0</v>
      </c>
      <c r="Q123" s="101"/>
      <c r="R123" s="200">
        <f>R124</f>
        <v>0</v>
      </c>
      <c r="S123" s="101"/>
      <c r="T123" s="201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175</v>
      </c>
      <c r="BK123" s="202">
        <f>BK124</f>
        <v>0</v>
      </c>
    </row>
    <row r="124" spans="1:63" s="11" customFormat="1" ht="25.9" customHeight="1">
      <c r="A124" s="11"/>
      <c r="B124" s="218"/>
      <c r="C124" s="219"/>
      <c r="D124" s="220" t="s">
        <v>73</v>
      </c>
      <c r="E124" s="221" t="s">
        <v>722</v>
      </c>
      <c r="F124" s="221" t="s">
        <v>93</v>
      </c>
      <c r="G124" s="219"/>
      <c r="H124" s="219"/>
      <c r="I124" s="222"/>
      <c r="J124" s="223">
        <f>BK124</f>
        <v>0</v>
      </c>
      <c r="K124" s="219"/>
      <c r="L124" s="224"/>
      <c r="M124" s="225"/>
      <c r="N124" s="226"/>
      <c r="O124" s="226"/>
      <c r="P124" s="227">
        <f>P125+SUM(P126:P136)+P138</f>
        <v>0</v>
      </c>
      <c r="Q124" s="226"/>
      <c r="R124" s="227">
        <f>R125+SUM(R126:R136)+R138</f>
        <v>0</v>
      </c>
      <c r="S124" s="226"/>
      <c r="T124" s="228">
        <f>T125+SUM(T126:T136)+T138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9" t="s">
        <v>81</v>
      </c>
      <c r="AT124" s="230" t="s">
        <v>73</v>
      </c>
      <c r="AU124" s="230" t="s">
        <v>74</v>
      </c>
      <c r="AY124" s="229" t="s">
        <v>194</v>
      </c>
      <c r="BK124" s="231">
        <f>BK125+SUM(BK126:BK136)+BK138</f>
        <v>0</v>
      </c>
    </row>
    <row r="125" spans="1:65" s="2" customFormat="1" ht="21.75" customHeight="1">
      <c r="A125" s="35"/>
      <c r="B125" s="36"/>
      <c r="C125" s="203" t="s">
        <v>81</v>
      </c>
      <c r="D125" s="203" t="s">
        <v>190</v>
      </c>
      <c r="E125" s="204" t="s">
        <v>723</v>
      </c>
      <c r="F125" s="205" t="s">
        <v>724</v>
      </c>
      <c r="G125" s="206" t="s">
        <v>287</v>
      </c>
      <c r="H125" s="207">
        <v>2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725</v>
      </c>
    </row>
    <row r="126" spans="1:65" s="2" customFormat="1" ht="16.5" customHeight="1">
      <c r="A126" s="35"/>
      <c r="B126" s="36"/>
      <c r="C126" s="203" t="s">
        <v>83</v>
      </c>
      <c r="D126" s="203" t="s">
        <v>190</v>
      </c>
      <c r="E126" s="204" t="s">
        <v>726</v>
      </c>
      <c r="F126" s="205" t="s">
        <v>727</v>
      </c>
      <c r="G126" s="206" t="s">
        <v>287</v>
      </c>
      <c r="H126" s="207">
        <v>2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81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728</v>
      </c>
    </row>
    <row r="127" spans="1:65" s="2" customFormat="1" ht="44.25" customHeight="1">
      <c r="A127" s="35"/>
      <c r="B127" s="36"/>
      <c r="C127" s="203" t="s">
        <v>394</v>
      </c>
      <c r="D127" s="203" t="s">
        <v>190</v>
      </c>
      <c r="E127" s="204" t="s">
        <v>729</v>
      </c>
      <c r="F127" s="205" t="s">
        <v>730</v>
      </c>
      <c r="G127" s="206" t="s">
        <v>287</v>
      </c>
      <c r="H127" s="207">
        <v>2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731</v>
      </c>
    </row>
    <row r="128" spans="1:65" s="2" customFormat="1" ht="21.75" customHeight="1">
      <c r="A128" s="35"/>
      <c r="B128" s="36"/>
      <c r="C128" s="203" t="s">
        <v>201</v>
      </c>
      <c r="D128" s="203" t="s">
        <v>190</v>
      </c>
      <c r="E128" s="204" t="s">
        <v>732</v>
      </c>
      <c r="F128" s="205" t="s">
        <v>733</v>
      </c>
      <c r="G128" s="206" t="s">
        <v>287</v>
      </c>
      <c r="H128" s="207">
        <v>2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734</v>
      </c>
    </row>
    <row r="129" spans="1:65" s="2" customFormat="1" ht="16.5" customHeight="1">
      <c r="A129" s="35"/>
      <c r="B129" s="36"/>
      <c r="C129" s="203" t="s">
        <v>401</v>
      </c>
      <c r="D129" s="203" t="s">
        <v>190</v>
      </c>
      <c r="E129" s="204" t="s">
        <v>735</v>
      </c>
      <c r="F129" s="205" t="s">
        <v>736</v>
      </c>
      <c r="G129" s="206" t="s">
        <v>737</v>
      </c>
      <c r="H129" s="207">
        <v>10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738</v>
      </c>
    </row>
    <row r="130" spans="1:65" s="2" customFormat="1" ht="16.5" customHeight="1">
      <c r="A130" s="35"/>
      <c r="B130" s="36"/>
      <c r="C130" s="203" t="s">
        <v>414</v>
      </c>
      <c r="D130" s="203" t="s">
        <v>190</v>
      </c>
      <c r="E130" s="204" t="s">
        <v>739</v>
      </c>
      <c r="F130" s="205" t="s">
        <v>740</v>
      </c>
      <c r="G130" s="206" t="s">
        <v>741</v>
      </c>
      <c r="H130" s="207">
        <v>10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200</v>
      </c>
      <c r="AT130" s="216" t="s">
        <v>190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742</v>
      </c>
    </row>
    <row r="131" spans="1:65" s="2" customFormat="1" ht="16.5" customHeight="1">
      <c r="A131" s="35"/>
      <c r="B131" s="36"/>
      <c r="C131" s="203" t="s">
        <v>418</v>
      </c>
      <c r="D131" s="203" t="s">
        <v>190</v>
      </c>
      <c r="E131" s="204" t="s">
        <v>743</v>
      </c>
      <c r="F131" s="205" t="s">
        <v>744</v>
      </c>
      <c r="G131" s="206" t="s">
        <v>287</v>
      </c>
      <c r="H131" s="207">
        <v>2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200</v>
      </c>
      <c r="AT131" s="216" t="s">
        <v>190</v>
      </c>
      <c r="AU131" s="216" t="s">
        <v>81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745</v>
      </c>
    </row>
    <row r="132" spans="1:65" s="2" customFormat="1" ht="33" customHeight="1">
      <c r="A132" s="35"/>
      <c r="B132" s="36"/>
      <c r="C132" s="203" t="s">
        <v>200</v>
      </c>
      <c r="D132" s="203" t="s">
        <v>190</v>
      </c>
      <c r="E132" s="204" t="s">
        <v>746</v>
      </c>
      <c r="F132" s="205" t="s">
        <v>747</v>
      </c>
      <c r="G132" s="206" t="s">
        <v>287</v>
      </c>
      <c r="H132" s="207">
        <v>2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200</v>
      </c>
      <c r="AT132" s="216" t="s">
        <v>190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748</v>
      </c>
    </row>
    <row r="133" spans="1:65" s="2" customFormat="1" ht="33" customHeight="1">
      <c r="A133" s="35"/>
      <c r="B133" s="36"/>
      <c r="C133" s="203" t="s">
        <v>425</v>
      </c>
      <c r="D133" s="203" t="s">
        <v>190</v>
      </c>
      <c r="E133" s="204" t="s">
        <v>749</v>
      </c>
      <c r="F133" s="205" t="s">
        <v>750</v>
      </c>
      <c r="G133" s="206" t="s">
        <v>287</v>
      </c>
      <c r="H133" s="207">
        <v>2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200</v>
      </c>
      <c r="AT133" s="216" t="s">
        <v>190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751</v>
      </c>
    </row>
    <row r="134" spans="1:65" s="2" customFormat="1" ht="16.5" customHeight="1">
      <c r="A134" s="35"/>
      <c r="B134" s="36"/>
      <c r="C134" s="203" t="s">
        <v>429</v>
      </c>
      <c r="D134" s="203" t="s">
        <v>190</v>
      </c>
      <c r="E134" s="204" t="s">
        <v>752</v>
      </c>
      <c r="F134" s="205" t="s">
        <v>753</v>
      </c>
      <c r="G134" s="206" t="s">
        <v>287</v>
      </c>
      <c r="H134" s="207">
        <v>1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200</v>
      </c>
      <c r="AT134" s="216" t="s">
        <v>190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754</v>
      </c>
    </row>
    <row r="135" spans="1:65" s="2" customFormat="1" ht="16.5" customHeight="1">
      <c r="A135" s="35"/>
      <c r="B135" s="36"/>
      <c r="C135" s="232" t="s">
        <v>433</v>
      </c>
      <c r="D135" s="232" t="s">
        <v>408</v>
      </c>
      <c r="E135" s="233" t="s">
        <v>755</v>
      </c>
      <c r="F135" s="234" t="s">
        <v>756</v>
      </c>
      <c r="G135" s="235" t="s">
        <v>287</v>
      </c>
      <c r="H135" s="236">
        <v>2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201</v>
      </c>
      <c r="AT135" s="216" t="s">
        <v>408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757</v>
      </c>
    </row>
    <row r="136" spans="1:63" s="11" customFormat="1" ht="22.8" customHeight="1">
      <c r="A136" s="11"/>
      <c r="B136" s="218"/>
      <c r="C136" s="219"/>
      <c r="D136" s="220" t="s">
        <v>73</v>
      </c>
      <c r="E136" s="252" t="s">
        <v>758</v>
      </c>
      <c r="F136" s="252" t="s">
        <v>759</v>
      </c>
      <c r="G136" s="219"/>
      <c r="H136" s="219"/>
      <c r="I136" s="222"/>
      <c r="J136" s="25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</v>
      </c>
      <c r="S136" s="226"/>
      <c r="T136" s="228">
        <f>T137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29" t="s">
        <v>81</v>
      </c>
      <c r="AT136" s="230" t="s">
        <v>73</v>
      </c>
      <c r="AU136" s="230" t="s">
        <v>81</v>
      </c>
      <c r="AY136" s="229" t="s">
        <v>194</v>
      </c>
      <c r="BK136" s="231">
        <f>BK137</f>
        <v>0</v>
      </c>
    </row>
    <row r="137" spans="1:65" s="2" customFormat="1" ht="16.5" customHeight="1">
      <c r="A137" s="35"/>
      <c r="B137" s="36"/>
      <c r="C137" s="232" t="s">
        <v>437</v>
      </c>
      <c r="D137" s="232" t="s">
        <v>408</v>
      </c>
      <c r="E137" s="233" t="s">
        <v>760</v>
      </c>
      <c r="F137" s="234" t="s">
        <v>761</v>
      </c>
      <c r="G137" s="235" t="s">
        <v>287</v>
      </c>
      <c r="H137" s="236">
        <v>2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83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762</v>
      </c>
    </row>
    <row r="138" spans="1:63" s="11" customFormat="1" ht="22.8" customHeight="1">
      <c r="A138" s="11"/>
      <c r="B138" s="218"/>
      <c r="C138" s="219"/>
      <c r="D138" s="220" t="s">
        <v>73</v>
      </c>
      <c r="E138" s="252" t="s">
        <v>763</v>
      </c>
      <c r="F138" s="252" t="s">
        <v>764</v>
      </c>
      <c r="G138" s="219"/>
      <c r="H138" s="219"/>
      <c r="I138" s="222"/>
      <c r="J138" s="25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29" t="s">
        <v>81</v>
      </c>
      <c r="AT138" s="230" t="s">
        <v>73</v>
      </c>
      <c r="AU138" s="230" t="s">
        <v>81</v>
      </c>
      <c r="AY138" s="229" t="s">
        <v>194</v>
      </c>
      <c r="BK138" s="231">
        <f>BK139</f>
        <v>0</v>
      </c>
    </row>
    <row r="139" spans="1:65" s="2" customFormat="1" ht="16.5" customHeight="1">
      <c r="A139" s="35"/>
      <c r="B139" s="36"/>
      <c r="C139" s="232" t="s">
        <v>441</v>
      </c>
      <c r="D139" s="232" t="s">
        <v>408</v>
      </c>
      <c r="E139" s="233" t="s">
        <v>765</v>
      </c>
      <c r="F139" s="234" t="s">
        <v>766</v>
      </c>
      <c r="G139" s="235" t="s">
        <v>287</v>
      </c>
      <c r="H139" s="236">
        <v>2</v>
      </c>
      <c r="I139" s="237"/>
      <c r="J139" s="238">
        <f>ROUND(I139*H139,2)</f>
        <v>0</v>
      </c>
      <c r="K139" s="239"/>
      <c r="L139" s="41"/>
      <c r="M139" s="254" t="s">
        <v>1</v>
      </c>
      <c r="N139" s="255" t="s">
        <v>39</v>
      </c>
      <c r="O139" s="244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83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767</v>
      </c>
    </row>
    <row r="140" spans="1:31" s="2" customFormat="1" ht="6.95" customHeight="1">
      <c r="A140" s="35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password="CC35" sheet="1" objects="1" scenarios="1" formatColumns="0" formatRows="0" autoFilter="0"/>
  <autoFilter ref="C122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768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tr">
        <f>IF('Rekapitulace stavby'!E20="","",'Rekapitulace stavby'!E20)</f>
        <v>Pavel Pospíšil, DiS.</v>
      </c>
      <c r="F24" s="35"/>
      <c r="G24" s="35"/>
      <c r="H24" s="35"/>
      <c r="I24" s="147" t="s">
        <v>26</v>
      </c>
      <c r="J24" s="138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ROUND((SUM(BE117:BE198)),2)</f>
        <v>0</v>
      </c>
      <c r="G33" s="35"/>
      <c r="H33" s="35"/>
      <c r="I33" s="161">
        <v>0.21</v>
      </c>
      <c r="J33" s="160">
        <f>ROUND(((SUM(BE117:BE198))*I33),2)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ROUND((SUM(BF117:BF198)),2)</f>
        <v>0</v>
      </c>
      <c r="G34" s="35"/>
      <c r="H34" s="35"/>
      <c r="I34" s="161">
        <v>0.15</v>
      </c>
      <c r="J34" s="160">
        <f>ROUND(((SUM(BF117:BF198))*I34),2)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ROUND((SUM(BG117:BG198)),2)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ROUND((SUM(BH117:BH198)),2)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ROUND((SUM(BI117:BI198)),2)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02-01 - Sdělovací zařízení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9" customFormat="1" ht="24.95" customHeight="1">
      <c r="A97" s="9"/>
      <c r="B97" s="185"/>
      <c r="C97" s="186"/>
      <c r="D97" s="187" t="s">
        <v>176</v>
      </c>
      <c r="E97" s="188"/>
      <c r="F97" s="188"/>
      <c r="G97" s="188"/>
      <c r="H97" s="188"/>
      <c r="I97" s="188"/>
      <c r="J97" s="189">
        <f>J118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177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80" t="str">
        <f>E7</f>
        <v>Oprava zabezpečovacího zařízení v žst. Dolní Lipka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167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02-01 - Sdělovací zařízení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14. 1. 2020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>Pavel Pospíšil, DiS.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91"/>
      <c r="B116" s="192"/>
      <c r="C116" s="193" t="s">
        <v>178</v>
      </c>
      <c r="D116" s="194" t="s">
        <v>59</v>
      </c>
      <c r="E116" s="194" t="s">
        <v>55</v>
      </c>
      <c r="F116" s="194" t="s">
        <v>56</v>
      </c>
      <c r="G116" s="194" t="s">
        <v>179</v>
      </c>
      <c r="H116" s="194" t="s">
        <v>180</v>
      </c>
      <c r="I116" s="194" t="s">
        <v>181</v>
      </c>
      <c r="J116" s="195" t="s">
        <v>173</v>
      </c>
      <c r="K116" s="196" t="s">
        <v>182</v>
      </c>
      <c r="L116" s="197"/>
      <c r="M116" s="97" t="s">
        <v>1</v>
      </c>
      <c r="N116" s="98" t="s">
        <v>38</v>
      </c>
      <c r="O116" s="98" t="s">
        <v>183</v>
      </c>
      <c r="P116" s="98" t="s">
        <v>184</v>
      </c>
      <c r="Q116" s="98" t="s">
        <v>185</v>
      </c>
      <c r="R116" s="98" t="s">
        <v>186</v>
      </c>
      <c r="S116" s="98" t="s">
        <v>187</v>
      </c>
      <c r="T116" s="99" t="s">
        <v>188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5"/>
      <c r="B117" s="36"/>
      <c r="C117" s="104" t="s">
        <v>189</v>
      </c>
      <c r="D117" s="37"/>
      <c r="E117" s="37"/>
      <c r="F117" s="37"/>
      <c r="G117" s="37"/>
      <c r="H117" s="37"/>
      <c r="I117" s="37"/>
      <c r="J117" s="198">
        <f>BK117</f>
        <v>0</v>
      </c>
      <c r="K117" s="37"/>
      <c r="L117" s="41"/>
      <c r="M117" s="100"/>
      <c r="N117" s="199"/>
      <c r="O117" s="101"/>
      <c r="P117" s="200">
        <f>P118</f>
        <v>0</v>
      </c>
      <c r="Q117" s="101"/>
      <c r="R117" s="200">
        <f>R118</f>
        <v>10.15</v>
      </c>
      <c r="S117" s="101"/>
      <c r="T117" s="20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73</v>
      </c>
      <c r="AU117" s="14" t="s">
        <v>175</v>
      </c>
      <c r="BK117" s="202">
        <f>BK118</f>
        <v>0</v>
      </c>
    </row>
    <row r="118" spans="1:63" s="11" customFormat="1" ht="25.9" customHeight="1">
      <c r="A118" s="11"/>
      <c r="B118" s="218"/>
      <c r="C118" s="219"/>
      <c r="D118" s="220" t="s">
        <v>73</v>
      </c>
      <c r="E118" s="221" t="s">
        <v>405</v>
      </c>
      <c r="F118" s="221" t="s">
        <v>406</v>
      </c>
      <c r="G118" s="219"/>
      <c r="H118" s="219"/>
      <c r="I118" s="222"/>
      <c r="J118" s="223">
        <f>BK118</f>
        <v>0</v>
      </c>
      <c r="K118" s="219"/>
      <c r="L118" s="224"/>
      <c r="M118" s="225"/>
      <c r="N118" s="226"/>
      <c r="O118" s="226"/>
      <c r="P118" s="227">
        <f>SUM(P119:P198)</f>
        <v>0</v>
      </c>
      <c r="Q118" s="226"/>
      <c r="R118" s="227">
        <f>SUM(R119:R198)</f>
        <v>10.15</v>
      </c>
      <c r="S118" s="226"/>
      <c r="T118" s="228">
        <f>SUM(T119:T198)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29" t="s">
        <v>201</v>
      </c>
      <c r="AT118" s="230" t="s">
        <v>73</v>
      </c>
      <c r="AU118" s="230" t="s">
        <v>74</v>
      </c>
      <c r="AY118" s="229" t="s">
        <v>194</v>
      </c>
      <c r="BK118" s="231">
        <f>SUM(BK119:BK198)</f>
        <v>0</v>
      </c>
    </row>
    <row r="119" spans="1:65" s="2" customFormat="1" ht="44.25" customHeight="1">
      <c r="A119" s="35"/>
      <c r="B119" s="36"/>
      <c r="C119" s="203" t="s">
        <v>83</v>
      </c>
      <c r="D119" s="203" t="s">
        <v>190</v>
      </c>
      <c r="E119" s="204" t="s">
        <v>769</v>
      </c>
      <c r="F119" s="205" t="s">
        <v>770</v>
      </c>
      <c r="G119" s="206" t="s">
        <v>287</v>
      </c>
      <c r="H119" s="207">
        <v>1</v>
      </c>
      <c r="I119" s="208"/>
      <c r="J119" s="209">
        <f>ROUND(I119*H119,2)</f>
        <v>0</v>
      </c>
      <c r="K119" s="210"/>
      <c r="L119" s="211"/>
      <c r="M119" s="212" t="s">
        <v>1</v>
      </c>
      <c r="N119" s="213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316</v>
      </c>
      <c r="AT119" s="216" t="s">
        <v>190</v>
      </c>
      <c r="AU119" s="216" t="s">
        <v>81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316</v>
      </c>
      <c r="BM119" s="216" t="s">
        <v>771</v>
      </c>
    </row>
    <row r="120" spans="1:65" s="2" customFormat="1" ht="66.75" customHeight="1">
      <c r="A120" s="35"/>
      <c r="B120" s="36"/>
      <c r="C120" s="203" t="s">
        <v>267</v>
      </c>
      <c r="D120" s="203" t="s">
        <v>190</v>
      </c>
      <c r="E120" s="204" t="s">
        <v>772</v>
      </c>
      <c r="F120" s="205" t="s">
        <v>773</v>
      </c>
      <c r="G120" s="206" t="s">
        <v>287</v>
      </c>
      <c r="H120" s="207">
        <v>2</v>
      </c>
      <c r="I120" s="208"/>
      <c r="J120" s="209">
        <f>ROUND(I120*H120,2)</f>
        <v>0</v>
      </c>
      <c r="K120" s="210"/>
      <c r="L120" s="211"/>
      <c r="M120" s="212" t="s">
        <v>1</v>
      </c>
      <c r="N120" s="213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316</v>
      </c>
      <c r="AT120" s="216" t="s">
        <v>190</v>
      </c>
      <c r="AU120" s="216" t="s">
        <v>81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316</v>
      </c>
      <c r="BM120" s="216" t="s">
        <v>774</v>
      </c>
    </row>
    <row r="121" spans="1:65" s="2" customFormat="1" ht="21.75" customHeight="1">
      <c r="A121" s="35"/>
      <c r="B121" s="36"/>
      <c r="C121" s="203" t="s">
        <v>394</v>
      </c>
      <c r="D121" s="203" t="s">
        <v>190</v>
      </c>
      <c r="E121" s="204" t="s">
        <v>775</v>
      </c>
      <c r="F121" s="205" t="s">
        <v>776</v>
      </c>
      <c r="G121" s="206" t="s">
        <v>287</v>
      </c>
      <c r="H121" s="207">
        <v>2</v>
      </c>
      <c r="I121" s="208"/>
      <c r="J121" s="209">
        <f>ROUND(I121*H121,2)</f>
        <v>0</v>
      </c>
      <c r="K121" s="210"/>
      <c r="L121" s="211"/>
      <c r="M121" s="212" t="s">
        <v>1</v>
      </c>
      <c r="N121" s="213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316</v>
      </c>
      <c r="AT121" s="216" t="s">
        <v>190</v>
      </c>
      <c r="AU121" s="216" t="s">
        <v>81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316</v>
      </c>
      <c r="BM121" s="216" t="s">
        <v>777</v>
      </c>
    </row>
    <row r="122" spans="1:65" s="2" customFormat="1" ht="21.75" customHeight="1">
      <c r="A122" s="35"/>
      <c r="B122" s="36"/>
      <c r="C122" s="203" t="s">
        <v>401</v>
      </c>
      <c r="D122" s="203" t="s">
        <v>190</v>
      </c>
      <c r="E122" s="204" t="s">
        <v>778</v>
      </c>
      <c r="F122" s="205" t="s">
        <v>779</v>
      </c>
      <c r="G122" s="206" t="s">
        <v>287</v>
      </c>
      <c r="H122" s="207">
        <v>1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316</v>
      </c>
      <c r="AT122" s="216" t="s">
        <v>190</v>
      </c>
      <c r="AU122" s="216" t="s">
        <v>81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316</v>
      </c>
      <c r="BM122" s="216" t="s">
        <v>780</v>
      </c>
    </row>
    <row r="123" spans="1:65" s="2" customFormat="1" ht="16.5" customHeight="1">
      <c r="A123" s="35"/>
      <c r="B123" s="36"/>
      <c r="C123" s="203" t="s">
        <v>203</v>
      </c>
      <c r="D123" s="203" t="s">
        <v>190</v>
      </c>
      <c r="E123" s="204" t="s">
        <v>781</v>
      </c>
      <c r="F123" s="205" t="s">
        <v>782</v>
      </c>
      <c r="G123" s="206" t="s">
        <v>287</v>
      </c>
      <c r="H123" s="207">
        <v>2</v>
      </c>
      <c r="I123" s="208"/>
      <c r="J123" s="209">
        <f>ROUND(I123*H123,2)</f>
        <v>0</v>
      </c>
      <c r="K123" s="210"/>
      <c r="L123" s="211"/>
      <c r="M123" s="212" t="s">
        <v>1</v>
      </c>
      <c r="N123" s="213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316</v>
      </c>
      <c r="AT123" s="216" t="s">
        <v>190</v>
      </c>
      <c r="AU123" s="216" t="s">
        <v>81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316</v>
      </c>
      <c r="BM123" s="216" t="s">
        <v>783</v>
      </c>
    </row>
    <row r="124" spans="1:65" s="2" customFormat="1" ht="21.75" customHeight="1">
      <c r="A124" s="35"/>
      <c r="B124" s="36"/>
      <c r="C124" s="203" t="s">
        <v>207</v>
      </c>
      <c r="D124" s="203" t="s">
        <v>190</v>
      </c>
      <c r="E124" s="204" t="s">
        <v>784</v>
      </c>
      <c r="F124" s="205" t="s">
        <v>785</v>
      </c>
      <c r="G124" s="206" t="s">
        <v>287</v>
      </c>
      <c r="H124" s="207">
        <v>6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316</v>
      </c>
      <c r="AT124" s="216" t="s">
        <v>190</v>
      </c>
      <c r="AU124" s="216" t="s">
        <v>81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316</v>
      </c>
      <c r="BM124" s="216" t="s">
        <v>786</v>
      </c>
    </row>
    <row r="125" spans="1:65" s="2" customFormat="1" ht="21.75" customHeight="1">
      <c r="A125" s="35"/>
      <c r="B125" s="36"/>
      <c r="C125" s="203" t="s">
        <v>488</v>
      </c>
      <c r="D125" s="203" t="s">
        <v>190</v>
      </c>
      <c r="E125" s="204" t="s">
        <v>787</v>
      </c>
      <c r="F125" s="205" t="s">
        <v>788</v>
      </c>
      <c r="G125" s="206" t="s">
        <v>287</v>
      </c>
      <c r="H125" s="207">
        <v>2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639</v>
      </c>
      <c r="AT125" s="216" t="s">
        <v>190</v>
      </c>
      <c r="AU125" s="216" t="s">
        <v>81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634</v>
      </c>
      <c r="BM125" s="216" t="s">
        <v>789</v>
      </c>
    </row>
    <row r="126" spans="1:65" s="2" customFormat="1" ht="44.25" customHeight="1">
      <c r="A126" s="35"/>
      <c r="B126" s="36"/>
      <c r="C126" s="203" t="s">
        <v>8</v>
      </c>
      <c r="D126" s="203" t="s">
        <v>190</v>
      </c>
      <c r="E126" s="204" t="s">
        <v>790</v>
      </c>
      <c r="F126" s="205" t="s">
        <v>791</v>
      </c>
      <c r="G126" s="206" t="s">
        <v>287</v>
      </c>
      <c r="H126" s="207">
        <v>2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639</v>
      </c>
      <c r="AT126" s="216" t="s">
        <v>190</v>
      </c>
      <c r="AU126" s="216" t="s">
        <v>81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634</v>
      </c>
      <c r="BM126" s="216" t="s">
        <v>792</v>
      </c>
    </row>
    <row r="127" spans="1:65" s="2" customFormat="1" ht="21.75" customHeight="1">
      <c r="A127" s="35"/>
      <c r="B127" s="36"/>
      <c r="C127" s="203" t="s">
        <v>578</v>
      </c>
      <c r="D127" s="203" t="s">
        <v>190</v>
      </c>
      <c r="E127" s="204" t="s">
        <v>793</v>
      </c>
      <c r="F127" s="205" t="s">
        <v>794</v>
      </c>
      <c r="G127" s="206" t="s">
        <v>287</v>
      </c>
      <c r="H127" s="207">
        <v>2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639</v>
      </c>
      <c r="AT127" s="216" t="s">
        <v>190</v>
      </c>
      <c r="AU127" s="216" t="s">
        <v>81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634</v>
      </c>
      <c r="BM127" s="216" t="s">
        <v>795</v>
      </c>
    </row>
    <row r="128" spans="1:65" s="2" customFormat="1" ht="21.75" customHeight="1">
      <c r="A128" s="35"/>
      <c r="B128" s="36"/>
      <c r="C128" s="203" t="s">
        <v>587</v>
      </c>
      <c r="D128" s="203" t="s">
        <v>190</v>
      </c>
      <c r="E128" s="204" t="s">
        <v>796</v>
      </c>
      <c r="F128" s="205" t="s">
        <v>797</v>
      </c>
      <c r="G128" s="206" t="s">
        <v>287</v>
      </c>
      <c r="H128" s="207">
        <v>2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639</v>
      </c>
      <c r="AT128" s="216" t="s">
        <v>190</v>
      </c>
      <c r="AU128" s="216" t="s">
        <v>81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634</v>
      </c>
      <c r="BM128" s="216" t="s">
        <v>798</v>
      </c>
    </row>
    <row r="129" spans="1:65" s="2" customFormat="1" ht="33" customHeight="1">
      <c r="A129" s="35"/>
      <c r="B129" s="36"/>
      <c r="C129" s="203" t="s">
        <v>591</v>
      </c>
      <c r="D129" s="203" t="s">
        <v>190</v>
      </c>
      <c r="E129" s="204" t="s">
        <v>799</v>
      </c>
      <c r="F129" s="205" t="s">
        <v>800</v>
      </c>
      <c r="G129" s="206" t="s">
        <v>287</v>
      </c>
      <c r="H129" s="207">
        <v>2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639</v>
      </c>
      <c r="AT129" s="216" t="s">
        <v>190</v>
      </c>
      <c r="AU129" s="216" t="s">
        <v>81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634</v>
      </c>
      <c r="BM129" s="216" t="s">
        <v>801</v>
      </c>
    </row>
    <row r="130" spans="1:65" s="2" customFormat="1" ht="21.75" customHeight="1">
      <c r="A130" s="35"/>
      <c r="B130" s="36"/>
      <c r="C130" s="203" t="s">
        <v>595</v>
      </c>
      <c r="D130" s="203" t="s">
        <v>190</v>
      </c>
      <c r="E130" s="204" t="s">
        <v>802</v>
      </c>
      <c r="F130" s="205" t="s">
        <v>803</v>
      </c>
      <c r="G130" s="206" t="s">
        <v>287</v>
      </c>
      <c r="H130" s="207">
        <v>10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316</v>
      </c>
      <c r="AT130" s="216" t="s">
        <v>190</v>
      </c>
      <c r="AU130" s="216" t="s">
        <v>81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316</v>
      </c>
      <c r="BM130" s="216" t="s">
        <v>804</v>
      </c>
    </row>
    <row r="131" spans="1:65" s="2" customFormat="1" ht="21.75" customHeight="1">
      <c r="A131" s="35"/>
      <c r="B131" s="36"/>
      <c r="C131" s="203" t="s">
        <v>599</v>
      </c>
      <c r="D131" s="203" t="s">
        <v>190</v>
      </c>
      <c r="E131" s="204" t="s">
        <v>805</v>
      </c>
      <c r="F131" s="205" t="s">
        <v>806</v>
      </c>
      <c r="G131" s="206" t="s">
        <v>287</v>
      </c>
      <c r="H131" s="207">
        <v>100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316</v>
      </c>
      <c r="AT131" s="216" t="s">
        <v>190</v>
      </c>
      <c r="AU131" s="216" t="s">
        <v>81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316</v>
      </c>
      <c r="BM131" s="216" t="s">
        <v>807</v>
      </c>
    </row>
    <row r="132" spans="1:65" s="2" customFormat="1" ht="33" customHeight="1">
      <c r="A132" s="35"/>
      <c r="B132" s="36"/>
      <c r="C132" s="203" t="s">
        <v>7</v>
      </c>
      <c r="D132" s="203" t="s">
        <v>190</v>
      </c>
      <c r="E132" s="204" t="s">
        <v>808</v>
      </c>
      <c r="F132" s="205" t="s">
        <v>809</v>
      </c>
      <c r="G132" s="206" t="s">
        <v>287</v>
      </c>
      <c r="H132" s="207">
        <v>2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316</v>
      </c>
      <c r="AT132" s="216" t="s">
        <v>190</v>
      </c>
      <c r="AU132" s="216" t="s">
        <v>81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316</v>
      </c>
      <c r="BM132" s="216" t="s">
        <v>810</v>
      </c>
    </row>
    <row r="133" spans="1:65" s="2" customFormat="1" ht="21.75" customHeight="1">
      <c r="A133" s="35"/>
      <c r="B133" s="36"/>
      <c r="C133" s="203" t="s">
        <v>407</v>
      </c>
      <c r="D133" s="203" t="s">
        <v>190</v>
      </c>
      <c r="E133" s="204" t="s">
        <v>811</v>
      </c>
      <c r="F133" s="205" t="s">
        <v>812</v>
      </c>
      <c r="G133" s="206" t="s">
        <v>287</v>
      </c>
      <c r="H133" s="207">
        <v>2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316</v>
      </c>
      <c r="AT133" s="216" t="s">
        <v>190</v>
      </c>
      <c r="AU133" s="216" t="s">
        <v>81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316</v>
      </c>
      <c r="BM133" s="216" t="s">
        <v>813</v>
      </c>
    </row>
    <row r="134" spans="1:65" s="2" customFormat="1" ht="16.5" customHeight="1">
      <c r="A134" s="35"/>
      <c r="B134" s="36"/>
      <c r="C134" s="203" t="s">
        <v>641</v>
      </c>
      <c r="D134" s="203" t="s">
        <v>190</v>
      </c>
      <c r="E134" s="204" t="s">
        <v>814</v>
      </c>
      <c r="F134" s="205" t="s">
        <v>815</v>
      </c>
      <c r="G134" s="206" t="s">
        <v>287</v>
      </c>
      <c r="H134" s="207">
        <v>1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316</v>
      </c>
      <c r="AT134" s="216" t="s">
        <v>190</v>
      </c>
      <c r="AU134" s="216" t="s">
        <v>81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316</v>
      </c>
      <c r="BM134" s="216" t="s">
        <v>816</v>
      </c>
    </row>
    <row r="135" spans="1:65" s="2" customFormat="1" ht="33" customHeight="1">
      <c r="A135" s="35"/>
      <c r="B135" s="36"/>
      <c r="C135" s="203" t="s">
        <v>645</v>
      </c>
      <c r="D135" s="203" t="s">
        <v>190</v>
      </c>
      <c r="E135" s="204" t="s">
        <v>817</v>
      </c>
      <c r="F135" s="205" t="s">
        <v>818</v>
      </c>
      <c r="G135" s="206" t="s">
        <v>287</v>
      </c>
      <c r="H135" s="207">
        <v>4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316</v>
      </c>
      <c r="AT135" s="216" t="s">
        <v>190</v>
      </c>
      <c r="AU135" s="216" t="s">
        <v>81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316</v>
      </c>
      <c r="BM135" s="216" t="s">
        <v>819</v>
      </c>
    </row>
    <row r="136" spans="1:65" s="2" customFormat="1" ht="16.5" customHeight="1">
      <c r="A136" s="35"/>
      <c r="B136" s="36"/>
      <c r="C136" s="203" t="s">
        <v>201</v>
      </c>
      <c r="D136" s="203" t="s">
        <v>190</v>
      </c>
      <c r="E136" s="204" t="s">
        <v>820</v>
      </c>
      <c r="F136" s="205" t="s">
        <v>821</v>
      </c>
      <c r="G136" s="206" t="s">
        <v>287</v>
      </c>
      <c r="H136" s="207">
        <v>1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316</v>
      </c>
      <c r="AT136" s="216" t="s">
        <v>190</v>
      </c>
      <c r="AU136" s="216" t="s">
        <v>81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316</v>
      </c>
      <c r="BM136" s="216" t="s">
        <v>822</v>
      </c>
    </row>
    <row r="137" spans="1:65" s="2" customFormat="1" ht="21.75" customHeight="1">
      <c r="A137" s="35"/>
      <c r="B137" s="36"/>
      <c r="C137" s="203" t="s">
        <v>211</v>
      </c>
      <c r="D137" s="203" t="s">
        <v>190</v>
      </c>
      <c r="E137" s="204" t="s">
        <v>823</v>
      </c>
      <c r="F137" s="205" t="s">
        <v>824</v>
      </c>
      <c r="G137" s="206" t="s">
        <v>287</v>
      </c>
      <c r="H137" s="207">
        <v>1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316</v>
      </c>
      <c r="AT137" s="216" t="s">
        <v>190</v>
      </c>
      <c r="AU137" s="216" t="s">
        <v>81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316</v>
      </c>
      <c r="BM137" s="216" t="s">
        <v>825</v>
      </c>
    </row>
    <row r="138" spans="1:65" s="2" customFormat="1" ht="21.75" customHeight="1">
      <c r="A138" s="35"/>
      <c r="B138" s="36"/>
      <c r="C138" s="203" t="s">
        <v>200</v>
      </c>
      <c r="D138" s="203" t="s">
        <v>190</v>
      </c>
      <c r="E138" s="204" t="s">
        <v>826</v>
      </c>
      <c r="F138" s="205" t="s">
        <v>827</v>
      </c>
      <c r="G138" s="206" t="s">
        <v>193</v>
      </c>
      <c r="H138" s="207">
        <v>700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316</v>
      </c>
      <c r="AT138" s="216" t="s">
        <v>190</v>
      </c>
      <c r="AU138" s="216" t="s">
        <v>81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316</v>
      </c>
      <c r="BM138" s="216" t="s">
        <v>828</v>
      </c>
    </row>
    <row r="139" spans="1:65" s="2" customFormat="1" ht="33" customHeight="1">
      <c r="A139" s="35"/>
      <c r="B139" s="36"/>
      <c r="C139" s="203" t="s">
        <v>414</v>
      </c>
      <c r="D139" s="203" t="s">
        <v>190</v>
      </c>
      <c r="E139" s="204" t="s">
        <v>829</v>
      </c>
      <c r="F139" s="205" t="s">
        <v>830</v>
      </c>
      <c r="G139" s="206" t="s">
        <v>193</v>
      </c>
      <c r="H139" s="207">
        <v>150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316</v>
      </c>
      <c r="AT139" s="216" t="s">
        <v>190</v>
      </c>
      <c r="AU139" s="216" t="s">
        <v>81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316</v>
      </c>
      <c r="BM139" s="216" t="s">
        <v>831</v>
      </c>
    </row>
    <row r="140" spans="1:65" s="2" customFormat="1" ht="33" customHeight="1">
      <c r="A140" s="35"/>
      <c r="B140" s="36"/>
      <c r="C140" s="203" t="s">
        <v>418</v>
      </c>
      <c r="D140" s="203" t="s">
        <v>190</v>
      </c>
      <c r="E140" s="204" t="s">
        <v>832</v>
      </c>
      <c r="F140" s="205" t="s">
        <v>833</v>
      </c>
      <c r="G140" s="206" t="s">
        <v>193</v>
      </c>
      <c r="H140" s="207">
        <v>550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316</v>
      </c>
      <c r="AT140" s="216" t="s">
        <v>190</v>
      </c>
      <c r="AU140" s="216" t="s">
        <v>81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316</v>
      </c>
      <c r="BM140" s="216" t="s">
        <v>834</v>
      </c>
    </row>
    <row r="141" spans="1:65" s="2" customFormat="1" ht="33" customHeight="1">
      <c r="A141" s="35"/>
      <c r="B141" s="36"/>
      <c r="C141" s="203" t="s">
        <v>437</v>
      </c>
      <c r="D141" s="203" t="s">
        <v>190</v>
      </c>
      <c r="E141" s="204" t="s">
        <v>835</v>
      </c>
      <c r="F141" s="205" t="s">
        <v>836</v>
      </c>
      <c r="G141" s="206" t="s">
        <v>287</v>
      </c>
      <c r="H141" s="207">
        <v>10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316</v>
      </c>
      <c r="AT141" s="216" t="s">
        <v>190</v>
      </c>
      <c r="AU141" s="216" t="s">
        <v>81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316</v>
      </c>
      <c r="BM141" s="216" t="s">
        <v>837</v>
      </c>
    </row>
    <row r="142" spans="1:65" s="2" customFormat="1" ht="33" customHeight="1">
      <c r="A142" s="35"/>
      <c r="B142" s="36"/>
      <c r="C142" s="203" t="s">
        <v>838</v>
      </c>
      <c r="D142" s="203" t="s">
        <v>190</v>
      </c>
      <c r="E142" s="204" t="s">
        <v>839</v>
      </c>
      <c r="F142" s="205" t="s">
        <v>840</v>
      </c>
      <c r="G142" s="206" t="s">
        <v>287</v>
      </c>
      <c r="H142" s="207">
        <v>4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316</v>
      </c>
      <c r="AT142" s="216" t="s">
        <v>190</v>
      </c>
      <c r="AU142" s="216" t="s">
        <v>81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316</v>
      </c>
      <c r="BM142" s="216" t="s">
        <v>841</v>
      </c>
    </row>
    <row r="143" spans="1:65" s="2" customFormat="1" ht="33" customHeight="1">
      <c r="A143" s="35"/>
      <c r="B143" s="36"/>
      <c r="C143" s="203" t="s">
        <v>219</v>
      </c>
      <c r="D143" s="203" t="s">
        <v>190</v>
      </c>
      <c r="E143" s="204" t="s">
        <v>842</v>
      </c>
      <c r="F143" s="205" t="s">
        <v>843</v>
      </c>
      <c r="G143" s="206" t="s">
        <v>287</v>
      </c>
      <c r="H143" s="207">
        <v>3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316</v>
      </c>
      <c r="AT143" s="216" t="s">
        <v>190</v>
      </c>
      <c r="AU143" s="216" t="s">
        <v>81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316</v>
      </c>
      <c r="BM143" s="216" t="s">
        <v>844</v>
      </c>
    </row>
    <row r="144" spans="1:65" s="2" customFormat="1" ht="21.75" customHeight="1">
      <c r="A144" s="35"/>
      <c r="B144" s="36"/>
      <c r="C144" s="203" t="s">
        <v>441</v>
      </c>
      <c r="D144" s="203" t="s">
        <v>190</v>
      </c>
      <c r="E144" s="204" t="s">
        <v>845</v>
      </c>
      <c r="F144" s="205" t="s">
        <v>846</v>
      </c>
      <c r="G144" s="206" t="s">
        <v>193</v>
      </c>
      <c r="H144" s="207">
        <v>700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316</v>
      </c>
      <c r="AT144" s="216" t="s">
        <v>190</v>
      </c>
      <c r="AU144" s="216" t="s">
        <v>81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316</v>
      </c>
      <c r="BM144" s="216" t="s">
        <v>847</v>
      </c>
    </row>
    <row r="145" spans="1:65" s="2" customFormat="1" ht="33" customHeight="1">
      <c r="A145" s="35"/>
      <c r="B145" s="36"/>
      <c r="C145" s="203" t="s">
        <v>272</v>
      </c>
      <c r="D145" s="203" t="s">
        <v>190</v>
      </c>
      <c r="E145" s="204" t="s">
        <v>848</v>
      </c>
      <c r="F145" s="205" t="s">
        <v>849</v>
      </c>
      <c r="G145" s="206" t="s">
        <v>193</v>
      </c>
      <c r="H145" s="207">
        <v>50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316</v>
      </c>
      <c r="AT145" s="216" t="s">
        <v>190</v>
      </c>
      <c r="AU145" s="216" t="s">
        <v>81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316</v>
      </c>
      <c r="BM145" s="216" t="s">
        <v>850</v>
      </c>
    </row>
    <row r="146" spans="1:65" s="2" customFormat="1" ht="33" customHeight="1">
      <c r="A146" s="35"/>
      <c r="B146" s="36"/>
      <c r="C146" s="203" t="s">
        <v>851</v>
      </c>
      <c r="D146" s="203" t="s">
        <v>190</v>
      </c>
      <c r="E146" s="204" t="s">
        <v>852</v>
      </c>
      <c r="F146" s="205" t="s">
        <v>853</v>
      </c>
      <c r="G146" s="206" t="s">
        <v>193</v>
      </c>
      <c r="H146" s="207">
        <v>20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316</v>
      </c>
      <c r="AT146" s="216" t="s">
        <v>190</v>
      </c>
      <c r="AU146" s="216" t="s">
        <v>81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316</v>
      </c>
      <c r="BM146" s="216" t="s">
        <v>854</v>
      </c>
    </row>
    <row r="147" spans="1:65" s="2" customFormat="1" ht="33" customHeight="1">
      <c r="A147" s="35"/>
      <c r="B147" s="36"/>
      <c r="C147" s="203" t="s">
        <v>855</v>
      </c>
      <c r="D147" s="203" t="s">
        <v>190</v>
      </c>
      <c r="E147" s="204" t="s">
        <v>856</v>
      </c>
      <c r="F147" s="205" t="s">
        <v>857</v>
      </c>
      <c r="G147" s="206" t="s">
        <v>193</v>
      </c>
      <c r="H147" s="207">
        <v>50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316</v>
      </c>
      <c r="AT147" s="216" t="s">
        <v>190</v>
      </c>
      <c r="AU147" s="216" t="s">
        <v>81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316</v>
      </c>
      <c r="BM147" s="216" t="s">
        <v>858</v>
      </c>
    </row>
    <row r="148" spans="1:65" s="2" customFormat="1" ht="33" customHeight="1">
      <c r="A148" s="35"/>
      <c r="B148" s="36"/>
      <c r="C148" s="203" t="s">
        <v>227</v>
      </c>
      <c r="D148" s="203" t="s">
        <v>190</v>
      </c>
      <c r="E148" s="204" t="s">
        <v>859</v>
      </c>
      <c r="F148" s="205" t="s">
        <v>860</v>
      </c>
      <c r="G148" s="206" t="s">
        <v>287</v>
      </c>
      <c r="H148" s="207">
        <v>10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316</v>
      </c>
      <c r="AT148" s="216" t="s">
        <v>190</v>
      </c>
      <c r="AU148" s="216" t="s">
        <v>81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316</v>
      </c>
      <c r="BM148" s="216" t="s">
        <v>861</v>
      </c>
    </row>
    <row r="149" spans="1:65" s="2" customFormat="1" ht="33" customHeight="1">
      <c r="A149" s="35"/>
      <c r="B149" s="36"/>
      <c r="C149" s="203" t="s">
        <v>251</v>
      </c>
      <c r="D149" s="203" t="s">
        <v>190</v>
      </c>
      <c r="E149" s="204" t="s">
        <v>862</v>
      </c>
      <c r="F149" s="205" t="s">
        <v>863</v>
      </c>
      <c r="G149" s="206" t="s">
        <v>287</v>
      </c>
      <c r="H149" s="207">
        <v>10</v>
      </c>
      <c r="I149" s="208"/>
      <c r="J149" s="209">
        <f>ROUND(I149*H149,2)</f>
        <v>0</v>
      </c>
      <c r="K149" s="210"/>
      <c r="L149" s="21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316</v>
      </c>
      <c r="AT149" s="216" t="s">
        <v>190</v>
      </c>
      <c r="AU149" s="216" t="s">
        <v>81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316</v>
      </c>
      <c r="BM149" s="216" t="s">
        <v>864</v>
      </c>
    </row>
    <row r="150" spans="1:65" s="2" customFormat="1" ht="21.75" customHeight="1">
      <c r="A150" s="35"/>
      <c r="B150" s="36"/>
      <c r="C150" s="232" t="s">
        <v>865</v>
      </c>
      <c r="D150" s="232" t="s">
        <v>408</v>
      </c>
      <c r="E150" s="233" t="s">
        <v>866</v>
      </c>
      <c r="F150" s="234" t="s">
        <v>867</v>
      </c>
      <c r="G150" s="235" t="s">
        <v>193</v>
      </c>
      <c r="H150" s="236">
        <v>50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81</v>
      </c>
      <c r="AT150" s="216" t="s">
        <v>408</v>
      </c>
      <c r="AU150" s="216" t="s">
        <v>81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81</v>
      </c>
      <c r="BM150" s="216" t="s">
        <v>868</v>
      </c>
    </row>
    <row r="151" spans="1:65" s="2" customFormat="1" ht="21.75" customHeight="1">
      <c r="A151" s="35"/>
      <c r="B151" s="36"/>
      <c r="C151" s="232" t="s">
        <v>342</v>
      </c>
      <c r="D151" s="232" t="s">
        <v>408</v>
      </c>
      <c r="E151" s="233" t="s">
        <v>869</v>
      </c>
      <c r="F151" s="234" t="s">
        <v>870</v>
      </c>
      <c r="G151" s="235" t="s">
        <v>193</v>
      </c>
      <c r="H151" s="236">
        <v>50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39</v>
      </c>
      <c r="O151" s="88"/>
      <c r="P151" s="214">
        <f>O151*H151</f>
        <v>0</v>
      </c>
      <c r="Q151" s="214">
        <v>0.203</v>
      </c>
      <c r="R151" s="214">
        <f>Q151*H151</f>
        <v>10.15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81</v>
      </c>
      <c r="AT151" s="216" t="s">
        <v>408</v>
      </c>
      <c r="AU151" s="216" t="s">
        <v>81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81</v>
      </c>
      <c r="BM151" s="216" t="s">
        <v>871</v>
      </c>
    </row>
    <row r="152" spans="1:65" s="2" customFormat="1" ht="21.75" customHeight="1">
      <c r="A152" s="35"/>
      <c r="B152" s="36"/>
      <c r="C152" s="232" t="s">
        <v>338</v>
      </c>
      <c r="D152" s="232" t="s">
        <v>408</v>
      </c>
      <c r="E152" s="233" t="s">
        <v>872</v>
      </c>
      <c r="F152" s="234" t="s">
        <v>873</v>
      </c>
      <c r="G152" s="235" t="s">
        <v>193</v>
      </c>
      <c r="H152" s="236">
        <v>10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81</v>
      </c>
      <c r="AT152" s="216" t="s">
        <v>408</v>
      </c>
      <c r="AU152" s="216" t="s">
        <v>81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81</v>
      </c>
      <c r="BM152" s="216" t="s">
        <v>874</v>
      </c>
    </row>
    <row r="153" spans="1:65" s="2" customFormat="1" ht="21.75" customHeight="1">
      <c r="A153" s="35"/>
      <c r="B153" s="36"/>
      <c r="C153" s="232" t="s">
        <v>346</v>
      </c>
      <c r="D153" s="232" t="s">
        <v>408</v>
      </c>
      <c r="E153" s="233" t="s">
        <v>875</v>
      </c>
      <c r="F153" s="234" t="s">
        <v>876</v>
      </c>
      <c r="G153" s="235" t="s">
        <v>193</v>
      </c>
      <c r="H153" s="236">
        <v>50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81</v>
      </c>
      <c r="AT153" s="216" t="s">
        <v>408</v>
      </c>
      <c r="AU153" s="216" t="s">
        <v>81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81</v>
      </c>
      <c r="BM153" s="216" t="s">
        <v>877</v>
      </c>
    </row>
    <row r="154" spans="1:65" s="2" customFormat="1" ht="21.75" customHeight="1">
      <c r="A154" s="35"/>
      <c r="B154" s="36"/>
      <c r="C154" s="232" t="s">
        <v>350</v>
      </c>
      <c r="D154" s="232" t="s">
        <v>408</v>
      </c>
      <c r="E154" s="233" t="s">
        <v>712</v>
      </c>
      <c r="F154" s="234" t="s">
        <v>713</v>
      </c>
      <c r="G154" s="235" t="s">
        <v>714</v>
      </c>
      <c r="H154" s="236">
        <v>50</v>
      </c>
      <c r="I154" s="237"/>
      <c r="J154" s="238">
        <f>ROUND(I154*H154,2)</f>
        <v>0</v>
      </c>
      <c r="K154" s="239"/>
      <c r="L154" s="41"/>
      <c r="M154" s="240" t="s">
        <v>1</v>
      </c>
      <c r="N154" s="241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81</v>
      </c>
      <c r="AT154" s="216" t="s">
        <v>408</v>
      </c>
      <c r="AU154" s="216" t="s">
        <v>81</v>
      </c>
      <c r="AY154" s="14" t="s">
        <v>194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81</v>
      </c>
      <c r="BK154" s="217">
        <f>ROUND(I154*H154,2)</f>
        <v>0</v>
      </c>
      <c r="BL154" s="14" t="s">
        <v>81</v>
      </c>
      <c r="BM154" s="216" t="s">
        <v>878</v>
      </c>
    </row>
    <row r="155" spans="1:65" s="2" customFormat="1" ht="21.75" customHeight="1">
      <c r="A155" s="35"/>
      <c r="B155" s="36"/>
      <c r="C155" s="232" t="s">
        <v>309</v>
      </c>
      <c r="D155" s="232" t="s">
        <v>408</v>
      </c>
      <c r="E155" s="233" t="s">
        <v>879</v>
      </c>
      <c r="F155" s="234" t="s">
        <v>880</v>
      </c>
      <c r="G155" s="235" t="s">
        <v>287</v>
      </c>
      <c r="H155" s="236">
        <v>6</v>
      </c>
      <c r="I155" s="237"/>
      <c r="J155" s="238">
        <f>ROUND(I155*H155,2)</f>
        <v>0</v>
      </c>
      <c r="K155" s="239"/>
      <c r="L155" s="41"/>
      <c r="M155" s="240" t="s">
        <v>1</v>
      </c>
      <c r="N155" s="241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412</v>
      </c>
      <c r="AT155" s="216" t="s">
        <v>408</v>
      </c>
      <c r="AU155" s="216" t="s">
        <v>81</v>
      </c>
      <c r="AY155" s="14" t="s">
        <v>194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81</v>
      </c>
      <c r="BK155" s="217">
        <f>ROUND(I155*H155,2)</f>
        <v>0</v>
      </c>
      <c r="BL155" s="14" t="s">
        <v>412</v>
      </c>
      <c r="BM155" s="216" t="s">
        <v>881</v>
      </c>
    </row>
    <row r="156" spans="1:65" s="2" customFormat="1" ht="16.5" customHeight="1">
      <c r="A156" s="35"/>
      <c r="B156" s="36"/>
      <c r="C156" s="232" t="s">
        <v>367</v>
      </c>
      <c r="D156" s="232" t="s">
        <v>408</v>
      </c>
      <c r="E156" s="233" t="s">
        <v>882</v>
      </c>
      <c r="F156" s="234" t="s">
        <v>883</v>
      </c>
      <c r="G156" s="235" t="s">
        <v>287</v>
      </c>
      <c r="H156" s="236">
        <v>2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81</v>
      </c>
      <c r="AT156" s="216" t="s">
        <v>408</v>
      </c>
      <c r="AU156" s="216" t="s">
        <v>81</v>
      </c>
      <c r="AY156" s="14" t="s">
        <v>194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81</v>
      </c>
      <c r="BK156" s="217">
        <f>ROUND(I156*H156,2)</f>
        <v>0</v>
      </c>
      <c r="BL156" s="14" t="s">
        <v>81</v>
      </c>
      <c r="BM156" s="216" t="s">
        <v>884</v>
      </c>
    </row>
    <row r="157" spans="1:65" s="2" customFormat="1" ht="16.5" customHeight="1">
      <c r="A157" s="35"/>
      <c r="B157" s="36"/>
      <c r="C157" s="232" t="s">
        <v>371</v>
      </c>
      <c r="D157" s="232" t="s">
        <v>408</v>
      </c>
      <c r="E157" s="233" t="s">
        <v>885</v>
      </c>
      <c r="F157" s="234" t="s">
        <v>886</v>
      </c>
      <c r="G157" s="235" t="s">
        <v>287</v>
      </c>
      <c r="H157" s="236">
        <v>2</v>
      </c>
      <c r="I157" s="237"/>
      <c r="J157" s="238">
        <f>ROUND(I157*H157,2)</f>
        <v>0</v>
      </c>
      <c r="K157" s="239"/>
      <c r="L157" s="41"/>
      <c r="M157" s="240" t="s">
        <v>1</v>
      </c>
      <c r="N157" s="241" t="s">
        <v>39</v>
      </c>
      <c r="O157" s="88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6" t="s">
        <v>81</v>
      </c>
      <c r="AT157" s="216" t="s">
        <v>408</v>
      </c>
      <c r="AU157" s="216" t="s">
        <v>81</v>
      </c>
      <c r="AY157" s="14" t="s">
        <v>194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4" t="s">
        <v>81</v>
      </c>
      <c r="BK157" s="217">
        <f>ROUND(I157*H157,2)</f>
        <v>0</v>
      </c>
      <c r="BL157" s="14" t="s">
        <v>81</v>
      </c>
      <c r="BM157" s="216" t="s">
        <v>887</v>
      </c>
    </row>
    <row r="158" spans="1:65" s="2" customFormat="1" ht="16.5" customHeight="1">
      <c r="A158" s="35"/>
      <c r="B158" s="36"/>
      <c r="C158" s="232" t="s">
        <v>280</v>
      </c>
      <c r="D158" s="232" t="s">
        <v>408</v>
      </c>
      <c r="E158" s="233" t="s">
        <v>888</v>
      </c>
      <c r="F158" s="234" t="s">
        <v>889</v>
      </c>
      <c r="G158" s="235" t="s">
        <v>287</v>
      </c>
      <c r="H158" s="236">
        <v>3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412</v>
      </c>
      <c r="AT158" s="216" t="s">
        <v>408</v>
      </c>
      <c r="AU158" s="216" t="s">
        <v>81</v>
      </c>
      <c r="AY158" s="14" t="s">
        <v>194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81</v>
      </c>
      <c r="BK158" s="217">
        <f>ROUND(I158*H158,2)</f>
        <v>0</v>
      </c>
      <c r="BL158" s="14" t="s">
        <v>412</v>
      </c>
      <c r="BM158" s="216" t="s">
        <v>890</v>
      </c>
    </row>
    <row r="159" spans="1:65" s="2" customFormat="1" ht="16.5" customHeight="1">
      <c r="A159" s="35"/>
      <c r="B159" s="36"/>
      <c r="C159" s="232" t="s">
        <v>81</v>
      </c>
      <c r="D159" s="232" t="s">
        <v>408</v>
      </c>
      <c r="E159" s="233" t="s">
        <v>891</v>
      </c>
      <c r="F159" s="234" t="s">
        <v>892</v>
      </c>
      <c r="G159" s="235" t="s">
        <v>287</v>
      </c>
      <c r="H159" s="236">
        <v>1</v>
      </c>
      <c r="I159" s="237"/>
      <c r="J159" s="238">
        <f>ROUND(I159*H159,2)</f>
        <v>0</v>
      </c>
      <c r="K159" s="239"/>
      <c r="L159" s="41"/>
      <c r="M159" s="240" t="s">
        <v>1</v>
      </c>
      <c r="N159" s="241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412</v>
      </c>
      <c r="AT159" s="216" t="s">
        <v>408</v>
      </c>
      <c r="AU159" s="216" t="s">
        <v>81</v>
      </c>
      <c r="AY159" s="14" t="s">
        <v>194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81</v>
      </c>
      <c r="BK159" s="217">
        <f>ROUND(I159*H159,2)</f>
        <v>0</v>
      </c>
      <c r="BL159" s="14" t="s">
        <v>412</v>
      </c>
      <c r="BM159" s="216" t="s">
        <v>893</v>
      </c>
    </row>
    <row r="160" spans="1:65" s="2" customFormat="1" ht="21.75" customHeight="1">
      <c r="A160" s="35"/>
      <c r="B160" s="36"/>
      <c r="C160" s="232" t="s">
        <v>354</v>
      </c>
      <c r="D160" s="232" t="s">
        <v>408</v>
      </c>
      <c r="E160" s="233" t="s">
        <v>894</v>
      </c>
      <c r="F160" s="234" t="s">
        <v>895</v>
      </c>
      <c r="G160" s="235" t="s">
        <v>193</v>
      </c>
      <c r="H160" s="236">
        <v>50</v>
      </c>
      <c r="I160" s="237"/>
      <c r="J160" s="238">
        <f>ROUND(I160*H160,2)</f>
        <v>0</v>
      </c>
      <c r="K160" s="239"/>
      <c r="L160" s="41"/>
      <c r="M160" s="240" t="s">
        <v>1</v>
      </c>
      <c r="N160" s="241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81</v>
      </c>
      <c r="AT160" s="216" t="s">
        <v>408</v>
      </c>
      <c r="AU160" s="216" t="s">
        <v>81</v>
      </c>
      <c r="AY160" s="14" t="s">
        <v>194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81</v>
      </c>
      <c r="BK160" s="217">
        <f>ROUND(I160*H160,2)</f>
        <v>0</v>
      </c>
      <c r="BL160" s="14" t="s">
        <v>81</v>
      </c>
      <c r="BM160" s="216" t="s">
        <v>896</v>
      </c>
    </row>
    <row r="161" spans="1:65" s="2" customFormat="1" ht="21.75" customHeight="1">
      <c r="A161" s="35"/>
      <c r="B161" s="36"/>
      <c r="C161" s="232" t="s">
        <v>301</v>
      </c>
      <c r="D161" s="232" t="s">
        <v>408</v>
      </c>
      <c r="E161" s="233" t="s">
        <v>897</v>
      </c>
      <c r="F161" s="234" t="s">
        <v>898</v>
      </c>
      <c r="G161" s="235" t="s">
        <v>287</v>
      </c>
      <c r="H161" s="236">
        <v>2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39</v>
      </c>
      <c r="O161" s="8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412</v>
      </c>
      <c r="AT161" s="216" t="s">
        <v>408</v>
      </c>
      <c r="AU161" s="216" t="s">
        <v>81</v>
      </c>
      <c r="AY161" s="14" t="s">
        <v>194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81</v>
      </c>
      <c r="BK161" s="217">
        <f>ROUND(I161*H161,2)</f>
        <v>0</v>
      </c>
      <c r="BL161" s="14" t="s">
        <v>412</v>
      </c>
      <c r="BM161" s="216" t="s">
        <v>899</v>
      </c>
    </row>
    <row r="162" spans="1:65" s="2" customFormat="1" ht="33" customHeight="1">
      <c r="A162" s="35"/>
      <c r="B162" s="36"/>
      <c r="C162" s="203" t="s">
        <v>305</v>
      </c>
      <c r="D162" s="203" t="s">
        <v>190</v>
      </c>
      <c r="E162" s="204" t="s">
        <v>900</v>
      </c>
      <c r="F162" s="205" t="s">
        <v>901</v>
      </c>
      <c r="G162" s="206" t="s">
        <v>287</v>
      </c>
      <c r="H162" s="207">
        <v>2</v>
      </c>
      <c r="I162" s="208"/>
      <c r="J162" s="209">
        <f>ROUND(I162*H162,2)</f>
        <v>0</v>
      </c>
      <c r="K162" s="210"/>
      <c r="L162" s="211"/>
      <c r="M162" s="212" t="s">
        <v>1</v>
      </c>
      <c r="N162" s="213" t="s">
        <v>39</v>
      </c>
      <c r="O162" s="8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6" t="s">
        <v>316</v>
      </c>
      <c r="AT162" s="216" t="s">
        <v>190</v>
      </c>
      <c r="AU162" s="216" t="s">
        <v>81</v>
      </c>
      <c r="AY162" s="14" t="s">
        <v>194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4" t="s">
        <v>81</v>
      </c>
      <c r="BK162" s="217">
        <f>ROUND(I162*H162,2)</f>
        <v>0</v>
      </c>
      <c r="BL162" s="14" t="s">
        <v>316</v>
      </c>
      <c r="BM162" s="216" t="s">
        <v>902</v>
      </c>
    </row>
    <row r="163" spans="1:65" s="2" customFormat="1" ht="21.75" customHeight="1">
      <c r="A163" s="35"/>
      <c r="B163" s="36"/>
      <c r="C163" s="232" t="s">
        <v>618</v>
      </c>
      <c r="D163" s="232" t="s">
        <v>408</v>
      </c>
      <c r="E163" s="233" t="s">
        <v>903</v>
      </c>
      <c r="F163" s="234" t="s">
        <v>904</v>
      </c>
      <c r="G163" s="235" t="s">
        <v>287</v>
      </c>
      <c r="H163" s="236">
        <v>2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39</v>
      </c>
      <c r="O163" s="88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6" t="s">
        <v>412</v>
      </c>
      <c r="AT163" s="216" t="s">
        <v>408</v>
      </c>
      <c r="AU163" s="216" t="s">
        <v>81</v>
      </c>
      <c r="AY163" s="14" t="s">
        <v>194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4" t="s">
        <v>81</v>
      </c>
      <c r="BK163" s="217">
        <f>ROUND(I163*H163,2)</f>
        <v>0</v>
      </c>
      <c r="BL163" s="14" t="s">
        <v>412</v>
      </c>
      <c r="BM163" s="216" t="s">
        <v>905</v>
      </c>
    </row>
    <row r="164" spans="1:65" s="2" customFormat="1" ht="33" customHeight="1">
      <c r="A164" s="35"/>
      <c r="B164" s="36"/>
      <c r="C164" s="232" t="s">
        <v>255</v>
      </c>
      <c r="D164" s="232" t="s">
        <v>408</v>
      </c>
      <c r="E164" s="233" t="s">
        <v>906</v>
      </c>
      <c r="F164" s="234" t="s">
        <v>907</v>
      </c>
      <c r="G164" s="235" t="s">
        <v>287</v>
      </c>
      <c r="H164" s="236">
        <v>5</v>
      </c>
      <c r="I164" s="237"/>
      <c r="J164" s="238">
        <f>ROUND(I164*H164,2)</f>
        <v>0</v>
      </c>
      <c r="K164" s="239"/>
      <c r="L164" s="41"/>
      <c r="M164" s="240" t="s">
        <v>1</v>
      </c>
      <c r="N164" s="241" t="s">
        <v>39</v>
      </c>
      <c r="O164" s="8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412</v>
      </c>
      <c r="AT164" s="216" t="s">
        <v>408</v>
      </c>
      <c r="AU164" s="216" t="s">
        <v>81</v>
      </c>
      <c r="AY164" s="14" t="s">
        <v>194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4" t="s">
        <v>81</v>
      </c>
      <c r="BK164" s="217">
        <f>ROUND(I164*H164,2)</f>
        <v>0</v>
      </c>
      <c r="BL164" s="14" t="s">
        <v>412</v>
      </c>
      <c r="BM164" s="216" t="s">
        <v>908</v>
      </c>
    </row>
    <row r="165" spans="1:65" s="2" customFormat="1" ht="16.5" customHeight="1">
      <c r="A165" s="35"/>
      <c r="B165" s="36"/>
      <c r="C165" s="232" t="s">
        <v>610</v>
      </c>
      <c r="D165" s="232" t="s">
        <v>408</v>
      </c>
      <c r="E165" s="233" t="s">
        <v>909</v>
      </c>
      <c r="F165" s="234" t="s">
        <v>910</v>
      </c>
      <c r="G165" s="235" t="s">
        <v>287</v>
      </c>
      <c r="H165" s="236">
        <v>6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39</v>
      </c>
      <c r="O165" s="88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6" t="s">
        <v>412</v>
      </c>
      <c r="AT165" s="216" t="s">
        <v>408</v>
      </c>
      <c r="AU165" s="216" t="s">
        <v>81</v>
      </c>
      <c r="AY165" s="14" t="s">
        <v>194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4" t="s">
        <v>81</v>
      </c>
      <c r="BK165" s="217">
        <f>ROUND(I165*H165,2)</f>
        <v>0</v>
      </c>
      <c r="BL165" s="14" t="s">
        <v>412</v>
      </c>
      <c r="BM165" s="216" t="s">
        <v>911</v>
      </c>
    </row>
    <row r="166" spans="1:65" s="2" customFormat="1" ht="16.5" customHeight="1">
      <c r="A166" s="35"/>
      <c r="B166" s="36"/>
      <c r="C166" s="232" t="s">
        <v>559</v>
      </c>
      <c r="D166" s="232" t="s">
        <v>408</v>
      </c>
      <c r="E166" s="233" t="s">
        <v>912</v>
      </c>
      <c r="F166" s="234" t="s">
        <v>913</v>
      </c>
      <c r="G166" s="235" t="s">
        <v>287</v>
      </c>
      <c r="H166" s="236">
        <v>2</v>
      </c>
      <c r="I166" s="237"/>
      <c r="J166" s="238">
        <f>ROUND(I166*H166,2)</f>
        <v>0</v>
      </c>
      <c r="K166" s="239"/>
      <c r="L166" s="41"/>
      <c r="M166" s="240" t="s">
        <v>1</v>
      </c>
      <c r="N166" s="241" t="s">
        <v>39</v>
      </c>
      <c r="O166" s="88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412</v>
      </c>
      <c r="AT166" s="216" t="s">
        <v>408</v>
      </c>
      <c r="AU166" s="216" t="s">
        <v>81</v>
      </c>
      <c r="AY166" s="14" t="s">
        <v>194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4" t="s">
        <v>81</v>
      </c>
      <c r="BK166" s="217">
        <f>ROUND(I166*H166,2)</f>
        <v>0</v>
      </c>
      <c r="BL166" s="14" t="s">
        <v>412</v>
      </c>
      <c r="BM166" s="216" t="s">
        <v>914</v>
      </c>
    </row>
    <row r="167" spans="1:65" s="2" customFormat="1" ht="16.5" customHeight="1">
      <c r="A167" s="35"/>
      <c r="B167" s="36"/>
      <c r="C167" s="232" t="s">
        <v>606</v>
      </c>
      <c r="D167" s="232" t="s">
        <v>408</v>
      </c>
      <c r="E167" s="233" t="s">
        <v>915</v>
      </c>
      <c r="F167" s="234" t="s">
        <v>916</v>
      </c>
      <c r="G167" s="235" t="s">
        <v>287</v>
      </c>
      <c r="H167" s="236">
        <v>2</v>
      </c>
      <c r="I167" s="237"/>
      <c r="J167" s="238">
        <f>ROUND(I167*H167,2)</f>
        <v>0</v>
      </c>
      <c r="K167" s="239"/>
      <c r="L167" s="41"/>
      <c r="M167" s="240" t="s">
        <v>1</v>
      </c>
      <c r="N167" s="241" t="s">
        <v>39</v>
      </c>
      <c r="O167" s="88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6" t="s">
        <v>412</v>
      </c>
      <c r="AT167" s="216" t="s">
        <v>408</v>
      </c>
      <c r="AU167" s="216" t="s">
        <v>81</v>
      </c>
      <c r="AY167" s="14" t="s">
        <v>194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4" t="s">
        <v>81</v>
      </c>
      <c r="BK167" s="217">
        <f>ROUND(I167*H167,2)</f>
        <v>0</v>
      </c>
      <c r="BL167" s="14" t="s">
        <v>412</v>
      </c>
      <c r="BM167" s="216" t="s">
        <v>917</v>
      </c>
    </row>
    <row r="168" spans="1:65" s="2" customFormat="1" ht="21.75" customHeight="1">
      <c r="A168" s="35"/>
      <c r="B168" s="36"/>
      <c r="C168" s="232" t="s">
        <v>263</v>
      </c>
      <c r="D168" s="232" t="s">
        <v>408</v>
      </c>
      <c r="E168" s="233" t="s">
        <v>918</v>
      </c>
      <c r="F168" s="234" t="s">
        <v>919</v>
      </c>
      <c r="G168" s="235" t="s">
        <v>287</v>
      </c>
      <c r="H168" s="236">
        <v>5</v>
      </c>
      <c r="I168" s="237"/>
      <c r="J168" s="238">
        <f>ROUND(I168*H168,2)</f>
        <v>0</v>
      </c>
      <c r="K168" s="239"/>
      <c r="L168" s="41"/>
      <c r="M168" s="240" t="s">
        <v>1</v>
      </c>
      <c r="N168" s="241" t="s">
        <v>39</v>
      </c>
      <c r="O168" s="88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412</v>
      </c>
      <c r="AT168" s="216" t="s">
        <v>408</v>
      </c>
      <c r="AU168" s="216" t="s">
        <v>81</v>
      </c>
      <c r="AY168" s="14" t="s">
        <v>194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4" t="s">
        <v>81</v>
      </c>
      <c r="BK168" s="217">
        <f>ROUND(I168*H168,2)</f>
        <v>0</v>
      </c>
      <c r="BL168" s="14" t="s">
        <v>412</v>
      </c>
      <c r="BM168" s="216" t="s">
        <v>920</v>
      </c>
    </row>
    <row r="169" spans="1:65" s="2" customFormat="1" ht="16.5" customHeight="1">
      <c r="A169" s="35"/>
      <c r="B169" s="36"/>
      <c r="C169" s="203" t="s">
        <v>297</v>
      </c>
      <c r="D169" s="203" t="s">
        <v>190</v>
      </c>
      <c r="E169" s="204" t="s">
        <v>921</v>
      </c>
      <c r="F169" s="205" t="s">
        <v>922</v>
      </c>
      <c r="G169" s="206" t="s">
        <v>287</v>
      </c>
      <c r="H169" s="207">
        <v>1</v>
      </c>
      <c r="I169" s="208"/>
      <c r="J169" s="209">
        <f>ROUND(I169*H169,2)</f>
        <v>0</v>
      </c>
      <c r="K169" s="210"/>
      <c r="L169" s="211"/>
      <c r="M169" s="212" t="s">
        <v>1</v>
      </c>
      <c r="N169" s="213" t="s">
        <v>39</v>
      </c>
      <c r="O169" s="88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6" t="s">
        <v>316</v>
      </c>
      <c r="AT169" s="216" t="s">
        <v>190</v>
      </c>
      <c r="AU169" s="216" t="s">
        <v>81</v>
      </c>
      <c r="AY169" s="14" t="s">
        <v>194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4" t="s">
        <v>81</v>
      </c>
      <c r="BK169" s="217">
        <f>ROUND(I169*H169,2)</f>
        <v>0</v>
      </c>
      <c r="BL169" s="14" t="s">
        <v>316</v>
      </c>
      <c r="BM169" s="216" t="s">
        <v>923</v>
      </c>
    </row>
    <row r="170" spans="1:65" s="2" customFormat="1" ht="16.5" customHeight="1">
      <c r="A170" s="35"/>
      <c r="B170" s="36"/>
      <c r="C170" s="232" t="s">
        <v>259</v>
      </c>
      <c r="D170" s="232" t="s">
        <v>408</v>
      </c>
      <c r="E170" s="233" t="s">
        <v>924</v>
      </c>
      <c r="F170" s="234" t="s">
        <v>925</v>
      </c>
      <c r="G170" s="235" t="s">
        <v>287</v>
      </c>
      <c r="H170" s="236">
        <v>2</v>
      </c>
      <c r="I170" s="237"/>
      <c r="J170" s="238">
        <f>ROUND(I170*H170,2)</f>
        <v>0</v>
      </c>
      <c r="K170" s="239"/>
      <c r="L170" s="41"/>
      <c r="M170" s="240" t="s">
        <v>1</v>
      </c>
      <c r="N170" s="241" t="s">
        <v>39</v>
      </c>
      <c r="O170" s="88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412</v>
      </c>
      <c r="AT170" s="216" t="s">
        <v>408</v>
      </c>
      <c r="AU170" s="216" t="s">
        <v>81</v>
      </c>
      <c r="AY170" s="14" t="s">
        <v>194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4" t="s">
        <v>81</v>
      </c>
      <c r="BK170" s="217">
        <f>ROUND(I170*H170,2)</f>
        <v>0</v>
      </c>
      <c r="BL170" s="14" t="s">
        <v>412</v>
      </c>
      <c r="BM170" s="216" t="s">
        <v>926</v>
      </c>
    </row>
    <row r="171" spans="1:65" s="2" customFormat="1" ht="21.75" customHeight="1">
      <c r="A171" s="35"/>
      <c r="B171" s="36"/>
      <c r="C171" s="232" t="s">
        <v>425</v>
      </c>
      <c r="D171" s="232" t="s">
        <v>408</v>
      </c>
      <c r="E171" s="233" t="s">
        <v>927</v>
      </c>
      <c r="F171" s="234" t="s">
        <v>928</v>
      </c>
      <c r="G171" s="235" t="s">
        <v>193</v>
      </c>
      <c r="H171" s="236">
        <v>700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39</v>
      </c>
      <c r="O171" s="88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6" t="s">
        <v>412</v>
      </c>
      <c r="AT171" s="216" t="s">
        <v>408</v>
      </c>
      <c r="AU171" s="216" t="s">
        <v>81</v>
      </c>
      <c r="AY171" s="14" t="s">
        <v>194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4" t="s">
        <v>81</v>
      </c>
      <c r="BK171" s="217">
        <f>ROUND(I171*H171,2)</f>
        <v>0</v>
      </c>
      <c r="BL171" s="14" t="s">
        <v>412</v>
      </c>
      <c r="BM171" s="216" t="s">
        <v>929</v>
      </c>
    </row>
    <row r="172" spans="1:65" s="2" customFormat="1" ht="16.5" customHeight="1">
      <c r="A172" s="35"/>
      <c r="B172" s="36"/>
      <c r="C172" s="232" t="s">
        <v>429</v>
      </c>
      <c r="D172" s="232" t="s">
        <v>408</v>
      </c>
      <c r="E172" s="233" t="s">
        <v>930</v>
      </c>
      <c r="F172" s="234" t="s">
        <v>931</v>
      </c>
      <c r="G172" s="235" t="s">
        <v>193</v>
      </c>
      <c r="H172" s="236">
        <v>700</v>
      </c>
      <c r="I172" s="237"/>
      <c r="J172" s="238">
        <f>ROUND(I172*H172,2)</f>
        <v>0</v>
      </c>
      <c r="K172" s="239"/>
      <c r="L172" s="41"/>
      <c r="M172" s="240" t="s">
        <v>1</v>
      </c>
      <c r="N172" s="241" t="s">
        <v>39</v>
      </c>
      <c r="O172" s="88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412</v>
      </c>
      <c r="AT172" s="216" t="s">
        <v>408</v>
      </c>
      <c r="AU172" s="216" t="s">
        <v>81</v>
      </c>
      <c r="AY172" s="14" t="s">
        <v>194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4" t="s">
        <v>81</v>
      </c>
      <c r="BK172" s="217">
        <f>ROUND(I172*H172,2)</f>
        <v>0</v>
      </c>
      <c r="BL172" s="14" t="s">
        <v>412</v>
      </c>
      <c r="BM172" s="216" t="s">
        <v>932</v>
      </c>
    </row>
    <row r="173" spans="1:65" s="2" customFormat="1" ht="16.5" customHeight="1">
      <c r="A173" s="35"/>
      <c r="B173" s="36"/>
      <c r="C173" s="232" t="s">
        <v>387</v>
      </c>
      <c r="D173" s="232" t="s">
        <v>408</v>
      </c>
      <c r="E173" s="233" t="s">
        <v>933</v>
      </c>
      <c r="F173" s="234" t="s">
        <v>934</v>
      </c>
      <c r="G173" s="235" t="s">
        <v>287</v>
      </c>
      <c r="H173" s="236">
        <v>1</v>
      </c>
      <c r="I173" s="237"/>
      <c r="J173" s="238">
        <f>ROUND(I173*H173,2)</f>
        <v>0</v>
      </c>
      <c r="K173" s="239"/>
      <c r="L173" s="41"/>
      <c r="M173" s="240" t="s">
        <v>1</v>
      </c>
      <c r="N173" s="241" t="s">
        <v>39</v>
      </c>
      <c r="O173" s="88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6" t="s">
        <v>412</v>
      </c>
      <c r="AT173" s="216" t="s">
        <v>408</v>
      </c>
      <c r="AU173" s="216" t="s">
        <v>81</v>
      </c>
      <c r="AY173" s="14" t="s">
        <v>194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4" t="s">
        <v>81</v>
      </c>
      <c r="BK173" s="217">
        <f>ROUND(I173*H173,2)</f>
        <v>0</v>
      </c>
      <c r="BL173" s="14" t="s">
        <v>412</v>
      </c>
      <c r="BM173" s="216" t="s">
        <v>935</v>
      </c>
    </row>
    <row r="174" spans="1:65" s="2" customFormat="1" ht="33" customHeight="1">
      <c r="A174" s="35"/>
      <c r="B174" s="36"/>
      <c r="C174" s="232" t="s">
        <v>445</v>
      </c>
      <c r="D174" s="232" t="s">
        <v>408</v>
      </c>
      <c r="E174" s="233" t="s">
        <v>936</v>
      </c>
      <c r="F174" s="234" t="s">
        <v>937</v>
      </c>
      <c r="G174" s="235" t="s">
        <v>287</v>
      </c>
      <c r="H174" s="236">
        <v>3</v>
      </c>
      <c r="I174" s="237"/>
      <c r="J174" s="238">
        <f>ROUND(I174*H174,2)</f>
        <v>0</v>
      </c>
      <c r="K174" s="239"/>
      <c r="L174" s="41"/>
      <c r="M174" s="240" t="s">
        <v>1</v>
      </c>
      <c r="N174" s="241" t="s">
        <v>39</v>
      </c>
      <c r="O174" s="88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412</v>
      </c>
      <c r="AT174" s="216" t="s">
        <v>408</v>
      </c>
      <c r="AU174" s="216" t="s">
        <v>81</v>
      </c>
      <c r="AY174" s="14" t="s">
        <v>194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4" t="s">
        <v>81</v>
      </c>
      <c r="BK174" s="217">
        <f>ROUND(I174*H174,2)</f>
        <v>0</v>
      </c>
      <c r="BL174" s="14" t="s">
        <v>412</v>
      </c>
      <c r="BM174" s="216" t="s">
        <v>938</v>
      </c>
    </row>
    <row r="175" spans="1:65" s="2" customFormat="1" ht="16.5" customHeight="1">
      <c r="A175" s="35"/>
      <c r="B175" s="36"/>
      <c r="C175" s="232" t="s">
        <v>449</v>
      </c>
      <c r="D175" s="232" t="s">
        <v>408</v>
      </c>
      <c r="E175" s="233" t="s">
        <v>939</v>
      </c>
      <c r="F175" s="234" t="s">
        <v>940</v>
      </c>
      <c r="G175" s="235" t="s">
        <v>941</v>
      </c>
      <c r="H175" s="236">
        <v>16</v>
      </c>
      <c r="I175" s="237"/>
      <c r="J175" s="238">
        <f>ROUND(I175*H175,2)</f>
        <v>0</v>
      </c>
      <c r="K175" s="239"/>
      <c r="L175" s="41"/>
      <c r="M175" s="240" t="s">
        <v>1</v>
      </c>
      <c r="N175" s="241" t="s">
        <v>39</v>
      </c>
      <c r="O175" s="88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6" t="s">
        <v>412</v>
      </c>
      <c r="AT175" s="216" t="s">
        <v>408</v>
      </c>
      <c r="AU175" s="216" t="s">
        <v>81</v>
      </c>
      <c r="AY175" s="14" t="s">
        <v>194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4" t="s">
        <v>81</v>
      </c>
      <c r="BK175" s="217">
        <f>ROUND(I175*H175,2)</f>
        <v>0</v>
      </c>
      <c r="BL175" s="14" t="s">
        <v>412</v>
      </c>
      <c r="BM175" s="216" t="s">
        <v>942</v>
      </c>
    </row>
    <row r="176" spans="1:65" s="2" customFormat="1" ht="21.75" customHeight="1">
      <c r="A176" s="35"/>
      <c r="B176" s="36"/>
      <c r="C176" s="232" t="s">
        <v>359</v>
      </c>
      <c r="D176" s="232" t="s">
        <v>408</v>
      </c>
      <c r="E176" s="233" t="s">
        <v>943</v>
      </c>
      <c r="F176" s="234" t="s">
        <v>944</v>
      </c>
      <c r="G176" s="235" t="s">
        <v>287</v>
      </c>
      <c r="H176" s="236">
        <v>20</v>
      </c>
      <c r="I176" s="237"/>
      <c r="J176" s="238">
        <f>ROUND(I176*H176,2)</f>
        <v>0</v>
      </c>
      <c r="K176" s="239"/>
      <c r="L176" s="41"/>
      <c r="M176" s="240" t="s">
        <v>1</v>
      </c>
      <c r="N176" s="241" t="s">
        <v>39</v>
      </c>
      <c r="O176" s="88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81</v>
      </c>
      <c r="AT176" s="216" t="s">
        <v>408</v>
      </c>
      <c r="AU176" s="216" t="s">
        <v>81</v>
      </c>
      <c r="AY176" s="14" t="s">
        <v>194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4" t="s">
        <v>81</v>
      </c>
      <c r="BK176" s="217">
        <f>ROUND(I176*H176,2)</f>
        <v>0</v>
      </c>
      <c r="BL176" s="14" t="s">
        <v>81</v>
      </c>
      <c r="BM176" s="216" t="s">
        <v>945</v>
      </c>
    </row>
    <row r="177" spans="1:65" s="2" customFormat="1" ht="33" customHeight="1">
      <c r="A177" s="35"/>
      <c r="B177" s="36"/>
      <c r="C177" s="203" t="s">
        <v>363</v>
      </c>
      <c r="D177" s="203" t="s">
        <v>190</v>
      </c>
      <c r="E177" s="204" t="s">
        <v>946</v>
      </c>
      <c r="F177" s="205" t="s">
        <v>947</v>
      </c>
      <c r="G177" s="206" t="s">
        <v>287</v>
      </c>
      <c r="H177" s="207">
        <v>2</v>
      </c>
      <c r="I177" s="208"/>
      <c r="J177" s="209">
        <f>ROUND(I177*H177,2)</f>
        <v>0</v>
      </c>
      <c r="K177" s="210"/>
      <c r="L177" s="211"/>
      <c r="M177" s="212" t="s">
        <v>1</v>
      </c>
      <c r="N177" s="213" t="s">
        <v>39</v>
      </c>
      <c r="O177" s="8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6" t="s">
        <v>83</v>
      </c>
      <c r="AT177" s="216" t="s">
        <v>190</v>
      </c>
      <c r="AU177" s="216" t="s">
        <v>81</v>
      </c>
      <c r="AY177" s="14" t="s">
        <v>194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4" t="s">
        <v>81</v>
      </c>
      <c r="BK177" s="217">
        <f>ROUND(I177*H177,2)</f>
        <v>0</v>
      </c>
      <c r="BL177" s="14" t="s">
        <v>81</v>
      </c>
      <c r="BM177" s="216" t="s">
        <v>948</v>
      </c>
    </row>
    <row r="178" spans="1:65" s="2" customFormat="1" ht="21.75" customHeight="1">
      <c r="A178" s="35"/>
      <c r="B178" s="36"/>
      <c r="C178" s="232" t="s">
        <v>375</v>
      </c>
      <c r="D178" s="232" t="s">
        <v>408</v>
      </c>
      <c r="E178" s="233" t="s">
        <v>949</v>
      </c>
      <c r="F178" s="234" t="s">
        <v>950</v>
      </c>
      <c r="G178" s="235" t="s">
        <v>287</v>
      </c>
      <c r="H178" s="236">
        <v>2</v>
      </c>
      <c r="I178" s="237"/>
      <c r="J178" s="238">
        <f>ROUND(I178*H178,2)</f>
        <v>0</v>
      </c>
      <c r="K178" s="239"/>
      <c r="L178" s="41"/>
      <c r="M178" s="240" t="s">
        <v>1</v>
      </c>
      <c r="N178" s="241" t="s">
        <v>39</v>
      </c>
      <c r="O178" s="88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81</v>
      </c>
      <c r="AT178" s="216" t="s">
        <v>408</v>
      </c>
      <c r="AU178" s="216" t="s">
        <v>81</v>
      </c>
      <c r="AY178" s="14" t="s">
        <v>194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4" t="s">
        <v>81</v>
      </c>
      <c r="BK178" s="217">
        <f>ROUND(I178*H178,2)</f>
        <v>0</v>
      </c>
      <c r="BL178" s="14" t="s">
        <v>81</v>
      </c>
      <c r="BM178" s="216" t="s">
        <v>951</v>
      </c>
    </row>
    <row r="179" spans="1:65" s="2" customFormat="1" ht="21.75" customHeight="1">
      <c r="A179" s="35"/>
      <c r="B179" s="36"/>
      <c r="C179" s="232" t="s">
        <v>952</v>
      </c>
      <c r="D179" s="232" t="s">
        <v>408</v>
      </c>
      <c r="E179" s="233" t="s">
        <v>953</v>
      </c>
      <c r="F179" s="234" t="s">
        <v>954</v>
      </c>
      <c r="G179" s="235" t="s">
        <v>287</v>
      </c>
      <c r="H179" s="236">
        <v>1</v>
      </c>
      <c r="I179" s="237"/>
      <c r="J179" s="238">
        <f>ROUND(I179*H179,2)</f>
        <v>0</v>
      </c>
      <c r="K179" s="239"/>
      <c r="L179" s="41"/>
      <c r="M179" s="240" t="s">
        <v>1</v>
      </c>
      <c r="N179" s="241" t="s">
        <v>39</v>
      </c>
      <c r="O179" s="88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6" t="s">
        <v>412</v>
      </c>
      <c r="AT179" s="216" t="s">
        <v>408</v>
      </c>
      <c r="AU179" s="216" t="s">
        <v>81</v>
      </c>
      <c r="AY179" s="14" t="s">
        <v>194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4" t="s">
        <v>81</v>
      </c>
      <c r="BK179" s="217">
        <f>ROUND(I179*H179,2)</f>
        <v>0</v>
      </c>
      <c r="BL179" s="14" t="s">
        <v>412</v>
      </c>
      <c r="BM179" s="216" t="s">
        <v>955</v>
      </c>
    </row>
    <row r="180" spans="1:65" s="2" customFormat="1" ht="21.75" customHeight="1">
      <c r="A180" s="35"/>
      <c r="B180" s="36"/>
      <c r="C180" s="232" t="s">
        <v>379</v>
      </c>
      <c r="D180" s="232" t="s">
        <v>408</v>
      </c>
      <c r="E180" s="233" t="s">
        <v>956</v>
      </c>
      <c r="F180" s="234" t="s">
        <v>957</v>
      </c>
      <c r="G180" s="235" t="s">
        <v>287</v>
      </c>
      <c r="H180" s="236">
        <v>9</v>
      </c>
      <c r="I180" s="237"/>
      <c r="J180" s="238">
        <f>ROUND(I180*H180,2)</f>
        <v>0</v>
      </c>
      <c r="K180" s="239"/>
      <c r="L180" s="41"/>
      <c r="M180" s="240" t="s">
        <v>1</v>
      </c>
      <c r="N180" s="241" t="s">
        <v>39</v>
      </c>
      <c r="O180" s="88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6" t="s">
        <v>81</v>
      </c>
      <c r="AT180" s="216" t="s">
        <v>408</v>
      </c>
      <c r="AU180" s="216" t="s">
        <v>81</v>
      </c>
      <c r="AY180" s="14" t="s">
        <v>194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4" t="s">
        <v>81</v>
      </c>
      <c r="BK180" s="217">
        <f>ROUND(I180*H180,2)</f>
        <v>0</v>
      </c>
      <c r="BL180" s="14" t="s">
        <v>81</v>
      </c>
      <c r="BM180" s="216" t="s">
        <v>958</v>
      </c>
    </row>
    <row r="181" spans="1:65" s="2" customFormat="1" ht="21.75" customHeight="1">
      <c r="A181" s="35"/>
      <c r="B181" s="36"/>
      <c r="C181" s="232" t="s">
        <v>959</v>
      </c>
      <c r="D181" s="232" t="s">
        <v>408</v>
      </c>
      <c r="E181" s="233" t="s">
        <v>960</v>
      </c>
      <c r="F181" s="234" t="s">
        <v>961</v>
      </c>
      <c r="G181" s="235" t="s">
        <v>287</v>
      </c>
      <c r="H181" s="236">
        <v>7</v>
      </c>
      <c r="I181" s="237"/>
      <c r="J181" s="238">
        <f>ROUND(I181*H181,2)</f>
        <v>0</v>
      </c>
      <c r="K181" s="239"/>
      <c r="L181" s="41"/>
      <c r="M181" s="240" t="s">
        <v>1</v>
      </c>
      <c r="N181" s="241" t="s">
        <v>39</v>
      </c>
      <c r="O181" s="8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412</v>
      </c>
      <c r="AT181" s="216" t="s">
        <v>408</v>
      </c>
      <c r="AU181" s="216" t="s">
        <v>81</v>
      </c>
      <c r="AY181" s="14" t="s">
        <v>194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81</v>
      </c>
      <c r="BK181" s="217">
        <f>ROUND(I181*H181,2)</f>
        <v>0</v>
      </c>
      <c r="BL181" s="14" t="s">
        <v>412</v>
      </c>
      <c r="BM181" s="216" t="s">
        <v>962</v>
      </c>
    </row>
    <row r="182" spans="1:65" s="2" customFormat="1" ht="16.5" customHeight="1">
      <c r="A182" s="35"/>
      <c r="B182" s="36"/>
      <c r="C182" s="232" t="s">
        <v>383</v>
      </c>
      <c r="D182" s="232" t="s">
        <v>408</v>
      </c>
      <c r="E182" s="233" t="s">
        <v>963</v>
      </c>
      <c r="F182" s="234" t="s">
        <v>964</v>
      </c>
      <c r="G182" s="235" t="s">
        <v>965</v>
      </c>
      <c r="H182" s="236">
        <v>18</v>
      </c>
      <c r="I182" s="237"/>
      <c r="J182" s="238">
        <f>ROUND(I182*H182,2)</f>
        <v>0</v>
      </c>
      <c r="K182" s="239"/>
      <c r="L182" s="41"/>
      <c r="M182" s="240" t="s">
        <v>1</v>
      </c>
      <c r="N182" s="241" t="s">
        <v>39</v>
      </c>
      <c r="O182" s="8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6" t="s">
        <v>81</v>
      </c>
      <c r="AT182" s="216" t="s">
        <v>408</v>
      </c>
      <c r="AU182" s="216" t="s">
        <v>81</v>
      </c>
      <c r="AY182" s="14" t="s">
        <v>194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81</v>
      </c>
      <c r="BK182" s="217">
        <f>ROUND(I182*H182,2)</f>
        <v>0</v>
      </c>
      <c r="BL182" s="14" t="s">
        <v>81</v>
      </c>
      <c r="BM182" s="216" t="s">
        <v>966</v>
      </c>
    </row>
    <row r="183" spans="1:65" s="2" customFormat="1" ht="21.75" customHeight="1">
      <c r="A183" s="35"/>
      <c r="B183" s="36"/>
      <c r="C183" s="232" t="s">
        <v>433</v>
      </c>
      <c r="D183" s="232" t="s">
        <v>408</v>
      </c>
      <c r="E183" s="233" t="s">
        <v>967</v>
      </c>
      <c r="F183" s="234" t="s">
        <v>968</v>
      </c>
      <c r="G183" s="235" t="s">
        <v>287</v>
      </c>
      <c r="H183" s="236">
        <v>3</v>
      </c>
      <c r="I183" s="237"/>
      <c r="J183" s="238">
        <f>ROUND(I183*H183,2)</f>
        <v>0</v>
      </c>
      <c r="K183" s="239"/>
      <c r="L183" s="41"/>
      <c r="M183" s="240" t="s">
        <v>1</v>
      </c>
      <c r="N183" s="241" t="s">
        <v>39</v>
      </c>
      <c r="O183" s="8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6" t="s">
        <v>412</v>
      </c>
      <c r="AT183" s="216" t="s">
        <v>408</v>
      </c>
      <c r="AU183" s="216" t="s">
        <v>81</v>
      </c>
      <c r="AY183" s="14" t="s">
        <v>194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81</v>
      </c>
      <c r="BK183" s="217">
        <f>ROUND(I183*H183,2)</f>
        <v>0</v>
      </c>
      <c r="BL183" s="14" t="s">
        <v>412</v>
      </c>
      <c r="BM183" s="216" t="s">
        <v>969</v>
      </c>
    </row>
    <row r="184" spans="1:65" s="2" customFormat="1" ht="16.5" customHeight="1">
      <c r="A184" s="35"/>
      <c r="B184" s="36"/>
      <c r="C184" s="232" t="s">
        <v>634</v>
      </c>
      <c r="D184" s="232" t="s">
        <v>408</v>
      </c>
      <c r="E184" s="233" t="s">
        <v>970</v>
      </c>
      <c r="F184" s="234" t="s">
        <v>971</v>
      </c>
      <c r="G184" s="235" t="s">
        <v>287</v>
      </c>
      <c r="H184" s="236">
        <v>4</v>
      </c>
      <c r="I184" s="237"/>
      <c r="J184" s="238">
        <f>ROUND(I184*H184,2)</f>
        <v>0</v>
      </c>
      <c r="K184" s="239"/>
      <c r="L184" s="41"/>
      <c r="M184" s="240" t="s">
        <v>1</v>
      </c>
      <c r="N184" s="241" t="s">
        <v>39</v>
      </c>
      <c r="O184" s="8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412</v>
      </c>
      <c r="AT184" s="216" t="s">
        <v>408</v>
      </c>
      <c r="AU184" s="216" t="s">
        <v>81</v>
      </c>
      <c r="AY184" s="14" t="s">
        <v>194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81</v>
      </c>
      <c r="BK184" s="217">
        <f>ROUND(I184*H184,2)</f>
        <v>0</v>
      </c>
      <c r="BL184" s="14" t="s">
        <v>412</v>
      </c>
      <c r="BM184" s="216" t="s">
        <v>972</v>
      </c>
    </row>
    <row r="185" spans="1:65" s="2" customFormat="1" ht="33" customHeight="1">
      <c r="A185" s="35"/>
      <c r="B185" s="36"/>
      <c r="C185" s="232" t="s">
        <v>973</v>
      </c>
      <c r="D185" s="232" t="s">
        <v>408</v>
      </c>
      <c r="E185" s="233" t="s">
        <v>974</v>
      </c>
      <c r="F185" s="234" t="s">
        <v>975</v>
      </c>
      <c r="G185" s="235" t="s">
        <v>287</v>
      </c>
      <c r="H185" s="236">
        <v>6</v>
      </c>
      <c r="I185" s="237"/>
      <c r="J185" s="238">
        <f>ROUND(I185*H185,2)</f>
        <v>0</v>
      </c>
      <c r="K185" s="239"/>
      <c r="L185" s="41"/>
      <c r="M185" s="240" t="s">
        <v>1</v>
      </c>
      <c r="N185" s="241" t="s">
        <v>39</v>
      </c>
      <c r="O185" s="88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6" t="s">
        <v>81</v>
      </c>
      <c r="AT185" s="216" t="s">
        <v>408</v>
      </c>
      <c r="AU185" s="216" t="s">
        <v>81</v>
      </c>
      <c r="AY185" s="14" t="s">
        <v>194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4" t="s">
        <v>81</v>
      </c>
      <c r="BK185" s="217">
        <f>ROUND(I185*H185,2)</f>
        <v>0</v>
      </c>
      <c r="BL185" s="14" t="s">
        <v>81</v>
      </c>
      <c r="BM185" s="216" t="s">
        <v>976</v>
      </c>
    </row>
    <row r="186" spans="1:65" s="2" customFormat="1" ht="16.5" customHeight="1">
      <c r="A186" s="35"/>
      <c r="B186" s="36"/>
      <c r="C186" s="232" t="s">
        <v>977</v>
      </c>
      <c r="D186" s="232" t="s">
        <v>408</v>
      </c>
      <c r="E186" s="233" t="s">
        <v>978</v>
      </c>
      <c r="F186" s="234" t="s">
        <v>979</v>
      </c>
      <c r="G186" s="235" t="s">
        <v>193</v>
      </c>
      <c r="H186" s="236">
        <v>50</v>
      </c>
      <c r="I186" s="237"/>
      <c r="J186" s="238">
        <f>ROUND(I186*H186,2)</f>
        <v>0</v>
      </c>
      <c r="K186" s="239"/>
      <c r="L186" s="41"/>
      <c r="M186" s="240" t="s">
        <v>1</v>
      </c>
      <c r="N186" s="241" t="s">
        <v>39</v>
      </c>
      <c r="O186" s="8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6" t="s">
        <v>81</v>
      </c>
      <c r="AT186" s="216" t="s">
        <v>408</v>
      </c>
      <c r="AU186" s="216" t="s">
        <v>81</v>
      </c>
      <c r="AY186" s="14" t="s">
        <v>194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4" t="s">
        <v>81</v>
      </c>
      <c r="BK186" s="217">
        <f>ROUND(I186*H186,2)</f>
        <v>0</v>
      </c>
      <c r="BL186" s="14" t="s">
        <v>81</v>
      </c>
      <c r="BM186" s="216" t="s">
        <v>980</v>
      </c>
    </row>
    <row r="187" spans="1:65" s="2" customFormat="1" ht="33" customHeight="1">
      <c r="A187" s="35"/>
      <c r="B187" s="36"/>
      <c r="C187" s="232" t="s">
        <v>981</v>
      </c>
      <c r="D187" s="232" t="s">
        <v>408</v>
      </c>
      <c r="E187" s="233" t="s">
        <v>982</v>
      </c>
      <c r="F187" s="234" t="s">
        <v>983</v>
      </c>
      <c r="G187" s="235" t="s">
        <v>287</v>
      </c>
      <c r="H187" s="236">
        <v>10</v>
      </c>
      <c r="I187" s="237"/>
      <c r="J187" s="238">
        <f>ROUND(I187*H187,2)</f>
        <v>0</v>
      </c>
      <c r="K187" s="239"/>
      <c r="L187" s="41"/>
      <c r="M187" s="240" t="s">
        <v>1</v>
      </c>
      <c r="N187" s="241" t="s">
        <v>39</v>
      </c>
      <c r="O187" s="8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6" t="s">
        <v>81</v>
      </c>
      <c r="AT187" s="216" t="s">
        <v>408</v>
      </c>
      <c r="AU187" s="216" t="s">
        <v>81</v>
      </c>
      <c r="AY187" s="14" t="s">
        <v>194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4" t="s">
        <v>81</v>
      </c>
      <c r="BK187" s="217">
        <f>ROUND(I187*H187,2)</f>
        <v>0</v>
      </c>
      <c r="BL187" s="14" t="s">
        <v>81</v>
      </c>
      <c r="BM187" s="216" t="s">
        <v>984</v>
      </c>
    </row>
    <row r="188" spans="1:65" s="2" customFormat="1" ht="33" customHeight="1">
      <c r="A188" s="35"/>
      <c r="B188" s="36"/>
      <c r="C188" s="232" t="s">
        <v>985</v>
      </c>
      <c r="D188" s="232" t="s">
        <v>408</v>
      </c>
      <c r="E188" s="233" t="s">
        <v>986</v>
      </c>
      <c r="F188" s="234" t="s">
        <v>987</v>
      </c>
      <c r="G188" s="235" t="s">
        <v>193</v>
      </c>
      <c r="H188" s="236">
        <v>700</v>
      </c>
      <c r="I188" s="237"/>
      <c r="J188" s="238">
        <f>ROUND(I188*H188,2)</f>
        <v>0</v>
      </c>
      <c r="K188" s="239"/>
      <c r="L188" s="41"/>
      <c r="M188" s="240" t="s">
        <v>1</v>
      </c>
      <c r="N188" s="241" t="s">
        <v>39</v>
      </c>
      <c r="O188" s="88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6" t="s">
        <v>81</v>
      </c>
      <c r="AT188" s="216" t="s">
        <v>408</v>
      </c>
      <c r="AU188" s="216" t="s">
        <v>81</v>
      </c>
      <c r="AY188" s="14" t="s">
        <v>194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4" t="s">
        <v>81</v>
      </c>
      <c r="BK188" s="217">
        <f>ROUND(I188*H188,2)</f>
        <v>0</v>
      </c>
      <c r="BL188" s="14" t="s">
        <v>81</v>
      </c>
      <c r="BM188" s="216" t="s">
        <v>988</v>
      </c>
    </row>
    <row r="189" spans="1:65" s="2" customFormat="1" ht="33" customHeight="1">
      <c r="A189" s="35"/>
      <c r="B189" s="36"/>
      <c r="C189" s="232" t="s">
        <v>989</v>
      </c>
      <c r="D189" s="232" t="s">
        <v>408</v>
      </c>
      <c r="E189" s="233" t="s">
        <v>990</v>
      </c>
      <c r="F189" s="234" t="s">
        <v>991</v>
      </c>
      <c r="G189" s="235" t="s">
        <v>287</v>
      </c>
      <c r="H189" s="236">
        <v>2</v>
      </c>
      <c r="I189" s="237"/>
      <c r="J189" s="238">
        <f>ROUND(I189*H189,2)</f>
        <v>0</v>
      </c>
      <c r="K189" s="239"/>
      <c r="L189" s="41"/>
      <c r="M189" s="240" t="s">
        <v>1</v>
      </c>
      <c r="N189" s="241" t="s">
        <v>39</v>
      </c>
      <c r="O189" s="88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6" t="s">
        <v>81</v>
      </c>
      <c r="AT189" s="216" t="s">
        <v>408</v>
      </c>
      <c r="AU189" s="216" t="s">
        <v>81</v>
      </c>
      <c r="AY189" s="14" t="s">
        <v>194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4" t="s">
        <v>81</v>
      </c>
      <c r="BK189" s="217">
        <f>ROUND(I189*H189,2)</f>
        <v>0</v>
      </c>
      <c r="BL189" s="14" t="s">
        <v>81</v>
      </c>
      <c r="BM189" s="216" t="s">
        <v>992</v>
      </c>
    </row>
    <row r="190" spans="1:65" s="2" customFormat="1" ht="21.75" customHeight="1">
      <c r="A190" s="35"/>
      <c r="B190" s="36"/>
      <c r="C190" s="232" t="s">
        <v>276</v>
      </c>
      <c r="D190" s="232" t="s">
        <v>408</v>
      </c>
      <c r="E190" s="233" t="s">
        <v>993</v>
      </c>
      <c r="F190" s="234" t="s">
        <v>994</v>
      </c>
      <c r="G190" s="235" t="s">
        <v>193</v>
      </c>
      <c r="H190" s="236">
        <v>120</v>
      </c>
      <c r="I190" s="237"/>
      <c r="J190" s="238">
        <f>ROUND(I190*H190,2)</f>
        <v>0</v>
      </c>
      <c r="K190" s="239"/>
      <c r="L190" s="41"/>
      <c r="M190" s="240" t="s">
        <v>1</v>
      </c>
      <c r="N190" s="241" t="s">
        <v>39</v>
      </c>
      <c r="O190" s="88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81</v>
      </c>
      <c r="AT190" s="216" t="s">
        <v>408</v>
      </c>
      <c r="AU190" s="216" t="s">
        <v>81</v>
      </c>
      <c r="AY190" s="14" t="s">
        <v>194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4" t="s">
        <v>81</v>
      </c>
      <c r="BK190" s="217">
        <f>ROUND(I190*H190,2)</f>
        <v>0</v>
      </c>
      <c r="BL190" s="14" t="s">
        <v>81</v>
      </c>
      <c r="BM190" s="216" t="s">
        <v>995</v>
      </c>
    </row>
    <row r="191" spans="1:65" s="2" customFormat="1" ht="21.75" customHeight="1">
      <c r="A191" s="35"/>
      <c r="B191" s="36"/>
      <c r="C191" s="232" t="s">
        <v>996</v>
      </c>
      <c r="D191" s="232" t="s">
        <v>408</v>
      </c>
      <c r="E191" s="233" t="s">
        <v>997</v>
      </c>
      <c r="F191" s="234" t="s">
        <v>998</v>
      </c>
      <c r="G191" s="235" t="s">
        <v>193</v>
      </c>
      <c r="H191" s="236">
        <v>120</v>
      </c>
      <c r="I191" s="237"/>
      <c r="J191" s="238">
        <f>ROUND(I191*H191,2)</f>
        <v>0</v>
      </c>
      <c r="K191" s="239"/>
      <c r="L191" s="41"/>
      <c r="M191" s="240" t="s">
        <v>1</v>
      </c>
      <c r="N191" s="241" t="s">
        <v>39</v>
      </c>
      <c r="O191" s="8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6" t="s">
        <v>81</v>
      </c>
      <c r="AT191" s="216" t="s">
        <v>408</v>
      </c>
      <c r="AU191" s="216" t="s">
        <v>81</v>
      </c>
      <c r="AY191" s="14" t="s">
        <v>194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81</v>
      </c>
      <c r="BK191" s="217">
        <f>ROUND(I191*H191,2)</f>
        <v>0</v>
      </c>
      <c r="BL191" s="14" t="s">
        <v>81</v>
      </c>
      <c r="BM191" s="216" t="s">
        <v>999</v>
      </c>
    </row>
    <row r="192" spans="1:65" s="2" customFormat="1" ht="16.5" customHeight="1">
      <c r="A192" s="35"/>
      <c r="B192" s="36"/>
      <c r="C192" s="232" t="s">
        <v>231</v>
      </c>
      <c r="D192" s="232" t="s">
        <v>408</v>
      </c>
      <c r="E192" s="233" t="s">
        <v>1000</v>
      </c>
      <c r="F192" s="234" t="s">
        <v>1001</v>
      </c>
      <c r="G192" s="235" t="s">
        <v>287</v>
      </c>
      <c r="H192" s="236">
        <v>10</v>
      </c>
      <c r="I192" s="237"/>
      <c r="J192" s="238">
        <f>ROUND(I192*H192,2)</f>
        <v>0</v>
      </c>
      <c r="K192" s="239"/>
      <c r="L192" s="41"/>
      <c r="M192" s="240" t="s">
        <v>1</v>
      </c>
      <c r="N192" s="241" t="s">
        <v>39</v>
      </c>
      <c r="O192" s="8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412</v>
      </c>
      <c r="AT192" s="216" t="s">
        <v>408</v>
      </c>
      <c r="AU192" s="216" t="s">
        <v>81</v>
      </c>
      <c r="AY192" s="14" t="s">
        <v>194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81</v>
      </c>
      <c r="BK192" s="217">
        <f>ROUND(I192*H192,2)</f>
        <v>0</v>
      </c>
      <c r="BL192" s="14" t="s">
        <v>412</v>
      </c>
      <c r="BM192" s="216" t="s">
        <v>1002</v>
      </c>
    </row>
    <row r="193" spans="1:65" s="2" customFormat="1" ht="16.5" customHeight="1">
      <c r="A193" s="35"/>
      <c r="B193" s="36"/>
      <c r="C193" s="232" t="s">
        <v>235</v>
      </c>
      <c r="D193" s="232" t="s">
        <v>408</v>
      </c>
      <c r="E193" s="233" t="s">
        <v>1003</v>
      </c>
      <c r="F193" s="234" t="s">
        <v>1004</v>
      </c>
      <c r="G193" s="235" t="s">
        <v>287</v>
      </c>
      <c r="H193" s="236">
        <v>10</v>
      </c>
      <c r="I193" s="237"/>
      <c r="J193" s="238">
        <f>ROUND(I193*H193,2)</f>
        <v>0</v>
      </c>
      <c r="K193" s="239"/>
      <c r="L193" s="41"/>
      <c r="M193" s="240" t="s">
        <v>1</v>
      </c>
      <c r="N193" s="241" t="s">
        <v>39</v>
      </c>
      <c r="O193" s="8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6" t="s">
        <v>412</v>
      </c>
      <c r="AT193" s="216" t="s">
        <v>408</v>
      </c>
      <c r="AU193" s="216" t="s">
        <v>81</v>
      </c>
      <c r="AY193" s="14" t="s">
        <v>194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81</v>
      </c>
      <c r="BK193" s="217">
        <f>ROUND(I193*H193,2)</f>
        <v>0</v>
      </c>
      <c r="BL193" s="14" t="s">
        <v>412</v>
      </c>
      <c r="BM193" s="216" t="s">
        <v>1005</v>
      </c>
    </row>
    <row r="194" spans="1:65" s="2" customFormat="1" ht="16.5" customHeight="1">
      <c r="A194" s="35"/>
      <c r="B194" s="36"/>
      <c r="C194" s="232" t="s">
        <v>239</v>
      </c>
      <c r="D194" s="232" t="s">
        <v>408</v>
      </c>
      <c r="E194" s="233" t="s">
        <v>1006</v>
      </c>
      <c r="F194" s="234" t="s">
        <v>1007</v>
      </c>
      <c r="G194" s="235" t="s">
        <v>287</v>
      </c>
      <c r="H194" s="236">
        <v>10</v>
      </c>
      <c r="I194" s="237"/>
      <c r="J194" s="238">
        <f>ROUND(I194*H194,2)</f>
        <v>0</v>
      </c>
      <c r="K194" s="239"/>
      <c r="L194" s="41"/>
      <c r="M194" s="240" t="s">
        <v>1</v>
      </c>
      <c r="N194" s="241" t="s">
        <v>39</v>
      </c>
      <c r="O194" s="8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412</v>
      </c>
      <c r="AT194" s="216" t="s">
        <v>408</v>
      </c>
      <c r="AU194" s="216" t="s">
        <v>81</v>
      </c>
      <c r="AY194" s="14" t="s">
        <v>194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81</v>
      </c>
      <c r="BK194" s="217">
        <f>ROUND(I194*H194,2)</f>
        <v>0</v>
      </c>
      <c r="BL194" s="14" t="s">
        <v>412</v>
      </c>
      <c r="BM194" s="216" t="s">
        <v>1008</v>
      </c>
    </row>
    <row r="195" spans="1:65" s="2" customFormat="1" ht="16.5" customHeight="1">
      <c r="A195" s="35"/>
      <c r="B195" s="36"/>
      <c r="C195" s="232" t="s">
        <v>243</v>
      </c>
      <c r="D195" s="232" t="s">
        <v>408</v>
      </c>
      <c r="E195" s="233" t="s">
        <v>1009</v>
      </c>
      <c r="F195" s="234" t="s">
        <v>1010</v>
      </c>
      <c r="G195" s="235" t="s">
        <v>287</v>
      </c>
      <c r="H195" s="236">
        <v>10</v>
      </c>
      <c r="I195" s="237"/>
      <c r="J195" s="238">
        <f>ROUND(I195*H195,2)</f>
        <v>0</v>
      </c>
      <c r="K195" s="239"/>
      <c r="L195" s="41"/>
      <c r="M195" s="240" t="s">
        <v>1</v>
      </c>
      <c r="N195" s="241" t="s">
        <v>39</v>
      </c>
      <c r="O195" s="8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6" t="s">
        <v>412</v>
      </c>
      <c r="AT195" s="216" t="s">
        <v>408</v>
      </c>
      <c r="AU195" s="216" t="s">
        <v>81</v>
      </c>
      <c r="AY195" s="14" t="s">
        <v>194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81</v>
      </c>
      <c r="BK195" s="217">
        <f>ROUND(I195*H195,2)</f>
        <v>0</v>
      </c>
      <c r="BL195" s="14" t="s">
        <v>412</v>
      </c>
      <c r="BM195" s="216" t="s">
        <v>1011</v>
      </c>
    </row>
    <row r="196" spans="1:65" s="2" customFormat="1" ht="16.5" customHeight="1">
      <c r="A196" s="35"/>
      <c r="B196" s="36"/>
      <c r="C196" s="232" t="s">
        <v>247</v>
      </c>
      <c r="D196" s="232" t="s">
        <v>408</v>
      </c>
      <c r="E196" s="233" t="s">
        <v>1012</v>
      </c>
      <c r="F196" s="234" t="s">
        <v>1013</v>
      </c>
      <c r="G196" s="235" t="s">
        <v>287</v>
      </c>
      <c r="H196" s="236">
        <v>10</v>
      </c>
      <c r="I196" s="237"/>
      <c r="J196" s="238">
        <f>ROUND(I196*H196,2)</f>
        <v>0</v>
      </c>
      <c r="K196" s="239"/>
      <c r="L196" s="41"/>
      <c r="M196" s="240" t="s">
        <v>1</v>
      </c>
      <c r="N196" s="241" t="s">
        <v>39</v>
      </c>
      <c r="O196" s="8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412</v>
      </c>
      <c r="AT196" s="216" t="s">
        <v>408</v>
      </c>
      <c r="AU196" s="216" t="s">
        <v>81</v>
      </c>
      <c r="AY196" s="14" t="s">
        <v>194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81</v>
      </c>
      <c r="BK196" s="217">
        <f>ROUND(I196*H196,2)</f>
        <v>0</v>
      </c>
      <c r="BL196" s="14" t="s">
        <v>412</v>
      </c>
      <c r="BM196" s="216" t="s">
        <v>1014</v>
      </c>
    </row>
    <row r="197" spans="1:65" s="2" customFormat="1" ht="16.5" customHeight="1">
      <c r="A197" s="35"/>
      <c r="B197" s="36"/>
      <c r="C197" s="232" t="s">
        <v>457</v>
      </c>
      <c r="D197" s="232" t="s">
        <v>408</v>
      </c>
      <c r="E197" s="233" t="s">
        <v>1015</v>
      </c>
      <c r="F197" s="234" t="s">
        <v>1016</v>
      </c>
      <c r="G197" s="235" t="s">
        <v>287</v>
      </c>
      <c r="H197" s="236">
        <v>1</v>
      </c>
      <c r="I197" s="237"/>
      <c r="J197" s="238">
        <f>ROUND(I197*H197,2)</f>
        <v>0</v>
      </c>
      <c r="K197" s="239"/>
      <c r="L197" s="41"/>
      <c r="M197" s="240" t="s">
        <v>1</v>
      </c>
      <c r="N197" s="241" t="s">
        <v>39</v>
      </c>
      <c r="O197" s="8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6" t="s">
        <v>412</v>
      </c>
      <c r="AT197" s="216" t="s">
        <v>408</v>
      </c>
      <c r="AU197" s="216" t="s">
        <v>81</v>
      </c>
      <c r="AY197" s="14" t="s">
        <v>194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81</v>
      </c>
      <c r="BK197" s="217">
        <f>ROUND(I197*H197,2)</f>
        <v>0</v>
      </c>
      <c r="BL197" s="14" t="s">
        <v>412</v>
      </c>
      <c r="BM197" s="216" t="s">
        <v>1017</v>
      </c>
    </row>
    <row r="198" spans="1:65" s="2" customFormat="1" ht="21.75" customHeight="1">
      <c r="A198" s="35"/>
      <c r="B198" s="36"/>
      <c r="C198" s="232" t="s">
        <v>453</v>
      </c>
      <c r="D198" s="232" t="s">
        <v>408</v>
      </c>
      <c r="E198" s="233" t="s">
        <v>1018</v>
      </c>
      <c r="F198" s="234" t="s">
        <v>1019</v>
      </c>
      <c r="G198" s="235" t="s">
        <v>1020</v>
      </c>
      <c r="H198" s="236">
        <v>30</v>
      </c>
      <c r="I198" s="237"/>
      <c r="J198" s="238">
        <f>ROUND(I198*H198,2)</f>
        <v>0</v>
      </c>
      <c r="K198" s="239"/>
      <c r="L198" s="41"/>
      <c r="M198" s="254" t="s">
        <v>1</v>
      </c>
      <c r="N198" s="255" t="s">
        <v>39</v>
      </c>
      <c r="O198" s="244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412</v>
      </c>
      <c r="AT198" s="216" t="s">
        <v>408</v>
      </c>
      <c r="AU198" s="216" t="s">
        <v>81</v>
      </c>
      <c r="AY198" s="14" t="s">
        <v>194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81</v>
      </c>
      <c r="BK198" s="217">
        <f>ROUND(I198*H198,2)</f>
        <v>0</v>
      </c>
      <c r="BL198" s="14" t="s">
        <v>412</v>
      </c>
      <c r="BM198" s="216" t="s">
        <v>1021</v>
      </c>
    </row>
    <row r="199" spans="1:31" s="2" customFormat="1" ht="6.95" customHeight="1">
      <c r="A199" s="35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41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sheetProtection password="CC35" sheet="1" objects="1" scenarios="1" formatColumns="0" formatRows="0" autoFilter="0"/>
  <autoFilter ref="C116:K19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1022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32</v>
      </c>
      <c r="F24" s="35"/>
      <c r="G24" s="35"/>
      <c r="H24" s="35"/>
      <c r="I24" s="147" t="s">
        <v>26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ROUND((SUM(BE116:BE153)),2)</f>
        <v>0</v>
      </c>
      <c r="G33" s="35"/>
      <c r="H33" s="35"/>
      <c r="I33" s="161">
        <v>0.21</v>
      </c>
      <c r="J33" s="160">
        <f>ROUND(((SUM(BE116:BE153))*I33),2)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ROUND((SUM(BF116:BF153)),2)</f>
        <v>0</v>
      </c>
      <c r="G34" s="35"/>
      <c r="H34" s="35"/>
      <c r="I34" s="161">
        <v>0.15</v>
      </c>
      <c r="J34" s="160">
        <f>ROUND(((SUM(BF116:BF153))*I34),2)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ROUND((SUM(BG116:BG153)),2)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ROUND((SUM(BH116:BH153)),2)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ROUND((SUM(BI116:BI153)),2)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02-02 - Žst. Dolní Lipka, DDTS ŽDC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PS 02-02 - Žst. Dolní Lipka, DDTS ŽDC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SUM(P117:P153)</f>
        <v>0</v>
      </c>
      <c r="Q116" s="101"/>
      <c r="R116" s="200">
        <f>SUM(R117:R153)</f>
        <v>0</v>
      </c>
      <c r="S116" s="101"/>
      <c r="T116" s="201">
        <f>SUM(T117:T153)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SUM(BK117:BK153)</f>
        <v>0</v>
      </c>
    </row>
    <row r="117" spans="1:65" s="2" customFormat="1" ht="44.25" customHeight="1">
      <c r="A117" s="35"/>
      <c r="B117" s="36"/>
      <c r="C117" s="232" t="s">
        <v>83</v>
      </c>
      <c r="D117" s="232" t="s">
        <v>408</v>
      </c>
      <c r="E117" s="233" t="s">
        <v>1023</v>
      </c>
      <c r="F117" s="234" t="s">
        <v>1024</v>
      </c>
      <c r="G117" s="235" t="s">
        <v>193</v>
      </c>
      <c r="H117" s="236">
        <v>15</v>
      </c>
      <c r="I117" s="237"/>
      <c r="J117" s="238">
        <f>ROUND(I117*H117,2)</f>
        <v>0</v>
      </c>
      <c r="K117" s="239"/>
      <c r="L117" s="41"/>
      <c r="M117" s="240" t="s">
        <v>1</v>
      </c>
      <c r="N117" s="241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201</v>
      </c>
      <c r="AT117" s="216" t="s">
        <v>408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1025</v>
      </c>
    </row>
    <row r="118" spans="1:65" s="2" customFormat="1" ht="33" customHeight="1">
      <c r="A118" s="35"/>
      <c r="B118" s="36"/>
      <c r="C118" s="203" t="s">
        <v>394</v>
      </c>
      <c r="D118" s="203" t="s">
        <v>190</v>
      </c>
      <c r="E118" s="204" t="s">
        <v>1026</v>
      </c>
      <c r="F118" s="205" t="s">
        <v>1027</v>
      </c>
      <c r="G118" s="206" t="s">
        <v>287</v>
      </c>
      <c r="H118" s="207">
        <v>4</v>
      </c>
      <c r="I118" s="208"/>
      <c r="J118" s="209">
        <f>ROUND(I118*H118,2)</f>
        <v>0</v>
      </c>
      <c r="K118" s="210"/>
      <c r="L118" s="211"/>
      <c r="M118" s="212" t="s">
        <v>1</v>
      </c>
      <c r="N118" s="213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200</v>
      </c>
      <c r="AT118" s="216" t="s">
        <v>190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1028</v>
      </c>
    </row>
    <row r="119" spans="1:65" s="2" customFormat="1" ht="66.75" customHeight="1">
      <c r="A119" s="35"/>
      <c r="B119" s="36"/>
      <c r="C119" s="232" t="s">
        <v>425</v>
      </c>
      <c r="D119" s="232" t="s">
        <v>408</v>
      </c>
      <c r="E119" s="233" t="s">
        <v>1029</v>
      </c>
      <c r="F119" s="234" t="s">
        <v>1030</v>
      </c>
      <c r="G119" s="235" t="s">
        <v>287</v>
      </c>
      <c r="H119" s="236">
        <v>5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201</v>
      </c>
      <c r="AT119" s="216" t="s">
        <v>408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1031</v>
      </c>
    </row>
    <row r="120" spans="1:65" s="2" customFormat="1" ht="66.75" customHeight="1">
      <c r="A120" s="35"/>
      <c r="B120" s="36"/>
      <c r="C120" s="232" t="s">
        <v>429</v>
      </c>
      <c r="D120" s="232" t="s">
        <v>408</v>
      </c>
      <c r="E120" s="233" t="s">
        <v>1032</v>
      </c>
      <c r="F120" s="234" t="s">
        <v>1033</v>
      </c>
      <c r="G120" s="235" t="s">
        <v>287</v>
      </c>
      <c r="H120" s="236">
        <v>2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201</v>
      </c>
      <c r="AT120" s="216" t="s">
        <v>408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1034</v>
      </c>
    </row>
    <row r="121" spans="1:65" s="2" customFormat="1" ht="66.75" customHeight="1">
      <c r="A121" s="35"/>
      <c r="B121" s="36"/>
      <c r="C121" s="232" t="s">
        <v>433</v>
      </c>
      <c r="D121" s="232" t="s">
        <v>408</v>
      </c>
      <c r="E121" s="233" t="s">
        <v>1035</v>
      </c>
      <c r="F121" s="234" t="s">
        <v>1036</v>
      </c>
      <c r="G121" s="235" t="s">
        <v>287</v>
      </c>
      <c r="H121" s="236">
        <v>2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1037</v>
      </c>
    </row>
    <row r="122" spans="1:65" s="2" customFormat="1" ht="21.75" customHeight="1">
      <c r="A122" s="35"/>
      <c r="B122" s="36"/>
      <c r="C122" s="203" t="s">
        <v>437</v>
      </c>
      <c r="D122" s="203" t="s">
        <v>190</v>
      </c>
      <c r="E122" s="204" t="s">
        <v>1038</v>
      </c>
      <c r="F122" s="205" t="s">
        <v>1039</v>
      </c>
      <c r="G122" s="206" t="s">
        <v>287</v>
      </c>
      <c r="H122" s="207">
        <v>1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200</v>
      </c>
      <c r="AT122" s="216" t="s">
        <v>190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1040</v>
      </c>
    </row>
    <row r="123" spans="1:65" s="2" customFormat="1" ht="33" customHeight="1">
      <c r="A123" s="35"/>
      <c r="B123" s="36"/>
      <c r="C123" s="232" t="s">
        <v>441</v>
      </c>
      <c r="D123" s="232" t="s">
        <v>408</v>
      </c>
      <c r="E123" s="233" t="s">
        <v>1041</v>
      </c>
      <c r="F123" s="234" t="s">
        <v>1042</v>
      </c>
      <c r="G123" s="235" t="s">
        <v>287</v>
      </c>
      <c r="H123" s="236">
        <v>1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1043</v>
      </c>
    </row>
    <row r="124" spans="1:65" s="2" customFormat="1" ht="44.25" customHeight="1">
      <c r="A124" s="35"/>
      <c r="B124" s="36"/>
      <c r="C124" s="203" t="s">
        <v>488</v>
      </c>
      <c r="D124" s="203" t="s">
        <v>190</v>
      </c>
      <c r="E124" s="204" t="s">
        <v>1044</v>
      </c>
      <c r="F124" s="205" t="s">
        <v>1045</v>
      </c>
      <c r="G124" s="206" t="s">
        <v>287</v>
      </c>
      <c r="H124" s="207">
        <v>4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1046</v>
      </c>
    </row>
    <row r="125" spans="1:65" s="2" customFormat="1" ht="44.25" customHeight="1">
      <c r="A125" s="35"/>
      <c r="B125" s="36"/>
      <c r="C125" s="203" t="s">
        <v>8</v>
      </c>
      <c r="D125" s="203" t="s">
        <v>190</v>
      </c>
      <c r="E125" s="204" t="s">
        <v>1047</v>
      </c>
      <c r="F125" s="205" t="s">
        <v>1048</v>
      </c>
      <c r="G125" s="206" t="s">
        <v>287</v>
      </c>
      <c r="H125" s="207">
        <v>5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1049</v>
      </c>
    </row>
    <row r="126" spans="1:65" s="2" customFormat="1" ht="33" customHeight="1">
      <c r="A126" s="35"/>
      <c r="B126" s="36"/>
      <c r="C126" s="203" t="s">
        <v>578</v>
      </c>
      <c r="D126" s="203" t="s">
        <v>190</v>
      </c>
      <c r="E126" s="204" t="s">
        <v>1050</v>
      </c>
      <c r="F126" s="205" t="s">
        <v>1051</v>
      </c>
      <c r="G126" s="206" t="s">
        <v>287</v>
      </c>
      <c r="H126" s="207">
        <v>1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1052</v>
      </c>
    </row>
    <row r="127" spans="1:65" s="2" customFormat="1" ht="21.75" customHeight="1">
      <c r="A127" s="35"/>
      <c r="B127" s="36"/>
      <c r="C127" s="203" t="s">
        <v>587</v>
      </c>
      <c r="D127" s="203" t="s">
        <v>190</v>
      </c>
      <c r="E127" s="204" t="s">
        <v>1053</v>
      </c>
      <c r="F127" s="205" t="s">
        <v>1054</v>
      </c>
      <c r="G127" s="206" t="s">
        <v>287</v>
      </c>
      <c r="H127" s="207">
        <v>1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1055</v>
      </c>
    </row>
    <row r="128" spans="1:65" s="2" customFormat="1" ht="21.75" customHeight="1">
      <c r="A128" s="35"/>
      <c r="B128" s="36"/>
      <c r="C128" s="203" t="s">
        <v>591</v>
      </c>
      <c r="D128" s="203" t="s">
        <v>190</v>
      </c>
      <c r="E128" s="204" t="s">
        <v>1056</v>
      </c>
      <c r="F128" s="205" t="s">
        <v>1057</v>
      </c>
      <c r="G128" s="206" t="s">
        <v>287</v>
      </c>
      <c r="H128" s="207">
        <v>1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1058</v>
      </c>
    </row>
    <row r="129" spans="1:65" s="2" customFormat="1" ht="21.75" customHeight="1">
      <c r="A129" s="35"/>
      <c r="B129" s="36"/>
      <c r="C129" s="203" t="s">
        <v>595</v>
      </c>
      <c r="D129" s="203" t="s">
        <v>190</v>
      </c>
      <c r="E129" s="204" t="s">
        <v>1059</v>
      </c>
      <c r="F129" s="205" t="s">
        <v>1060</v>
      </c>
      <c r="G129" s="206" t="s">
        <v>287</v>
      </c>
      <c r="H129" s="207">
        <v>1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1061</v>
      </c>
    </row>
    <row r="130" spans="1:65" s="2" customFormat="1" ht="21.75" customHeight="1">
      <c r="A130" s="35"/>
      <c r="B130" s="36"/>
      <c r="C130" s="203" t="s">
        <v>599</v>
      </c>
      <c r="D130" s="203" t="s">
        <v>190</v>
      </c>
      <c r="E130" s="204" t="s">
        <v>1062</v>
      </c>
      <c r="F130" s="205" t="s">
        <v>1063</v>
      </c>
      <c r="G130" s="206" t="s">
        <v>287</v>
      </c>
      <c r="H130" s="207">
        <v>1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200</v>
      </c>
      <c r="AT130" s="216" t="s">
        <v>190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1064</v>
      </c>
    </row>
    <row r="131" spans="1:65" s="2" customFormat="1" ht="21.75" customHeight="1">
      <c r="A131" s="35"/>
      <c r="B131" s="36"/>
      <c r="C131" s="203" t="s">
        <v>7</v>
      </c>
      <c r="D131" s="203" t="s">
        <v>190</v>
      </c>
      <c r="E131" s="204" t="s">
        <v>1065</v>
      </c>
      <c r="F131" s="205" t="s">
        <v>1066</v>
      </c>
      <c r="G131" s="206" t="s">
        <v>287</v>
      </c>
      <c r="H131" s="207">
        <v>1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200</v>
      </c>
      <c r="AT131" s="216" t="s">
        <v>190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1067</v>
      </c>
    </row>
    <row r="132" spans="1:65" s="2" customFormat="1" ht="55.5" customHeight="1">
      <c r="A132" s="35"/>
      <c r="B132" s="36"/>
      <c r="C132" s="232" t="s">
        <v>201</v>
      </c>
      <c r="D132" s="232" t="s">
        <v>408</v>
      </c>
      <c r="E132" s="233" t="s">
        <v>1068</v>
      </c>
      <c r="F132" s="234" t="s">
        <v>1069</v>
      </c>
      <c r="G132" s="235" t="s">
        <v>287</v>
      </c>
      <c r="H132" s="236">
        <v>4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201</v>
      </c>
      <c r="AT132" s="216" t="s">
        <v>408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1070</v>
      </c>
    </row>
    <row r="133" spans="1:65" s="2" customFormat="1" ht="33" customHeight="1">
      <c r="A133" s="35"/>
      <c r="B133" s="36"/>
      <c r="C133" s="203" t="s">
        <v>401</v>
      </c>
      <c r="D133" s="203" t="s">
        <v>190</v>
      </c>
      <c r="E133" s="204" t="s">
        <v>1071</v>
      </c>
      <c r="F133" s="205" t="s">
        <v>1072</v>
      </c>
      <c r="G133" s="206" t="s">
        <v>193</v>
      </c>
      <c r="H133" s="207">
        <v>10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200</v>
      </c>
      <c r="AT133" s="216" t="s">
        <v>190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1073</v>
      </c>
    </row>
    <row r="134" spans="1:65" s="2" customFormat="1" ht="21.75" customHeight="1">
      <c r="A134" s="35"/>
      <c r="B134" s="36"/>
      <c r="C134" s="203" t="s">
        <v>414</v>
      </c>
      <c r="D134" s="203" t="s">
        <v>190</v>
      </c>
      <c r="E134" s="204" t="s">
        <v>1074</v>
      </c>
      <c r="F134" s="205" t="s">
        <v>1075</v>
      </c>
      <c r="G134" s="206" t="s">
        <v>193</v>
      </c>
      <c r="H134" s="207">
        <v>20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200</v>
      </c>
      <c r="AT134" s="216" t="s">
        <v>190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1076</v>
      </c>
    </row>
    <row r="135" spans="1:65" s="2" customFormat="1" ht="33" customHeight="1">
      <c r="A135" s="35"/>
      <c r="B135" s="36"/>
      <c r="C135" s="203" t="s">
        <v>418</v>
      </c>
      <c r="D135" s="203" t="s">
        <v>190</v>
      </c>
      <c r="E135" s="204" t="s">
        <v>1077</v>
      </c>
      <c r="F135" s="205" t="s">
        <v>1078</v>
      </c>
      <c r="G135" s="206" t="s">
        <v>193</v>
      </c>
      <c r="H135" s="207">
        <v>10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200</v>
      </c>
      <c r="AT135" s="216" t="s">
        <v>190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1079</v>
      </c>
    </row>
    <row r="136" spans="1:65" s="2" customFormat="1" ht="21.75" customHeight="1">
      <c r="A136" s="35"/>
      <c r="B136" s="36"/>
      <c r="C136" s="203" t="s">
        <v>200</v>
      </c>
      <c r="D136" s="203" t="s">
        <v>190</v>
      </c>
      <c r="E136" s="204" t="s">
        <v>1080</v>
      </c>
      <c r="F136" s="205" t="s">
        <v>1081</v>
      </c>
      <c r="G136" s="206" t="s">
        <v>193</v>
      </c>
      <c r="H136" s="207">
        <v>30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200</v>
      </c>
      <c r="AT136" s="216" t="s">
        <v>190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1082</v>
      </c>
    </row>
    <row r="137" spans="1:65" s="2" customFormat="1" ht="21.75" customHeight="1">
      <c r="A137" s="35"/>
      <c r="B137" s="36"/>
      <c r="C137" s="232" t="s">
        <v>559</v>
      </c>
      <c r="D137" s="232" t="s">
        <v>408</v>
      </c>
      <c r="E137" s="233" t="s">
        <v>1083</v>
      </c>
      <c r="F137" s="234" t="s">
        <v>1084</v>
      </c>
      <c r="G137" s="235" t="s">
        <v>287</v>
      </c>
      <c r="H137" s="236">
        <v>2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1085</v>
      </c>
    </row>
    <row r="138" spans="1:65" s="2" customFormat="1" ht="21.75" customHeight="1">
      <c r="A138" s="35"/>
      <c r="B138" s="36"/>
      <c r="C138" s="203" t="s">
        <v>606</v>
      </c>
      <c r="D138" s="203" t="s">
        <v>190</v>
      </c>
      <c r="E138" s="204" t="s">
        <v>1086</v>
      </c>
      <c r="F138" s="205" t="s">
        <v>1087</v>
      </c>
      <c r="G138" s="206" t="s">
        <v>287</v>
      </c>
      <c r="H138" s="207">
        <v>1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200</v>
      </c>
      <c r="AT138" s="216" t="s">
        <v>190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1088</v>
      </c>
    </row>
    <row r="139" spans="1:65" s="2" customFormat="1" ht="33" customHeight="1">
      <c r="A139" s="35"/>
      <c r="B139" s="36"/>
      <c r="C139" s="232" t="s">
        <v>1089</v>
      </c>
      <c r="D139" s="232" t="s">
        <v>408</v>
      </c>
      <c r="E139" s="233" t="s">
        <v>1090</v>
      </c>
      <c r="F139" s="234" t="s">
        <v>1091</v>
      </c>
      <c r="G139" s="235" t="s">
        <v>287</v>
      </c>
      <c r="H139" s="236">
        <v>7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1092</v>
      </c>
    </row>
    <row r="140" spans="1:65" s="2" customFormat="1" ht="21.75" customHeight="1">
      <c r="A140" s="35"/>
      <c r="B140" s="36"/>
      <c r="C140" s="232" t="s">
        <v>610</v>
      </c>
      <c r="D140" s="232" t="s">
        <v>408</v>
      </c>
      <c r="E140" s="233" t="s">
        <v>1093</v>
      </c>
      <c r="F140" s="234" t="s">
        <v>1094</v>
      </c>
      <c r="G140" s="235" t="s">
        <v>287</v>
      </c>
      <c r="H140" s="236">
        <v>1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1095</v>
      </c>
    </row>
    <row r="141" spans="1:65" s="2" customFormat="1" ht="21.75" customHeight="1">
      <c r="A141" s="35"/>
      <c r="B141" s="36"/>
      <c r="C141" s="232" t="s">
        <v>618</v>
      </c>
      <c r="D141" s="232" t="s">
        <v>408</v>
      </c>
      <c r="E141" s="233" t="s">
        <v>1096</v>
      </c>
      <c r="F141" s="234" t="s">
        <v>1097</v>
      </c>
      <c r="G141" s="235" t="s">
        <v>287</v>
      </c>
      <c r="H141" s="236">
        <v>95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201</v>
      </c>
      <c r="AT141" s="216" t="s">
        <v>408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1098</v>
      </c>
    </row>
    <row r="142" spans="1:65" s="2" customFormat="1" ht="44.25" customHeight="1">
      <c r="A142" s="35"/>
      <c r="B142" s="36"/>
      <c r="C142" s="232" t="s">
        <v>407</v>
      </c>
      <c r="D142" s="232" t="s">
        <v>408</v>
      </c>
      <c r="E142" s="233" t="s">
        <v>1099</v>
      </c>
      <c r="F142" s="234" t="s">
        <v>1100</v>
      </c>
      <c r="G142" s="235" t="s">
        <v>287</v>
      </c>
      <c r="H142" s="236">
        <v>1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74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1101</v>
      </c>
    </row>
    <row r="143" spans="1:65" s="2" customFormat="1" ht="44.25" customHeight="1">
      <c r="A143" s="35"/>
      <c r="B143" s="36"/>
      <c r="C143" s="232" t="s">
        <v>622</v>
      </c>
      <c r="D143" s="232" t="s">
        <v>408</v>
      </c>
      <c r="E143" s="233" t="s">
        <v>1102</v>
      </c>
      <c r="F143" s="234" t="s">
        <v>1103</v>
      </c>
      <c r="G143" s="235" t="s">
        <v>1020</v>
      </c>
      <c r="H143" s="236">
        <v>32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201</v>
      </c>
      <c r="AT143" s="216" t="s">
        <v>408</v>
      </c>
      <c r="AU143" s="216" t="s">
        <v>74</v>
      </c>
      <c r="AY143" s="14" t="s">
        <v>194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81</v>
      </c>
      <c r="BK143" s="217">
        <f>ROUND(I143*H143,2)</f>
        <v>0</v>
      </c>
      <c r="BL143" s="14" t="s">
        <v>201</v>
      </c>
      <c r="BM143" s="216" t="s">
        <v>1104</v>
      </c>
    </row>
    <row r="144" spans="1:65" s="2" customFormat="1" ht="33" customHeight="1">
      <c r="A144" s="35"/>
      <c r="B144" s="36"/>
      <c r="C144" s="232" t="s">
        <v>196</v>
      </c>
      <c r="D144" s="232" t="s">
        <v>408</v>
      </c>
      <c r="E144" s="233" t="s">
        <v>1105</v>
      </c>
      <c r="F144" s="234" t="s">
        <v>1106</v>
      </c>
      <c r="G144" s="235" t="s">
        <v>1020</v>
      </c>
      <c r="H144" s="236">
        <v>8</v>
      </c>
      <c r="I144" s="237"/>
      <c r="J144" s="238">
        <f>ROUND(I144*H144,2)</f>
        <v>0</v>
      </c>
      <c r="K144" s="239"/>
      <c r="L144" s="41"/>
      <c r="M144" s="240" t="s">
        <v>1</v>
      </c>
      <c r="N144" s="241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201</v>
      </c>
      <c r="AT144" s="216" t="s">
        <v>408</v>
      </c>
      <c r="AU144" s="216" t="s">
        <v>74</v>
      </c>
      <c r="AY144" s="14" t="s">
        <v>194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81</v>
      </c>
      <c r="BK144" s="217">
        <f>ROUND(I144*H144,2)</f>
        <v>0</v>
      </c>
      <c r="BL144" s="14" t="s">
        <v>201</v>
      </c>
      <c r="BM144" s="216" t="s">
        <v>1107</v>
      </c>
    </row>
    <row r="145" spans="1:65" s="2" customFormat="1" ht="44.25" customHeight="1">
      <c r="A145" s="35"/>
      <c r="B145" s="36"/>
      <c r="C145" s="232" t="s">
        <v>626</v>
      </c>
      <c r="D145" s="232" t="s">
        <v>408</v>
      </c>
      <c r="E145" s="233" t="s">
        <v>1108</v>
      </c>
      <c r="F145" s="234" t="s">
        <v>1109</v>
      </c>
      <c r="G145" s="235" t="s">
        <v>1020</v>
      </c>
      <c r="H145" s="236">
        <v>16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201</v>
      </c>
      <c r="AT145" s="216" t="s">
        <v>408</v>
      </c>
      <c r="AU145" s="216" t="s">
        <v>74</v>
      </c>
      <c r="AY145" s="14" t="s">
        <v>194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81</v>
      </c>
      <c r="BK145" s="217">
        <f>ROUND(I145*H145,2)</f>
        <v>0</v>
      </c>
      <c r="BL145" s="14" t="s">
        <v>201</v>
      </c>
      <c r="BM145" s="216" t="s">
        <v>1110</v>
      </c>
    </row>
    <row r="146" spans="1:65" s="2" customFormat="1" ht="21.75" customHeight="1">
      <c r="A146" s="35"/>
      <c r="B146" s="36"/>
      <c r="C146" s="203" t="s">
        <v>631</v>
      </c>
      <c r="D146" s="203" t="s">
        <v>190</v>
      </c>
      <c r="E146" s="204" t="s">
        <v>1111</v>
      </c>
      <c r="F146" s="205" t="s">
        <v>1112</v>
      </c>
      <c r="G146" s="206" t="s">
        <v>287</v>
      </c>
      <c r="H146" s="207">
        <v>1</v>
      </c>
      <c r="I146" s="208"/>
      <c r="J146" s="209">
        <f>ROUND(I146*H146,2)</f>
        <v>0</v>
      </c>
      <c r="K146" s="210"/>
      <c r="L146" s="211"/>
      <c r="M146" s="212" t="s">
        <v>1</v>
      </c>
      <c r="N146" s="213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200</v>
      </c>
      <c r="AT146" s="216" t="s">
        <v>190</v>
      </c>
      <c r="AU146" s="216" t="s">
        <v>74</v>
      </c>
      <c r="AY146" s="14" t="s">
        <v>194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81</v>
      </c>
      <c r="BK146" s="217">
        <f>ROUND(I146*H146,2)</f>
        <v>0</v>
      </c>
      <c r="BL146" s="14" t="s">
        <v>201</v>
      </c>
      <c r="BM146" s="216" t="s">
        <v>1113</v>
      </c>
    </row>
    <row r="147" spans="1:65" s="2" customFormat="1" ht="21.75" customHeight="1">
      <c r="A147" s="35"/>
      <c r="B147" s="36"/>
      <c r="C147" s="203" t="s">
        <v>636</v>
      </c>
      <c r="D147" s="203" t="s">
        <v>190</v>
      </c>
      <c r="E147" s="204" t="s">
        <v>1114</v>
      </c>
      <c r="F147" s="205" t="s">
        <v>1115</v>
      </c>
      <c r="G147" s="206" t="s">
        <v>199</v>
      </c>
      <c r="H147" s="207">
        <v>5</v>
      </c>
      <c r="I147" s="208"/>
      <c r="J147" s="209">
        <f>ROUND(I147*H147,2)</f>
        <v>0</v>
      </c>
      <c r="K147" s="210"/>
      <c r="L147" s="21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200</v>
      </c>
      <c r="AT147" s="216" t="s">
        <v>190</v>
      </c>
      <c r="AU147" s="216" t="s">
        <v>74</v>
      </c>
      <c r="AY147" s="14" t="s">
        <v>194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81</v>
      </c>
      <c r="BK147" s="217">
        <f>ROUND(I147*H147,2)</f>
        <v>0</v>
      </c>
      <c r="BL147" s="14" t="s">
        <v>201</v>
      </c>
      <c r="BM147" s="216" t="s">
        <v>1116</v>
      </c>
    </row>
    <row r="148" spans="1:65" s="2" customFormat="1" ht="21.75" customHeight="1">
      <c r="A148" s="35"/>
      <c r="B148" s="36"/>
      <c r="C148" s="203" t="s">
        <v>641</v>
      </c>
      <c r="D148" s="203" t="s">
        <v>190</v>
      </c>
      <c r="E148" s="204" t="s">
        <v>1117</v>
      </c>
      <c r="F148" s="205" t="s">
        <v>1118</v>
      </c>
      <c r="G148" s="206" t="s">
        <v>193</v>
      </c>
      <c r="H148" s="207">
        <v>10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200</v>
      </c>
      <c r="AT148" s="216" t="s">
        <v>190</v>
      </c>
      <c r="AU148" s="216" t="s">
        <v>74</v>
      </c>
      <c r="AY148" s="14" t="s">
        <v>194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81</v>
      </c>
      <c r="BK148" s="217">
        <f>ROUND(I148*H148,2)</f>
        <v>0</v>
      </c>
      <c r="BL148" s="14" t="s">
        <v>201</v>
      </c>
      <c r="BM148" s="216" t="s">
        <v>1119</v>
      </c>
    </row>
    <row r="149" spans="1:65" s="2" customFormat="1" ht="66.75" customHeight="1">
      <c r="A149" s="35"/>
      <c r="B149" s="36"/>
      <c r="C149" s="232" t="s">
        <v>645</v>
      </c>
      <c r="D149" s="232" t="s">
        <v>408</v>
      </c>
      <c r="E149" s="233" t="s">
        <v>1120</v>
      </c>
      <c r="F149" s="234" t="s">
        <v>1121</v>
      </c>
      <c r="G149" s="235" t="s">
        <v>287</v>
      </c>
      <c r="H149" s="236">
        <v>1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201</v>
      </c>
      <c r="AT149" s="216" t="s">
        <v>408</v>
      </c>
      <c r="AU149" s="216" t="s">
        <v>74</v>
      </c>
      <c r="AY149" s="14" t="s">
        <v>194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81</v>
      </c>
      <c r="BK149" s="217">
        <f>ROUND(I149*H149,2)</f>
        <v>0</v>
      </c>
      <c r="BL149" s="14" t="s">
        <v>201</v>
      </c>
      <c r="BM149" s="216" t="s">
        <v>1122</v>
      </c>
    </row>
    <row r="150" spans="1:65" s="2" customFormat="1" ht="33" customHeight="1">
      <c r="A150" s="35"/>
      <c r="B150" s="36"/>
      <c r="C150" s="203" t="s">
        <v>649</v>
      </c>
      <c r="D150" s="203" t="s">
        <v>190</v>
      </c>
      <c r="E150" s="204" t="s">
        <v>848</v>
      </c>
      <c r="F150" s="205" t="s">
        <v>849</v>
      </c>
      <c r="G150" s="206" t="s">
        <v>193</v>
      </c>
      <c r="H150" s="207">
        <v>40</v>
      </c>
      <c r="I150" s="208"/>
      <c r="J150" s="209">
        <f>ROUND(I150*H150,2)</f>
        <v>0</v>
      </c>
      <c r="K150" s="210"/>
      <c r="L150" s="211"/>
      <c r="M150" s="212" t="s">
        <v>1</v>
      </c>
      <c r="N150" s="213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200</v>
      </c>
      <c r="AT150" s="216" t="s">
        <v>190</v>
      </c>
      <c r="AU150" s="216" t="s">
        <v>74</v>
      </c>
      <c r="AY150" s="14" t="s">
        <v>194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81</v>
      </c>
      <c r="BK150" s="217">
        <f>ROUND(I150*H150,2)</f>
        <v>0</v>
      </c>
      <c r="BL150" s="14" t="s">
        <v>201</v>
      </c>
      <c r="BM150" s="216" t="s">
        <v>1123</v>
      </c>
    </row>
    <row r="151" spans="1:65" s="2" customFormat="1" ht="16.5" customHeight="1">
      <c r="A151" s="35"/>
      <c r="B151" s="36"/>
      <c r="C151" s="203" t="s">
        <v>614</v>
      </c>
      <c r="D151" s="203" t="s">
        <v>190</v>
      </c>
      <c r="E151" s="204" t="s">
        <v>1124</v>
      </c>
      <c r="F151" s="205" t="s">
        <v>1125</v>
      </c>
      <c r="G151" s="206" t="s">
        <v>287</v>
      </c>
      <c r="H151" s="207">
        <v>4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200</v>
      </c>
      <c r="AT151" s="216" t="s">
        <v>190</v>
      </c>
      <c r="AU151" s="216" t="s">
        <v>74</v>
      </c>
      <c r="AY151" s="14" t="s">
        <v>194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81</v>
      </c>
      <c r="BK151" s="217">
        <f>ROUND(I151*H151,2)</f>
        <v>0</v>
      </c>
      <c r="BL151" s="14" t="s">
        <v>201</v>
      </c>
      <c r="BM151" s="216" t="s">
        <v>1126</v>
      </c>
    </row>
    <row r="152" spans="1:65" s="2" customFormat="1" ht="21.75" customHeight="1">
      <c r="A152" s="35"/>
      <c r="B152" s="36"/>
      <c r="C152" s="232" t="s">
        <v>582</v>
      </c>
      <c r="D152" s="232" t="s">
        <v>408</v>
      </c>
      <c r="E152" s="233" t="s">
        <v>1127</v>
      </c>
      <c r="F152" s="234" t="s">
        <v>1128</v>
      </c>
      <c r="G152" s="235" t="s">
        <v>287</v>
      </c>
      <c r="H152" s="236">
        <v>4</v>
      </c>
      <c r="I152" s="237"/>
      <c r="J152" s="238">
        <f>ROUND(I152*H152,2)</f>
        <v>0</v>
      </c>
      <c r="K152" s="239"/>
      <c r="L152" s="41"/>
      <c r="M152" s="240" t="s">
        <v>1</v>
      </c>
      <c r="N152" s="241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201</v>
      </c>
      <c r="AT152" s="216" t="s">
        <v>408</v>
      </c>
      <c r="AU152" s="216" t="s">
        <v>74</v>
      </c>
      <c r="AY152" s="14" t="s">
        <v>194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81</v>
      </c>
      <c r="BK152" s="217">
        <f>ROUND(I152*H152,2)</f>
        <v>0</v>
      </c>
      <c r="BL152" s="14" t="s">
        <v>201</v>
      </c>
      <c r="BM152" s="216" t="s">
        <v>1129</v>
      </c>
    </row>
    <row r="153" spans="1:65" s="2" customFormat="1" ht="21.75" customHeight="1">
      <c r="A153" s="35"/>
      <c r="B153" s="36"/>
      <c r="C153" s="203" t="s">
        <v>81</v>
      </c>
      <c r="D153" s="203" t="s">
        <v>190</v>
      </c>
      <c r="E153" s="204" t="s">
        <v>1130</v>
      </c>
      <c r="F153" s="205" t="s">
        <v>1131</v>
      </c>
      <c r="G153" s="206" t="s">
        <v>287</v>
      </c>
      <c r="H153" s="207">
        <v>5</v>
      </c>
      <c r="I153" s="208"/>
      <c r="J153" s="209">
        <f>ROUND(I153*H153,2)</f>
        <v>0</v>
      </c>
      <c r="K153" s="210"/>
      <c r="L153" s="211"/>
      <c r="M153" s="242" t="s">
        <v>1</v>
      </c>
      <c r="N153" s="243" t="s">
        <v>39</v>
      </c>
      <c r="O153" s="244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200</v>
      </c>
      <c r="AT153" s="216" t="s">
        <v>190</v>
      </c>
      <c r="AU153" s="216" t="s">
        <v>74</v>
      </c>
      <c r="AY153" s="14" t="s">
        <v>194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81</v>
      </c>
      <c r="BK153" s="217">
        <f>ROUND(I153*H153,2)</f>
        <v>0</v>
      </c>
      <c r="BL153" s="14" t="s">
        <v>201</v>
      </c>
      <c r="BM153" s="216" t="s">
        <v>1132</v>
      </c>
    </row>
    <row r="154" spans="1:31" s="2" customFormat="1" ht="6.95" customHeight="1">
      <c r="A154" s="35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password="CC35" sheet="1" objects="1" scenarios="1" formatColumns="0" formatRows="0" autoFilter="0"/>
  <autoFilter ref="C115:K153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1133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32</v>
      </c>
      <c r="F24" s="35"/>
      <c r="G24" s="35"/>
      <c r="H24" s="35"/>
      <c r="I24" s="147" t="s">
        <v>26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ROUND((SUM(BE116:BE126)),2)</f>
        <v>0</v>
      </c>
      <c r="G33" s="35"/>
      <c r="H33" s="35"/>
      <c r="I33" s="161">
        <v>0.21</v>
      </c>
      <c r="J33" s="160">
        <f>ROUND(((SUM(BE116:BE126))*I33),2)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ROUND((SUM(BF116:BF126)),2)</f>
        <v>0</v>
      </c>
      <c r="G34" s="35"/>
      <c r="H34" s="35"/>
      <c r="I34" s="161">
        <v>0.15</v>
      </c>
      <c r="J34" s="160">
        <f>ROUND(((SUM(BF116:BF126))*I34),2)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ROUND((SUM(BG116:BG126)),2)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ROUND((SUM(BH116:BH126)),2)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ROUND((SUM(BI116:BI126)),2)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PS 02-03 - ED Pardubice, doplnění DDTS ŽDC 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 xml:space="preserve">PS 02-03 - ED Pardubice, doplnění DDTS ŽDC 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SUM(P117:P126)</f>
        <v>0</v>
      </c>
      <c r="Q116" s="101"/>
      <c r="R116" s="200">
        <f>SUM(R117:R126)</f>
        <v>0</v>
      </c>
      <c r="S116" s="101"/>
      <c r="T116" s="201">
        <f>SUM(T117:T126)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SUM(BK117:BK126)</f>
        <v>0</v>
      </c>
    </row>
    <row r="117" spans="1:65" s="2" customFormat="1" ht="33" customHeight="1">
      <c r="A117" s="35"/>
      <c r="B117" s="36"/>
      <c r="C117" s="232" t="s">
        <v>81</v>
      </c>
      <c r="D117" s="232" t="s">
        <v>408</v>
      </c>
      <c r="E117" s="233" t="s">
        <v>1134</v>
      </c>
      <c r="F117" s="234" t="s">
        <v>1135</v>
      </c>
      <c r="G117" s="235" t="s">
        <v>287</v>
      </c>
      <c r="H117" s="236">
        <v>9</v>
      </c>
      <c r="I117" s="237"/>
      <c r="J117" s="238">
        <f>ROUND(I117*H117,2)</f>
        <v>0</v>
      </c>
      <c r="K117" s="239"/>
      <c r="L117" s="41"/>
      <c r="M117" s="240" t="s">
        <v>1</v>
      </c>
      <c r="N117" s="241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201</v>
      </c>
      <c r="AT117" s="216" t="s">
        <v>408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1136</v>
      </c>
    </row>
    <row r="118" spans="1:65" s="2" customFormat="1" ht="21.75" customHeight="1">
      <c r="A118" s="35"/>
      <c r="B118" s="36"/>
      <c r="C118" s="232" t="s">
        <v>394</v>
      </c>
      <c r="D118" s="232" t="s">
        <v>408</v>
      </c>
      <c r="E118" s="233" t="s">
        <v>1137</v>
      </c>
      <c r="F118" s="234" t="s">
        <v>1138</v>
      </c>
      <c r="G118" s="235" t="s">
        <v>287</v>
      </c>
      <c r="H118" s="236">
        <v>5</v>
      </c>
      <c r="I118" s="237"/>
      <c r="J118" s="238">
        <f>ROUND(I118*H118,2)</f>
        <v>0</v>
      </c>
      <c r="K118" s="239"/>
      <c r="L118" s="41"/>
      <c r="M118" s="240" t="s">
        <v>1</v>
      </c>
      <c r="N118" s="241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201</v>
      </c>
      <c r="AT118" s="216" t="s">
        <v>408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1139</v>
      </c>
    </row>
    <row r="119" spans="1:65" s="2" customFormat="1" ht="33" customHeight="1">
      <c r="A119" s="35"/>
      <c r="B119" s="36"/>
      <c r="C119" s="232" t="s">
        <v>201</v>
      </c>
      <c r="D119" s="232" t="s">
        <v>408</v>
      </c>
      <c r="E119" s="233" t="s">
        <v>1140</v>
      </c>
      <c r="F119" s="234" t="s">
        <v>1141</v>
      </c>
      <c r="G119" s="235" t="s">
        <v>287</v>
      </c>
      <c r="H119" s="236">
        <v>9</v>
      </c>
      <c r="I119" s="237"/>
      <c r="J119" s="238">
        <f>ROUND(I119*H119,2)</f>
        <v>0</v>
      </c>
      <c r="K119" s="239"/>
      <c r="L119" s="41"/>
      <c r="M119" s="240" t="s">
        <v>1</v>
      </c>
      <c r="N119" s="241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201</v>
      </c>
      <c r="AT119" s="216" t="s">
        <v>408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1142</v>
      </c>
    </row>
    <row r="120" spans="1:65" s="2" customFormat="1" ht="21.75" customHeight="1">
      <c r="A120" s="35"/>
      <c r="B120" s="36"/>
      <c r="C120" s="232" t="s">
        <v>414</v>
      </c>
      <c r="D120" s="232" t="s">
        <v>408</v>
      </c>
      <c r="E120" s="233" t="s">
        <v>1143</v>
      </c>
      <c r="F120" s="234" t="s">
        <v>1144</v>
      </c>
      <c r="G120" s="235" t="s">
        <v>287</v>
      </c>
      <c r="H120" s="236">
        <v>1</v>
      </c>
      <c r="I120" s="237"/>
      <c r="J120" s="238">
        <f>ROUND(I120*H120,2)</f>
        <v>0</v>
      </c>
      <c r="K120" s="239"/>
      <c r="L120" s="41"/>
      <c r="M120" s="240" t="s">
        <v>1</v>
      </c>
      <c r="N120" s="241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201</v>
      </c>
      <c r="AT120" s="216" t="s">
        <v>408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1145</v>
      </c>
    </row>
    <row r="121" spans="1:65" s="2" customFormat="1" ht="21.75" customHeight="1">
      <c r="A121" s="35"/>
      <c r="B121" s="36"/>
      <c r="C121" s="232" t="s">
        <v>418</v>
      </c>
      <c r="D121" s="232" t="s">
        <v>408</v>
      </c>
      <c r="E121" s="233" t="s">
        <v>1093</v>
      </c>
      <c r="F121" s="234" t="s">
        <v>1094</v>
      </c>
      <c r="G121" s="235" t="s">
        <v>287</v>
      </c>
      <c r="H121" s="236">
        <v>1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1146</v>
      </c>
    </row>
    <row r="122" spans="1:65" s="2" customFormat="1" ht="21.75" customHeight="1">
      <c r="A122" s="35"/>
      <c r="B122" s="36"/>
      <c r="C122" s="232" t="s">
        <v>200</v>
      </c>
      <c r="D122" s="232" t="s">
        <v>408</v>
      </c>
      <c r="E122" s="233" t="s">
        <v>1096</v>
      </c>
      <c r="F122" s="234" t="s">
        <v>1097</v>
      </c>
      <c r="G122" s="235" t="s">
        <v>287</v>
      </c>
      <c r="H122" s="236">
        <v>110</v>
      </c>
      <c r="I122" s="237"/>
      <c r="J122" s="238">
        <f>ROUND(I122*H122,2)</f>
        <v>0</v>
      </c>
      <c r="K122" s="239"/>
      <c r="L122" s="41"/>
      <c r="M122" s="240" t="s">
        <v>1</v>
      </c>
      <c r="N122" s="241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201</v>
      </c>
      <c r="AT122" s="216" t="s">
        <v>408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1147</v>
      </c>
    </row>
    <row r="123" spans="1:65" s="2" customFormat="1" ht="21.75" customHeight="1">
      <c r="A123" s="35"/>
      <c r="B123" s="36"/>
      <c r="C123" s="232" t="s">
        <v>425</v>
      </c>
      <c r="D123" s="232" t="s">
        <v>408</v>
      </c>
      <c r="E123" s="233" t="s">
        <v>1148</v>
      </c>
      <c r="F123" s="234" t="s">
        <v>1149</v>
      </c>
      <c r="G123" s="235" t="s">
        <v>287</v>
      </c>
      <c r="H123" s="236">
        <v>1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1150</v>
      </c>
    </row>
    <row r="124" spans="1:65" s="2" customFormat="1" ht="33" customHeight="1">
      <c r="A124" s="35"/>
      <c r="B124" s="36"/>
      <c r="C124" s="203" t="s">
        <v>429</v>
      </c>
      <c r="D124" s="203" t="s">
        <v>190</v>
      </c>
      <c r="E124" s="204" t="s">
        <v>1151</v>
      </c>
      <c r="F124" s="205" t="s">
        <v>1152</v>
      </c>
      <c r="G124" s="206" t="s">
        <v>287</v>
      </c>
      <c r="H124" s="207">
        <v>1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1153</v>
      </c>
    </row>
    <row r="125" spans="1:65" s="2" customFormat="1" ht="33" customHeight="1">
      <c r="A125" s="35"/>
      <c r="B125" s="36"/>
      <c r="C125" s="232" t="s">
        <v>83</v>
      </c>
      <c r="D125" s="232" t="s">
        <v>408</v>
      </c>
      <c r="E125" s="233" t="s">
        <v>1154</v>
      </c>
      <c r="F125" s="234" t="s">
        <v>1155</v>
      </c>
      <c r="G125" s="235" t="s">
        <v>287</v>
      </c>
      <c r="H125" s="236">
        <v>3</v>
      </c>
      <c r="I125" s="237"/>
      <c r="J125" s="238">
        <f>ROUND(I125*H125,2)</f>
        <v>0</v>
      </c>
      <c r="K125" s="239"/>
      <c r="L125" s="41"/>
      <c r="M125" s="240" t="s">
        <v>1</v>
      </c>
      <c r="N125" s="241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201</v>
      </c>
      <c r="AT125" s="216" t="s">
        <v>408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1156</v>
      </c>
    </row>
    <row r="126" spans="1:65" s="2" customFormat="1" ht="33" customHeight="1">
      <c r="A126" s="35"/>
      <c r="B126" s="36"/>
      <c r="C126" s="232" t="s">
        <v>401</v>
      </c>
      <c r="D126" s="232" t="s">
        <v>408</v>
      </c>
      <c r="E126" s="233" t="s">
        <v>1157</v>
      </c>
      <c r="F126" s="234" t="s">
        <v>1158</v>
      </c>
      <c r="G126" s="235" t="s">
        <v>287</v>
      </c>
      <c r="H126" s="236">
        <v>3</v>
      </c>
      <c r="I126" s="237"/>
      <c r="J126" s="238">
        <f>ROUND(I126*H126,2)</f>
        <v>0</v>
      </c>
      <c r="K126" s="239"/>
      <c r="L126" s="41"/>
      <c r="M126" s="254" t="s">
        <v>1</v>
      </c>
      <c r="N126" s="255" t="s">
        <v>39</v>
      </c>
      <c r="O126" s="244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201</v>
      </c>
      <c r="AT126" s="216" t="s">
        <v>408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1159</v>
      </c>
    </row>
    <row r="127" spans="1:31" s="2" customFormat="1" ht="6.95" customHeight="1">
      <c r="A127" s="35"/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41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password="CC35" sheet="1" objects="1" scenarios="1" formatColumns="0" formatRows="0" autoFilter="0"/>
  <autoFilter ref="C115:K126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1160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32</v>
      </c>
      <c r="F24" s="35"/>
      <c r="G24" s="35"/>
      <c r="H24" s="35"/>
      <c r="I24" s="147" t="s">
        <v>26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ROUND((SUM(BE116:BE142)),2)</f>
        <v>0</v>
      </c>
      <c r="G33" s="35"/>
      <c r="H33" s="35"/>
      <c r="I33" s="161">
        <v>0.21</v>
      </c>
      <c r="J33" s="160">
        <f>ROUND(((SUM(BE116:BE142))*I33),2)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ROUND((SUM(BF116:BF142)),2)</f>
        <v>0</v>
      </c>
      <c r="G34" s="35"/>
      <c r="H34" s="35"/>
      <c r="I34" s="161">
        <v>0.15</v>
      </c>
      <c r="J34" s="160">
        <f>ROUND(((SUM(BF116:BF142))*I34),2)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ROUND((SUM(BG116:BG142)),2)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ROUND((SUM(BH116:BH142)),2)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ROUND((SUM(BI116:BI142)),2)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PS 02-04 - Žst. Dolní Lipka, DŘT 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 xml:space="preserve">PS 02-04 - Žst. Dolní Lipka, DŘT 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SUM(P117:P142)</f>
        <v>0</v>
      </c>
      <c r="Q116" s="101"/>
      <c r="R116" s="200">
        <f>SUM(R117:R142)</f>
        <v>0</v>
      </c>
      <c r="S116" s="101"/>
      <c r="T116" s="201">
        <f>SUM(T117:T142)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SUM(BK117:BK142)</f>
        <v>0</v>
      </c>
    </row>
    <row r="117" spans="1:65" s="2" customFormat="1" ht="16.5" customHeight="1">
      <c r="A117" s="35"/>
      <c r="B117" s="36"/>
      <c r="C117" s="203" t="s">
        <v>81</v>
      </c>
      <c r="D117" s="203" t="s">
        <v>190</v>
      </c>
      <c r="E117" s="204" t="s">
        <v>1161</v>
      </c>
      <c r="F117" s="205" t="s">
        <v>1162</v>
      </c>
      <c r="G117" s="206" t="s">
        <v>193</v>
      </c>
      <c r="H117" s="207">
        <v>5</v>
      </c>
      <c r="I117" s="208"/>
      <c r="J117" s="209">
        <f>ROUND(I117*H117,2)</f>
        <v>0</v>
      </c>
      <c r="K117" s="210"/>
      <c r="L117" s="211"/>
      <c r="M117" s="212" t="s">
        <v>1</v>
      </c>
      <c r="N117" s="213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200</v>
      </c>
      <c r="AT117" s="216" t="s">
        <v>190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1163</v>
      </c>
    </row>
    <row r="118" spans="1:65" s="2" customFormat="1" ht="21.75" customHeight="1">
      <c r="A118" s="35"/>
      <c r="B118" s="36"/>
      <c r="C118" s="232" t="s">
        <v>83</v>
      </c>
      <c r="D118" s="232" t="s">
        <v>408</v>
      </c>
      <c r="E118" s="233" t="s">
        <v>1164</v>
      </c>
      <c r="F118" s="234" t="s">
        <v>1165</v>
      </c>
      <c r="G118" s="235" t="s">
        <v>193</v>
      </c>
      <c r="H118" s="236">
        <v>5</v>
      </c>
      <c r="I118" s="237"/>
      <c r="J118" s="238">
        <f>ROUND(I118*H118,2)</f>
        <v>0</v>
      </c>
      <c r="K118" s="239"/>
      <c r="L118" s="41"/>
      <c r="M118" s="240" t="s">
        <v>1</v>
      </c>
      <c r="N118" s="241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201</v>
      </c>
      <c r="AT118" s="216" t="s">
        <v>408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1166</v>
      </c>
    </row>
    <row r="119" spans="1:65" s="2" customFormat="1" ht="21.75" customHeight="1">
      <c r="A119" s="35"/>
      <c r="B119" s="36"/>
      <c r="C119" s="203" t="s">
        <v>394</v>
      </c>
      <c r="D119" s="203" t="s">
        <v>190</v>
      </c>
      <c r="E119" s="204" t="s">
        <v>1074</v>
      </c>
      <c r="F119" s="205" t="s">
        <v>1075</v>
      </c>
      <c r="G119" s="206" t="s">
        <v>193</v>
      </c>
      <c r="H119" s="207">
        <v>5</v>
      </c>
      <c r="I119" s="208"/>
      <c r="J119" s="209">
        <f>ROUND(I119*H119,2)</f>
        <v>0</v>
      </c>
      <c r="K119" s="210"/>
      <c r="L119" s="211"/>
      <c r="M119" s="212" t="s">
        <v>1</v>
      </c>
      <c r="N119" s="213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200</v>
      </c>
      <c r="AT119" s="216" t="s">
        <v>190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1167</v>
      </c>
    </row>
    <row r="120" spans="1:65" s="2" customFormat="1" ht="33" customHeight="1">
      <c r="A120" s="35"/>
      <c r="B120" s="36"/>
      <c r="C120" s="203" t="s">
        <v>201</v>
      </c>
      <c r="D120" s="203" t="s">
        <v>190</v>
      </c>
      <c r="E120" s="204" t="s">
        <v>1077</v>
      </c>
      <c r="F120" s="205" t="s">
        <v>1078</v>
      </c>
      <c r="G120" s="206" t="s">
        <v>193</v>
      </c>
      <c r="H120" s="207">
        <v>27</v>
      </c>
      <c r="I120" s="208"/>
      <c r="J120" s="209">
        <f>ROUND(I120*H120,2)</f>
        <v>0</v>
      </c>
      <c r="K120" s="210"/>
      <c r="L120" s="211"/>
      <c r="M120" s="212" t="s">
        <v>1</v>
      </c>
      <c r="N120" s="213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200</v>
      </c>
      <c r="AT120" s="216" t="s">
        <v>190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1168</v>
      </c>
    </row>
    <row r="121" spans="1:65" s="2" customFormat="1" ht="66.75" customHeight="1">
      <c r="A121" s="35"/>
      <c r="B121" s="36"/>
      <c r="C121" s="232" t="s">
        <v>401</v>
      </c>
      <c r="D121" s="232" t="s">
        <v>408</v>
      </c>
      <c r="E121" s="233" t="s">
        <v>1032</v>
      </c>
      <c r="F121" s="234" t="s">
        <v>1033</v>
      </c>
      <c r="G121" s="235" t="s">
        <v>287</v>
      </c>
      <c r="H121" s="236">
        <v>3</v>
      </c>
      <c r="I121" s="237"/>
      <c r="J121" s="238">
        <f>ROUND(I121*H121,2)</f>
        <v>0</v>
      </c>
      <c r="K121" s="239"/>
      <c r="L121" s="41"/>
      <c r="M121" s="240" t="s">
        <v>1</v>
      </c>
      <c r="N121" s="241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201</v>
      </c>
      <c r="AT121" s="216" t="s">
        <v>408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1169</v>
      </c>
    </row>
    <row r="122" spans="1:65" s="2" customFormat="1" ht="44.25" customHeight="1">
      <c r="A122" s="35"/>
      <c r="B122" s="36"/>
      <c r="C122" s="203" t="s">
        <v>414</v>
      </c>
      <c r="D122" s="203" t="s">
        <v>190</v>
      </c>
      <c r="E122" s="204" t="s">
        <v>1170</v>
      </c>
      <c r="F122" s="205" t="s">
        <v>1171</v>
      </c>
      <c r="G122" s="206" t="s">
        <v>287</v>
      </c>
      <c r="H122" s="207">
        <v>1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200</v>
      </c>
      <c r="AT122" s="216" t="s">
        <v>190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1172</v>
      </c>
    </row>
    <row r="123" spans="1:65" s="2" customFormat="1" ht="21.75" customHeight="1">
      <c r="A123" s="35"/>
      <c r="B123" s="36"/>
      <c r="C123" s="232" t="s">
        <v>418</v>
      </c>
      <c r="D123" s="232" t="s">
        <v>408</v>
      </c>
      <c r="E123" s="233" t="s">
        <v>1173</v>
      </c>
      <c r="F123" s="234" t="s">
        <v>1174</v>
      </c>
      <c r="G123" s="235" t="s">
        <v>287</v>
      </c>
      <c r="H123" s="236">
        <v>1</v>
      </c>
      <c r="I123" s="237"/>
      <c r="J123" s="238">
        <f>ROUND(I123*H123,2)</f>
        <v>0</v>
      </c>
      <c r="K123" s="239"/>
      <c r="L123" s="41"/>
      <c r="M123" s="240" t="s">
        <v>1</v>
      </c>
      <c r="N123" s="241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201</v>
      </c>
      <c r="AT123" s="216" t="s">
        <v>408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1175</v>
      </c>
    </row>
    <row r="124" spans="1:65" s="2" customFormat="1" ht="44.25" customHeight="1">
      <c r="A124" s="35"/>
      <c r="B124" s="36"/>
      <c r="C124" s="203" t="s">
        <v>200</v>
      </c>
      <c r="D124" s="203" t="s">
        <v>190</v>
      </c>
      <c r="E124" s="204" t="s">
        <v>1047</v>
      </c>
      <c r="F124" s="205" t="s">
        <v>1048</v>
      </c>
      <c r="G124" s="206" t="s">
        <v>287</v>
      </c>
      <c r="H124" s="207">
        <v>4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1176</v>
      </c>
    </row>
    <row r="125" spans="1:65" s="2" customFormat="1" ht="44.25" customHeight="1">
      <c r="A125" s="35"/>
      <c r="B125" s="36"/>
      <c r="C125" s="203" t="s">
        <v>425</v>
      </c>
      <c r="D125" s="203" t="s">
        <v>190</v>
      </c>
      <c r="E125" s="204" t="s">
        <v>1177</v>
      </c>
      <c r="F125" s="205" t="s">
        <v>1178</v>
      </c>
      <c r="G125" s="206" t="s">
        <v>287</v>
      </c>
      <c r="H125" s="207">
        <v>1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1179</v>
      </c>
    </row>
    <row r="126" spans="1:65" s="2" customFormat="1" ht="33" customHeight="1">
      <c r="A126" s="35"/>
      <c r="B126" s="36"/>
      <c r="C126" s="203" t="s">
        <v>429</v>
      </c>
      <c r="D126" s="203" t="s">
        <v>190</v>
      </c>
      <c r="E126" s="204" t="s">
        <v>1180</v>
      </c>
      <c r="F126" s="205" t="s">
        <v>1181</v>
      </c>
      <c r="G126" s="206" t="s">
        <v>287</v>
      </c>
      <c r="H126" s="207">
        <v>1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1182</v>
      </c>
    </row>
    <row r="127" spans="1:65" s="2" customFormat="1" ht="33" customHeight="1">
      <c r="A127" s="35"/>
      <c r="B127" s="36"/>
      <c r="C127" s="203" t="s">
        <v>433</v>
      </c>
      <c r="D127" s="203" t="s">
        <v>190</v>
      </c>
      <c r="E127" s="204" t="s">
        <v>1050</v>
      </c>
      <c r="F127" s="205" t="s">
        <v>1051</v>
      </c>
      <c r="G127" s="206" t="s">
        <v>287</v>
      </c>
      <c r="H127" s="207">
        <v>1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1183</v>
      </c>
    </row>
    <row r="128" spans="1:65" s="2" customFormat="1" ht="44.25" customHeight="1">
      <c r="A128" s="35"/>
      <c r="B128" s="36"/>
      <c r="C128" s="203" t="s">
        <v>437</v>
      </c>
      <c r="D128" s="203" t="s">
        <v>190</v>
      </c>
      <c r="E128" s="204" t="s">
        <v>1056</v>
      </c>
      <c r="F128" s="205" t="s">
        <v>1184</v>
      </c>
      <c r="G128" s="206" t="s">
        <v>287</v>
      </c>
      <c r="H128" s="207">
        <v>1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200</v>
      </c>
      <c r="AT128" s="216" t="s">
        <v>190</v>
      </c>
      <c r="AU128" s="216" t="s">
        <v>74</v>
      </c>
      <c r="AY128" s="14" t="s">
        <v>194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81</v>
      </c>
      <c r="BK128" s="217">
        <f>ROUND(I128*H128,2)</f>
        <v>0</v>
      </c>
      <c r="BL128" s="14" t="s">
        <v>201</v>
      </c>
      <c r="BM128" s="216" t="s">
        <v>1185</v>
      </c>
    </row>
    <row r="129" spans="1:65" s="2" customFormat="1" ht="33" customHeight="1">
      <c r="A129" s="35"/>
      <c r="B129" s="36"/>
      <c r="C129" s="203" t="s">
        <v>441</v>
      </c>
      <c r="D129" s="203" t="s">
        <v>190</v>
      </c>
      <c r="E129" s="204" t="s">
        <v>1186</v>
      </c>
      <c r="F129" s="205" t="s">
        <v>1187</v>
      </c>
      <c r="G129" s="206" t="s">
        <v>287</v>
      </c>
      <c r="H129" s="207">
        <v>1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39</v>
      </c>
      <c r="O129" s="88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6" t="s">
        <v>200</v>
      </c>
      <c r="AT129" s="216" t="s">
        <v>190</v>
      </c>
      <c r="AU129" s="216" t="s">
        <v>74</v>
      </c>
      <c r="AY129" s="14" t="s">
        <v>194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4" t="s">
        <v>81</v>
      </c>
      <c r="BK129" s="217">
        <f>ROUND(I129*H129,2)</f>
        <v>0</v>
      </c>
      <c r="BL129" s="14" t="s">
        <v>201</v>
      </c>
      <c r="BM129" s="216" t="s">
        <v>1188</v>
      </c>
    </row>
    <row r="130" spans="1:65" s="2" customFormat="1" ht="33" customHeight="1">
      <c r="A130" s="35"/>
      <c r="B130" s="36"/>
      <c r="C130" s="232" t="s">
        <v>488</v>
      </c>
      <c r="D130" s="232" t="s">
        <v>408</v>
      </c>
      <c r="E130" s="233" t="s">
        <v>1189</v>
      </c>
      <c r="F130" s="234" t="s">
        <v>1190</v>
      </c>
      <c r="G130" s="235" t="s">
        <v>287</v>
      </c>
      <c r="H130" s="236">
        <v>1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201</v>
      </c>
      <c r="AT130" s="216" t="s">
        <v>408</v>
      </c>
      <c r="AU130" s="216" t="s">
        <v>74</v>
      </c>
      <c r="AY130" s="14" t="s">
        <v>194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81</v>
      </c>
      <c r="BK130" s="217">
        <f>ROUND(I130*H130,2)</f>
        <v>0</v>
      </c>
      <c r="BL130" s="14" t="s">
        <v>201</v>
      </c>
      <c r="BM130" s="216" t="s">
        <v>1191</v>
      </c>
    </row>
    <row r="131" spans="1:65" s="2" customFormat="1" ht="33" customHeight="1">
      <c r="A131" s="35"/>
      <c r="B131" s="36"/>
      <c r="C131" s="232" t="s">
        <v>8</v>
      </c>
      <c r="D131" s="232" t="s">
        <v>408</v>
      </c>
      <c r="E131" s="233" t="s">
        <v>1192</v>
      </c>
      <c r="F131" s="234" t="s">
        <v>1193</v>
      </c>
      <c r="G131" s="235" t="s">
        <v>287</v>
      </c>
      <c r="H131" s="236">
        <v>1</v>
      </c>
      <c r="I131" s="237"/>
      <c r="J131" s="238">
        <f>ROUND(I131*H131,2)</f>
        <v>0</v>
      </c>
      <c r="K131" s="239"/>
      <c r="L131" s="41"/>
      <c r="M131" s="240" t="s">
        <v>1</v>
      </c>
      <c r="N131" s="241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201</v>
      </c>
      <c r="AT131" s="216" t="s">
        <v>408</v>
      </c>
      <c r="AU131" s="216" t="s">
        <v>74</v>
      </c>
      <c r="AY131" s="14" t="s">
        <v>194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81</v>
      </c>
      <c r="BK131" s="217">
        <f>ROUND(I131*H131,2)</f>
        <v>0</v>
      </c>
      <c r="BL131" s="14" t="s">
        <v>201</v>
      </c>
      <c r="BM131" s="216" t="s">
        <v>1194</v>
      </c>
    </row>
    <row r="132" spans="1:65" s="2" customFormat="1" ht="21.75" customHeight="1">
      <c r="A132" s="35"/>
      <c r="B132" s="36"/>
      <c r="C132" s="232" t="s">
        <v>578</v>
      </c>
      <c r="D132" s="232" t="s">
        <v>408</v>
      </c>
      <c r="E132" s="233" t="s">
        <v>1195</v>
      </c>
      <c r="F132" s="234" t="s">
        <v>1196</v>
      </c>
      <c r="G132" s="235" t="s">
        <v>287</v>
      </c>
      <c r="H132" s="236">
        <v>1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201</v>
      </c>
      <c r="AT132" s="216" t="s">
        <v>408</v>
      </c>
      <c r="AU132" s="216" t="s">
        <v>74</v>
      </c>
      <c r="AY132" s="14" t="s">
        <v>194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81</v>
      </c>
      <c r="BK132" s="217">
        <f>ROUND(I132*H132,2)</f>
        <v>0</v>
      </c>
      <c r="BL132" s="14" t="s">
        <v>201</v>
      </c>
      <c r="BM132" s="216" t="s">
        <v>1197</v>
      </c>
    </row>
    <row r="133" spans="1:65" s="2" customFormat="1" ht="21.75" customHeight="1">
      <c r="A133" s="35"/>
      <c r="B133" s="36"/>
      <c r="C133" s="232" t="s">
        <v>587</v>
      </c>
      <c r="D133" s="232" t="s">
        <v>408</v>
      </c>
      <c r="E133" s="233" t="s">
        <v>1198</v>
      </c>
      <c r="F133" s="234" t="s">
        <v>1199</v>
      </c>
      <c r="G133" s="235" t="s">
        <v>287</v>
      </c>
      <c r="H133" s="236">
        <v>1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201</v>
      </c>
      <c r="AT133" s="216" t="s">
        <v>408</v>
      </c>
      <c r="AU133" s="216" t="s">
        <v>74</v>
      </c>
      <c r="AY133" s="14" t="s">
        <v>194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81</v>
      </c>
      <c r="BK133" s="217">
        <f>ROUND(I133*H133,2)</f>
        <v>0</v>
      </c>
      <c r="BL133" s="14" t="s">
        <v>201</v>
      </c>
      <c r="BM133" s="216" t="s">
        <v>1200</v>
      </c>
    </row>
    <row r="134" spans="1:65" s="2" customFormat="1" ht="21.75" customHeight="1">
      <c r="A134" s="35"/>
      <c r="B134" s="36"/>
      <c r="C134" s="203" t="s">
        <v>591</v>
      </c>
      <c r="D134" s="203" t="s">
        <v>190</v>
      </c>
      <c r="E134" s="204" t="s">
        <v>1114</v>
      </c>
      <c r="F134" s="205" t="s">
        <v>1115</v>
      </c>
      <c r="G134" s="206" t="s">
        <v>199</v>
      </c>
      <c r="H134" s="207">
        <v>2</v>
      </c>
      <c r="I134" s="208"/>
      <c r="J134" s="209">
        <f>ROUND(I134*H134,2)</f>
        <v>0</v>
      </c>
      <c r="K134" s="210"/>
      <c r="L134" s="211"/>
      <c r="M134" s="212" t="s">
        <v>1</v>
      </c>
      <c r="N134" s="213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200</v>
      </c>
      <c r="AT134" s="216" t="s">
        <v>190</v>
      </c>
      <c r="AU134" s="216" t="s">
        <v>74</v>
      </c>
      <c r="AY134" s="14" t="s">
        <v>194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81</v>
      </c>
      <c r="BK134" s="217">
        <f>ROUND(I134*H134,2)</f>
        <v>0</v>
      </c>
      <c r="BL134" s="14" t="s">
        <v>201</v>
      </c>
      <c r="BM134" s="216" t="s">
        <v>1201</v>
      </c>
    </row>
    <row r="135" spans="1:65" s="2" customFormat="1" ht="33" customHeight="1">
      <c r="A135" s="35"/>
      <c r="B135" s="36"/>
      <c r="C135" s="203" t="s">
        <v>595</v>
      </c>
      <c r="D135" s="203" t="s">
        <v>190</v>
      </c>
      <c r="E135" s="204" t="s">
        <v>848</v>
      </c>
      <c r="F135" s="205" t="s">
        <v>849</v>
      </c>
      <c r="G135" s="206" t="s">
        <v>193</v>
      </c>
      <c r="H135" s="207">
        <v>10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200</v>
      </c>
      <c r="AT135" s="216" t="s">
        <v>190</v>
      </c>
      <c r="AU135" s="216" t="s">
        <v>74</v>
      </c>
      <c r="AY135" s="14" t="s">
        <v>194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81</v>
      </c>
      <c r="BK135" s="217">
        <f>ROUND(I135*H135,2)</f>
        <v>0</v>
      </c>
      <c r="BL135" s="14" t="s">
        <v>201</v>
      </c>
      <c r="BM135" s="216" t="s">
        <v>1202</v>
      </c>
    </row>
    <row r="136" spans="1:65" s="2" customFormat="1" ht="16.5" customHeight="1">
      <c r="A136" s="35"/>
      <c r="B136" s="36"/>
      <c r="C136" s="203" t="s">
        <v>599</v>
      </c>
      <c r="D136" s="203" t="s">
        <v>190</v>
      </c>
      <c r="E136" s="204" t="s">
        <v>1124</v>
      </c>
      <c r="F136" s="205" t="s">
        <v>1125</v>
      </c>
      <c r="G136" s="206" t="s">
        <v>287</v>
      </c>
      <c r="H136" s="207">
        <v>2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200</v>
      </c>
      <c r="AT136" s="216" t="s">
        <v>190</v>
      </c>
      <c r="AU136" s="216" t="s">
        <v>74</v>
      </c>
      <c r="AY136" s="14" t="s">
        <v>194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81</v>
      </c>
      <c r="BK136" s="217">
        <f>ROUND(I136*H136,2)</f>
        <v>0</v>
      </c>
      <c r="BL136" s="14" t="s">
        <v>201</v>
      </c>
      <c r="BM136" s="216" t="s">
        <v>1203</v>
      </c>
    </row>
    <row r="137" spans="1:65" s="2" customFormat="1" ht="66.75" customHeight="1">
      <c r="A137" s="35"/>
      <c r="B137" s="36"/>
      <c r="C137" s="232" t="s">
        <v>407</v>
      </c>
      <c r="D137" s="232" t="s">
        <v>408</v>
      </c>
      <c r="E137" s="233" t="s">
        <v>1204</v>
      </c>
      <c r="F137" s="234" t="s">
        <v>1205</v>
      </c>
      <c r="G137" s="235" t="s">
        <v>287</v>
      </c>
      <c r="H137" s="236">
        <v>1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201</v>
      </c>
      <c r="AT137" s="216" t="s">
        <v>408</v>
      </c>
      <c r="AU137" s="216" t="s">
        <v>74</v>
      </c>
      <c r="AY137" s="14" t="s">
        <v>194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81</v>
      </c>
      <c r="BK137" s="217">
        <f>ROUND(I137*H137,2)</f>
        <v>0</v>
      </c>
      <c r="BL137" s="14" t="s">
        <v>201</v>
      </c>
      <c r="BM137" s="216" t="s">
        <v>1206</v>
      </c>
    </row>
    <row r="138" spans="1:65" s="2" customFormat="1" ht="44.25" customHeight="1">
      <c r="A138" s="35"/>
      <c r="B138" s="36"/>
      <c r="C138" s="232" t="s">
        <v>559</v>
      </c>
      <c r="D138" s="232" t="s">
        <v>408</v>
      </c>
      <c r="E138" s="233" t="s">
        <v>1102</v>
      </c>
      <c r="F138" s="234" t="s">
        <v>1103</v>
      </c>
      <c r="G138" s="235" t="s">
        <v>1020</v>
      </c>
      <c r="H138" s="236">
        <v>32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201</v>
      </c>
      <c r="AT138" s="216" t="s">
        <v>408</v>
      </c>
      <c r="AU138" s="216" t="s">
        <v>74</v>
      </c>
      <c r="AY138" s="14" t="s">
        <v>194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81</v>
      </c>
      <c r="BK138" s="217">
        <f>ROUND(I138*H138,2)</f>
        <v>0</v>
      </c>
      <c r="BL138" s="14" t="s">
        <v>201</v>
      </c>
      <c r="BM138" s="216" t="s">
        <v>1207</v>
      </c>
    </row>
    <row r="139" spans="1:65" s="2" customFormat="1" ht="33" customHeight="1">
      <c r="A139" s="35"/>
      <c r="B139" s="36"/>
      <c r="C139" s="232" t="s">
        <v>606</v>
      </c>
      <c r="D139" s="232" t="s">
        <v>408</v>
      </c>
      <c r="E139" s="233" t="s">
        <v>1208</v>
      </c>
      <c r="F139" s="234" t="s">
        <v>1209</v>
      </c>
      <c r="G139" s="235" t="s">
        <v>1020</v>
      </c>
      <c r="H139" s="236">
        <v>24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201</v>
      </c>
      <c r="AT139" s="216" t="s">
        <v>408</v>
      </c>
      <c r="AU139" s="216" t="s">
        <v>74</v>
      </c>
      <c r="AY139" s="14" t="s">
        <v>194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81</v>
      </c>
      <c r="BK139" s="217">
        <f>ROUND(I139*H139,2)</f>
        <v>0</v>
      </c>
      <c r="BL139" s="14" t="s">
        <v>201</v>
      </c>
      <c r="BM139" s="216" t="s">
        <v>1210</v>
      </c>
    </row>
    <row r="140" spans="1:65" s="2" customFormat="1" ht="44.25" customHeight="1">
      <c r="A140" s="35"/>
      <c r="B140" s="36"/>
      <c r="C140" s="232" t="s">
        <v>1089</v>
      </c>
      <c r="D140" s="232" t="s">
        <v>408</v>
      </c>
      <c r="E140" s="233" t="s">
        <v>1108</v>
      </c>
      <c r="F140" s="234" t="s">
        <v>1109</v>
      </c>
      <c r="G140" s="235" t="s">
        <v>1020</v>
      </c>
      <c r="H140" s="236">
        <v>16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201</v>
      </c>
      <c r="AT140" s="216" t="s">
        <v>408</v>
      </c>
      <c r="AU140" s="216" t="s">
        <v>74</v>
      </c>
      <c r="AY140" s="14" t="s">
        <v>194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81</v>
      </c>
      <c r="BK140" s="217">
        <f>ROUND(I140*H140,2)</f>
        <v>0</v>
      </c>
      <c r="BL140" s="14" t="s">
        <v>201</v>
      </c>
      <c r="BM140" s="216" t="s">
        <v>1211</v>
      </c>
    </row>
    <row r="141" spans="1:65" s="2" customFormat="1" ht="44.25" customHeight="1">
      <c r="A141" s="35"/>
      <c r="B141" s="36"/>
      <c r="C141" s="203" t="s">
        <v>610</v>
      </c>
      <c r="D141" s="203" t="s">
        <v>190</v>
      </c>
      <c r="E141" s="204" t="s">
        <v>1111</v>
      </c>
      <c r="F141" s="205" t="s">
        <v>1212</v>
      </c>
      <c r="G141" s="206" t="s">
        <v>287</v>
      </c>
      <c r="H141" s="207">
        <v>1</v>
      </c>
      <c r="I141" s="208"/>
      <c r="J141" s="209">
        <f>ROUND(I141*H141,2)</f>
        <v>0</v>
      </c>
      <c r="K141" s="210"/>
      <c r="L141" s="21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200</v>
      </c>
      <c r="AT141" s="216" t="s">
        <v>190</v>
      </c>
      <c r="AU141" s="216" t="s">
        <v>74</v>
      </c>
      <c r="AY141" s="14" t="s">
        <v>194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81</v>
      </c>
      <c r="BK141" s="217">
        <f>ROUND(I141*H141,2)</f>
        <v>0</v>
      </c>
      <c r="BL141" s="14" t="s">
        <v>201</v>
      </c>
      <c r="BM141" s="216" t="s">
        <v>1213</v>
      </c>
    </row>
    <row r="142" spans="1:65" s="2" customFormat="1" ht="21.75" customHeight="1">
      <c r="A142" s="35"/>
      <c r="B142" s="36"/>
      <c r="C142" s="232" t="s">
        <v>7</v>
      </c>
      <c r="D142" s="232" t="s">
        <v>408</v>
      </c>
      <c r="E142" s="233" t="s">
        <v>1127</v>
      </c>
      <c r="F142" s="234" t="s">
        <v>1128</v>
      </c>
      <c r="G142" s="235" t="s">
        <v>287</v>
      </c>
      <c r="H142" s="236">
        <v>1</v>
      </c>
      <c r="I142" s="237"/>
      <c r="J142" s="238">
        <f>ROUND(I142*H142,2)</f>
        <v>0</v>
      </c>
      <c r="K142" s="239"/>
      <c r="L142" s="41"/>
      <c r="M142" s="254" t="s">
        <v>1</v>
      </c>
      <c r="N142" s="255" t="s">
        <v>39</v>
      </c>
      <c r="O142" s="244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201</v>
      </c>
      <c r="AT142" s="216" t="s">
        <v>408</v>
      </c>
      <c r="AU142" s="216" t="s">
        <v>74</v>
      </c>
      <c r="AY142" s="14" t="s">
        <v>194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81</v>
      </c>
      <c r="BK142" s="217">
        <f>ROUND(I142*H142,2)</f>
        <v>0</v>
      </c>
      <c r="BL142" s="14" t="s">
        <v>201</v>
      </c>
      <c r="BM142" s="216" t="s">
        <v>1214</v>
      </c>
    </row>
    <row r="143" spans="1:31" s="2" customFormat="1" ht="6.95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password="CC35" sheet="1" objects="1" scenarios="1" formatColumns="0" formatRows="0" autoFilter="0"/>
  <autoFilter ref="C115:K142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83</v>
      </c>
    </row>
    <row r="4" spans="2:46" s="1" customFormat="1" ht="24.95" customHeight="1">
      <c r="B4" s="17"/>
      <c r="D4" s="145" t="s">
        <v>166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16.5" customHeight="1">
      <c r="B7" s="17"/>
      <c r="E7" s="148" t="str">
        <f>'Rekapitulace stavby'!K6</f>
        <v>Oprava zabezpečovacího zařízení v žst. Dolní Lipka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167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1215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 xml:space="preserve"> </v>
      </c>
      <c r="F15" s="35"/>
      <c r="G15" s="35"/>
      <c r="H15" s="35"/>
      <c r="I15" s="147" t="s">
        <v>26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27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29</v>
      </c>
      <c r="E20" s="35"/>
      <c r="F20" s="35"/>
      <c r="G20" s="35"/>
      <c r="H20" s="35"/>
      <c r="I20" s="147" t="s">
        <v>25</v>
      </c>
      <c r="J20" s="138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tr">
        <f>IF('Rekapitulace stavby'!E17="","",'Rekapitulace stavby'!E17)</f>
        <v xml:space="preserve"> </v>
      </c>
      <c r="F21" s="35"/>
      <c r="G21" s="35"/>
      <c r="H21" s="35"/>
      <c r="I21" s="147" t="s">
        <v>26</v>
      </c>
      <c r="J21" s="138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31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32</v>
      </c>
      <c r="F24" s="35"/>
      <c r="G24" s="35"/>
      <c r="H24" s="35"/>
      <c r="I24" s="147" t="s">
        <v>26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34</v>
      </c>
      <c r="E30" s="35"/>
      <c r="F30" s="35"/>
      <c r="G30" s="35"/>
      <c r="H30" s="35"/>
      <c r="I30" s="35"/>
      <c r="J30" s="157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36</v>
      </c>
      <c r="G32" s="35"/>
      <c r="H32" s="35"/>
      <c r="I32" s="158" t="s">
        <v>35</v>
      </c>
      <c r="J32" s="158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38</v>
      </c>
      <c r="E33" s="147" t="s">
        <v>39</v>
      </c>
      <c r="F33" s="160">
        <f>ROUND((SUM(BE116:BE127)),2)</f>
        <v>0</v>
      </c>
      <c r="G33" s="35"/>
      <c r="H33" s="35"/>
      <c r="I33" s="161">
        <v>0.21</v>
      </c>
      <c r="J33" s="160">
        <f>ROUND(((SUM(BE116:BE127))*I33),2)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40</v>
      </c>
      <c r="F34" s="160">
        <f>ROUND((SUM(BF116:BF127)),2)</f>
        <v>0</v>
      </c>
      <c r="G34" s="35"/>
      <c r="H34" s="35"/>
      <c r="I34" s="161">
        <v>0.15</v>
      </c>
      <c r="J34" s="160">
        <f>ROUND(((SUM(BF116:BF127))*I34),2)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41</v>
      </c>
      <c r="F35" s="160">
        <f>ROUND((SUM(BG116:BG127)),2)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42</v>
      </c>
      <c r="F36" s="160">
        <f>ROUND((SUM(BH116:BH127)),2)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ROUND((SUM(BI116:BI127)),2)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44</v>
      </c>
      <c r="E39" s="164"/>
      <c r="F39" s="164"/>
      <c r="G39" s="165" t="s">
        <v>45</v>
      </c>
      <c r="H39" s="166" t="s">
        <v>46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47</v>
      </c>
      <c r="E50" s="170"/>
      <c r="F50" s="170"/>
      <c r="G50" s="169" t="s">
        <v>48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2"/>
      <c r="J61" s="174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51</v>
      </c>
      <c r="E65" s="175"/>
      <c r="F65" s="175"/>
      <c r="G65" s="169" t="s">
        <v>52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2"/>
      <c r="J76" s="174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171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Oprava zabezpečovacího zařízení v žst. Dolní Lipka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PS 02-05 - ED Pardubice, doplnění DŘT 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Pavel Pospíšil, DiS.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172</v>
      </c>
      <c r="D94" s="182"/>
      <c r="E94" s="182"/>
      <c r="F94" s="182"/>
      <c r="G94" s="182"/>
      <c r="H94" s="182"/>
      <c r="I94" s="182"/>
      <c r="J94" s="183" t="s">
        <v>173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174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175</v>
      </c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177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80" t="str">
        <f>E7</f>
        <v>Oprava zabezpečovacího zařízení v žst. Dolní Lipka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167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 xml:space="preserve">PS 02-05 - ED Pardubice, doplnění DŘT 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14. 1. 2020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 xml:space="preserve"> </v>
      </c>
      <c r="G112" s="37"/>
      <c r="H112" s="37"/>
      <c r="I112" s="29" t="s">
        <v>29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27</v>
      </c>
      <c r="D113" s="37"/>
      <c r="E113" s="37"/>
      <c r="F113" s="24" t="str">
        <f>IF(E18="","",E18)</f>
        <v>Vyplň údaj</v>
      </c>
      <c r="G113" s="37"/>
      <c r="H113" s="37"/>
      <c r="I113" s="29" t="s">
        <v>31</v>
      </c>
      <c r="J113" s="33" t="str">
        <f>E24</f>
        <v>Pavel Pospíšil,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0" customFormat="1" ht="29.25" customHeight="1">
      <c r="A115" s="191"/>
      <c r="B115" s="192"/>
      <c r="C115" s="193" t="s">
        <v>178</v>
      </c>
      <c r="D115" s="194" t="s">
        <v>59</v>
      </c>
      <c r="E115" s="194" t="s">
        <v>55</v>
      </c>
      <c r="F115" s="194" t="s">
        <v>56</v>
      </c>
      <c r="G115" s="194" t="s">
        <v>179</v>
      </c>
      <c r="H115" s="194" t="s">
        <v>180</v>
      </c>
      <c r="I115" s="194" t="s">
        <v>181</v>
      </c>
      <c r="J115" s="195" t="s">
        <v>173</v>
      </c>
      <c r="K115" s="196" t="s">
        <v>182</v>
      </c>
      <c r="L115" s="197"/>
      <c r="M115" s="97" t="s">
        <v>1</v>
      </c>
      <c r="N115" s="98" t="s">
        <v>38</v>
      </c>
      <c r="O115" s="98" t="s">
        <v>183</v>
      </c>
      <c r="P115" s="98" t="s">
        <v>184</v>
      </c>
      <c r="Q115" s="98" t="s">
        <v>185</v>
      </c>
      <c r="R115" s="98" t="s">
        <v>186</v>
      </c>
      <c r="S115" s="98" t="s">
        <v>187</v>
      </c>
      <c r="T115" s="99" t="s">
        <v>188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5"/>
      <c r="B116" s="36"/>
      <c r="C116" s="104" t="s">
        <v>189</v>
      </c>
      <c r="D116" s="37"/>
      <c r="E116" s="37"/>
      <c r="F116" s="37"/>
      <c r="G116" s="37"/>
      <c r="H116" s="37"/>
      <c r="I116" s="37"/>
      <c r="J116" s="198">
        <f>BK116</f>
        <v>0</v>
      </c>
      <c r="K116" s="37"/>
      <c r="L116" s="41"/>
      <c r="M116" s="100"/>
      <c r="N116" s="199"/>
      <c r="O116" s="101"/>
      <c r="P116" s="200">
        <f>SUM(P117:P127)</f>
        <v>0</v>
      </c>
      <c r="Q116" s="101"/>
      <c r="R116" s="200">
        <f>SUM(R117:R127)</f>
        <v>0</v>
      </c>
      <c r="S116" s="101"/>
      <c r="T116" s="201">
        <f>SUM(T117:T127)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73</v>
      </c>
      <c r="AU116" s="14" t="s">
        <v>175</v>
      </c>
      <c r="BK116" s="202">
        <f>SUM(BK117:BK127)</f>
        <v>0</v>
      </c>
    </row>
    <row r="117" spans="1:65" s="2" customFormat="1" ht="66.75" customHeight="1">
      <c r="A117" s="35"/>
      <c r="B117" s="36"/>
      <c r="C117" s="203" t="s">
        <v>81</v>
      </c>
      <c r="D117" s="203" t="s">
        <v>190</v>
      </c>
      <c r="E117" s="204" t="s">
        <v>1216</v>
      </c>
      <c r="F117" s="205" t="s">
        <v>1217</v>
      </c>
      <c r="G117" s="206" t="s">
        <v>287</v>
      </c>
      <c r="H117" s="207">
        <v>25</v>
      </c>
      <c r="I117" s="208"/>
      <c r="J117" s="209">
        <f>ROUND(I117*H117,2)</f>
        <v>0</v>
      </c>
      <c r="K117" s="210"/>
      <c r="L117" s="211"/>
      <c r="M117" s="212" t="s">
        <v>1</v>
      </c>
      <c r="N117" s="213" t="s">
        <v>39</v>
      </c>
      <c r="O117" s="8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6" t="s">
        <v>200</v>
      </c>
      <c r="AT117" s="216" t="s">
        <v>190</v>
      </c>
      <c r="AU117" s="216" t="s">
        <v>74</v>
      </c>
      <c r="AY117" s="14" t="s">
        <v>194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4" t="s">
        <v>81</v>
      </c>
      <c r="BK117" s="217">
        <f>ROUND(I117*H117,2)</f>
        <v>0</v>
      </c>
      <c r="BL117" s="14" t="s">
        <v>201</v>
      </c>
      <c r="BM117" s="216" t="s">
        <v>1218</v>
      </c>
    </row>
    <row r="118" spans="1:65" s="2" customFormat="1" ht="33" customHeight="1">
      <c r="A118" s="35"/>
      <c r="B118" s="36"/>
      <c r="C118" s="203" t="s">
        <v>83</v>
      </c>
      <c r="D118" s="203" t="s">
        <v>190</v>
      </c>
      <c r="E118" s="204" t="s">
        <v>1219</v>
      </c>
      <c r="F118" s="205" t="s">
        <v>1220</v>
      </c>
      <c r="G118" s="206" t="s">
        <v>287</v>
      </c>
      <c r="H118" s="207">
        <v>1</v>
      </c>
      <c r="I118" s="208"/>
      <c r="J118" s="209">
        <f>ROUND(I118*H118,2)</f>
        <v>0</v>
      </c>
      <c r="K118" s="210"/>
      <c r="L118" s="211"/>
      <c r="M118" s="212" t="s">
        <v>1</v>
      </c>
      <c r="N118" s="213" t="s">
        <v>39</v>
      </c>
      <c r="O118" s="8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6" t="s">
        <v>200</v>
      </c>
      <c r="AT118" s="216" t="s">
        <v>190</v>
      </c>
      <c r="AU118" s="216" t="s">
        <v>74</v>
      </c>
      <c r="AY118" s="14" t="s">
        <v>194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4" t="s">
        <v>81</v>
      </c>
      <c r="BK118" s="217">
        <f>ROUND(I118*H118,2)</f>
        <v>0</v>
      </c>
      <c r="BL118" s="14" t="s">
        <v>201</v>
      </c>
      <c r="BM118" s="216" t="s">
        <v>1221</v>
      </c>
    </row>
    <row r="119" spans="1:65" s="2" customFormat="1" ht="33" customHeight="1">
      <c r="A119" s="35"/>
      <c r="B119" s="36"/>
      <c r="C119" s="203" t="s">
        <v>394</v>
      </c>
      <c r="D119" s="203" t="s">
        <v>190</v>
      </c>
      <c r="E119" s="204" t="s">
        <v>1222</v>
      </c>
      <c r="F119" s="205" t="s">
        <v>1223</v>
      </c>
      <c r="G119" s="206" t="s">
        <v>287</v>
      </c>
      <c r="H119" s="207">
        <v>1</v>
      </c>
      <c r="I119" s="208"/>
      <c r="J119" s="209">
        <f>ROUND(I119*H119,2)</f>
        <v>0</v>
      </c>
      <c r="K119" s="210"/>
      <c r="L119" s="211"/>
      <c r="M119" s="212" t="s">
        <v>1</v>
      </c>
      <c r="N119" s="213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200</v>
      </c>
      <c r="AT119" s="216" t="s">
        <v>190</v>
      </c>
      <c r="AU119" s="216" t="s">
        <v>74</v>
      </c>
      <c r="AY119" s="14" t="s">
        <v>194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81</v>
      </c>
      <c r="BK119" s="217">
        <f>ROUND(I119*H119,2)</f>
        <v>0</v>
      </c>
      <c r="BL119" s="14" t="s">
        <v>201</v>
      </c>
      <c r="BM119" s="216" t="s">
        <v>1224</v>
      </c>
    </row>
    <row r="120" spans="1:65" s="2" customFormat="1" ht="21.75" customHeight="1">
      <c r="A120" s="35"/>
      <c r="B120" s="36"/>
      <c r="C120" s="203" t="s">
        <v>201</v>
      </c>
      <c r="D120" s="203" t="s">
        <v>190</v>
      </c>
      <c r="E120" s="204" t="s">
        <v>1225</v>
      </c>
      <c r="F120" s="205" t="s">
        <v>1226</v>
      </c>
      <c r="G120" s="206" t="s">
        <v>287</v>
      </c>
      <c r="H120" s="207">
        <v>1</v>
      </c>
      <c r="I120" s="208"/>
      <c r="J120" s="209">
        <f>ROUND(I120*H120,2)</f>
        <v>0</v>
      </c>
      <c r="K120" s="210"/>
      <c r="L120" s="211"/>
      <c r="M120" s="212" t="s">
        <v>1</v>
      </c>
      <c r="N120" s="213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200</v>
      </c>
      <c r="AT120" s="216" t="s">
        <v>190</v>
      </c>
      <c r="AU120" s="216" t="s">
        <v>74</v>
      </c>
      <c r="AY120" s="14" t="s">
        <v>194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81</v>
      </c>
      <c r="BK120" s="217">
        <f>ROUND(I120*H120,2)</f>
        <v>0</v>
      </c>
      <c r="BL120" s="14" t="s">
        <v>201</v>
      </c>
      <c r="BM120" s="216" t="s">
        <v>1227</v>
      </c>
    </row>
    <row r="121" spans="1:65" s="2" customFormat="1" ht="21.75" customHeight="1">
      <c r="A121" s="35"/>
      <c r="B121" s="36"/>
      <c r="C121" s="203" t="s">
        <v>401</v>
      </c>
      <c r="D121" s="203" t="s">
        <v>190</v>
      </c>
      <c r="E121" s="204" t="s">
        <v>1228</v>
      </c>
      <c r="F121" s="205" t="s">
        <v>1229</v>
      </c>
      <c r="G121" s="206" t="s">
        <v>287</v>
      </c>
      <c r="H121" s="207">
        <v>1</v>
      </c>
      <c r="I121" s="208"/>
      <c r="J121" s="209">
        <f>ROUND(I121*H121,2)</f>
        <v>0</v>
      </c>
      <c r="K121" s="210"/>
      <c r="L121" s="211"/>
      <c r="M121" s="212" t="s">
        <v>1</v>
      </c>
      <c r="N121" s="213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200</v>
      </c>
      <c r="AT121" s="216" t="s">
        <v>190</v>
      </c>
      <c r="AU121" s="216" t="s">
        <v>74</v>
      </c>
      <c r="AY121" s="14" t="s">
        <v>194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81</v>
      </c>
      <c r="BK121" s="217">
        <f>ROUND(I121*H121,2)</f>
        <v>0</v>
      </c>
      <c r="BL121" s="14" t="s">
        <v>201</v>
      </c>
      <c r="BM121" s="216" t="s">
        <v>1230</v>
      </c>
    </row>
    <row r="122" spans="1:65" s="2" customFormat="1" ht="16.5" customHeight="1">
      <c r="A122" s="35"/>
      <c r="B122" s="36"/>
      <c r="C122" s="203" t="s">
        <v>414</v>
      </c>
      <c r="D122" s="203" t="s">
        <v>190</v>
      </c>
      <c r="E122" s="204" t="s">
        <v>1231</v>
      </c>
      <c r="F122" s="205" t="s">
        <v>1232</v>
      </c>
      <c r="G122" s="206" t="s">
        <v>287</v>
      </c>
      <c r="H122" s="207">
        <v>1</v>
      </c>
      <c r="I122" s="208"/>
      <c r="J122" s="209">
        <f>ROUND(I122*H122,2)</f>
        <v>0</v>
      </c>
      <c r="K122" s="210"/>
      <c r="L122" s="211"/>
      <c r="M122" s="212" t="s">
        <v>1</v>
      </c>
      <c r="N122" s="213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200</v>
      </c>
      <c r="AT122" s="216" t="s">
        <v>190</v>
      </c>
      <c r="AU122" s="216" t="s">
        <v>74</v>
      </c>
      <c r="AY122" s="14" t="s">
        <v>194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81</v>
      </c>
      <c r="BK122" s="217">
        <f>ROUND(I122*H122,2)</f>
        <v>0</v>
      </c>
      <c r="BL122" s="14" t="s">
        <v>201</v>
      </c>
      <c r="BM122" s="216" t="s">
        <v>1233</v>
      </c>
    </row>
    <row r="123" spans="1:65" s="2" customFormat="1" ht="21.75" customHeight="1">
      <c r="A123" s="35"/>
      <c r="B123" s="36"/>
      <c r="C123" s="203" t="s">
        <v>418</v>
      </c>
      <c r="D123" s="203" t="s">
        <v>190</v>
      </c>
      <c r="E123" s="204" t="s">
        <v>1234</v>
      </c>
      <c r="F123" s="205" t="s">
        <v>1235</v>
      </c>
      <c r="G123" s="206" t="s">
        <v>287</v>
      </c>
      <c r="H123" s="207">
        <v>1</v>
      </c>
      <c r="I123" s="208"/>
      <c r="J123" s="209">
        <f>ROUND(I123*H123,2)</f>
        <v>0</v>
      </c>
      <c r="K123" s="210"/>
      <c r="L123" s="211"/>
      <c r="M123" s="212" t="s">
        <v>1</v>
      </c>
      <c r="N123" s="213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200</v>
      </c>
      <c r="AT123" s="216" t="s">
        <v>190</v>
      </c>
      <c r="AU123" s="216" t="s">
        <v>74</v>
      </c>
      <c r="AY123" s="14" t="s">
        <v>194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81</v>
      </c>
      <c r="BK123" s="217">
        <f>ROUND(I123*H123,2)</f>
        <v>0</v>
      </c>
      <c r="BL123" s="14" t="s">
        <v>201</v>
      </c>
      <c r="BM123" s="216" t="s">
        <v>1236</v>
      </c>
    </row>
    <row r="124" spans="1:65" s="2" customFormat="1" ht="21.75" customHeight="1">
      <c r="A124" s="35"/>
      <c r="B124" s="36"/>
      <c r="C124" s="203" t="s">
        <v>200</v>
      </c>
      <c r="D124" s="203" t="s">
        <v>190</v>
      </c>
      <c r="E124" s="204" t="s">
        <v>1237</v>
      </c>
      <c r="F124" s="205" t="s">
        <v>1238</v>
      </c>
      <c r="G124" s="206" t="s">
        <v>287</v>
      </c>
      <c r="H124" s="207">
        <v>1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200</v>
      </c>
      <c r="AT124" s="216" t="s">
        <v>190</v>
      </c>
      <c r="AU124" s="216" t="s">
        <v>74</v>
      </c>
      <c r="AY124" s="14" t="s">
        <v>194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81</v>
      </c>
      <c r="BK124" s="217">
        <f>ROUND(I124*H124,2)</f>
        <v>0</v>
      </c>
      <c r="BL124" s="14" t="s">
        <v>201</v>
      </c>
      <c r="BM124" s="216" t="s">
        <v>1239</v>
      </c>
    </row>
    <row r="125" spans="1:65" s="2" customFormat="1" ht="21.75" customHeight="1">
      <c r="A125" s="35"/>
      <c r="B125" s="36"/>
      <c r="C125" s="203" t="s">
        <v>425</v>
      </c>
      <c r="D125" s="203" t="s">
        <v>190</v>
      </c>
      <c r="E125" s="204" t="s">
        <v>1240</v>
      </c>
      <c r="F125" s="205" t="s">
        <v>1241</v>
      </c>
      <c r="G125" s="206" t="s">
        <v>287</v>
      </c>
      <c r="H125" s="207">
        <v>1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200</v>
      </c>
      <c r="AT125" s="216" t="s">
        <v>190</v>
      </c>
      <c r="AU125" s="216" t="s">
        <v>74</v>
      </c>
      <c r="AY125" s="14" t="s">
        <v>194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81</v>
      </c>
      <c r="BK125" s="217">
        <f>ROUND(I125*H125,2)</f>
        <v>0</v>
      </c>
      <c r="BL125" s="14" t="s">
        <v>201</v>
      </c>
      <c r="BM125" s="216" t="s">
        <v>1242</v>
      </c>
    </row>
    <row r="126" spans="1:65" s="2" customFormat="1" ht="21.75" customHeight="1">
      <c r="A126" s="35"/>
      <c r="B126" s="36"/>
      <c r="C126" s="203" t="s">
        <v>429</v>
      </c>
      <c r="D126" s="203" t="s">
        <v>190</v>
      </c>
      <c r="E126" s="204" t="s">
        <v>1243</v>
      </c>
      <c r="F126" s="205" t="s">
        <v>1244</v>
      </c>
      <c r="G126" s="206" t="s">
        <v>287</v>
      </c>
      <c r="H126" s="207">
        <v>1</v>
      </c>
      <c r="I126" s="208"/>
      <c r="J126" s="209">
        <f>ROUND(I126*H126,2)</f>
        <v>0</v>
      </c>
      <c r="K126" s="210"/>
      <c r="L126" s="211"/>
      <c r="M126" s="212" t="s">
        <v>1</v>
      </c>
      <c r="N126" s="213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200</v>
      </c>
      <c r="AT126" s="216" t="s">
        <v>190</v>
      </c>
      <c r="AU126" s="216" t="s">
        <v>74</v>
      </c>
      <c r="AY126" s="14" t="s">
        <v>194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81</v>
      </c>
      <c r="BK126" s="217">
        <f>ROUND(I126*H126,2)</f>
        <v>0</v>
      </c>
      <c r="BL126" s="14" t="s">
        <v>201</v>
      </c>
      <c r="BM126" s="216" t="s">
        <v>1245</v>
      </c>
    </row>
    <row r="127" spans="1:65" s="2" customFormat="1" ht="33" customHeight="1">
      <c r="A127" s="35"/>
      <c r="B127" s="36"/>
      <c r="C127" s="203" t="s">
        <v>433</v>
      </c>
      <c r="D127" s="203" t="s">
        <v>190</v>
      </c>
      <c r="E127" s="204" t="s">
        <v>1151</v>
      </c>
      <c r="F127" s="205" t="s">
        <v>1152</v>
      </c>
      <c r="G127" s="206" t="s">
        <v>287</v>
      </c>
      <c r="H127" s="207">
        <v>1</v>
      </c>
      <c r="I127" s="208"/>
      <c r="J127" s="209">
        <f>ROUND(I127*H127,2)</f>
        <v>0</v>
      </c>
      <c r="K127" s="210"/>
      <c r="L127" s="211"/>
      <c r="M127" s="242" t="s">
        <v>1</v>
      </c>
      <c r="N127" s="243" t="s">
        <v>39</v>
      </c>
      <c r="O127" s="244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200</v>
      </c>
      <c r="AT127" s="216" t="s">
        <v>190</v>
      </c>
      <c r="AU127" s="216" t="s">
        <v>74</v>
      </c>
      <c r="AY127" s="14" t="s">
        <v>194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81</v>
      </c>
      <c r="BK127" s="217">
        <f>ROUND(I127*H127,2)</f>
        <v>0</v>
      </c>
      <c r="BL127" s="14" t="s">
        <v>201</v>
      </c>
      <c r="BM127" s="216" t="s">
        <v>1246</v>
      </c>
    </row>
    <row r="128" spans="1:31" s="2" customFormat="1" ht="6.95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41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password="CC35" sheet="1" objects="1" scenarios="1" formatColumns="0" formatRows="0" autoFilter="0"/>
  <autoFilter ref="C115:K127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Pospíšil</dc:creator>
  <cp:keywords/>
  <dc:description/>
  <cp:lastModifiedBy>Pavel Pospíšil</cp:lastModifiedBy>
  <dcterms:created xsi:type="dcterms:W3CDTF">2021-02-18T09:31:11Z</dcterms:created>
  <dcterms:modified xsi:type="dcterms:W3CDTF">2021-02-18T09:31:41Z</dcterms:modified>
  <cp:category/>
  <cp:version/>
  <cp:contentType/>
  <cp:contentStatus/>
</cp:coreProperties>
</file>