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bor\Desktop\000_PDF\"/>
    </mc:Choice>
  </mc:AlternateContent>
  <bookViews>
    <workbookView xWindow="0" yWindow="0" windowWidth="0" windowHeight="0"/>
  </bookViews>
  <sheets>
    <sheet name="Rekapitulace zakázky" sheetId="1" r:id="rId1"/>
    <sheet name="SO 1271-10-02 - Most v km..." sheetId="2" r:id="rId2"/>
    <sheet name="VON - Vedlejší a ostatní ..." sheetId="3" r:id="rId3"/>
    <sheet name="SO_ 1271-20-02 - Oprava m..." sheetId="4" r:id="rId4"/>
    <sheet name="VRN - Vedlejší rozpočtové..." sheetId="5" r:id="rId5"/>
    <sheet name="Pokyny pro vyplnění" sheetId="6" r:id="rId6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'SO 1271-10-02 - Most v km...'!$C$86:$K$114</definedName>
    <definedName name="_xlnm.Print_Area" localSheetId="1">'SO 1271-10-02 - Most v km...'!$C$4:$J$41,'SO 1271-10-02 - Most v km...'!$C$47:$J$66,'SO 1271-10-02 - Most v km...'!$C$72:$K$114</definedName>
    <definedName name="_xlnm.Print_Titles" localSheetId="1">'SO 1271-10-02 - Most v km...'!$86:$86</definedName>
    <definedName name="_xlnm._FilterDatabase" localSheetId="2" hidden="1">'VON - Vedlejší a ostatní ...'!$C$85:$K$90</definedName>
    <definedName name="_xlnm.Print_Area" localSheetId="2">'VON - Vedlejší a ostatní ...'!$C$4:$J$41,'VON - Vedlejší a ostatní ...'!$C$47:$J$65,'VON - Vedlejší a ostatní ...'!$C$71:$K$90</definedName>
    <definedName name="_xlnm.Print_Titles" localSheetId="2">'VON - Vedlejší a ostatní ...'!$85:$85</definedName>
    <definedName name="_xlnm._FilterDatabase" localSheetId="3" hidden="1">'SO_ 1271-20-02 - Oprava m...'!$C$94:$K$165</definedName>
    <definedName name="_xlnm.Print_Area" localSheetId="3">'SO_ 1271-20-02 - Oprava m...'!$C$4:$J$41,'SO_ 1271-20-02 - Oprava m...'!$C$47:$J$74,'SO_ 1271-20-02 - Oprava m...'!$C$80:$K$165</definedName>
    <definedName name="_xlnm.Print_Titles" localSheetId="3">'SO_ 1271-20-02 - Oprava m...'!$94:$94</definedName>
    <definedName name="_xlnm._FilterDatabase" localSheetId="4" hidden="1">'VRN - Vedlejší rozpočtové...'!$C$89:$K$102</definedName>
    <definedName name="_xlnm.Print_Area" localSheetId="4">'VRN - Vedlejší rozpočtové...'!$C$4:$J$41,'VRN - Vedlejší rozpočtové...'!$C$47:$J$69,'VRN - Vedlejší rozpočtové...'!$C$75:$K$102</definedName>
    <definedName name="_xlnm.Print_Titles" localSheetId="4">'VRN - Vedlejší rozpočtové...'!$89:$89</definedName>
  </definedNames>
  <calcPr/>
</workbook>
</file>

<file path=xl/calcChain.xml><?xml version="1.0" encoding="utf-8"?>
<calcChain xmlns="http://schemas.openxmlformats.org/spreadsheetml/2006/main">
  <c i="5" l="1" r="J39"/>
  <c r="J38"/>
  <c i="1" r="AY62"/>
  <c i="5" r="J37"/>
  <c i="1" r="AX62"/>
  <c i="5"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T91"/>
  <c r="R92"/>
  <c r="R91"/>
  <c r="P92"/>
  <c r="P91"/>
  <c r="J87"/>
  <c r="J86"/>
  <c r="F86"/>
  <c r="F84"/>
  <c r="E82"/>
  <c r="J59"/>
  <c r="J58"/>
  <c r="F58"/>
  <c r="F56"/>
  <c r="E54"/>
  <c r="J20"/>
  <c r="E20"/>
  <c r="F59"/>
  <c r="J19"/>
  <c r="J14"/>
  <c r="J56"/>
  <c r="E7"/>
  <c r="E78"/>
  <c i="4" r="J39"/>
  <c r="J38"/>
  <c i="1" r="AY60"/>
  <c i="4" r="J37"/>
  <c i="1" r="AX60"/>
  <c i="4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50"/>
  <c i="3" r="J39"/>
  <c r="J38"/>
  <c i="1" r="AY58"/>
  <c i="3" r="J37"/>
  <c i="1" r="AX58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56"/>
  <c r="E7"/>
  <c r="E50"/>
  <c i="2" r="J39"/>
  <c r="J38"/>
  <c i="1" r="AY56"/>
  <c i="2" r="J37"/>
  <c i="1" r="AX56"/>
  <c i="2"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81"/>
  <c r="E7"/>
  <c r="E50"/>
  <c i="1" r="L50"/>
  <c r="AM50"/>
  <c r="AM49"/>
  <c r="L49"/>
  <c r="AM47"/>
  <c r="L47"/>
  <c r="L45"/>
  <c r="L44"/>
  <c i="5" r="J92"/>
  <c i="4" r="BK163"/>
  <c r="J153"/>
  <c r="BK151"/>
  <c r="J145"/>
  <c r="BK142"/>
  <c r="BK140"/>
  <c r="J139"/>
  <c r="BK137"/>
  <c r="J130"/>
  <c r="J128"/>
  <c r="J125"/>
  <c r="BK120"/>
  <c r="BK114"/>
  <c r="BK109"/>
  <c r="J104"/>
  <c r="BK99"/>
  <c i="3" r="J88"/>
  <c i="2" r="BK105"/>
  <c r="J100"/>
  <c r="J97"/>
  <c r="J93"/>
  <c i="1" r="AS55"/>
  <c i="5" r="BK102"/>
  <c r="BK99"/>
  <c r="BK98"/>
  <c i="4" r="BK160"/>
  <c r="BK159"/>
  <c r="J151"/>
  <c r="J148"/>
  <c r="J147"/>
  <c r="BK141"/>
  <c r="BK139"/>
  <c r="J138"/>
  <c r="BK135"/>
  <c r="BK125"/>
  <c r="J120"/>
  <c r="J112"/>
  <c r="BK98"/>
  <c i="2" r="J114"/>
  <c r="BK108"/>
  <c r="BK107"/>
  <c r="J105"/>
  <c r="BK104"/>
  <c r="BK103"/>
  <c r="BK102"/>
  <c r="BK99"/>
  <c r="BK98"/>
  <c r="J91"/>
  <c i="1" r="AS61"/>
  <c i="5" r="J102"/>
  <c r="J98"/>
  <c r="J96"/>
  <c i="4" r="J164"/>
  <c r="J158"/>
  <c r="J156"/>
  <c r="BK154"/>
  <c r="BK152"/>
  <c r="J149"/>
  <c r="BK147"/>
  <c r="BK146"/>
  <c r="J143"/>
  <c r="BK138"/>
  <c r="BK133"/>
  <c r="BK126"/>
  <c r="J124"/>
  <c r="BK122"/>
  <c r="J118"/>
  <c r="BK112"/>
  <c r="J105"/>
  <c r="J103"/>
  <c r="J98"/>
  <c i="3" r="BK88"/>
  <c i="2" r="BK110"/>
  <c r="BK97"/>
  <c i="5" r="BK100"/>
  <c i="4" r="BK165"/>
  <c r="BK155"/>
  <c r="J154"/>
  <c r="J142"/>
  <c r="BK136"/>
  <c r="J134"/>
  <c r="J132"/>
  <c r="BK123"/>
  <c r="BK121"/>
  <c r="BK118"/>
  <c r="J111"/>
  <c r="BK105"/>
  <c r="J102"/>
  <c r="BK101"/>
  <c i="3" r="BK90"/>
  <c i="2" r="BK109"/>
  <c r="BK101"/>
  <c r="J95"/>
  <c i="5" r="J100"/>
  <c r="J99"/>
  <c r="BK96"/>
  <c r="BK95"/>
  <c i="4" r="J160"/>
  <c r="J159"/>
  <c r="BK156"/>
  <c r="J155"/>
  <c r="BK153"/>
  <c r="J152"/>
  <c r="BK149"/>
  <c r="BK143"/>
  <c r="J140"/>
  <c r="J137"/>
  <c r="J135"/>
  <c r="BK131"/>
  <c r="BK130"/>
  <c r="J122"/>
  <c r="BK119"/>
  <c r="BK117"/>
  <c r="BK115"/>
  <c r="BK110"/>
  <c r="J107"/>
  <c r="J106"/>
  <c r="BK104"/>
  <c i="2" r="BK113"/>
  <c r="J109"/>
  <c r="J108"/>
  <c r="J106"/>
  <c r="J103"/>
  <c r="J102"/>
  <c r="BK100"/>
  <c r="BK96"/>
  <c r="BK95"/>
  <c r="BK93"/>
  <c i="5" r="J95"/>
  <c r="BK92"/>
  <c i="4" r="J144"/>
  <c r="J136"/>
  <c r="J133"/>
  <c r="BK132"/>
  <c r="J131"/>
  <c r="J129"/>
  <c r="BK128"/>
  <c r="BK127"/>
  <c r="J126"/>
  <c r="J123"/>
  <c r="J121"/>
  <c r="J119"/>
  <c r="J109"/>
  <c r="BK107"/>
  <c i="3" r="BK89"/>
  <c i="2" r="BK112"/>
  <c r="J107"/>
  <c r="J101"/>
  <c r="J98"/>
  <c r="J96"/>
  <c r="BK94"/>
  <c r="BK91"/>
  <c r="BK89"/>
  <c i="1" r="AS59"/>
  <c i="4" r="J165"/>
  <c r="BK164"/>
  <c r="BK158"/>
  <c r="J146"/>
  <c r="BK145"/>
  <c r="BK144"/>
  <c r="J141"/>
  <c r="J127"/>
  <c r="BK124"/>
  <c r="J114"/>
  <c r="BK111"/>
  <c r="J110"/>
  <c r="BK106"/>
  <c r="BK103"/>
  <c r="J101"/>
  <c r="J99"/>
  <c i="2" r="BK114"/>
  <c r="J99"/>
  <c i="4" r="J163"/>
  <c r="BK148"/>
  <c r="BK134"/>
  <c r="BK129"/>
  <c r="J117"/>
  <c r="J115"/>
  <c r="BK102"/>
  <c i="3" r="J90"/>
  <c r="J89"/>
  <c i="2" r="J113"/>
  <c r="J112"/>
  <c r="J110"/>
  <c r="BK106"/>
  <c r="J104"/>
  <c r="J94"/>
  <c r="J89"/>
  <c i="1" r="AS57"/>
  <c i="2" l="1" r="P111"/>
  <c r="R88"/>
  <c r="R87"/>
  <c i="4" r="BK100"/>
  <c r="J100"/>
  <c r="J66"/>
  <c r="P116"/>
  <c r="P157"/>
  <c i="2" r="BK111"/>
  <c r="J111"/>
  <c r="J65"/>
  <c i="4" r="R97"/>
  <c r="BK108"/>
  <c r="J108"/>
  <c r="J67"/>
  <c r="T108"/>
  <c r="T157"/>
  <c r="T162"/>
  <c r="T161"/>
  <c i="2" r="BK88"/>
  <c r="BK87"/>
  <c r="J87"/>
  <c r="J63"/>
  <c i="3" r="BK87"/>
  <c r="BK86"/>
  <c r="J86"/>
  <c i="4" r="T100"/>
  <c r="R116"/>
  <c r="T150"/>
  <c r="P162"/>
  <c r="P161"/>
  <c i="2" r="P88"/>
  <c r="P87"/>
  <c i="1" r="AU56"/>
  <c i="4" r="T97"/>
  <c r="P108"/>
  <c r="BK113"/>
  <c r="J113"/>
  <c r="J68"/>
  <c r="R113"/>
  <c r="P150"/>
  <c i="2" r="T88"/>
  <c i="3" r="T87"/>
  <c r="T86"/>
  <c i="4" r="P100"/>
  <c r="R108"/>
  <c r="P113"/>
  <c r="T113"/>
  <c r="BK150"/>
  <c r="J150"/>
  <c r="J70"/>
  <c r="R157"/>
  <c i="5" r="BK94"/>
  <c i="2" r="T111"/>
  <c i="3" r="R87"/>
  <c r="R86"/>
  <c i="4" r="BK97"/>
  <c r="J97"/>
  <c r="J65"/>
  <c r="R100"/>
  <c r="T116"/>
  <c r="BK157"/>
  <c r="J157"/>
  <c r="J71"/>
  <c r="R162"/>
  <c r="R161"/>
  <c i="5" r="P97"/>
  <c i="2" r="R111"/>
  <c i="3" r="P87"/>
  <c r="P86"/>
  <c i="1" r="AU58"/>
  <c i="4" r="P97"/>
  <c r="P96"/>
  <c r="P95"/>
  <c i="1" r="AU60"/>
  <c i="4" r="BK116"/>
  <c r="J116"/>
  <c r="J69"/>
  <c r="R150"/>
  <c r="BK162"/>
  <c r="J162"/>
  <c r="J73"/>
  <c i="5" r="P94"/>
  <c r="P93"/>
  <c r="P90"/>
  <c i="1" r="AU62"/>
  <c i="5" r="R94"/>
  <c r="T94"/>
  <c r="BK97"/>
  <c r="J97"/>
  <c r="J67"/>
  <c r="R97"/>
  <c r="T97"/>
  <c i="2" r="BE95"/>
  <c r="BE102"/>
  <c r="BE103"/>
  <c i="3" r="F83"/>
  <c i="4" r="E83"/>
  <c r="BE98"/>
  <c r="BE103"/>
  <c r="BE104"/>
  <c r="BE106"/>
  <c r="BE126"/>
  <c r="BE130"/>
  <c r="BE139"/>
  <c r="BE140"/>
  <c r="BE142"/>
  <c r="BE143"/>
  <c r="BE144"/>
  <c r="BE151"/>
  <c r="BE153"/>
  <c r="BE165"/>
  <c i="2" r="E75"/>
  <c r="BE112"/>
  <c i="3" r="BE88"/>
  <c i="4" r="J89"/>
  <c r="BE119"/>
  <c r="BE121"/>
  <c r="BE122"/>
  <c r="BE131"/>
  <c r="BE132"/>
  <c r="BE160"/>
  <c i="2" r="BE108"/>
  <c i="3" r="E74"/>
  <c i="4" r="BE102"/>
  <c r="BE105"/>
  <c r="BE111"/>
  <c r="BE124"/>
  <c r="BE137"/>
  <c r="BE138"/>
  <c r="BE149"/>
  <c r="BE152"/>
  <c r="BE155"/>
  <c r="BE159"/>
  <c r="BE163"/>
  <c r="BE164"/>
  <c i="5" r="E50"/>
  <c r="F87"/>
  <c i="2" r="BE89"/>
  <c r="BE97"/>
  <c r="BE98"/>
  <c r="BE99"/>
  <c r="BE114"/>
  <c i="4" r="BE101"/>
  <c r="BE125"/>
  <c r="BE127"/>
  <c r="BE128"/>
  <c r="BE133"/>
  <c i="5" r="BE98"/>
  <c i="2" r="J56"/>
  <c r="F59"/>
  <c r="BE91"/>
  <c r="BE93"/>
  <c r="BE96"/>
  <c r="BE105"/>
  <c r="BE106"/>
  <c r="BE113"/>
  <c i="3" r="J80"/>
  <c i="4" r="BE115"/>
  <c r="BE129"/>
  <c r="BE145"/>
  <c r="BE148"/>
  <c r="BE158"/>
  <c i="5" r="BE99"/>
  <c i="4" r="BE120"/>
  <c r="BE135"/>
  <c r="BE136"/>
  <c r="BE141"/>
  <c i="5" r="J84"/>
  <c i="2" r="BE94"/>
  <c r="BE100"/>
  <c r="BE101"/>
  <c i="3" r="BE89"/>
  <c i="4" r="F59"/>
  <c r="BE99"/>
  <c r="BE109"/>
  <c r="BE110"/>
  <c r="BE114"/>
  <c r="BE117"/>
  <c r="BE123"/>
  <c r="BE154"/>
  <c r="BE156"/>
  <c i="5" r="BE92"/>
  <c r="BE100"/>
  <c i="2" r="BE104"/>
  <c r="BE107"/>
  <c r="BE109"/>
  <c r="BE110"/>
  <c i="3" r="BE90"/>
  <c i="4" r="BE107"/>
  <c r="BE112"/>
  <c r="BE118"/>
  <c r="BE134"/>
  <c r="BE146"/>
  <c r="BE147"/>
  <c i="5" r="BE95"/>
  <c r="BE96"/>
  <c r="BE102"/>
  <c r="BK91"/>
  <c r="J91"/>
  <c r="J64"/>
  <c r="BK101"/>
  <c r="J101"/>
  <c r="J68"/>
  <c i="2" r="F36"/>
  <c i="1" r="BA56"/>
  <c r="BA55"/>
  <c r="AW55"/>
  <c i="4" r="F38"/>
  <c i="1" r="BC60"/>
  <c r="BC59"/>
  <c r="AY59"/>
  <c i="2" r="F38"/>
  <c i="1" r="BC56"/>
  <c r="BC55"/>
  <c r="AY55"/>
  <c r="AU59"/>
  <c i="3" r="J36"/>
  <c i="1" r="AW58"/>
  <c i="5" r="F36"/>
  <c i="1" r="BA62"/>
  <c r="BA61"/>
  <c r="AW61"/>
  <c i="3" r="F39"/>
  <c i="1" r="BD58"/>
  <c r="BD57"/>
  <c i="3" r="F37"/>
  <c i="1" r="BB58"/>
  <c r="BB57"/>
  <c r="AX57"/>
  <c i="3" r="F36"/>
  <c i="1" r="BA58"/>
  <c r="BA57"/>
  <c r="AW57"/>
  <c r="AS54"/>
  <c i="3" r="J32"/>
  <c i="1" r="AG58"/>
  <c i="2" r="J36"/>
  <c i="1" r="AW56"/>
  <c i="5" r="F38"/>
  <c i="1" r="BC62"/>
  <c r="BC61"/>
  <c r="AY61"/>
  <c i="2" r="F39"/>
  <c i="1" r="BD56"/>
  <c r="BD55"/>
  <c r="AU57"/>
  <c i="4" r="F37"/>
  <c i="1" r="BB60"/>
  <c r="BB59"/>
  <c r="AX59"/>
  <c i="5" r="J36"/>
  <c i="1" r="AW62"/>
  <c i="5" r="F39"/>
  <c i="1" r="BD62"/>
  <c r="BD61"/>
  <c i="3" r="F38"/>
  <c i="1" r="BC58"/>
  <c r="BC57"/>
  <c r="AY57"/>
  <c i="2" r="F37"/>
  <c i="1" r="BB56"/>
  <c r="BB55"/>
  <c r="AX55"/>
  <c i="4" r="F36"/>
  <c i="1" r="BA60"/>
  <c r="BA59"/>
  <c r="AW59"/>
  <c i="5" r="F37"/>
  <c i="1" r="BB62"/>
  <c r="BB61"/>
  <c r="AX61"/>
  <c i="4" r="J36"/>
  <c i="1" r="AW60"/>
  <c r="AU55"/>
  <c i="4" r="F39"/>
  <c i="1" r="BD60"/>
  <c r="BD59"/>
  <c r="AU61"/>
  <c i="5" l="1" r="T93"/>
  <c r="T90"/>
  <c r="R93"/>
  <c r="R90"/>
  <c r="BK93"/>
  <c r="J93"/>
  <c r="J65"/>
  <c i="2" r="T87"/>
  <c i="4" r="T96"/>
  <c r="T95"/>
  <c r="R96"/>
  <c r="R95"/>
  <c i="3" r="J87"/>
  <c r="J64"/>
  <c r="J63"/>
  <c i="4" r="BK161"/>
  <c r="J161"/>
  <c r="J72"/>
  <c i="2" r="J88"/>
  <c r="J64"/>
  <c i="4" r="BK96"/>
  <c r="J96"/>
  <c r="J64"/>
  <c i="5" r="BK90"/>
  <c r="J90"/>
  <c r="J94"/>
  <c r="J66"/>
  <c i="1" r="BD54"/>
  <c r="W33"/>
  <c r="AU54"/>
  <c r="BC54"/>
  <c r="W32"/>
  <c i="4" r="J35"/>
  <c i="1" r="AV60"/>
  <c r="AT60"/>
  <c r="BB54"/>
  <c r="W31"/>
  <c r="AG57"/>
  <c r="BA54"/>
  <c r="W30"/>
  <c i="2" r="J35"/>
  <c i="1" r="AV56"/>
  <c r="AT56"/>
  <c i="5" r="F35"/>
  <c i="1" r="AZ62"/>
  <c r="AZ61"/>
  <c r="AV61"/>
  <c r="AT61"/>
  <c i="2" r="J32"/>
  <c i="1" r="AG56"/>
  <c r="AN56"/>
  <c i="5" r="J32"/>
  <c i="1" r="AG62"/>
  <c i="3" r="F35"/>
  <c i="1" r="AZ58"/>
  <c r="AZ57"/>
  <c r="AV57"/>
  <c r="AT57"/>
  <c i="3" r="J35"/>
  <c i="1" r="AV58"/>
  <c r="AT58"/>
  <c i="5" r="J35"/>
  <c i="1" r="AV62"/>
  <c r="AT62"/>
  <c i="2" r="F35"/>
  <c i="1" r="AZ56"/>
  <c r="AZ55"/>
  <c r="AV55"/>
  <c r="AT55"/>
  <c i="4" r="F35"/>
  <c i="1" r="AZ60"/>
  <c r="AZ59"/>
  <c r="AV59"/>
  <c r="AT59"/>
  <c i="2" l="1" r="J41"/>
  <c i="5" r="J41"/>
  <c i="4" r="BK95"/>
  <c r="J95"/>
  <c i="3" r="J41"/>
  <c i="5" r="J63"/>
  <c i="1" r="AN58"/>
  <c r="AN57"/>
  <c r="AN62"/>
  <c r="AX54"/>
  <c r="AG61"/>
  <c r="AN61"/>
  <c r="AG55"/>
  <c r="AN55"/>
  <c r="AZ54"/>
  <c r="AV54"/>
  <c r="AK29"/>
  <c r="AW54"/>
  <c r="AK30"/>
  <c i="4" r="J32"/>
  <c i="1" r="AG60"/>
  <c r="AG59"/>
  <c r="AN59"/>
  <c r="AY54"/>
  <c i="4" l="1" r="J41"/>
  <c i="1" r="AN60"/>
  <c i="4" r="J63"/>
  <c i="1"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<sst xmlns="http://schemas.openxmlformats.org/spreadsheetml/2006/main">
  <si>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</si>
  <si>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</si>
  <si>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</si>
  <si>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</si>
  <si>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</si>
  <si>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{472628d0-caa9-4256-a750-d068c9d52f6e}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</si>
  <si>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</si>
  <si>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</si>
  <si>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</si>
  <si>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</si>
  <si>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</si>
  <si>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</si>
  <si>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</si>
  <si>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</si>
  <si>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1271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</si>
  <si>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</si>
  <si>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</si>
  <si>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 v km 106,759</t>
  </si>
  <si>
    <t>KSO:</t>
  </si>
  <si>
    <t/>
  </si>
  <si>
    <t>CC-CZ:</t>
  </si>
  <si>
    <t>Místo:</t>
  </si>
  <si>
    <t>Brno</t>
  </si>
  <si>
    <t>Datum:</t>
  </si>
  <si>
    <t>30. 6. 2020</t>
  </si>
  <si>
    <t>Zadavatel:</t>
  </si>
  <si>
    <t>IČ:</t>
  </si>
  <si>
    <t>70994234</t>
  </si>
  <si>
    <t xml:space="preserve">Správa Železnic, s. o. </t>
  </si>
  <si>
    <t>DIČ:</t>
  </si>
  <si>
    <t>Uchazeč:</t>
  </si>
  <si>
    <t>Vyplň údaj</t>
  </si>
  <si>
    <t>Projektant:</t>
  </si>
  <si>
    <t>Ing. Libor Kožik</t>
  </si>
  <si>
    <t>True</t>
  </si>
  <si>
    <t>Zpracovatel:</t>
  </si>
  <si>
    <t>Poznámka:</t>
  </si>
  <si>
    <t xml:space="preserve">Soupis prací je sestaven s využitím Cenové soustavy ÚRS a Sborníku ÚOŽI. Položky, které pochází z těchto cenových soustav, jsou ve sloupci 'Cenová soustava' označeny popisem 'CS ÚRS' nebo  'ÚOŽI' a úrovní příslušného kalendářního pololetí. Veškeré další informace vymezující popis a podmínky použití těchto položek z Cenové soustavy a Sborníku, které nejsou uvedeny přímo v soupisu prací, jsou neomezeně dálkově k dispozici na www.cs-urs.cz, sekce Cenové a technické podmínky a https://www.sfdi.cz/pravidla-metodiky-a-ceniky/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</si>
  <si>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</si>
  <si>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</si>
  <si>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</si>
  <si>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</si>
  <si>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</si>
  <si>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</si>
  <si>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</si>
  <si>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</si>
  <si>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</si>
  <si>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</si>
  <si>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</si>
  <si>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</si>
  <si>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</si>
  <si>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</si>
  <si>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</si>
  <si>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</si>
  <si>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</si>
  <si>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</si>
  <si>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</si>
  <si>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</si>
  <si>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</si>
  <si>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</si>
  <si>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</si>
  <si>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</si>
  <si>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</si>
  <si>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</si>
  <si>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</si>
  <si>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</si>
  <si>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</si>
  <si>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</si>
  <si>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</si>
  <si>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</si>
  <si>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</si>
  <si>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</si>
  <si>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</si>
  <si>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</si>
  <si>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</si>
  <si>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</si>
  <si>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1_SO 1271-10-02</t>
  </si>
  <si>
    <t>Most v km 106,759 - Železniční svršek</t>
  </si>
  <si>
    <t>STA</t>
  </si>
  <si>
    <t>1</t>
  </si>
  <si>
    <t>{e52d047b-96cb-4273-9b4f-24993ed8e791}</t>
  </si>
  <si>
    <t>2</t>
  </si>
  <si>
    <t>/</t>
  </si>
  <si>
    <t>SO 1271-10-02</t>
  </si>
  <si>
    <t>Soupis</t>
  </si>
  <si>
    <t>{280e2eb5-bd17-4402-add4-88e83662191a}</t>
  </si>
  <si>
    <t>2_VON</t>
  </si>
  <si>
    <t>Vedlejší a ostatní náklady</t>
  </si>
  <si>
    <t>VON</t>
  </si>
  <si>
    <t>{740042a4-9bc8-42dd-920e-bd49c651af74}</t>
  </si>
  <si>
    <t>{5809be0b-b3b4-42a5-8b4e-a3733a77a4d3}</t>
  </si>
  <si>
    <t>3_SO 1271-20-02</t>
  </si>
  <si>
    <t>Oprava mostu v km 106,759</t>
  </si>
  <si>
    <t>{fd2ad25b-49ac-4f74-b31b-caf6fc770052}</t>
  </si>
  <si>
    <t>SO_ 1271-20-02</t>
  </si>
  <si>
    <t>{8ced3891-7144-4f72-a30b-d12f0d266fdb}</t>
  </si>
  <si>
    <t>4_VRN</t>
  </si>
  <si>
    <t>Vedlejší rozpočtové náklady</t>
  </si>
  <si>
    <t>{14d12134-a03e-4ffb-820e-9b544cfaafa2}</t>
  </si>
  <si>
    <t>VRN</t>
  </si>
  <si>
    <t>{ff3683c1-bea0-4f33-9f5d-abed87324d48}</t>
  </si>
  <si>
    <t>KRYCÍ LIST SOUPISU PRACÍ</t>
  </si>
  <si>
    <t>Objekt:</t>
  </si>
  <si>
    <t>1_SO 1271-10-02 - Most v km 106,759 - Železniční svršek</t>
  </si>
  <si>
    <t>Soupis:</t>
  </si>
  <si>
    <t>SO 1271-10-02 - Most v km 106,759 - Železniční svršek</t>
  </si>
  <si>
    <t>REKAPITULACE ČLENĚNÍ SOUPISU PRACÍ</t>
  </si>
  <si>
    <t>Kód dílu - Popis</t>
  </si>
  <si>
    <t>Cena celkem [CZK]</t>
  </si>
  <si>
    <t>-1</t>
  </si>
  <si>
    <t>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</si>
  <si>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</si>
  <si>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</si>
  <si>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</si>
  <si>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</si>
  <si>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</si>
  <si>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</si>
  <si>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</si>
  <si>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</si>
  <si>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</si>
  <si>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</si>
  <si>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</si>
  <si>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</si>
  <si>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</si>
  <si>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</si>
  <si>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</si>
  <si>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</si>
  <si>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</si>
  <si>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</si>
  <si>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</si>
  <si>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</si>
  <si>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</si>
  <si>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2020</t>
  </si>
  <si>
    <t>4</t>
  </si>
  <si>
    <t>996028834</t>
  </si>
  <si>
    <t>P</t>
  </si>
  <si>
    <t>Poznámka k položce:_x000d_
Kilometr koleje=km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</si>
  <si>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</si>
  <si>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</si>
  <si>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-771239956</t>
  </si>
  <si>
    <t>3</t>
  </si>
  <si>
    <t>M</t>
  </si>
  <si>
    <t>5958158005</t>
  </si>
  <si>
    <t xml:space="preserve">Podložka pryžová pod patu kolejnice S49  183/126/6</t>
  </si>
  <si>
    <t>kus</t>
  </si>
  <si>
    <t>8</t>
  </si>
  <si>
    <t>-133443461</t>
  </si>
  <si>
    <t>5958158070</t>
  </si>
  <si>
    <t>Podložka polyetylenová pod podkladnici 380/160/2 (S4, R4)</t>
  </si>
  <si>
    <t>-1673488595</t>
  </si>
  <si>
    <t>5908005130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</si>
  <si>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</si>
  <si>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-2084446396</t>
  </si>
  <si>
    <t>6</t>
  </si>
  <si>
    <t>5910040030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</si>
  <si>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</si>
  <si>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</si>
  <si>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-354207136</t>
  </si>
  <si>
    <t>7</t>
  </si>
  <si>
    <t>5910040130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</si>
  <si>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</si>
  <si>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-1205153074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</si>
  <si>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</si>
  <si>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</si>
  <si>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</si>
  <si>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281709959</t>
  </si>
  <si>
    <t>9</t>
  </si>
  <si>
    <t>5907050020</t>
  </si>
  <si>
    <t>Dělení kolejnic řezáním nebo rozbroušením tv. S49. Poznámka: 1. V cenách jsou započteny náklady na manipulaci, podložení, označení a provedení řezu kolejnice.</t>
  </si>
  <si>
    <t>-1786946338</t>
  </si>
  <si>
    <t>10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</si>
  <si>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</si>
  <si>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</si>
  <si>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1474925284</t>
  </si>
  <si>
    <t>11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</si>
  <si>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</si>
  <si>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</si>
  <si>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930136581</t>
  </si>
  <si>
    <t>12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</si>
  <si>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</si>
  <si>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</si>
  <si>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1054753967</t>
  </si>
  <si>
    <t>13</t>
  </si>
  <si>
    <t>5958134040</t>
  </si>
  <si>
    <t>Součásti upevňovací kroužek pružný dvojitý Fe 6</t>
  </si>
  <si>
    <t>-1450027086</t>
  </si>
  <si>
    <t>14</t>
  </si>
  <si>
    <t>5958134115</t>
  </si>
  <si>
    <t>Součásti upevňovací matice M24</t>
  </si>
  <si>
    <t>-331847560</t>
  </si>
  <si>
    <t>5958134075</t>
  </si>
  <si>
    <t>Součásti upevňovací vrtule R1(145)</t>
  </si>
  <si>
    <t>181705427</t>
  </si>
  <si>
    <t>16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</si>
  <si>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</si>
  <si>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</si>
  <si>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t</t>
  </si>
  <si>
    <t>1705896245</t>
  </si>
  <si>
    <t>17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</si>
  <si>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</si>
  <si>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</si>
  <si>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-1774791698</t>
  </si>
  <si>
    <t>18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</si>
  <si>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</si>
  <si>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</si>
  <si>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262144</t>
  </si>
  <si>
    <t>1143775883</t>
  </si>
  <si>
    <t>19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</si>
  <si>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</si>
  <si>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</si>
  <si>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1422911516</t>
  </si>
  <si>
    <t>20</t>
  </si>
  <si>
    <t>5958134041</t>
  </si>
  <si>
    <t>Součásti upevňovací šroub svěrkový T5</t>
  </si>
  <si>
    <t>-350528031</t>
  </si>
  <si>
    <t>OST</t>
  </si>
  <si>
    <t>Ostatní</t>
  </si>
  <si>
    <t>5957101050</t>
  </si>
  <si>
    <t>Kolejnice třídy R260 tv. 49 E1 délky 25,000 m</t>
  </si>
  <si>
    <t>-45361576</t>
  </si>
  <si>
    <t>22</t>
  </si>
  <si>
    <t>9902100600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</si>
  <si>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</si>
  <si>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297529918</t>
  </si>
  <si>
    <t>23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</si>
  <si>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</si>
  <si>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</si>
  <si>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Sborník UOŽI 01 2019</t>
  </si>
  <si>
    <t>-729374445</t>
  </si>
  <si>
    <t>2_VON - Vedlejší a ostatní náklady</t>
  </si>
  <si>
    <t>VON - Vedlejší a ostatní náklady</t>
  </si>
  <si>
    <t>VRN - Vedlejší rozpočtové náklady</t>
  </si>
  <si>
    <t>022101021</t>
  </si>
  <si>
    <t>Geodetické práce Geodetické práce po ukončení opravy</t>
  </si>
  <si>
    <t>ks</t>
  </si>
  <si>
    <t>1024</t>
  </si>
  <si>
    <t>-1357625768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</si>
  <si>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</si>
  <si>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</si>
  <si>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-455847991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</si>
  <si>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</si>
  <si>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</si>
  <si>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-1585752112</t>
  </si>
  <si>
    <t>3_SO 1271-20-02 - Oprava mostu v km 106,759</t>
  </si>
  <si>
    <t>SO_ 1271-20-02 - Oprava mostu v km 106,759</t>
  </si>
  <si>
    <t>Správa Železnic, s. o.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</si>
  <si>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</si>
  <si>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</si>
  <si>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</si>
  <si>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</si>
  <si>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</si>
  <si>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</si>
  <si>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</si>
  <si>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</si>
  <si>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</si>
  <si>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</si>
  <si>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HSV</t>
  </si>
  <si>
    <t>Práce a dodávky HSV</t>
  </si>
  <si>
    <t>Zemní práce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</si>
  <si>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</si>
  <si>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</si>
  <si>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</si>
  <si>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2020 01</t>
  </si>
  <si>
    <t>-1706455650</t>
  </si>
  <si>
    <t>162301501</t>
  </si>
  <si>
    <t>Vodorovné přemístění smýcených křovin do průměru kmene 100 mm na vzdálenost do 5 000 m</t>
  </si>
  <si>
    <t>-30686432</t>
  </si>
  <si>
    <t>Vodorovné konstrukce</t>
  </si>
  <si>
    <t>421941321</t>
  </si>
  <si>
    <t>Oprava podlah z plechů montáž bez výztuh</t>
  </si>
  <si>
    <t>1124487763</t>
  </si>
  <si>
    <t>4219413R</t>
  </si>
  <si>
    <t>Výměna spojovacího materiálu a doplnění podpůrných prvků podlah</t>
  </si>
  <si>
    <t>-417295900</t>
  </si>
  <si>
    <t>421941521</t>
  </si>
  <si>
    <t>Demontáž podlahových plechů bez výztuh</t>
  </si>
  <si>
    <t>-580711216</t>
  </si>
  <si>
    <t>451476121</t>
  </si>
  <si>
    <t>Podkladní vrstva plastbetonová tixotropní, tloušťky do 10 mm první vrstva</t>
  </si>
  <si>
    <t>1172601479</t>
  </si>
  <si>
    <t>451476122</t>
  </si>
  <si>
    <t>Podkladní vrstva plastbetonová tixotropní, tloušťky do 10 mm každá další vrstva</t>
  </si>
  <si>
    <t>1621715067</t>
  </si>
  <si>
    <t>553449R</t>
  </si>
  <si>
    <t>Nerez TR88,9x4</t>
  </si>
  <si>
    <t>2124228233</t>
  </si>
  <si>
    <t>273144R</t>
  </si>
  <si>
    <t>Plastový materiálu přímého uložení koleje</t>
  </si>
  <si>
    <t>515394830</t>
  </si>
  <si>
    <t>521281111</t>
  </si>
  <si>
    <t>Pozednice na železničních mostech z tvrdého dřeva s plošným uložením výroba</t>
  </si>
  <si>
    <t>-1187468689</t>
  </si>
  <si>
    <t>521281211</t>
  </si>
  <si>
    <t>Pozednice na železničních mostech z tvrdého dřeva s plošným uložením montáž</t>
  </si>
  <si>
    <t>-677533429</t>
  </si>
  <si>
    <t>521283221</t>
  </si>
  <si>
    <t>Demontáž pozednic s odstraněním štěrku</t>
  </si>
  <si>
    <t>-1270954849</t>
  </si>
  <si>
    <t>60815345</t>
  </si>
  <si>
    <t>mostnice dřevěná impregnovaná olejem DB 240x240mm dl 2,4m</t>
  </si>
  <si>
    <t>m3</t>
  </si>
  <si>
    <t>2010185051</t>
  </si>
  <si>
    <t>Úpravy povrchů, podlahy a osazování výplní</t>
  </si>
  <si>
    <t>628613511</t>
  </si>
  <si>
    <t>Ochranný nátěrový systém ocelových konstrukcí mostů základní a podkladní epoxidový, vrchní polyuretanový tl. min 280 µm</t>
  </si>
  <si>
    <t>-317239157</t>
  </si>
  <si>
    <t>629995101</t>
  </si>
  <si>
    <t>Očištění vnějších ploch tlakovou vodou omytím</t>
  </si>
  <si>
    <t>-1125666672</t>
  </si>
  <si>
    <t>Ostatní konstrukce a práce, bourání</t>
  </si>
  <si>
    <t>931994142</t>
  </si>
  <si>
    <t>Těsnění spáry betonové konstrukce pásy, profily, tmely tmelem polyuretanovým spáry dilatační do 4,0 cm2</t>
  </si>
  <si>
    <t>1972519087</t>
  </si>
  <si>
    <t>936171150</t>
  </si>
  <si>
    <t>Demontáž úhelníků na železničních mostech bez přesypávky v přímé trati nebo v oblouku pojistných L 160 x 160 x 40</t>
  </si>
  <si>
    <t>1088002955</t>
  </si>
  <si>
    <t>936171311</t>
  </si>
  <si>
    <t>Oprava úhelníků na železničních mostech v přímé trati nebo oblouku montáž úhelníků pojistných v koleji tvaru S 49 - L 160x100x14</t>
  </si>
  <si>
    <t>-2076679284</t>
  </si>
  <si>
    <t>938111111</t>
  </si>
  <si>
    <t>Čištění zdiva opěr, pilířů, křídel od mechu a jiné vegetace</t>
  </si>
  <si>
    <t>-1650449884</t>
  </si>
  <si>
    <t>938131111</t>
  </si>
  <si>
    <t>Odstranění přebytečné zeminy (nánosů) u říms průčelního zdiva a křídel ručně</t>
  </si>
  <si>
    <t>-1488661539</t>
  </si>
  <si>
    <t>938905211</t>
  </si>
  <si>
    <t>Údržba ocelových konstrukcí úprava ukončení (výběhů) jednoho páru pojistných úhelníků, velikosti 160 x 100 x 14 mm</t>
  </si>
  <si>
    <t>soubor</t>
  </si>
  <si>
    <t>433692475</t>
  </si>
  <si>
    <t>938905311</t>
  </si>
  <si>
    <t>Údržba ocelových konstrukcí údržba ložisek očistění, nátěr, namazání</t>
  </si>
  <si>
    <t>-20055944</t>
  </si>
  <si>
    <t>938905312</t>
  </si>
  <si>
    <t>Údržba ocelových konstrukcí údržba ložisek vysekání obetonávky a zalití ložiskových desek</t>
  </si>
  <si>
    <t>-910140480</t>
  </si>
  <si>
    <t>24</t>
  </si>
  <si>
    <t>941111131</t>
  </si>
  <si>
    <t>Montáž lešení řadového trubkového lehkého pracovního s podlahami s provozním zatížením tř. 3 do 200 kg/m2 šířky tř. W12 přes 1,2 do 1,5 m, výšky do 10 m</t>
  </si>
  <si>
    <t>-1925575850</t>
  </si>
  <si>
    <t>25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</si>
  <si>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</si>
  <si>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</si>
  <si>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241462401</t>
  </si>
  <si>
    <t>26</t>
  </si>
  <si>
    <t>941111831</t>
  </si>
  <si>
    <t>Demontáž lešení řadového trubkového lehkého pracovního s podlahami s provozním zatížením tř. 3 do 200 kg/m2 šířky tř. W12 přes 1,2 do 1,5 m, výšky do 10 m</t>
  </si>
  <si>
    <t>-574052838</t>
  </si>
  <si>
    <t>27</t>
  </si>
  <si>
    <t>943111111</t>
  </si>
  <si>
    <t>Montáž lešení prostorového trubkového lehkého pracovního bez podlah s provozním zatížením tř. 3 do 200 kg/m2, výšky do 10 m</t>
  </si>
  <si>
    <t>-1577179453</t>
  </si>
  <si>
    <t>28</t>
  </si>
  <si>
    <t>943111212</t>
  </si>
  <si>
    <t>Montáž lešení prostorového trubkového lehkého pracovního bez podlah Příplatek za první a každý další den použití lešení k ceně -1112</t>
  </si>
  <si>
    <t>1417889447</t>
  </si>
  <si>
    <t>29</t>
  </si>
  <si>
    <t>943111811</t>
  </si>
  <si>
    <t>Demontáž lešení prostorového trubkového lehkého pracovního bez podlah s provozním zatížením tř. 3 do 200 kg/m2, výšky do 10 m</t>
  </si>
  <si>
    <t>-1595752453</t>
  </si>
  <si>
    <t>30</t>
  </si>
  <si>
    <t>944611111</t>
  </si>
  <si>
    <t>Montáž ochranné plachty zavěšené na konstrukci lešení z textilie z umělých vláken</t>
  </si>
  <si>
    <t>1351393360</t>
  </si>
  <si>
    <t>31</t>
  </si>
  <si>
    <t>944611211</t>
  </si>
  <si>
    <t>Montáž ochranné plachty Příplatek za první a každý další den použití plachty k ceně -1111</t>
  </si>
  <si>
    <t>1648062971</t>
  </si>
  <si>
    <t>32</t>
  </si>
  <si>
    <t>944611811</t>
  </si>
  <si>
    <t>Demontáž ochranné plachty zavěšené na konstrukci lešení z textilie z umělých vláken</t>
  </si>
  <si>
    <t>734664892</t>
  </si>
  <si>
    <t>33</t>
  </si>
  <si>
    <t>977151118</t>
  </si>
  <si>
    <t>Jádrové vrty diamantovými korunkami do stavebních materiálů (železobetonu, betonu, cihel, obkladů, dlažeb, kamene) průměru přes 90 do 100 mm</t>
  </si>
  <si>
    <t>-145190191</t>
  </si>
  <si>
    <t>34</t>
  </si>
  <si>
    <t>985112113</t>
  </si>
  <si>
    <t>Odsekání degradovaného betonu stěn, tloušťky přes 30 do 50 mm</t>
  </si>
  <si>
    <t>1116403989</t>
  </si>
  <si>
    <t>35</t>
  </si>
  <si>
    <t>985121123</t>
  </si>
  <si>
    <t>Tryskání degradovaného betonu stěn, rubu kleneb a podlah vodou pod tlakem přes 1 250 do 2 500 barů</t>
  </si>
  <si>
    <t>891827231</t>
  </si>
  <si>
    <t>36</t>
  </si>
  <si>
    <t>985311112</t>
  </si>
  <si>
    <t>Reprofilace betonu sanačními maltami na cementové bázi ručně stěn, tloušťky přes 10 do 20 mm</t>
  </si>
  <si>
    <t>827797035</t>
  </si>
  <si>
    <t>37</t>
  </si>
  <si>
    <t>985311113</t>
  </si>
  <si>
    <t>Reprofilace betonu sanačními maltami na cementové bázi ručně stěn, tloušťky přes 20 do 30 mm</t>
  </si>
  <si>
    <t>722941370</t>
  </si>
  <si>
    <t>38</t>
  </si>
  <si>
    <t>985311115</t>
  </si>
  <si>
    <t>Reprofilace betonu sanačními maltami na cementové bázi ručně stěn, tloušťky přes 40 do 50 mm</t>
  </si>
  <si>
    <t>34255381</t>
  </si>
  <si>
    <t>39</t>
  </si>
  <si>
    <t>985311120</t>
  </si>
  <si>
    <t>Reprofilace betonu sanačními maltami na cementové bázi ručně stěn, tloušťky přes 90 do 100 mm</t>
  </si>
  <si>
    <t>908390029</t>
  </si>
  <si>
    <t>40</t>
  </si>
  <si>
    <t>985311912</t>
  </si>
  <si>
    <t>Reprofilace betonu sanačními maltami na cementové bázi ručně Příplatek k cenám za plochu do 10 m2 jednotlivě</t>
  </si>
  <si>
    <t>1546842793</t>
  </si>
  <si>
    <t>41</t>
  </si>
  <si>
    <t>985312114</t>
  </si>
  <si>
    <t>Stěrka k vyrovnání ploch reprofilovaného betonu stěn, tloušťky do 5 mm</t>
  </si>
  <si>
    <t>1638809372</t>
  </si>
  <si>
    <t>42</t>
  </si>
  <si>
    <t>985321211</t>
  </si>
  <si>
    <t>Ochranný nátěr betonářské výztuže 1 vrstva tloušťky 1 mm na epoxidové bázi stěn, líce kleneb a podhledů</t>
  </si>
  <si>
    <t>-948260602</t>
  </si>
  <si>
    <t>43</t>
  </si>
  <si>
    <t>985321912</t>
  </si>
  <si>
    <t>Ochranný nátěr betonářské výztuže Příplatek k cenám za plochu do 10 m2 jednotlivě</t>
  </si>
  <si>
    <t>805433703</t>
  </si>
  <si>
    <t>44</t>
  </si>
  <si>
    <t>985324211</t>
  </si>
  <si>
    <t>Ochranný nátěr betonu akrylátový dvojnásobný s impregnací (OS-B)</t>
  </si>
  <si>
    <t>1941450812</t>
  </si>
  <si>
    <t>45</t>
  </si>
  <si>
    <t>985422133</t>
  </si>
  <si>
    <t>Injektáž trhlin v betonových nebo železobetonových konstrukcích nízkotlaká do 0,6 MP s injektážními jehlami vloženými do vrtů včetně jejich vyvrtání epoxidovou injektážní hmotou šířka trhlin přes 1 do 2 mm tloušťka konstrukce přes 200 do 300 mm</t>
  </si>
  <si>
    <t>1481063717</t>
  </si>
  <si>
    <t>46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</si>
  <si>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</si>
  <si>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</si>
  <si>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733722668</t>
  </si>
  <si>
    <t>47</t>
  </si>
  <si>
    <t>985562111</t>
  </si>
  <si>
    <t>Výztuž stříkaného betonu ze svařovaných sítí velikosti ok do 100 mm průměru drátu 2 mm jednovrstvých stěn</t>
  </si>
  <si>
    <t>15978975</t>
  </si>
  <si>
    <t>48</t>
  </si>
  <si>
    <t>985564112</t>
  </si>
  <si>
    <t>Kotvičky pro výztuž stříkaného betonu z betonářské oceli do cementové malty, hloubky kotvení do 200 mm, průměru přes 6 do 8 mm</t>
  </si>
  <si>
    <t>-559245001</t>
  </si>
  <si>
    <t>997</t>
  </si>
  <si>
    <t>Přesun sutě</t>
  </si>
  <si>
    <t>49</t>
  </si>
  <si>
    <t>997013631</t>
  </si>
  <si>
    <t>Poplatek za uložení stavebního odpadu na skládce (skládkovné) směsného stavebního a demoličního zatříděného do Katalogu odpadů pod kódem 17 09 04</t>
  </si>
  <si>
    <t>-205639894</t>
  </si>
  <si>
    <t>50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</si>
  <si>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</si>
  <si>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</si>
  <si>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2129435094</t>
  </si>
  <si>
    <t>51</t>
  </si>
  <si>
    <t>997211511</t>
  </si>
  <si>
    <t>Vodorovná doprava suti nebo vybouraných hmot suti se složením a hrubým urovnáním, na vzdálenost do 1 km</t>
  </si>
  <si>
    <t>-821529444</t>
  </si>
  <si>
    <t>52</t>
  </si>
  <si>
    <t>997211519</t>
  </si>
  <si>
    <t>Vodorovná doprava suti nebo vybouraných hmot suti se složením a hrubým urovnáním, na vzdálenost Příplatek k ceně za každý další i započatý 1 km přes 1 km</t>
  </si>
  <si>
    <t>-1840158023</t>
  </si>
  <si>
    <t>53</t>
  </si>
  <si>
    <t>997211612</t>
  </si>
  <si>
    <t>Nakládání suti nebo vybouraných hmot na dopravní prostředky pro vodorovnou dopravu vybouraných hmot</t>
  </si>
  <si>
    <t>-381936870</t>
  </si>
  <si>
    <t>54</t>
  </si>
  <si>
    <t>997211621</t>
  </si>
  <si>
    <t>Ekologická likvidace mostnic s drcením s odvozem drtě do 20 km</t>
  </si>
  <si>
    <t>-366780527</t>
  </si>
  <si>
    <t>998</t>
  </si>
  <si>
    <t>Přesun hmot</t>
  </si>
  <si>
    <t>55</t>
  </si>
  <si>
    <t>998212111</t>
  </si>
  <si>
    <t>Přesun hmot pro mosty zděné, betonové monolitické, spřažené ocelobetonové nebo kovové vodorovná dopravní vzdálenost do 100 m výška mostu do 20 m</t>
  </si>
  <si>
    <t>122041247</t>
  </si>
  <si>
    <t>56</t>
  </si>
  <si>
    <t>998212195</t>
  </si>
  <si>
    <t>Přesun hmot pro mosty zděné, betonové monolitické, spřažené ocelobetonové nebo kovové Příplatek k cenám za zvětšený přesun přes přes vymezenou největší dopravní vzdálenost do 5000 m</t>
  </si>
  <si>
    <t>-1052728524</t>
  </si>
  <si>
    <t>57</t>
  </si>
  <si>
    <t>998212199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</si>
  <si>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</si>
  <si>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622640363</t>
  </si>
  <si>
    <t>PSV</t>
  </si>
  <si>
    <t>Práce a dodávky PSV</t>
  </si>
  <si>
    <t>789</t>
  </si>
  <si>
    <t>Povrchové úpravy ocelových konstrukcí a technologických zařízení</t>
  </si>
  <si>
    <t>58</t>
  </si>
  <si>
    <t>789121152</t>
  </si>
  <si>
    <t>Úpravy povrchů pod nátěry ocelových konstrukcí třídy I odstranění rzi a nečistot pomocí ručního nářadí stupeň přípravy St 2, stupeň zrezivění C</t>
  </si>
  <si>
    <t>337352617</t>
  </si>
  <si>
    <t>59</t>
  </si>
  <si>
    <t>789221122</t>
  </si>
  <si>
    <t>Provedení otryskání povrchů ocelových konstrukcí suché abrazivní tryskání třídy I stupeň zrezivění B, stupeň přípravy Sa 2½</t>
  </si>
  <si>
    <t>689781809</t>
  </si>
  <si>
    <t>60</t>
  </si>
  <si>
    <t>42118101</t>
  </si>
  <si>
    <t>materiál tryskací (ostrohranný tvrdý písek)</t>
  </si>
  <si>
    <t>1353156790</t>
  </si>
  <si>
    <t>4_VRN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</si>
  <si>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</si>
  <si>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</si>
  <si>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</si>
  <si>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</si>
  <si>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</si>
  <si>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641710247</t>
  </si>
  <si>
    <t>VRN1</t>
  </si>
  <si>
    <t>Průzkumné, geodetické a projektové práce</t>
  </si>
  <si>
    <t>012203000</t>
  </si>
  <si>
    <t>Geodetické práce při provádění stavby</t>
  </si>
  <si>
    <t>…</t>
  </si>
  <si>
    <t>663360031</t>
  </si>
  <si>
    <t>013254000</t>
  </si>
  <si>
    <t>Dokumentace skutečného provedení stavby</t>
  </si>
  <si>
    <t>2032433991</t>
  </si>
  <si>
    <t>VRN3</t>
  </si>
  <si>
    <t>Zařízení staveniště</t>
  </si>
  <si>
    <t>030001000</t>
  </si>
  <si>
    <t>434871047</t>
  </si>
  <si>
    <t>034303000</t>
  </si>
  <si>
    <t>Dopravní značení na staveništi</t>
  </si>
  <si>
    <t>-573178964</t>
  </si>
  <si>
    <t>034603000</t>
  </si>
  <si>
    <t>Alarm, strážní služba staveniště</t>
  </si>
  <si>
    <t>hod</t>
  </si>
  <si>
    <t>-1993146989</t>
  </si>
  <si>
    <t>VRN6</t>
  </si>
  <si>
    <t>Územní vlivy</t>
  </si>
  <si>
    <t>062002000</t>
  </si>
  <si>
    <t>Ztížené dopravní podmínky</t>
  </si>
  <si>
    <t>CS ÚRS 2019 01</t>
  </si>
  <si>
    <t>830995836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</si>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</sst>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59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1271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most v km 106,759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30. 6. 2020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Správa Železnic, s. o.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Ing. Libor Kožik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Ing. Libor Kožik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ROUND(AG55+AG57+AG59+AG61,2)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ROUND(AS55+AS57+AS59+AS61,2)</f>
        <v>0</v>
      </c>
      <c r="AT54" s="104">
        <f>ROUND(SUM(AV54:AW54),2)</f>
        <v>0</v>
      </c>
      <c r="AU54" s="105">
        <f>ROUND(AU55+AU57+AU59+AU61,5)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ROUND(AZ55+AZ57+AZ59+AZ61,2)</f>
        <v>0</v>
      </c>
      <c r="BA54" s="104">
        <f>ROUND(BA55+BA57+BA59+BA61,2)</f>
        <v>0</v>
      </c>
      <c r="BB54" s="104">
        <f>ROUND(BB55+BB57+BB59+BB61,2)</f>
        <v>0</v>
      </c>
      <c r="BC54" s="104">
        <f>ROUND(BC55+BC57+BC59+BC61,2)</f>
        <v>0</v>
      </c>
      <c r="BD54" s="106">
        <f>ROUND(BD55+BD57+BD59+BD61,2)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37.5" customHeight="1">
      <c r="A55" s="7"/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78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71</v>
      </c>
      <c r="BT55" s="121" t="s">
        <v>79</v>
      </c>
      <c r="BU55" s="121" t="s">
        <v>73</v>
      </c>
      <c r="BV55" s="121" t="s">
        <v>74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4" customFormat="1" ht="35.25" customHeight="1">
      <c r="A56" s="122" t="s">
        <v>82</v>
      </c>
      <c r="B56" s="61"/>
      <c r="C56" s="123"/>
      <c r="D56" s="123"/>
      <c r="E56" s="124" t="s">
        <v>83</v>
      </c>
      <c r="F56" s="124"/>
      <c r="G56" s="124"/>
      <c r="H56" s="124"/>
      <c r="I56" s="124"/>
      <c r="J56" s="123"/>
      <c r="K56" s="124" t="s">
        <v>77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'SO 1271-10-02 - Most v km...'!J32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84</v>
      </c>
      <c r="AR56" s="63"/>
      <c r="AS56" s="127">
        <v>0</v>
      </c>
      <c r="AT56" s="128">
        <f>ROUND(SUM(AV56:AW56),2)</f>
        <v>0</v>
      </c>
      <c r="AU56" s="129">
        <f>'SO 1271-10-02 - Most v km...'!P87</f>
        <v>0</v>
      </c>
      <c r="AV56" s="128">
        <f>'SO 1271-10-02 - Most v km...'!J35</f>
        <v>0</v>
      </c>
      <c r="AW56" s="128">
        <f>'SO 1271-10-02 - Most v km...'!J36</f>
        <v>0</v>
      </c>
      <c r="AX56" s="128">
        <f>'SO 1271-10-02 - Most v km...'!J37</f>
        <v>0</v>
      </c>
      <c r="AY56" s="128">
        <f>'SO 1271-10-02 - Most v km...'!J38</f>
        <v>0</v>
      </c>
      <c r="AZ56" s="128">
        <f>'SO 1271-10-02 - Most v km...'!F35</f>
        <v>0</v>
      </c>
      <c r="BA56" s="128">
        <f>'SO 1271-10-02 - Most v km...'!F36</f>
        <v>0</v>
      </c>
      <c r="BB56" s="128">
        <f>'SO 1271-10-02 - Most v km...'!F37</f>
        <v>0</v>
      </c>
      <c r="BC56" s="128">
        <f>'SO 1271-10-02 - Most v km...'!F38</f>
        <v>0</v>
      </c>
      <c r="BD56" s="130">
        <f>'SO 1271-10-02 - Most v km...'!F39</f>
        <v>0</v>
      </c>
      <c r="BE56" s="4"/>
      <c r="BT56" s="131" t="s">
        <v>81</v>
      </c>
      <c r="BV56" s="131" t="s">
        <v>74</v>
      </c>
      <c r="BW56" s="131" t="s">
        <v>85</v>
      </c>
      <c r="BX56" s="131" t="s">
        <v>80</v>
      </c>
      <c r="CL56" s="131" t="s">
        <v>19</v>
      </c>
    </row>
    <row r="57" s="7" customFormat="1" ht="16.5" customHeight="1">
      <c r="A57" s="7"/>
      <c r="B57" s="109"/>
      <c r="C57" s="110"/>
      <c r="D57" s="111" t="s">
        <v>86</v>
      </c>
      <c r="E57" s="111"/>
      <c r="F57" s="111"/>
      <c r="G57" s="111"/>
      <c r="H57" s="111"/>
      <c r="I57" s="112"/>
      <c r="J57" s="111" t="s">
        <v>87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ROUND(AG58,2)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88</v>
      </c>
      <c r="AR57" s="116"/>
      <c r="AS57" s="117">
        <f>ROUND(AS58,2)</f>
        <v>0</v>
      </c>
      <c r="AT57" s="118">
        <f>ROUND(SUM(AV57:AW57),2)</f>
        <v>0</v>
      </c>
      <c r="AU57" s="119">
        <f>ROUND(AU58,5)</f>
        <v>0</v>
      </c>
      <c r="AV57" s="118">
        <f>ROUND(AZ57*L29,2)</f>
        <v>0</v>
      </c>
      <c r="AW57" s="118">
        <f>ROUND(BA57*L30,2)</f>
        <v>0</v>
      </c>
      <c r="AX57" s="118">
        <f>ROUND(BB57*L29,2)</f>
        <v>0</v>
      </c>
      <c r="AY57" s="118">
        <f>ROUND(BC57*L30,2)</f>
        <v>0</v>
      </c>
      <c r="AZ57" s="118">
        <f>ROUND(AZ58,2)</f>
        <v>0</v>
      </c>
      <c r="BA57" s="118">
        <f>ROUND(BA58,2)</f>
        <v>0</v>
      </c>
      <c r="BB57" s="118">
        <f>ROUND(BB58,2)</f>
        <v>0</v>
      </c>
      <c r="BC57" s="118">
        <f>ROUND(BC58,2)</f>
        <v>0</v>
      </c>
      <c r="BD57" s="120">
        <f>ROUND(BD58,2)</f>
        <v>0</v>
      </c>
      <c r="BE57" s="7"/>
      <c r="BS57" s="121" t="s">
        <v>71</v>
      </c>
      <c r="BT57" s="121" t="s">
        <v>79</v>
      </c>
      <c r="BU57" s="121" t="s">
        <v>73</v>
      </c>
      <c r="BV57" s="121" t="s">
        <v>74</v>
      </c>
      <c r="BW57" s="121" t="s">
        <v>89</v>
      </c>
      <c r="BX57" s="121" t="s">
        <v>5</v>
      </c>
      <c r="CL57" s="121" t="s">
        <v>19</v>
      </c>
      <c r="CM57" s="121" t="s">
        <v>81</v>
      </c>
    </row>
    <row r="58" s="4" customFormat="1" ht="16.5" customHeight="1">
      <c r="A58" s="122" t="s">
        <v>82</v>
      </c>
      <c r="B58" s="61"/>
      <c r="C58" s="123"/>
      <c r="D58" s="123"/>
      <c r="E58" s="124" t="s">
        <v>88</v>
      </c>
      <c r="F58" s="124"/>
      <c r="G58" s="124"/>
      <c r="H58" s="124"/>
      <c r="I58" s="124"/>
      <c r="J58" s="123"/>
      <c r="K58" s="124" t="s">
        <v>87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'VON - Vedlejší a ostatní ...'!J32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84</v>
      </c>
      <c r="AR58" s="63"/>
      <c r="AS58" s="127">
        <v>0</v>
      </c>
      <c r="AT58" s="128">
        <f>ROUND(SUM(AV58:AW58),2)</f>
        <v>0</v>
      </c>
      <c r="AU58" s="129">
        <f>'VON - Vedlejší a ostatní ...'!P86</f>
        <v>0</v>
      </c>
      <c r="AV58" s="128">
        <f>'VON - Vedlejší a ostatní ...'!J35</f>
        <v>0</v>
      </c>
      <c r="AW58" s="128">
        <f>'VON - Vedlejší a ostatní ...'!J36</f>
        <v>0</v>
      </c>
      <c r="AX58" s="128">
        <f>'VON - Vedlejší a ostatní ...'!J37</f>
        <v>0</v>
      </c>
      <c r="AY58" s="128">
        <f>'VON - Vedlejší a ostatní ...'!J38</f>
        <v>0</v>
      </c>
      <c r="AZ58" s="128">
        <f>'VON - Vedlejší a ostatní ...'!F35</f>
        <v>0</v>
      </c>
      <c r="BA58" s="128">
        <f>'VON - Vedlejší a ostatní ...'!F36</f>
        <v>0</v>
      </c>
      <c r="BB58" s="128">
        <f>'VON - Vedlejší a ostatní ...'!F37</f>
        <v>0</v>
      </c>
      <c r="BC58" s="128">
        <f>'VON - Vedlejší a ostatní ...'!F38</f>
        <v>0</v>
      </c>
      <c r="BD58" s="130">
        <f>'VON - Vedlejší a ostatní ...'!F39</f>
        <v>0</v>
      </c>
      <c r="BE58" s="4"/>
      <c r="BT58" s="131" t="s">
        <v>81</v>
      </c>
      <c r="BV58" s="131" t="s">
        <v>74</v>
      </c>
      <c r="BW58" s="131" t="s">
        <v>90</v>
      </c>
      <c r="BX58" s="131" t="s">
        <v>89</v>
      </c>
      <c r="CL58" s="131" t="s">
        <v>19</v>
      </c>
    </row>
    <row r="59" s="7" customFormat="1" ht="37.5" customHeight="1">
      <c r="A59" s="7"/>
      <c r="B59" s="109"/>
      <c r="C59" s="110"/>
      <c r="D59" s="111" t="s">
        <v>91</v>
      </c>
      <c r="E59" s="111"/>
      <c r="F59" s="111"/>
      <c r="G59" s="111"/>
      <c r="H59" s="111"/>
      <c r="I59" s="112"/>
      <c r="J59" s="111" t="s">
        <v>92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ROUND(AG60,2)</f>
        <v>0</v>
      </c>
      <c r="AH59" s="112"/>
      <c r="AI59" s="112"/>
      <c r="AJ59" s="112"/>
      <c r="AK59" s="112"/>
      <c r="AL59" s="112"/>
      <c r="AM59" s="112"/>
      <c r="AN59" s="114">
        <f>SUM(AG59,AT59)</f>
        <v>0</v>
      </c>
      <c r="AO59" s="112"/>
      <c r="AP59" s="112"/>
      <c r="AQ59" s="115" t="s">
        <v>78</v>
      </c>
      <c r="AR59" s="116"/>
      <c r="AS59" s="117">
        <f>ROUND(AS60,2)</f>
        <v>0</v>
      </c>
      <c r="AT59" s="118">
        <f>ROUND(SUM(AV59:AW59),2)</f>
        <v>0</v>
      </c>
      <c r="AU59" s="119">
        <f>ROUND(AU60,5)</f>
        <v>0</v>
      </c>
      <c r="AV59" s="118">
        <f>ROUND(AZ59*L29,2)</f>
        <v>0</v>
      </c>
      <c r="AW59" s="118">
        <f>ROUND(BA59*L30,2)</f>
        <v>0</v>
      </c>
      <c r="AX59" s="118">
        <f>ROUND(BB59*L29,2)</f>
        <v>0</v>
      </c>
      <c r="AY59" s="118">
        <f>ROUND(BC59*L30,2)</f>
        <v>0</v>
      </c>
      <c r="AZ59" s="118">
        <f>ROUND(AZ60,2)</f>
        <v>0</v>
      </c>
      <c r="BA59" s="118">
        <f>ROUND(BA60,2)</f>
        <v>0</v>
      </c>
      <c r="BB59" s="118">
        <f>ROUND(BB60,2)</f>
        <v>0</v>
      </c>
      <c r="BC59" s="118">
        <f>ROUND(BC60,2)</f>
        <v>0</v>
      </c>
      <c r="BD59" s="120">
        <f>ROUND(BD60,2)</f>
        <v>0</v>
      </c>
      <c r="BE59" s="7"/>
      <c r="BS59" s="121" t="s">
        <v>71</v>
      </c>
      <c r="BT59" s="121" t="s">
        <v>79</v>
      </c>
      <c r="BU59" s="121" t="s">
        <v>73</v>
      </c>
      <c r="BV59" s="121" t="s">
        <v>74</v>
      </c>
      <c r="BW59" s="121" t="s">
        <v>93</v>
      </c>
      <c r="BX59" s="121" t="s">
        <v>5</v>
      </c>
      <c r="CL59" s="121" t="s">
        <v>19</v>
      </c>
      <c r="CM59" s="121" t="s">
        <v>81</v>
      </c>
    </row>
    <row r="60" s="4" customFormat="1" ht="35.25" customHeight="1">
      <c r="A60" s="122" t="s">
        <v>82</v>
      </c>
      <c r="B60" s="61"/>
      <c r="C60" s="123"/>
      <c r="D60" s="123"/>
      <c r="E60" s="124" t="s">
        <v>94</v>
      </c>
      <c r="F60" s="124"/>
      <c r="G60" s="124"/>
      <c r="H60" s="124"/>
      <c r="I60" s="124"/>
      <c r="J60" s="123"/>
      <c r="K60" s="124" t="s">
        <v>92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'SO_ 1271-20-02 - Oprava m...'!J32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84</v>
      </c>
      <c r="AR60" s="63"/>
      <c r="AS60" s="127">
        <v>0</v>
      </c>
      <c r="AT60" s="128">
        <f>ROUND(SUM(AV60:AW60),2)</f>
        <v>0</v>
      </c>
      <c r="AU60" s="129">
        <f>'SO_ 1271-20-02 - Oprava m...'!P95</f>
        <v>0</v>
      </c>
      <c r="AV60" s="128">
        <f>'SO_ 1271-20-02 - Oprava m...'!J35</f>
        <v>0</v>
      </c>
      <c r="AW60" s="128">
        <f>'SO_ 1271-20-02 - Oprava m...'!J36</f>
        <v>0</v>
      </c>
      <c r="AX60" s="128">
        <f>'SO_ 1271-20-02 - Oprava m...'!J37</f>
        <v>0</v>
      </c>
      <c r="AY60" s="128">
        <f>'SO_ 1271-20-02 - Oprava m...'!J38</f>
        <v>0</v>
      </c>
      <c r="AZ60" s="128">
        <f>'SO_ 1271-20-02 - Oprava m...'!F35</f>
        <v>0</v>
      </c>
      <c r="BA60" s="128">
        <f>'SO_ 1271-20-02 - Oprava m...'!F36</f>
        <v>0</v>
      </c>
      <c r="BB60" s="128">
        <f>'SO_ 1271-20-02 - Oprava m...'!F37</f>
        <v>0</v>
      </c>
      <c r="BC60" s="128">
        <f>'SO_ 1271-20-02 - Oprava m...'!F38</f>
        <v>0</v>
      </c>
      <c r="BD60" s="130">
        <f>'SO_ 1271-20-02 - Oprava m...'!F39</f>
        <v>0</v>
      </c>
      <c r="BE60" s="4"/>
      <c r="BT60" s="131" t="s">
        <v>81</v>
      </c>
      <c r="BV60" s="131" t="s">
        <v>74</v>
      </c>
      <c r="BW60" s="131" t="s">
        <v>95</v>
      </c>
      <c r="BX60" s="131" t="s">
        <v>93</v>
      </c>
      <c r="CL60" s="131" t="s">
        <v>19</v>
      </c>
    </row>
    <row r="61" s="7" customFormat="1" ht="16.5" customHeight="1">
      <c r="A61" s="7"/>
      <c r="B61" s="109"/>
      <c r="C61" s="110"/>
      <c r="D61" s="111" t="s">
        <v>96</v>
      </c>
      <c r="E61" s="111"/>
      <c r="F61" s="111"/>
      <c r="G61" s="111"/>
      <c r="H61" s="111"/>
      <c r="I61" s="112"/>
      <c r="J61" s="111" t="s">
        <v>97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ROUND(AG62,2)</f>
        <v>0</v>
      </c>
      <c r="AH61" s="112"/>
      <c r="AI61" s="112"/>
      <c r="AJ61" s="112"/>
      <c r="AK61" s="112"/>
      <c r="AL61" s="112"/>
      <c r="AM61" s="112"/>
      <c r="AN61" s="114">
        <f>SUM(AG61,AT61)</f>
        <v>0</v>
      </c>
      <c r="AO61" s="112"/>
      <c r="AP61" s="112"/>
      <c r="AQ61" s="115" t="s">
        <v>88</v>
      </c>
      <c r="AR61" s="116"/>
      <c r="AS61" s="117">
        <f>ROUND(AS62,2)</f>
        <v>0</v>
      </c>
      <c r="AT61" s="118">
        <f>ROUND(SUM(AV61:AW61),2)</f>
        <v>0</v>
      </c>
      <c r="AU61" s="119">
        <f>ROUND(AU62,5)</f>
        <v>0</v>
      </c>
      <c r="AV61" s="118">
        <f>ROUND(AZ61*L29,2)</f>
        <v>0</v>
      </c>
      <c r="AW61" s="118">
        <f>ROUND(BA61*L30,2)</f>
        <v>0</v>
      </c>
      <c r="AX61" s="118">
        <f>ROUND(BB61*L29,2)</f>
        <v>0</v>
      </c>
      <c r="AY61" s="118">
        <f>ROUND(BC61*L30,2)</f>
        <v>0</v>
      </c>
      <c r="AZ61" s="118">
        <f>ROUND(AZ62,2)</f>
        <v>0</v>
      </c>
      <c r="BA61" s="118">
        <f>ROUND(BA62,2)</f>
        <v>0</v>
      </c>
      <c r="BB61" s="118">
        <f>ROUND(BB62,2)</f>
        <v>0</v>
      </c>
      <c r="BC61" s="118">
        <f>ROUND(BC62,2)</f>
        <v>0</v>
      </c>
      <c r="BD61" s="120">
        <f>ROUND(BD62,2)</f>
        <v>0</v>
      </c>
      <c r="BE61" s="7"/>
      <c r="BS61" s="121" t="s">
        <v>71</v>
      </c>
      <c r="BT61" s="121" t="s">
        <v>79</v>
      </c>
      <c r="BU61" s="121" t="s">
        <v>73</v>
      </c>
      <c r="BV61" s="121" t="s">
        <v>74</v>
      </c>
      <c r="BW61" s="121" t="s">
        <v>98</v>
      </c>
      <c r="BX61" s="121" t="s">
        <v>5</v>
      </c>
      <c r="CL61" s="121" t="s">
        <v>19</v>
      </c>
      <c r="CM61" s="121" t="s">
        <v>81</v>
      </c>
    </row>
    <row r="62" s="4" customFormat="1" ht="16.5" customHeight="1">
      <c r="A62" s="122" t="s">
        <v>82</v>
      </c>
      <c r="B62" s="61"/>
      <c r="C62" s="123"/>
      <c r="D62" s="123"/>
      <c r="E62" s="124" t="s">
        <v>99</v>
      </c>
      <c r="F62" s="124"/>
      <c r="G62" s="124"/>
      <c r="H62" s="124"/>
      <c r="I62" s="124"/>
      <c r="J62" s="123"/>
      <c r="K62" s="124" t="s">
        <v>97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'VRN - Vedlejší rozpočtové...'!J32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84</v>
      </c>
      <c r="AR62" s="63"/>
      <c r="AS62" s="132">
        <v>0</v>
      </c>
      <c r="AT62" s="133">
        <f>ROUND(SUM(AV62:AW62),2)</f>
        <v>0</v>
      </c>
      <c r="AU62" s="134">
        <f>'VRN - Vedlejší rozpočtové...'!P90</f>
        <v>0</v>
      </c>
      <c r="AV62" s="133">
        <f>'VRN - Vedlejší rozpočtové...'!J35</f>
        <v>0</v>
      </c>
      <c r="AW62" s="133">
        <f>'VRN - Vedlejší rozpočtové...'!J36</f>
        <v>0</v>
      </c>
      <c r="AX62" s="133">
        <f>'VRN - Vedlejší rozpočtové...'!J37</f>
        <v>0</v>
      </c>
      <c r="AY62" s="133">
        <f>'VRN - Vedlejší rozpočtové...'!J38</f>
        <v>0</v>
      </c>
      <c r="AZ62" s="133">
        <f>'VRN - Vedlejší rozpočtové...'!F35</f>
        <v>0</v>
      </c>
      <c r="BA62" s="133">
        <f>'VRN - Vedlejší rozpočtové...'!F36</f>
        <v>0</v>
      </c>
      <c r="BB62" s="133">
        <f>'VRN - Vedlejší rozpočtové...'!F37</f>
        <v>0</v>
      </c>
      <c r="BC62" s="133">
        <f>'VRN - Vedlejší rozpočtové...'!F38</f>
        <v>0</v>
      </c>
      <c r="BD62" s="135">
        <f>'VRN - Vedlejší rozpočtové...'!F39</f>
        <v>0</v>
      </c>
      <c r="BE62" s="4"/>
      <c r="BT62" s="131" t="s">
        <v>81</v>
      </c>
      <c r="BV62" s="131" t="s">
        <v>74</v>
      </c>
      <c r="BW62" s="131" t="s">
        <v>100</v>
      </c>
      <c r="BX62" s="131" t="s">
        <v>98</v>
      </c>
      <c r="CL62" s="131" t="s">
        <v>19</v>
      </c>
    </row>
    <row r="63" s="2" customFormat="1" ht="30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42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42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</sheetData>
  <sheetProtection sheet="1" formatColumns="0" formatRows="0" objects="1" scenarios="1" spinCount="100000" saltValue="DZ4cOn1qBam8Zby9nuRxkVqKBusePVy9v+zA61xxCK0x0fGuwWMjj4/cSLuZnudE506MpGPGcDbrK1sInffy/A==" hashValue="PgeXxTAV5294M92h4dVMNCyMoFEojhjWKvqZa0Zp4mAp/k9gTRkcs7kK2msyILviUk9oSgbPMEbXTxg8Yr4pmQ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271-10-02 - Most v km...'!C2" display="/"/>
    <hyperlink ref="A58" location="'VON - Vedlejší a ostatní ...'!C2" display="/"/>
    <hyperlink ref="A60" location="'SO_ 1271-20-02 - Oprava m...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101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106,759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102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103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104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105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ROUND(J87,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ROUND((SUM(BE87:BE114)),  2)</f>
        <v>0</v>
      </c>
      <c r="G35" s="36"/>
      <c r="H35" s="36"/>
      <c r="I35" s="162">
        <v>0.20999999999999999</v>
      </c>
      <c r="J35" s="161">
        <f>ROUND(((SUM(BE87:BE114))*I35),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ROUND((SUM(BF87:BF114)),  2)</f>
        <v>0</v>
      </c>
      <c r="G36" s="36"/>
      <c r="H36" s="36"/>
      <c r="I36" s="162">
        <v>0.14999999999999999</v>
      </c>
      <c r="J36" s="161">
        <f>ROUND(((SUM(BF87:BF114))*I36),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ROUND((SUM(BG87:BG114)),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ROUND((SUM(BH87:BH114)),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ROUND((SUM(BI87:BI114)),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106,759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102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103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104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1271-10-02 - Most v km 106,759 - Železniční svršek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Správa Železnic, s. o. 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107</v>
      </c>
      <c r="D61" s="179"/>
      <c r="E61" s="179"/>
      <c r="F61" s="179"/>
      <c r="G61" s="179"/>
      <c r="H61" s="179"/>
      <c r="I61" s="180"/>
      <c r="J61" s="181" t="s">
        <v>108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J87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109</v>
      </c>
    </row>
    <row r="64" s="9" customFormat="1" ht="24.96" customHeight="1">
      <c r="A64" s="9"/>
      <c r="B64" s="183"/>
      <c r="C64" s="184"/>
      <c r="D64" s="185" t="s">
        <v>110</v>
      </c>
      <c r="E64" s="186"/>
      <c r="F64" s="186"/>
      <c r="G64" s="186"/>
      <c r="H64" s="186"/>
      <c r="I64" s="187"/>
      <c r="J64" s="188">
        <f>J88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3"/>
      <c r="C65" s="184"/>
      <c r="D65" s="185" t="s">
        <v>111</v>
      </c>
      <c r="E65" s="186"/>
      <c r="F65" s="186"/>
      <c r="G65" s="186"/>
      <c r="H65" s="186"/>
      <c r="I65" s="187"/>
      <c r="J65" s="188">
        <f>J111</f>
        <v>0</v>
      </c>
      <c r="K65" s="184"/>
      <c r="L65" s="18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44"/>
      <c r="J66" s="38"/>
      <c r="K66" s="3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73"/>
      <c r="J67" s="58"/>
      <c r="K67" s="58"/>
      <c r="L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76"/>
      <c r="J71" s="60"/>
      <c r="K71" s="60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112</v>
      </c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7" t="str">
        <f>E7</f>
        <v>Oprava most v km 106,759</v>
      </c>
      <c r="F75" s="30"/>
      <c r="G75" s="30"/>
      <c r="H75" s="30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102</v>
      </c>
      <c r="D76" s="20"/>
      <c r="E76" s="20"/>
      <c r="F76" s="20"/>
      <c r="G76" s="20"/>
      <c r="H76" s="20"/>
      <c r="I76" s="136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77" t="s">
        <v>103</v>
      </c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104</v>
      </c>
      <c r="D78" s="38"/>
      <c r="E78" s="38"/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SO 1271-10-02 - Most v km 106,759 - Železniční svršek</v>
      </c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>Brno</v>
      </c>
      <c r="G81" s="38"/>
      <c r="H81" s="38"/>
      <c r="I81" s="147" t="s">
        <v>23</v>
      </c>
      <c r="J81" s="70" t="str">
        <f>IF(J14="","",J14)</f>
        <v>30. 6. 2020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 xml:space="preserve">Správa Železnic, s. o. </v>
      </c>
      <c r="G83" s="38"/>
      <c r="H83" s="38"/>
      <c r="I83" s="147" t="s">
        <v>32</v>
      </c>
      <c r="J83" s="34" t="str">
        <f>E23</f>
        <v>Ing. Libor Kožik</v>
      </c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147" t="s">
        <v>35</v>
      </c>
      <c r="J84" s="34" t="str">
        <f>E26</f>
        <v>Ing. Libor Kožik</v>
      </c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90"/>
      <c r="B86" s="191"/>
      <c r="C86" s="192" t="s">
        <v>113</v>
      </c>
      <c r="D86" s="193" t="s">
        <v>57</v>
      </c>
      <c r="E86" s="193" t="s">
        <v>53</v>
      </c>
      <c r="F86" s="193" t="s">
        <v>54</v>
      </c>
      <c r="G86" s="193" t="s">
        <v>114</v>
      </c>
      <c r="H86" s="193" t="s">
        <v>115</v>
      </c>
      <c r="I86" s="194" t="s">
        <v>116</v>
      </c>
      <c r="J86" s="193" t="s">
        <v>108</v>
      </c>
      <c r="K86" s="195" t="s">
        <v>117</v>
      </c>
      <c r="L86" s="196"/>
      <c r="M86" s="90" t="s">
        <v>19</v>
      </c>
      <c r="N86" s="91" t="s">
        <v>42</v>
      </c>
      <c r="O86" s="91" t="s">
        <v>118</v>
      </c>
      <c r="P86" s="91" t="s">
        <v>119</v>
      </c>
      <c r="Q86" s="91" t="s">
        <v>120</v>
      </c>
      <c r="R86" s="91" t="s">
        <v>121</v>
      </c>
      <c r="S86" s="91" t="s">
        <v>122</v>
      </c>
      <c r="T86" s="92" t="s">
        <v>123</v>
      </c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="2" customFormat="1" ht="22.8" customHeight="1">
      <c r="A87" s="36"/>
      <c r="B87" s="37"/>
      <c r="C87" s="97" t="s">
        <v>124</v>
      </c>
      <c r="D87" s="38"/>
      <c r="E87" s="38"/>
      <c r="F87" s="38"/>
      <c r="G87" s="38"/>
      <c r="H87" s="38"/>
      <c r="I87" s="144"/>
      <c r="J87" s="197">
        <f>BK87</f>
        <v>0</v>
      </c>
      <c r="K87" s="38"/>
      <c r="L87" s="42"/>
      <c r="M87" s="93"/>
      <c r="N87" s="198"/>
      <c r="O87" s="94"/>
      <c r="P87" s="199">
        <f>P88+P111</f>
        <v>0</v>
      </c>
      <c r="Q87" s="94"/>
      <c r="R87" s="199">
        <f>R88+R111</f>
        <v>1.55951</v>
      </c>
      <c r="S87" s="94"/>
      <c r="T87" s="200">
        <f>T88+T111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109</v>
      </c>
      <c r="BK87" s="201">
        <f>BK88+BK111</f>
        <v>0</v>
      </c>
    </row>
    <row r="88" s="11" customFormat="1" ht="25.92" customHeight="1">
      <c r="A88" s="11"/>
      <c r="B88" s="202"/>
      <c r="C88" s="203"/>
      <c r="D88" s="204" t="s">
        <v>71</v>
      </c>
      <c r="E88" s="205" t="s">
        <v>125</v>
      </c>
      <c r="F88" s="205" t="s">
        <v>126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SUM(P89:P110)</f>
        <v>0</v>
      </c>
      <c r="Q88" s="210"/>
      <c r="R88" s="211">
        <f>SUM(R89:R110)</f>
        <v>0.32475999999999999</v>
      </c>
      <c r="S88" s="210"/>
      <c r="T88" s="212">
        <f>SUM(T89:T110)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3" t="s">
        <v>79</v>
      </c>
      <c r="AT88" s="214" t="s">
        <v>71</v>
      </c>
      <c r="AU88" s="214" t="s">
        <v>72</v>
      </c>
      <c r="AY88" s="213" t="s">
        <v>127</v>
      </c>
      <c r="BK88" s="215">
        <f>SUM(BK89:BK110)</f>
        <v>0</v>
      </c>
    </row>
    <row r="89" s="2" customFormat="1" ht="21.75" customHeight="1">
      <c r="A89" s="36"/>
      <c r="B89" s="37"/>
      <c r="C89" s="216" t="s">
        <v>79</v>
      </c>
      <c r="D89" s="216" t="s">
        <v>128</v>
      </c>
      <c r="E89" s="217" t="s">
        <v>129</v>
      </c>
      <c r="F89" s="218" t="s">
        <v>130</v>
      </c>
      <c r="G89" s="219" t="s">
        <v>131</v>
      </c>
      <c r="H89" s="220">
        <v>0.055</v>
      </c>
      <c r="I89" s="221"/>
      <c r="J89" s="222">
        <f>ROUND(I89*H89,2)</f>
        <v>0</v>
      </c>
      <c r="K89" s="218" t="s">
        <v>132</v>
      </c>
      <c r="L89" s="42"/>
      <c r="M89" s="223" t="s">
        <v>19</v>
      </c>
      <c r="N89" s="224" t="s">
        <v>43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133</v>
      </c>
      <c r="AT89" s="227" t="s">
        <v>128</v>
      </c>
      <c r="AU89" s="227" t="s">
        <v>79</v>
      </c>
      <c r="AY89" s="15" t="s">
        <v>127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79</v>
      </c>
      <c r="BK89" s="228">
        <f>ROUND(I89*H89,2)</f>
        <v>0</v>
      </c>
      <c r="BL89" s="15" t="s">
        <v>133</v>
      </c>
      <c r="BM89" s="227" t="s">
        <v>134</v>
      </c>
    </row>
    <row r="90" s="2" customFormat="1">
      <c r="A90" s="36"/>
      <c r="B90" s="37"/>
      <c r="C90" s="38"/>
      <c r="D90" s="229" t="s">
        <v>135</v>
      </c>
      <c r="E90" s="38"/>
      <c r="F90" s="230" t="s">
        <v>136</v>
      </c>
      <c r="G90" s="38"/>
      <c r="H90" s="38"/>
      <c r="I90" s="144"/>
      <c r="J90" s="38"/>
      <c r="K90" s="38"/>
      <c r="L90" s="42"/>
      <c r="M90" s="231"/>
      <c r="N90" s="23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135</v>
      </c>
      <c r="AU90" s="15" t="s">
        <v>79</v>
      </c>
    </row>
    <row r="91" s="2" customFormat="1" ht="21.75" customHeight="1">
      <c r="A91" s="36"/>
      <c r="B91" s="37"/>
      <c r="C91" s="216" t="s">
        <v>81</v>
      </c>
      <c r="D91" s="216" t="s">
        <v>128</v>
      </c>
      <c r="E91" s="217" t="s">
        <v>137</v>
      </c>
      <c r="F91" s="218" t="s">
        <v>138</v>
      </c>
      <c r="G91" s="219" t="s">
        <v>131</v>
      </c>
      <c r="H91" s="220">
        <v>0.043999999999999997</v>
      </c>
      <c r="I91" s="221"/>
      <c r="J91" s="222">
        <f>ROUND(I91*H91,2)</f>
        <v>0</v>
      </c>
      <c r="K91" s="218" t="s">
        <v>132</v>
      </c>
      <c r="L91" s="42"/>
      <c r="M91" s="223" t="s">
        <v>19</v>
      </c>
      <c r="N91" s="224" t="s">
        <v>43</v>
      </c>
      <c r="O91" s="82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7" t="s">
        <v>133</v>
      </c>
      <c r="AT91" s="227" t="s">
        <v>128</v>
      </c>
      <c r="AU91" s="227" t="s">
        <v>79</v>
      </c>
      <c r="AY91" s="15" t="s">
        <v>127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5" t="s">
        <v>79</v>
      </c>
      <c r="BK91" s="228">
        <f>ROUND(I91*H91,2)</f>
        <v>0</v>
      </c>
      <c r="BL91" s="15" t="s">
        <v>133</v>
      </c>
      <c r="BM91" s="227" t="s">
        <v>139</v>
      </c>
    </row>
    <row r="92" s="2" customFormat="1">
      <c r="A92" s="36"/>
      <c r="B92" s="37"/>
      <c r="C92" s="38"/>
      <c r="D92" s="229" t="s">
        <v>135</v>
      </c>
      <c r="E92" s="38"/>
      <c r="F92" s="230" t="s">
        <v>136</v>
      </c>
      <c r="G92" s="38"/>
      <c r="H92" s="38"/>
      <c r="I92" s="144"/>
      <c r="J92" s="38"/>
      <c r="K92" s="38"/>
      <c r="L92" s="42"/>
      <c r="M92" s="231"/>
      <c r="N92" s="23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135</v>
      </c>
      <c r="AU92" s="15" t="s">
        <v>79</v>
      </c>
    </row>
    <row r="93" s="2" customFormat="1" ht="21.75" customHeight="1">
      <c r="A93" s="36"/>
      <c r="B93" s="37"/>
      <c r="C93" s="233" t="s">
        <v>140</v>
      </c>
      <c r="D93" s="233" t="s">
        <v>141</v>
      </c>
      <c r="E93" s="234" t="s">
        <v>142</v>
      </c>
      <c r="F93" s="235" t="s">
        <v>143</v>
      </c>
      <c r="G93" s="236" t="s">
        <v>144</v>
      </c>
      <c r="H93" s="237">
        <v>108</v>
      </c>
      <c r="I93" s="238"/>
      <c r="J93" s="239">
        <f>ROUND(I93*H93,2)</f>
        <v>0</v>
      </c>
      <c r="K93" s="235" t="s">
        <v>132</v>
      </c>
      <c r="L93" s="240"/>
      <c r="M93" s="241" t="s">
        <v>19</v>
      </c>
      <c r="N93" s="242" t="s">
        <v>43</v>
      </c>
      <c r="O93" s="82"/>
      <c r="P93" s="225">
        <f>O93*H93</f>
        <v>0</v>
      </c>
      <c r="Q93" s="225">
        <v>0.00018000000000000001</v>
      </c>
      <c r="R93" s="225">
        <f>Q93*H93</f>
        <v>0.019440000000000002</v>
      </c>
      <c r="S93" s="225">
        <v>0</v>
      </c>
      <c r="T93" s="22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7" t="s">
        <v>145</v>
      </c>
      <c r="AT93" s="227" t="s">
        <v>141</v>
      </c>
      <c r="AU93" s="227" t="s">
        <v>79</v>
      </c>
      <c r="AY93" s="15" t="s">
        <v>127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5" t="s">
        <v>79</v>
      </c>
      <c r="BK93" s="228">
        <f>ROUND(I93*H93,2)</f>
        <v>0</v>
      </c>
      <c r="BL93" s="15" t="s">
        <v>133</v>
      </c>
      <c r="BM93" s="227" t="s">
        <v>146</v>
      </c>
    </row>
    <row r="94" s="2" customFormat="1" ht="21.75" customHeight="1">
      <c r="A94" s="36"/>
      <c r="B94" s="37"/>
      <c r="C94" s="233" t="s">
        <v>133</v>
      </c>
      <c r="D94" s="233" t="s">
        <v>141</v>
      </c>
      <c r="E94" s="234" t="s">
        <v>147</v>
      </c>
      <c r="F94" s="235" t="s">
        <v>148</v>
      </c>
      <c r="G94" s="236" t="s">
        <v>144</v>
      </c>
      <c r="H94" s="237">
        <v>76</v>
      </c>
      <c r="I94" s="238"/>
      <c r="J94" s="239">
        <f>ROUND(I94*H94,2)</f>
        <v>0</v>
      </c>
      <c r="K94" s="235" t="s">
        <v>132</v>
      </c>
      <c r="L94" s="240"/>
      <c r="M94" s="241" t="s">
        <v>19</v>
      </c>
      <c r="N94" s="242" t="s">
        <v>43</v>
      </c>
      <c r="O94" s="82"/>
      <c r="P94" s="225">
        <f>O94*H94</f>
        <v>0</v>
      </c>
      <c r="Q94" s="225">
        <v>9.0000000000000006E-05</v>
      </c>
      <c r="R94" s="225">
        <f>Q94*H94</f>
        <v>0.0068400000000000006</v>
      </c>
      <c r="S94" s="225">
        <v>0</v>
      </c>
      <c r="T94" s="22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7" t="s">
        <v>145</v>
      </c>
      <c r="AT94" s="227" t="s">
        <v>141</v>
      </c>
      <c r="AU94" s="227" t="s">
        <v>79</v>
      </c>
      <c r="AY94" s="15" t="s">
        <v>127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5" t="s">
        <v>79</v>
      </c>
      <c r="BK94" s="228">
        <f>ROUND(I94*H94,2)</f>
        <v>0</v>
      </c>
      <c r="BL94" s="15" t="s">
        <v>133</v>
      </c>
      <c r="BM94" s="227" t="s">
        <v>149</v>
      </c>
    </row>
    <row r="95" s="2" customFormat="1" ht="44.25" customHeight="1">
      <c r="A95" s="36"/>
      <c r="B95" s="37"/>
      <c r="C95" s="216" t="s">
        <v>125</v>
      </c>
      <c r="D95" s="216" t="s">
        <v>128</v>
      </c>
      <c r="E95" s="217" t="s">
        <v>150</v>
      </c>
      <c r="F95" s="218" t="s">
        <v>151</v>
      </c>
      <c r="G95" s="219" t="s">
        <v>144</v>
      </c>
      <c r="H95" s="220">
        <v>2</v>
      </c>
      <c r="I95" s="221"/>
      <c r="J95" s="222">
        <f>ROUND(I95*H95,2)</f>
        <v>0</v>
      </c>
      <c r="K95" s="218" t="s">
        <v>132</v>
      </c>
      <c r="L95" s="42"/>
      <c r="M95" s="223" t="s">
        <v>19</v>
      </c>
      <c r="N95" s="224" t="s">
        <v>43</v>
      </c>
      <c r="O95" s="82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7" t="s">
        <v>133</v>
      </c>
      <c r="AT95" s="227" t="s">
        <v>128</v>
      </c>
      <c r="AU95" s="227" t="s">
        <v>79</v>
      </c>
      <c r="AY95" s="15" t="s">
        <v>127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5" t="s">
        <v>79</v>
      </c>
      <c r="BK95" s="228">
        <f>ROUND(I95*H95,2)</f>
        <v>0</v>
      </c>
      <c r="BL95" s="15" t="s">
        <v>133</v>
      </c>
      <c r="BM95" s="227" t="s">
        <v>152</v>
      </c>
    </row>
    <row r="96" s="2" customFormat="1" ht="44.25" customHeight="1">
      <c r="A96" s="36"/>
      <c r="B96" s="37"/>
      <c r="C96" s="216" t="s">
        <v>153</v>
      </c>
      <c r="D96" s="216" t="s">
        <v>128</v>
      </c>
      <c r="E96" s="217" t="s">
        <v>154</v>
      </c>
      <c r="F96" s="218" t="s">
        <v>155</v>
      </c>
      <c r="G96" s="219" t="s">
        <v>156</v>
      </c>
      <c r="H96" s="220">
        <v>100</v>
      </c>
      <c r="I96" s="221"/>
      <c r="J96" s="222">
        <f>ROUND(I96*H96,2)</f>
        <v>0</v>
      </c>
      <c r="K96" s="218" t="s">
        <v>132</v>
      </c>
      <c r="L96" s="42"/>
      <c r="M96" s="223" t="s">
        <v>19</v>
      </c>
      <c r="N96" s="224" t="s">
        <v>43</v>
      </c>
      <c r="O96" s="82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7" t="s">
        <v>133</v>
      </c>
      <c r="AT96" s="227" t="s">
        <v>128</v>
      </c>
      <c r="AU96" s="227" t="s">
        <v>79</v>
      </c>
      <c r="AY96" s="15" t="s">
        <v>127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5" t="s">
        <v>79</v>
      </c>
      <c r="BK96" s="228">
        <f>ROUND(I96*H96,2)</f>
        <v>0</v>
      </c>
      <c r="BL96" s="15" t="s">
        <v>133</v>
      </c>
      <c r="BM96" s="227" t="s">
        <v>157</v>
      </c>
    </row>
    <row r="97" s="2" customFormat="1" ht="44.25" customHeight="1">
      <c r="A97" s="36"/>
      <c r="B97" s="37"/>
      <c r="C97" s="216" t="s">
        <v>158</v>
      </c>
      <c r="D97" s="216" t="s">
        <v>128</v>
      </c>
      <c r="E97" s="217" t="s">
        <v>159</v>
      </c>
      <c r="F97" s="218" t="s">
        <v>160</v>
      </c>
      <c r="G97" s="219" t="s">
        <v>156</v>
      </c>
      <c r="H97" s="220">
        <v>100</v>
      </c>
      <c r="I97" s="221"/>
      <c r="J97" s="222">
        <f>ROUND(I97*H97,2)</f>
        <v>0</v>
      </c>
      <c r="K97" s="218" t="s">
        <v>132</v>
      </c>
      <c r="L97" s="42"/>
      <c r="M97" s="223" t="s">
        <v>19</v>
      </c>
      <c r="N97" s="224" t="s">
        <v>43</v>
      </c>
      <c r="O97" s="82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7" t="s">
        <v>133</v>
      </c>
      <c r="AT97" s="227" t="s">
        <v>128</v>
      </c>
      <c r="AU97" s="227" t="s">
        <v>79</v>
      </c>
      <c r="AY97" s="15" t="s">
        <v>127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5" t="s">
        <v>79</v>
      </c>
      <c r="BK97" s="228">
        <f>ROUND(I97*H97,2)</f>
        <v>0</v>
      </c>
      <c r="BL97" s="15" t="s">
        <v>133</v>
      </c>
      <c r="BM97" s="227" t="s">
        <v>161</v>
      </c>
    </row>
    <row r="98" s="2" customFormat="1" ht="44.25" customHeight="1">
      <c r="A98" s="36"/>
      <c r="B98" s="37"/>
      <c r="C98" s="216" t="s">
        <v>145</v>
      </c>
      <c r="D98" s="216" t="s">
        <v>128</v>
      </c>
      <c r="E98" s="217" t="s">
        <v>162</v>
      </c>
      <c r="F98" s="218" t="s">
        <v>163</v>
      </c>
      <c r="G98" s="219" t="s">
        <v>164</v>
      </c>
      <c r="H98" s="220">
        <v>6</v>
      </c>
      <c r="I98" s="221"/>
      <c r="J98" s="222">
        <f>ROUND(I98*H98,2)</f>
        <v>0</v>
      </c>
      <c r="K98" s="218" t="s">
        <v>132</v>
      </c>
      <c r="L98" s="42"/>
      <c r="M98" s="223" t="s">
        <v>19</v>
      </c>
      <c r="N98" s="224" t="s">
        <v>43</v>
      </c>
      <c r="O98" s="82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133</v>
      </c>
      <c r="AT98" s="227" t="s">
        <v>128</v>
      </c>
      <c r="AU98" s="227" t="s">
        <v>79</v>
      </c>
      <c r="AY98" s="15" t="s">
        <v>127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79</v>
      </c>
      <c r="BK98" s="228">
        <f>ROUND(I98*H98,2)</f>
        <v>0</v>
      </c>
      <c r="BL98" s="15" t="s">
        <v>133</v>
      </c>
      <c r="BM98" s="227" t="s">
        <v>165</v>
      </c>
    </row>
    <row r="99" s="2" customFormat="1" ht="21.75" customHeight="1">
      <c r="A99" s="36"/>
      <c r="B99" s="37"/>
      <c r="C99" s="216" t="s">
        <v>166</v>
      </c>
      <c r="D99" s="216" t="s">
        <v>128</v>
      </c>
      <c r="E99" s="217" t="s">
        <v>167</v>
      </c>
      <c r="F99" s="218" t="s">
        <v>168</v>
      </c>
      <c r="G99" s="219" t="s">
        <v>144</v>
      </c>
      <c r="H99" s="220">
        <v>8</v>
      </c>
      <c r="I99" s="221"/>
      <c r="J99" s="222">
        <f>ROUND(I99*H99,2)</f>
        <v>0</v>
      </c>
      <c r="K99" s="218" t="s">
        <v>132</v>
      </c>
      <c r="L99" s="42"/>
      <c r="M99" s="223" t="s">
        <v>19</v>
      </c>
      <c r="N99" s="224" t="s">
        <v>43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133</v>
      </c>
      <c r="AT99" s="227" t="s">
        <v>128</v>
      </c>
      <c r="AU99" s="227" t="s">
        <v>79</v>
      </c>
      <c r="AY99" s="15" t="s">
        <v>127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79</v>
      </c>
      <c r="BK99" s="228">
        <f>ROUND(I99*H99,2)</f>
        <v>0</v>
      </c>
      <c r="BL99" s="15" t="s">
        <v>133</v>
      </c>
      <c r="BM99" s="227" t="s">
        <v>169</v>
      </c>
    </row>
    <row r="100" s="2" customFormat="1" ht="33" customHeight="1">
      <c r="A100" s="36"/>
      <c r="B100" s="37"/>
      <c r="C100" s="216" t="s">
        <v>170</v>
      </c>
      <c r="D100" s="216" t="s">
        <v>128</v>
      </c>
      <c r="E100" s="217" t="s">
        <v>171</v>
      </c>
      <c r="F100" s="218" t="s">
        <v>172</v>
      </c>
      <c r="G100" s="219" t="s">
        <v>144</v>
      </c>
      <c r="H100" s="220">
        <v>216</v>
      </c>
      <c r="I100" s="221"/>
      <c r="J100" s="222">
        <f>ROUND(I100*H100,2)</f>
        <v>0</v>
      </c>
      <c r="K100" s="218" t="s">
        <v>132</v>
      </c>
      <c r="L100" s="42"/>
      <c r="M100" s="223" t="s">
        <v>19</v>
      </c>
      <c r="N100" s="224" t="s">
        <v>43</v>
      </c>
      <c r="O100" s="82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7" t="s">
        <v>133</v>
      </c>
      <c r="AT100" s="227" t="s">
        <v>128</v>
      </c>
      <c r="AU100" s="227" t="s">
        <v>79</v>
      </c>
      <c r="AY100" s="15" t="s">
        <v>127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5" t="s">
        <v>79</v>
      </c>
      <c r="BK100" s="228">
        <f>ROUND(I100*H100,2)</f>
        <v>0</v>
      </c>
      <c r="BL100" s="15" t="s">
        <v>133</v>
      </c>
      <c r="BM100" s="227" t="s">
        <v>173</v>
      </c>
    </row>
    <row r="101" s="2" customFormat="1" ht="44.25" customHeight="1">
      <c r="A101" s="36"/>
      <c r="B101" s="37"/>
      <c r="C101" s="216" t="s">
        <v>174</v>
      </c>
      <c r="D101" s="216" t="s">
        <v>128</v>
      </c>
      <c r="E101" s="217" t="s">
        <v>175</v>
      </c>
      <c r="F101" s="218" t="s">
        <v>176</v>
      </c>
      <c r="G101" s="219" t="s">
        <v>156</v>
      </c>
      <c r="H101" s="220">
        <v>104</v>
      </c>
      <c r="I101" s="221"/>
      <c r="J101" s="222">
        <f>ROUND(I101*H101,2)</f>
        <v>0</v>
      </c>
      <c r="K101" s="218" t="s">
        <v>132</v>
      </c>
      <c r="L101" s="42"/>
      <c r="M101" s="223" t="s">
        <v>19</v>
      </c>
      <c r="N101" s="224" t="s">
        <v>43</v>
      </c>
      <c r="O101" s="82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7" t="s">
        <v>133</v>
      </c>
      <c r="AT101" s="227" t="s">
        <v>128</v>
      </c>
      <c r="AU101" s="227" t="s">
        <v>79</v>
      </c>
      <c r="AY101" s="15" t="s">
        <v>127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5" t="s">
        <v>79</v>
      </c>
      <c r="BK101" s="228">
        <f>ROUND(I101*H101,2)</f>
        <v>0</v>
      </c>
      <c r="BL101" s="15" t="s">
        <v>133</v>
      </c>
      <c r="BM101" s="227" t="s">
        <v>177</v>
      </c>
    </row>
    <row r="102" s="2" customFormat="1" ht="33" customHeight="1">
      <c r="A102" s="36"/>
      <c r="B102" s="37"/>
      <c r="C102" s="216" t="s">
        <v>178</v>
      </c>
      <c r="D102" s="216" t="s">
        <v>128</v>
      </c>
      <c r="E102" s="217" t="s">
        <v>179</v>
      </c>
      <c r="F102" s="218" t="s">
        <v>180</v>
      </c>
      <c r="G102" s="219" t="s">
        <v>144</v>
      </c>
      <c r="H102" s="220">
        <v>216</v>
      </c>
      <c r="I102" s="221"/>
      <c r="J102" s="222">
        <f>ROUND(I102*H102,2)</f>
        <v>0</v>
      </c>
      <c r="K102" s="218" t="s">
        <v>132</v>
      </c>
      <c r="L102" s="42"/>
      <c r="M102" s="223" t="s">
        <v>19</v>
      </c>
      <c r="N102" s="224" t="s">
        <v>43</v>
      </c>
      <c r="O102" s="82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133</v>
      </c>
      <c r="AT102" s="227" t="s">
        <v>128</v>
      </c>
      <c r="AU102" s="227" t="s">
        <v>79</v>
      </c>
      <c r="AY102" s="15" t="s">
        <v>127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79</v>
      </c>
      <c r="BK102" s="228">
        <f>ROUND(I102*H102,2)</f>
        <v>0</v>
      </c>
      <c r="BL102" s="15" t="s">
        <v>133</v>
      </c>
      <c r="BM102" s="227" t="s">
        <v>181</v>
      </c>
    </row>
    <row r="103" s="2" customFormat="1" ht="21.75" customHeight="1">
      <c r="A103" s="36"/>
      <c r="B103" s="37"/>
      <c r="C103" s="233" t="s">
        <v>182</v>
      </c>
      <c r="D103" s="233" t="s">
        <v>141</v>
      </c>
      <c r="E103" s="234" t="s">
        <v>183</v>
      </c>
      <c r="F103" s="235" t="s">
        <v>184</v>
      </c>
      <c r="G103" s="236" t="s">
        <v>144</v>
      </c>
      <c r="H103" s="237">
        <v>216</v>
      </c>
      <c r="I103" s="238"/>
      <c r="J103" s="239">
        <f>ROUND(I103*H103,2)</f>
        <v>0</v>
      </c>
      <c r="K103" s="235" t="s">
        <v>132</v>
      </c>
      <c r="L103" s="240"/>
      <c r="M103" s="241" t="s">
        <v>19</v>
      </c>
      <c r="N103" s="242" t="s">
        <v>43</v>
      </c>
      <c r="O103" s="82"/>
      <c r="P103" s="225">
        <f>O103*H103</f>
        <v>0</v>
      </c>
      <c r="Q103" s="225">
        <v>9.0000000000000006E-05</v>
      </c>
      <c r="R103" s="225">
        <f>Q103*H103</f>
        <v>0.019440000000000002</v>
      </c>
      <c r="S103" s="225">
        <v>0</v>
      </c>
      <c r="T103" s="22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7" t="s">
        <v>145</v>
      </c>
      <c r="AT103" s="227" t="s">
        <v>141</v>
      </c>
      <c r="AU103" s="227" t="s">
        <v>79</v>
      </c>
      <c r="AY103" s="15" t="s">
        <v>127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5" t="s">
        <v>79</v>
      </c>
      <c r="BK103" s="228">
        <f>ROUND(I103*H103,2)</f>
        <v>0</v>
      </c>
      <c r="BL103" s="15" t="s">
        <v>133</v>
      </c>
      <c r="BM103" s="227" t="s">
        <v>185</v>
      </c>
    </row>
    <row r="104" s="2" customFormat="1" ht="21.75" customHeight="1">
      <c r="A104" s="36"/>
      <c r="B104" s="37"/>
      <c r="C104" s="233" t="s">
        <v>186</v>
      </c>
      <c r="D104" s="233" t="s">
        <v>141</v>
      </c>
      <c r="E104" s="234" t="s">
        <v>187</v>
      </c>
      <c r="F104" s="235" t="s">
        <v>188</v>
      </c>
      <c r="G104" s="236" t="s">
        <v>144</v>
      </c>
      <c r="H104" s="237">
        <v>216</v>
      </c>
      <c r="I104" s="238"/>
      <c r="J104" s="239">
        <f>ROUND(I104*H104,2)</f>
        <v>0</v>
      </c>
      <c r="K104" s="235" t="s">
        <v>132</v>
      </c>
      <c r="L104" s="240"/>
      <c r="M104" s="241" t="s">
        <v>19</v>
      </c>
      <c r="N104" s="242" t="s">
        <v>43</v>
      </c>
      <c r="O104" s="82"/>
      <c r="P104" s="225">
        <f>O104*H104</f>
        <v>0</v>
      </c>
      <c r="Q104" s="225">
        <v>0.00014999999999999999</v>
      </c>
      <c r="R104" s="225">
        <f>Q104*H104</f>
        <v>0.032399999999999998</v>
      </c>
      <c r="S104" s="225">
        <v>0</v>
      </c>
      <c r="T104" s="22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7" t="s">
        <v>145</v>
      </c>
      <c r="AT104" s="227" t="s">
        <v>141</v>
      </c>
      <c r="AU104" s="227" t="s">
        <v>79</v>
      </c>
      <c r="AY104" s="15" t="s">
        <v>127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5" t="s">
        <v>79</v>
      </c>
      <c r="BK104" s="228">
        <f>ROUND(I104*H104,2)</f>
        <v>0</v>
      </c>
      <c r="BL104" s="15" t="s">
        <v>133</v>
      </c>
      <c r="BM104" s="227" t="s">
        <v>189</v>
      </c>
    </row>
    <row r="105" s="2" customFormat="1" ht="21.75" customHeight="1">
      <c r="A105" s="36"/>
      <c r="B105" s="37"/>
      <c r="C105" s="233" t="s">
        <v>8</v>
      </c>
      <c r="D105" s="233" t="s">
        <v>141</v>
      </c>
      <c r="E105" s="234" t="s">
        <v>190</v>
      </c>
      <c r="F105" s="235" t="s">
        <v>191</v>
      </c>
      <c r="G105" s="236" t="s">
        <v>144</v>
      </c>
      <c r="H105" s="237">
        <v>304</v>
      </c>
      <c r="I105" s="238"/>
      <c r="J105" s="239">
        <f>ROUND(I105*H105,2)</f>
        <v>0</v>
      </c>
      <c r="K105" s="235" t="s">
        <v>132</v>
      </c>
      <c r="L105" s="240"/>
      <c r="M105" s="241" t="s">
        <v>19</v>
      </c>
      <c r="N105" s="242" t="s">
        <v>43</v>
      </c>
      <c r="O105" s="82"/>
      <c r="P105" s="225">
        <f>O105*H105</f>
        <v>0</v>
      </c>
      <c r="Q105" s="225">
        <v>0.00051999999999999995</v>
      </c>
      <c r="R105" s="225">
        <f>Q105*H105</f>
        <v>0.15808</v>
      </c>
      <c r="S105" s="225">
        <v>0</v>
      </c>
      <c r="T105" s="22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7" t="s">
        <v>145</v>
      </c>
      <c r="AT105" s="227" t="s">
        <v>141</v>
      </c>
      <c r="AU105" s="227" t="s">
        <v>79</v>
      </c>
      <c r="AY105" s="15" t="s">
        <v>127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5" t="s">
        <v>79</v>
      </c>
      <c r="BK105" s="228">
        <f>ROUND(I105*H105,2)</f>
        <v>0</v>
      </c>
      <c r="BL105" s="15" t="s">
        <v>133</v>
      </c>
      <c r="BM105" s="227" t="s">
        <v>192</v>
      </c>
    </row>
    <row r="106" s="2" customFormat="1" ht="33" customHeight="1">
      <c r="A106" s="36"/>
      <c r="B106" s="37"/>
      <c r="C106" s="216" t="s">
        <v>193</v>
      </c>
      <c r="D106" s="216" t="s">
        <v>128</v>
      </c>
      <c r="E106" s="217" t="s">
        <v>194</v>
      </c>
      <c r="F106" s="218" t="s">
        <v>195</v>
      </c>
      <c r="G106" s="219" t="s">
        <v>196</v>
      </c>
      <c r="H106" s="220">
        <v>5.0960000000000001</v>
      </c>
      <c r="I106" s="221"/>
      <c r="J106" s="222">
        <f>ROUND(I106*H106,2)</f>
        <v>0</v>
      </c>
      <c r="K106" s="218" t="s">
        <v>132</v>
      </c>
      <c r="L106" s="42"/>
      <c r="M106" s="223" t="s">
        <v>19</v>
      </c>
      <c r="N106" s="224" t="s">
        <v>43</v>
      </c>
      <c r="O106" s="82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133</v>
      </c>
      <c r="AT106" s="227" t="s">
        <v>128</v>
      </c>
      <c r="AU106" s="227" t="s">
        <v>79</v>
      </c>
      <c r="AY106" s="15" t="s">
        <v>127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79</v>
      </c>
      <c r="BK106" s="228">
        <f>ROUND(I106*H106,2)</f>
        <v>0</v>
      </c>
      <c r="BL106" s="15" t="s">
        <v>133</v>
      </c>
      <c r="BM106" s="227" t="s">
        <v>197</v>
      </c>
    </row>
    <row r="107" s="2" customFormat="1" ht="33" customHeight="1">
      <c r="A107" s="36"/>
      <c r="B107" s="37"/>
      <c r="C107" s="216" t="s">
        <v>198</v>
      </c>
      <c r="D107" s="216" t="s">
        <v>128</v>
      </c>
      <c r="E107" s="217" t="s">
        <v>199</v>
      </c>
      <c r="F107" s="218" t="s">
        <v>200</v>
      </c>
      <c r="G107" s="219" t="s">
        <v>196</v>
      </c>
      <c r="H107" s="220">
        <v>5.0960000000000001</v>
      </c>
      <c r="I107" s="221"/>
      <c r="J107" s="222">
        <f>ROUND(I107*H107,2)</f>
        <v>0</v>
      </c>
      <c r="K107" s="218" t="s">
        <v>132</v>
      </c>
      <c r="L107" s="42"/>
      <c r="M107" s="223" t="s">
        <v>19</v>
      </c>
      <c r="N107" s="224" t="s">
        <v>43</v>
      </c>
      <c r="O107" s="82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7" t="s">
        <v>133</v>
      </c>
      <c r="AT107" s="227" t="s">
        <v>128</v>
      </c>
      <c r="AU107" s="227" t="s">
        <v>79</v>
      </c>
      <c r="AY107" s="15" t="s">
        <v>127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5" t="s">
        <v>79</v>
      </c>
      <c r="BK107" s="228">
        <f>ROUND(I107*H107,2)</f>
        <v>0</v>
      </c>
      <c r="BL107" s="15" t="s">
        <v>133</v>
      </c>
      <c r="BM107" s="227" t="s">
        <v>201</v>
      </c>
    </row>
    <row r="108" s="2" customFormat="1" ht="44.25" customHeight="1">
      <c r="A108" s="36"/>
      <c r="B108" s="37"/>
      <c r="C108" s="216" t="s">
        <v>202</v>
      </c>
      <c r="D108" s="216" t="s">
        <v>128</v>
      </c>
      <c r="E108" s="217" t="s">
        <v>203</v>
      </c>
      <c r="F108" s="218" t="s">
        <v>204</v>
      </c>
      <c r="G108" s="219" t="s">
        <v>196</v>
      </c>
      <c r="H108" s="220">
        <v>0.5</v>
      </c>
      <c r="I108" s="221"/>
      <c r="J108" s="222">
        <f>ROUND(I108*H108,2)</f>
        <v>0</v>
      </c>
      <c r="K108" s="218" t="s">
        <v>132</v>
      </c>
      <c r="L108" s="42"/>
      <c r="M108" s="223" t="s">
        <v>19</v>
      </c>
      <c r="N108" s="224" t="s">
        <v>43</v>
      </c>
      <c r="O108" s="82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7" t="s">
        <v>205</v>
      </c>
      <c r="AT108" s="227" t="s">
        <v>128</v>
      </c>
      <c r="AU108" s="227" t="s">
        <v>79</v>
      </c>
      <c r="AY108" s="15" t="s">
        <v>127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5" t="s">
        <v>79</v>
      </c>
      <c r="BK108" s="228">
        <f>ROUND(I108*H108,2)</f>
        <v>0</v>
      </c>
      <c r="BL108" s="15" t="s">
        <v>205</v>
      </c>
      <c r="BM108" s="227" t="s">
        <v>206</v>
      </c>
    </row>
    <row r="109" s="2" customFormat="1" ht="33" customHeight="1">
      <c r="A109" s="36"/>
      <c r="B109" s="37"/>
      <c r="C109" s="216" t="s">
        <v>207</v>
      </c>
      <c r="D109" s="216" t="s">
        <v>128</v>
      </c>
      <c r="E109" s="217" t="s">
        <v>208</v>
      </c>
      <c r="F109" s="218" t="s">
        <v>209</v>
      </c>
      <c r="G109" s="219" t="s">
        <v>144</v>
      </c>
      <c r="H109" s="220">
        <v>2</v>
      </c>
      <c r="I109" s="221"/>
      <c r="J109" s="222">
        <f>ROUND(I109*H109,2)</f>
        <v>0</v>
      </c>
      <c r="K109" s="218" t="s">
        <v>132</v>
      </c>
      <c r="L109" s="42"/>
      <c r="M109" s="223" t="s">
        <v>19</v>
      </c>
      <c r="N109" s="224" t="s">
        <v>43</v>
      </c>
      <c r="O109" s="82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7" t="s">
        <v>205</v>
      </c>
      <c r="AT109" s="227" t="s">
        <v>128</v>
      </c>
      <c r="AU109" s="227" t="s">
        <v>79</v>
      </c>
      <c r="AY109" s="15" t="s">
        <v>127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5" t="s">
        <v>79</v>
      </c>
      <c r="BK109" s="228">
        <f>ROUND(I109*H109,2)</f>
        <v>0</v>
      </c>
      <c r="BL109" s="15" t="s">
        <v>205</v>
      </c>
      <c r="BM109" s="227" t="s">
        <v>210</v>
      </c>
    </row>
    <row r="110" s="2" customFormat="1" ht="21.75" customHeight="1">
      <c r="A110" s="36"/>
      <c r="B110" s="37"/>
      <c r="C110" s="233" t="s">
        <v>211</v>
      </c>
      <c r="D110" s="233" t="s">
        <v>141</v>
      </c>
      <c r="E110" s="234" t="s">
        <v>212</v>
      </c>
      <c r="F110" s="235" t="s">
        <v>213</v>
      </c>
      <c r="G110" s="236" t="s">
        <v>144</v>
      </c>
      <c r="H110" s="237">
        <v>216</v>
      </c>
      <c r="I110" s="238"/>
      <c r="J110" s="239">
        <f>ROUND(I110*H110,2)</f>
        <v>0</v>
      </c>
      <c r="K110" s="235" t="s">
        <v>132</v>
      </c>
      <c r="L110" s="240"/>
      <c r="M110" s="241" t="s">
        <v>19</v>
      </c>
      <c r="N110" s="242" t="s">
        <v>43</v>
      </c>
      <c r="O110" s="82"/>
      <c r="P110" s="225">
        <f>O110*H110</f>
        <v>0</v>
      </c>
      <c r="Q110" s="225">
        <v>0.00040999999999999999</v>
      </c>
      <c r="R110" s="225">
        <f>Q110*H110</f>
        <v>0.08856</v>
      </c>
      <c r="S110" s="225">
        <v>0</v>
      </c>
      <c r="T110" s="22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7" t="s">
        <v>145</v>
      </c>
      <c r="AT110" s="227" t="s">
        <v>141</v>
      </c>
      <c r="AU110" s="227" t="s">
        <v>79</v>
      </c>
      <c r="AY110" s="15" t="s">
        <v>127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5" t="s">
        <v>79</v>
      </c>
      <c r="BK110" s="228">
        <f>ROUND(I110*H110,2)</f>
        <v>0</v>
      </c>
      <c r="BL110" s="15" t="s">
        <v>133</v>
      </c>
      <c r="BM110" s="227" t="s">
        <v>214</v>
      </c>
    </row>
    <row r="111" s="11" customFormat="1" ht="25.92" customHeight="1">
      <c r="A111" s="11"/>
      <c r="B111" s="202"/>
      <c r="C111" s="203"/>
      <c r="D111" s="204" t="s">
        <v>71</v>
      </c>
      <c r="E111" s="205" t="s">
        <v>215</v>
      </c>
      <c r="F111" s="205" t="s">
        <v>216</v>
      </c>
      <c r="G111" s="203"/>
      <c r="H111" s="203"/>
      <c r="I111" s="206"/>
      <c r="J111" s="207">
        <f>BK111</f>
        <v>0</v>
      </c>
      <c r="K111" s="203"/>
      <c r="L111" s="208"/>
      <c r="M111" s="209"/>
      <c r="N111" s="210"/>
      <c r="O111" s="210"/>
      <c r="P111" s="211">
        <f>SUM(P112:P114)</f>
        <v>0</v>
      </c>
      <c r="Q111" s="210"/>
      <c r="R111" s="211">
        <f>SUM(R112:R114)</f>
        <v>1.23475</v>
      </c>
      <c r="S111" s="210"/>
      <c r="T111" s="212">
        <f>SUM(T112:T114)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213" t="s">
        <v>133</v>
      </c>
      <c r="AT111" s="214" t="s">
        <v>71</v>
      </c>
      <c r="AU111" s="214" t="s">
        <v>72</v>
      </c>
      <c r="AY111" s="213" t="s">
        <v>127</v>
      </c>
      <c r="BK111" s="215">
        <f>SUM(BK112:BK114)</f>
        <v>0</v>
      </c>
    </row>
    <row r="112" s="2" customFormat="1" ht="21.75" customHeight="1">
      <c r="A112" s="36"/>
      <c r="B112" s="37"/>
      <c r="C112" s="233" t="s">
        <v>7</v>
      </c>
      <c r="D112" s="233" t="s">
        <v>141</v>
      </c>
      <c r="E112" s="234" t="s">
        <v>217</v>
      </c>
      <c r="F112" s="235" t="s">
        <v>218</v>
      </c>
      <c r="G112" s="236" t="s">
        <v>144</v>
      </c>
      <c r="H112" s="237">
        <v>1</v>
      </c>
      <c r="I112" s="238"/>
      <c r="J112" s="239">
        <f>ROUND(I112*H112,2)</f>
        <v>0</v>
      </c>
      <c r="K112" s="235" t="s">
        <v>132</v>
      </c>
      <c r="L112" s="240"/>
      <c r="M112" s="241" t="s">
        <v>19</v>
      </c>
      <c r="N112" s="242" t="s">
        <v>43</v>
      </c>
      <c r="O112" s="82"/>
      <c r="P112" s="225">
        <f>O112*H112</f>
        <v>0</v>
      </c>
      <c r="Q112" s="225">
        <v>1.23475</v>
      </c>
      <c r="R112" s="225">
        <f>Q112*H112</f>
        <v>1.23475</v>
      </c>
      <c r="S112" s="225">
        <v>0</v>
      </c>
      <c r="T112" s="22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7" t="s">
        <v>145</v>
      </c>
      <c r="AT112" s="227" t="s">
        <v>141</v>
      </c>
      <c r="AU112" s="227" t="s">
        <v>79</v>
      </c>
      <c r="AY112" s="15" t="s">
        <v>127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5" t="s">
        <v>79</v>
      </c>
      <c r="BK112" s="228">
        <f>ROUND(I112*H112,2)</f>
        <v>0</v>
      </c>
      <c r="BL112" s="15" t="s">
        <v>133</v>
      </c>
      <c r="BM112" s="227" t="s">
        <v>219</v>
      </c>
    </row>
    <row r="113" s="2" customFormat="1" ht="100.5" customHeight="1">
      <c r="A113" s="36"/>
      <c r="B113" s="37"/>
      <c r="C113" s="216" t="s">
        <v>220</v>
      </c>
      <c r="D113" s="216" t="s">
        <v>128</v>
      </c>
      <c r="E113" s="217" t="s">
        <v>221</v>
      </c>
      <c r="F113" s="218" t="s">
        <v>222</v>
      </c>
      <c r="G113" s="219" t="s">
        <v>196</v>
      </c>
      <c r="H113" s="220">
        <v>1</v>
      </c>
      <c r="I113" s="221"/>
      <c r="J113" s="222">
        <f>ROUND(I113*H113,2)</f>
        <v>0</v>
      </c>
      <c r="K113" s="218" t="s">
        <v>132</v>
      </c>
      <c r="L113" s="42"/>
      <c r="M113" s="223" t="s">
        <v>19</v>
      </c>
      <c r="N113" s="224" t="s">
        <v>43</v>
      </c>
      <c r="O113" s="82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7" t="s">
        <v>205</v>
      </c>
      <c r="AT113" s="227" t="s">
        <v>128</v>
      </c>
      <c r="AU113" s="227" t="s">
        <v>79</v>
      </c>
      <c r="AY113" s="15" t="s">
        <v>127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5" t="s">
        <v>79</v>
      </c>
      <c r="BK113" s="228">
        <f>ROUND(I113*H113,2)</f>
        <v>0</v>
      </c>
      <c r="BL113" s="15" t="s">
        <v>205</v>
      </c>
      <c r="BM113" s="227" t="s">
        <v>223</v>
      </c>
    </row>
    <row r="114" s="2" customFormat="1" ht="33" customHeight="1">
      <c r="A114" s="36"/>
      <c r="B114" s="37"/>
      <c r="C114" s="216" t="s">
        <v>224</v>
      </c>
      <c r="D114" s="216" t="s">
        <v>128</v>
      </c>
      <c r="E114" s="217" t="s">
        <v>225</v>
      </c>
      <c r="F114" s="218" t="s">
        <v>226</v>
      </c>
      <c r="G114" s="219" t="s">
        <v>196</v>
      </c>
      <c r="H114" s="220">
        <v>5.0960000000000001</v>
      </c>
      <c r="I114" s="221"/>
      <c r="J114" s="222">
        <f>ROUND(I114*H114,2)</f>
        <v>0</v>
      </c>
      <c r="K114" s="218" t="s">
        <v>227</v>
      </c>
      <c r="L114" s="42"/>
      <c r="M114" s="243" t="s">
        <v>19</v>
      </c>
      <c r="N114" s="244" t="s">
        <v>43</v>
      </c>
      <c r="O114" s="245"/>
      <c r="P114" s="246">
        <f>O114*H114</f>
        <v>0</v>
      </c>
      <c r="Q114" s="246">
        <v>0</v>
      </c>
      <c r="R114" s="246">
        <f>Q114*H114</f>
        <v>0</v>
      </c>
      <c r="S114" s="246">
        <v>0</v>
      </c>
      <c r="T114" s="24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7" t="s">
        <v>205</v>
      </c>
      <c r="AT114" s="227" t="s">
        <v>128</v>
      </c>
      <c r="AU114" s="227" t="s">
        <v>79</v>
      </c>
      <c r="AY114" s="15" t="s">
        <v>127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5" t="s">
        <v>79</v>
      </c>
      <c r="BK114" s="228">
        <f>ROUND(I114*H114,2)</f>
        <v>0</v>
      </c>
      <c r="BL114" s="15" t="s">
        <v>205</v>
      </c>
      <c r="BM114" s="227" t="s">
        <v>228</v>
      </c>
    </row>
    <row r="115" s="2" customFormat="1" ht="6.96" customHeight="1">
      <c r="A115" s="36"/>
      <c r="B115" s="57"/>
      <c r="C115" s="58"/>
      <c r="D115" s="58"/>
      <c r="E115" s="58"/>
      <c r="F115" s="58"/>
      <c r="G115" s="58"/>
      <c r="H115" s="58"/>
      <c r="I115" s="173"/>
      <c r="J115" s="58"/>
      <c r="K115" s="58"/>
      <c r="L115" s="42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sheet="1" autoFilter="0" formatColumns="0" formatRows="0" objects="1" scenarios="1" spinCount="100000" saltValue="HrfPCFjbT722qA7KIOO7EE3EvHdoTNjIeOAjaYnBcdjzPio4BgGKJgcv1jJ1+p1zeffX9iJch0xBcC44JIW1Dg==" hashValue="isFWUTx4GvXN/rQe5WtbGCLSDdM8qNaO3yVP85Qmd9127eXmMcuZwZrxDlCZArzHy+QscG+wQxyMQWfY+9KtJA==" algorithmName="SHA-512" password="CC35"/>
  <autoFilter ref="C86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101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106,759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102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229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104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230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ROUND(J86,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ROUND((SUM(BE86:BE90)),  2)</f>
        <v>0</v>
      </c>
      <c r="G35" s="36"/>
      <c r="H35" s="36"/>
      <c r="I35" s="162">
        <v>0.20999999999999999</v>
      </c>
      <c r="J35" s="161">
        <f>ROUND(((SUM(BE86:BE90))*I35),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ROUND((SUM(BF86:BF90)),  2)</f>
        <v>0</v>
      </c>
      <c r="G36" s="36"/>
      <c r="H36" s="36"/>
      <c r="I36" s="162">
        <v>0.14999999999999999</v>
      </c>
      <c r="J36" s="161">
        <f>ROUND(((SUM(BF86:BF90))*I36),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ROUND((SUM(BG86:BG90)),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ROUND((SUM(BH86:BH90)),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ROUND((SUM(BI86:BI90)),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106,759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102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229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104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VON - Vedlejší a ostatní náklady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Správa Železnic, s. o. 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107</v>
      </c>
      <c r="D61" s="179"/>
      <c r="E61" s="179"/>
      <c r="F61" s="179"/>
      <c r="G61" s="179"/>
      <c r="H61" s="179"/>
      <c r="I61" s="180"/>
      <c r="J61" s="181" t="s">
        <v>108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J86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109</v>
      </c>
    </row>
    <row r="64" s="9" customFormat="1" ht="24.96" customHeight="1">
      <c r="A64" s="9"/>
      <c r="B64" s="183"/>
      <c r="C64" s="184"/>
      <c r="D64" s="185" t="s">
        <v>231</v>
      </c>
      <c r="E64" s="186"/>
      <c r="F64" s="186"/>
      <c r="G64" s="186"/>
      <c r="H64" s="186"/>
      <c r="I64" s="187"/>
      <c r="J64" s="188">
        <f>J87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44"/>
      <c r="J65" s="38"/>
      <c r="K65" s="3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73"/>
      <c r="J66" s="58"/>
      <c r="K66" s="5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76"/>
      <c r="J70" s="60"/>
      <c r="K70" s="60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112</v>
      </c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77" t="str">
        <f>E7</f>
        <v>Oprava most v km 106,759</v>
      </c>
      <c r="F74" s="30"/>
      <c r="G74" s="30"/>
      <c r="H74" s="30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102</v>
      </c>
      <c r="D75" s="20"/>
      <c r="E75" s="20"/>
      <c r="F75" s="20"/>
      <c r="G75" s="20"/>
      <c r="H75" s="20"/>
      <c r="I75" s="136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77" t="s">
        <v>229</v>
      </c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104</v>
      </c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VON - Vedlejší a ostatní náklady</v>
      </c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>Brno</v>
      </c>
      <c r="G80" s="38"/>
      <c r="H80" s="38"/>
      <c r="I80" s="147" t="s">
        <v>23</v>
      </c>
      <c r="J80" s="70" t="str">
        <f>IF(J14="","",J14)</f>
        <v>30. 6. 2020</v>
      </c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 xml:space="preserve">Správa Železnic, s. o. </v>
      </c>
      <c r="G82" s="38"/>
      <c r="H82" s="38"/>
      <c r="I82" s="147" t="s">
        <v>32</v>
      </c>
      <c r="J82" s="34" t="str">
        <f>E23</f>
        <v>Ing. Libor Kožik</v>
      </c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30</v>
      </c>
      <c r="D83" s="38"/>
      <c r="E83" s="38"/>
      <c r="F83" s="25" t="str">
        <f>IF(E20="","",E20)</f>
        <v>Vyplň údaj</v>
      </c>
      <c r="G83" s="38"/>
      <c r="H83" s="38"/>
      <c r="I83" s="147" t="s">
        <v>35</v>
      </c>
      <c r="J83" s="34" t="str">
        <f>E26</f>
        <v>Ing. Libor Kožik</v>
      </c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144"/>
      <c r="J84" s="38"/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90"/>
      <c r="B85" s="191"/>
      <c r="C85" s="192" t="s">
        <v>113</v>
      </c>
      <c r="D85" s="193" t="s">
        <v>57</v>
      </c>
      <c r="E85" s="193" t="s">
        <v>53</v>
      </c>
      <c r="F85" s="193" t="s">
        <v>54</v>
      </c>
      <c r="G85" s="193" t="s">
        <v>114</v>
      </c>
      <c r="H85" s="193" t="s">
        <v>115</v>
      </c>
      <c r="I85" s="194" t="s">
        <v>116</v>
      </c>
      <c r="J85" s="193" t="s">
        <v>108</v>
      </c>
      <c r="K85" s="195" t="s">
        <v>117</v>
      </c>
      <c r="L85" s="196"/>
      <c r="M85" s="90" t="s">
        <v>19</v>
      </c>
      <c r="N85" s="91" t="s">
        <v>42</v>
      </c>
      <c r="O85" s="91" t="s">
        <v>118</v>
      </c>
      <c r="P85" s="91" t="s">
        <v>119</v>
      </c>
      <c r="Q85" s="91" t="s">
        <v>120</v>
      </c>
      <c r="R85" s="91" t="s">
        <v>121</v>
      </c>
      <c r="S85" s="91" t="s">
        <v>122</v>
      </c>
      <c r="T85" s="92" t="s">
        <v>123</v>
      </c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</row>
    <row r="86" s="2" customFormat="1" ht="22.8" customHeight="1">
      <c r="A86" s="36"/>
      <c r="B86" s="37"/>
      <c r="C86" s="97" t="s">
        <v>124</v>
      </c>
      <c r="D86" s="38"/>
      <c r="E86" s="38"/>
      <c r="F86" s="38"/>
      <c r="G86" s="38"/>
      <c r="H86" s="38"/>
      <c r="I86" s="144"/>
      <c r="J86" s="197">
        <f>BK86</f>
        <v>0</v>
      </c>
      <c r="K86" s="38"/>
      <c r="L86" s="42"/>
      <c r="M86" s="93"/>
      <c r="N86" s="198"/>
      <c r="O86" s="94"/>
      <c r="P86" s="199">
        <f>P87</f>
        <v>0</v>
      </c>
      <c r="Q86" s="94"/>
      <c r="R86" s="199">
        <f>R87</f>
        <v>0</v>
      </c>
      <c r="S86" s="94"/>
      <c r="T86" s="200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109</v>
      </c>
      <c r="BK86" s="201">
        <f>BK87</f>
        <v>0</v>
      </c>
    </row>
    <row r="87" s="11" customFormat="1" ht="25.92" customHeight="1">
      <c r="A87" s="11"/>
      <c r="B87" s="202"/>
      <c r="C87" s="203"/>
      <c r="D87" s="204" t="s">
        <v>71</v>
      </c>
      <c r="E87" s="205" t="s">
        <v>99</v>
      </c>
      <c r="F87" s="205" t="s">
        <v>97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SUM(P88:P90)</f>
        <v>0</v>
      </c>
      <c r="Q87" s="210"/>
      <c r="R87" s="211">
        <f>SUM(R88:R90)</f>
        <v>0</v>
      </c>
      <c r="S87" s="210"/>
      <c r="T87" s="212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3" t="s">
        <v>125</v>
      </c>
      <c r="AT87" s="214" t="s">
        <v>71</v>
      </c>
      <c r="AU87" s="214" t="s">
        <v>72</v>
      </c>
      <c r="AY87" s="213" t="s">
        <v>127</v>
      </c>
      <c r="BK87" s="215">
        <f>SUM(BK88:BK90)</f>
        <v>0</v>
      </c>
    </row>
    <row r="88" s="2" customFormat="1" ht="21.75" customHeight="1">
      <c r="A88" s="36"/>
      <c r="B88" s="37"/>
      <c r="C88" s="216" t="s">
        <v>79</v>
      </c>
      <c r="D88" s="216" t="s">
        <v>128</v>
      </c>
      <c r="E88" s="217" t="s">
        <v>232</v>
      </c>
      <c r="F88" s="218" t="s">
        <v>233</v>
      </c>
      <c r="G88" s="219" t="s">
        <v>234</v>
      </c>
      <c r="H88" s="220">
        <v>1</v>
      </c>
      <c r="I88" s="221"/>
      <c r="J88" s="222">
        <f>ROUND(I88*H88,2)</f>
        <v>0</v>
      </c>
      <c r="K88" s="218" t="s">
        <v>132</v>
      </c>
      <c r="L88" s="42"/>
      <c r="M88" s="223" t="s">
        <v>19</v>
      </c>
      <c r="N88" s="224" t="s">
        <v>43</v>
      </c>
      <c r="O88" s="82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235</v>
      </c>
      <c r="AT88" s="227" t="s">
        <v>128</v>
      </c>
      <c r="AU88" s="227" t="s">
        <v>79</v>
      </c>
      <c r="AY88" s="15" t="s">
        <v>127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79</v>
      </c>
      <c r="BK88" s="228">
        <f>ROUND(I88*H88,2)</f>
        <v>0</v>
      </c>
      <c r="BL88" s="15" t="s">
        <v>235</v>
      </c>
      <c r="BM88" s="227" t="s">
        <v>236</v>
      </c>
    </row>
    <row r="89" s="2" customFormat="1" ht="33" customHeight="1">
      <c r="A89" s="36"/>
      <c r="B89" s="37"/>
      <c r="C89" s="216" t="s">
        <v>81</v>
      </c>
      <c r="D89" s="216" t="s">
        <v>128</v>
      </c>
      <c r="E89" s="217" t="s">
        <v>237</v>
      </c>
      <c r="F89" s="218" t="s">
        <v>238</v>
      </c>
      <c r="G89" s="219" t="s">
        <v>234</v>
      </c>
      <c r="H89" s="220">
        <v>1</v>
      </c>
      <c r="I89" s="221"/>
      <c r="J89" s="222">
        <f>ROUND(I89*H89,2)</f>
        <v>0</v>
      </c>
      <c r="K89" s="218" t="s">
        <v>132</v>
      </c>
      <c r="L89" s="42"/>
      <c r="M89" s="223" t="s">
        <v>19</v>
      </c>
      <c r="N89" s="224" t="s">
        <v>43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235</v>
      </c>
      <c r="AT89" s="227" t="s">
        <v>128</v>
      </c>
      <c r="AU89" s="227" t="s">
        <v>79</v>
      </c>
      <c r="AY89" s="15" t="s">
        <v>127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79</v>
      </c>
      <c r="BK89" s="228">
        <f>ROUND(I89*H89,2)</f>
        <v>0</v>
      </c>
      <c r="BL89" s="15" t="s">
        <v>235</v>
      </c>
      <c r="BM89" s="227" t="s">
        <v>239</v>
      </c>
    </row>
    <row r="90" s="2" customFormat="1" ht="44.25" customHeight="1">
      <c r="A90" s="36"/>
      <c r="B90" s="37"/>
      <c r="C90" s="216" t="s">
        <v>140</v>
      </c>
      <c r="D90" s="216" t="s">
        <v>128</v>
      </c>
      <c r="E90" s="217" t="s">
        <v>240</v>
      </c>
      <c r="F90" s="218" t="s">
        <v>241</v>
      </c>
      <c r="G90" s="219" t="s">
        <v>234</v>
      </c>
      <c r="H90" s="220">
        <v>1</v>
      </c>
      <c r="I90" s="221"/>
      <c r="J90" s="222">
        <f>ROUND(I90*H90,2)</f>
        <v>0</v>
      </c>
      <c r="K90" s="218" t="s">
        <v>227</v>
      </c>
      <c r="L90" s="42"/>
      <c r="M90" s="243" t="s">
        <v>19</v>
      </c>
      <c r="N90" s="244" t="s">
        <v>43</v>
      </c>
      <c r="O90" s="245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235</v>
      </c>
      <c r="AT90" s="227" t="s">
        <v>128</v>
      </c>
      <c r="AU90" s="227" t="s">
        <v>79</v>
      </c>
      <c r="AY90" s="15" t="s">
        <v>127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79</v>
      </c>
      <c r="BK90" s="228">
        <f>ROUND(I90*H90,2)</f>
        <v>0</v>
      </c>
      <c r="BL90" s="15" t="s">
        <v>235</v>
      </c>
      <c r="BM90" s="227" t="s">
        <v>242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173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YUadSBTAc3jw070csMGPNphTKMqu2yIpLtvVydr3uGaWYbeeGtD+v+1yaeu6YvTs5V8UBLCRnkg+T3zIB7rL6A==" hashValue="PCyW3lI+QPYfZ8tftBDramfIWKBIP9cOxfvIYqSgYtBTI1gh9LYihpcqoLRHQDjZn+AoEY27YJTQk8VtauW9cA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101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106,759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102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243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104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244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245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ROUND(J95,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ROUND((SUM(BE95:BE165)),  2)</f>
        <v>0</v>
      </c>
      <c r="G35" s="36"/>
      <c r="H35" s="36"/>
      <c r="I35" s="162">
        <v>0.20999999999999999</v>
      </c>
      <c r="J35" s="161">
        <f>ROUND(((SUM(BE95:BE165))*I35),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ROUND((SUM(BF95:BF165)),  2)</f>
        <v>0</v>
      </c>
      <c r="G36" s="36"/>
      <c r="H36" s="36"/>
      <c r="I36" s="162">
        <v>0.14999999999999999</v>
      </c>
      <c r="J36" s="161">
        <f>ROUND(((SUM(BF95:BF165))*I36),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ROUND((SUM(BG95:BG165)),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ROUND((SUM(BH95:BH165)),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ROUND((SUM(BI95:BI165)),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106,759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102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243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104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SO_ 1271-20-02 - Oprava mostu v km 106,759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s. o.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107</v>
      </c>
      <c r="D61" s="179"/>
      <c r="E61" s="179"/>
      <c r="F61" s="179"/>
      <c r="G61" s="179"/>
      <c r="H61" s="179"/>
      <c r="I61" s="180"/>
      <c r="J61" s="181" t="s">
        <v>108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J95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109</v>
      </c>
    </row>
    <row r="64" s="9" customFormat="1" ht="24.96" customHeight="1">
      <c r="A64" s="9"/>
      <c r="B64" s="183"/>
      <c r="C64" s="184"/>
      <c r="D64" s="185" t="s">
        <v>246</v>
      </c>
      <c r="E64" s="186"/>
      <c r="F64" s="186"/>
      <c r="G64" s="186"/>
      <c r="H64" s="186"/>
      <c r="I64" s="187"/>
      <c r="J64" s="188">
        <f>J96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8"/>
      <c r="C65" s="123"/>
      <c r="D65" s="249" t="s">
        <v>247</v>
      </c>
      <c r="E65" s="250"/>
      <c r="F65" s="250"/>
      <c r="G65" s="250"/>
      <c r="H65" s="250"/>
      <c r="I65" s="251"/>
      <c r="J65" s="252">
        <f>J97</f>
        <v>0</v>
      </c>
      <c r="K65" s="123"/>
      <c r="L65" s="25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8"/>
      <c r="C66" s="123"/>
      <c r="D66" s="249" t="s">
        <v>248</v>
      </c>
      <c r="E66" s="250"/>
      <c r="F66" s="250"/>
      <c r="G66" s="250"/>
      <c r="H66" s="250"/>
      <c r="I66" s="251"/>
      <c r="J66" s="252">
        <f>J100</f>
        <v>0</v>
      </c>
      <c r="K66" s="123"/>
      <c r="L66" s="25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48"/>
      <c r="C67" s="123"/>
      <c r="D67" s="249" t="s">
        <v>249</v>
      </c>
      <c r="E67" s="250"/>
      <c r="F67" s="250"/>
      <c r="G67" s="250"/>
      <c r="H67" s="250"/>
      <c r="I67" s="251"/>
      <c r="J67" s="252">
        <f>J108</f>
        <v>0</v>
      </c>
      <c r="K67" s="123"/>
      <c r="L67" s="25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48"/>
      <c r="C68" s="123"/>
      <c r="D68" s="249" t="s">
        <v>250</v>
      </c>
      <c r="E68" s="250"/>
      <c r="F68" s="250"/>
      <c r="G68" s="250"/>
      <c r="H68" s="250"/>
      <c r="I68" s="251"/>
      <c r="J68" s="252">
        <f>J113</f>
        <v>0</v>
      </c>
      <c r="K68" s="123"/>
      <c r="L68" s="25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48"/>
      <c r="C69" s="123"/>
      <c r="D69" s="249" t="s">
        <v>251</v>
      </c>
      <c r="E69" s="250"/>
      <c r="F69" s="250"/>
      <c r="G69" s="250"/>
      <c r="H69" s="250"/>
      <c r="I69" s="251"/>
      <c r="J69" s="252">
        <f>J116</f>
        <v>0</v>
      </c>
      <c r="K69" s="123"/>
      <c r="L69" s="25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8"/>
      <c r="C70" s="123"/>
      <c r="D70" s="249" t="s">
        <v>252</v>
      </c>
      <c r="E70" s="250"/>
      <c r="F70" s="250"/>
      <c r="G70" s="250"/>
      <c r="H70" s="250"/>
      <c r="I70" s="251"/>
      <c r="J70" s="252">
        <f>J150</f>
        <v>0</v>
      </c>
      <c r="K70" s="123"/>
      <c r="L70" s="25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48"/>
      <c r="C71" s="123"/>
      <c r="D71" s="249" t="s">
        <v>253</v>
      </c>
      <c r="E71" s="250"/>
      <c r="F71" s="250"/>
      <c r="G71" s="250"/>
      <c r="H71" s="250"/>
      <c r="I71" s="251"/>
      <c r="J71" s="252">
        <f>J157</f>
        <v>0</v>
      </c>
      <c r="K71" s="123"/>
      <c r="L71" s="25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9" customFormat="1" ht="24.96" customHeight="1">
      <c r="A72" s="9"/>
      <c r="B72" s="183"/>
      <c r="C72" s="184"/>
      <c r="D72" s="185" t="s">
        <v>254</v>
      </c>
      <c r="E72" s="186"/>
      <c r="F72" s="186"/>
      <c r="G72" s="186"/>
      <c r="H72" s="186"/>
      <c r="I72" s="187"/>
      <c r="J72" s="188">
        <f>J161</f>
        <v>0</v>
      </c>
      <c r="K72" s="184"/>
      <c r="L72" s="18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2" customFormat="1" ht="19.92" customHeight="1">
      <c r="A73" s="12"/>
      <c r="B73" s="248"/>
      <c r="C73" s="123"/>
      <c r="D73" s="249" t="s">
        <v>255</v>
      </c>
      <c r="E73" s="250"/>
      <c r="F73" s="250"/>
      <c r="G73" s="250"/>
      <c r="H73" s="250"/>
      <c r="I73" s="251"/>
      <c r="J73" s="252">
        <f>J162</f>
        <v>0</v>
      </c>
      <c r="K73" s="123"/>
      <c r="L73" s="253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173"/>
      <c r="J75" s="58"/>
      <c r="K75" s="5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176"/>
      <c r="J79" s="60"/>
      <c r="K79" s="60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112</v>
      </c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77" t="str">
        <f>E7</f>
        <v>Oprava most v km 106,759</v>
      </c>
      <c r="F83" s="30"/>
      <c r="G83" s="30"/>
      <c r="H83" s="30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102</v>
      </c>
      <c r="D84" s="20"/>
      <c r="E84" s="20"/>
      <c r="F84" s="20"/>
      <c r="G84" s="20"/>
      <c r="H84" s="20"/>
      <c r="I84" s="136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77" t="s">
        <v>243</v>
      </c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8"/>
      <c r="E86" s="38"/>
      <c r="F86" s="38"/>
      <c r="G86" s="38"/>
      <c r="H86" s="38"/>
      <c r="I86" s="144"/>
      <c r="J86" s="38"/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>SO_ 1271-20-02 - Oprava mostu v km 106,759</v>
      </c>
      <c r="F87" s="38"/>
      <c r="G87" s="38"/>
      <c r="H87" s="38"/>
      <c r="I87" s="144"/>
      <c r="J87" s="38"/>
      <c r="K87" s="38"/>
      <c r="L87" s="14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4"/>
      <c r="J88" s="38"/>
      <c r="K88" s="38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>Brno</v>
      </c>
      <c r="G89" s="38"/>
      <c r="H89" s="38"/>
      <c r="I89" s="147" t="s">
        <v>23</v>
      </c>
      <c r="J89" s="70" t="str">
        <f>IF(J14="","",J14)</f>
        <v>30. 6. 2020</v>
      </c>
      <c r="K89" s="38"/>
      <c r="L89" s="14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4"/>
      <c r="J90" s="38"/>
      <c r="K90" s="38"/>
      <c r="L90" s="14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E17</f>
        <v>Správa Železnic, s. o.</v>
      </c>
      <c r="G91" s="38"/>
      <c r="H91" s="38"/>
      <c r="I91" s="147" t="s">
        <v>32</v>
      </c>
      <c r="J91" s="34" t="str">
        <f>E23</f>
        <v>Ing. Libor Kožik</v>
      </c>
      <c r="K91" s="38"/>
      <c r="L91" s="14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IF(E20="","",E20)</f>
        <v>Vyplň údaj</v>
      </c>
      <c r="G92" s="38"/>
      <c r="H92" s="38"/>
      <c r="I92" s="147" t="s">
        <v>35</v>
      </c>
      <c r="J92" s="34" t="str">
        <f>E26</f>
        <v>Ing. Libor Kožik</v>
      </c>
      <c r="K92" s="38"/>
      <c r="L92" s="14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4"/>
      <c r="J93" s="38"/>
      <c r="K93" s="38"/>
      <c r="L93" s="14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0" customFormat="1" ht="29.28" customHeight="1">
      <c r="A94" s="190"/>
      <c r="B94" s="191"/>
      <c r="C94" s="192" t="s">
        <v>113</v>
      </c>
      <c r="D94" s="193" t="s">
        <v>57</v>
      </c>
      <c r="E94" s="193" t="s">
        <v>53</v>
      </c>
      <c r="F94" s="193" t="s">
        <v>54</v>
      </c>
      <c r="G94" s="193" t="s">
        <v>114</v>
      </c>
      <c r="H94" s="193" t="s">
        <v>115</v>
      </c>
      <c r="I94" s="194" t="s">
        <v>116</v>
      </c>
      <c r="J94" s="193" t="s">
        <v>108</v>
      </c>
      <c r="K94" s="195" t="s">
        <v>117</v>
      </c>
      <c r="L94" s="196"/>
      <c r="M94" s="90" t="s">
        <v>19</v>
      </c>
      <c r="N94" s="91" t="s">
        <v>42</v>
      </c>
      <c r="O94" s="91" t="s">
        <v>118</v>
      </c>
      <c r="P94" s="91" t="s">
        <v>119</v>
      </c>
      <c r="Q94" s="91" t="s">
        <v>120</v>
      </c>
      <c r="R94" s="91" t="s">
        <v>121</v>
      </c>
      <c r="S94" s="91" t="s">
        <v>122</v>
      </c>
      <c r="T94" s="92" t="s">
        <v>123</v>
      </c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="2" customFormat="1" ht="22.8" customHeight="1">
      <c r="A95" s="36"/>
      <c r="B95" s="37"/>
      <c r="C95" s="97" t="s">
        <v>124</v>
      </c>
      <c r="D95" s="38"/>
      <c r="E95" s="38"/>
      <c r="F95" s="38"/>
      <c r="G95" s="38"/>
      <c r="H95" s="38"/>
      <c r="I95" s="144"/>
      <c r="J95" s="197">
        <f>BK95</f>
        <v>0</v>
      </c>
      <c r="K95" s="38"/>
      <c r="L95" s="42"/>
      <c r="M95" s="93"/>
      <c r="N95" s="198"/>
      <c r="O95" s="94"/>
      <c r="P95" s="199">
        <f>P96+P161</f>
        <v>0</v>
      </c>
      <c r="Q95" s="94"/>
      <c r="R95" s="199">
        <f>R96+R161</f>
        <v>28.043564499999999</v>
      </c>
      <c r="S95" s="94"/>
      <c r="T95" s="200">
        <f>T96+T161</f>
        <v>31.655999999999999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71</v>
      </c>
      <c r="AU95" s="15" t="s">
        <v>109</v>
      </c>
      <c r="BK95" s="201">
        <f>BK96+BK161</f>
        <v>0</v>
      </c>
    </row>
    <row r="96" s="11" customFormat="1" ht="25.92" customHeight="1">
      <c r="A96" s="11"/>
      <c r="B96" s="202"/>
      <c r="C96" s="203"/>
      <c r="D96" s="204" t="s">
        <v>71</v>
      </c>
      <c r="E96" s="205" t="s">
        <v>256</v>
      </c>
      <c r="F96" s="205" t="s">
        <v>257</v>
      </c>
      <c r="G96" s="203"/>
      <c r="H96" s="203"/>
      <c r="I96" s="206"/>
      <c r="J96" s="207">
        <f>BK96</f>
        <v>0</v>
      </c>
      <c r="K96" s="203"/>
      <c r="L96" s="208"/>
      <c r="M96" s="209"/>
      <c r="N96" s="210"/>
      <c r="O96" s="210"/>
      <c r="P96" s="211">
        <f>P97+P100+P108+P113+P116+P150+P157</f>
        <v>0</v>
      </c>
      <c r="Q96" s="210"/>
      <c r="R96" s="211">
        <f>R97+R100+R108+R113+R116+R150+R157</f>
        <v>9.3835644999999985</v>
      </c>
      <c r="S96" s="210"/>
      <c r="T96" s="212">
        <f>T97+T100+T108+T113+T116+T150+T157</f>
        <v>31.655999999999999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13" t="s">
        <v>79</v>
      </c>
      <c r="AT96" s="214" t="s">
        <v>71</v>
      </c>
      <c r="AU96" s="214" t="s">
        <v>72</v>
      </c>
      <c r="AY96" s="213" t="s">
        <v>127</v>
      </c>
      <c r="BK96" s="215">
        <f>BK97+BK100+BK108+BK113+BK116+BK150+BK157</f>
        <v>0</v>
      </c>
    </row>
    <row r="97" s="11" customFormat="1" ht="22.8" customHeight="1">
      <c r="A97" s="11"/>
      <c r="B97" s="202"/>
      <c r="C97" s="203"/>
      <c r="D97" s="204" t="s">
        <v>71</v>
      </c>
      <c r="E97" s="254" t="s">
        <v>79</v>
      </c>
      <c r="F97" s="254" t="s">
        <v>258</v>
      </c>
      <c r="G97" s="203"/>
      <c r="H97" s="203"/>
      <c r="I97" s="206"/>
      <c r="J97" s="255">
        <f>BK97</f>
        <v>0</v>
      </c>
      <c r="K97" s="203"/>
      <c r="L97" s="208"/>
      <c r="M97" s="209"/>
      <c r="N97" s="210"/>
      <c r="O97" s="210"/>
      <c r="P97" s="211">
        <f>SUM(P98:P99)</f>
        <v>0</v>
      </c>
      <c r="Q97" s="210"/>
      <c r="R97" s="211">
        <f>SUM(R98:R99)</f>
        <v>0</v>
      </c>
      <c r="S97" s="210"/>
      <c r="T97" s="212">
        <f>SUM(T98:T99)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13" t="s">
        <v>79</v>
      </c>
      <c r="AT97" s="214" t="s">
        <v>71</v>
      </c>
      <c r="AU97" s="214" t="s">
        <v>79</v>
      </c>
      <c r="AY97" s="213" t="s">
        <v>127</v>
      </c>
      <c r="BK97" s="215">
        <f>SUM(BK98:BK99)</f>
        <v>0</v>
      </c>
    </row>
    <row r="98" s="2" customFormat="1" ht="21.75" customHeight="1">
      <c r="A98" s="36"/>
      <c r="B98" s="37"/>
      <c r="C98" s="216" t="s">
        <v>79</v>
      </c>
      <c r="D98" s="216" t="s">
        <v>128</v>
      </c>
      <c r="E98" s="217" t="s">
        <v>259</v>
      </c>
      <c r="F98" s="218" t="s">
        <v>260</v>
      </c>
      <c r="G98" s="219" t="s">
        <v>261</v>
      </c>
      <c r="H98" s="220">
        <v>120</v>
      </c>
      <c r="I98" s="221"/>
      <c r="J98" s="222">
        <f>ROUND(I98*H98,2)</f>
        <v>0</v>
      </c>
      <c r="K98" s="218" t="s">
        <v>262</v>
      </c>
      <c r="L98" s="42"/>
      <c r="M98" s="223" t="s">
        <v>19</v>
      </c>
      <c r="N98" s="224" t="s">
        <v>43</v>
      </c>
      <c r="O98" s="82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133</v>
      </c>
      <c r="AT98" s="227" t="s">
        <v>128</v>
      </c>
      <c r="AU98" s="227" t="s">
        <v>81</v>
      </c>
      <c r="AY98" s="15" t="s">
        <v>127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79</v>
      </c>
      <c r="BK98" s="228">
        <f>ROUND(I98*H98,2)</f>
        <v>0</v>
      </c>
      <c r="BL98" s="15" t="s">
        <v>133</v>
      </c>
      <c r="BM98" s="227" t="s">
        <v>263</v>
      </c>
    </row>
    <row r="99" s="2" customFormat="1" ht="16.5" customHeight="1">
      <c r="A99" s="36"/>
      <c r="B99" s="37"/>
      <c r="C99" s="216" t="s">
        <v>81</v>
      </c>
      <c r="D99" s="216" t="s">
        <v>128</v>
      </c>
      <c r="E99" s="217" t="s">
        <v>264</v>
      </c>
      <c r="F99" s="218" t="s">
        <v>265</v>
      </c>
      <c r="G99" s="219" t="s">
        <v>261</v>
      </c>
      <c r="H99" s="220">
        <v>120</v>
      </c>
      <c r="I99" s="221"/>
      <c r="J99" s="222">
        <f>ROUND(I99*H99,2)</f>
        <v>0</v>
      </c>
      <c r="K99" s="218" t="s">
        <v>262</v>
      </c>
      <c r="L99" s="42"/>
      <c r="M99" s="223" t="s">
        <v>19</v>
      </c>
      <c r="N99" s="224" t="s">
        <v>43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133</v>
      </c>
      <c r="AT99" s="227" t="s">
        <v>128</v>
      </c>
      <c r="AU99" s="227" t="s">
        <v>81</v>
      </c>
      <c r="AY99" s="15" t="s">
        <v>127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79</v>
      </c>
      <c r="BK99" s="228">
        <f>ROUND(I99*H99,2)</f>
        <v>0</v>
      </c>
      <c r="BL99" s="15" t="s">
        <v>133</v>
      </c>
      <c r="BM99" s="227" t="s">
        <v>266</v>
      </c>
    </row>
    <row r="100" s="11" customFormat="1" ht="22.8" customHeight="1">
      <c r="A100" s="11"/>
      <c r="B100" s="202"/>
      <c r="C100" s="203"/>
      <c r="D100" s="204" t="s">
        <v>71</v>
      </c>
      <c r="E100" s="254" t="s">
        <v>133</v>
      </c>
      <c r="F100" s="254" t="s">
        <v>267</v>
      </c>
      <c r="G100" s="203"/>
      <c r="H100" s="203"/>
      <c r="I100" s="206"/>
      <c r="J100" s="255">
        <f>BK100</f>
        <v>0</v>
      </c>
      <c r="K100" s="203"/>
      <c r="L100" s="208"/>
      <c r="M100" s="209"/>
      <c r="N100" s="210"/>
      <c r="O100" s="210"/>
      <c r="P100" s="211">
        <f>SUM(P101:P107)</f>
        <v>0</v>
      </c>
      <c r="Q100" s="210"/>
      <c r="R100" s="211">
        <f>SUM(R101:R107)</f>
        <v>0.10005</v>
      </c>
      <c r="S100" s="210"/>
      <c r="T100" s="212">
        <f>SUM(T101:T107)</f>
        <v>1.9199999999999999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13" t="s">
        <v>79</v>
      </c>
      <c r="AT100" s="214" t="s">
        <v>71</v>
      </c>
      <c r="AU100" s="214" t="s">
        <v>79</v>
      </c>
      <c r="AY100" s="213" t="s">
        <v>127</v>
      </c>
      <c r="BK100" s="215">
        <f>SUM(BK101:BK107)</f>
        <v>0</v>
      </c>
    </row>
    <row r="101" s="2" customFormat="1" ht="16.5" customHeight="1">
      <c r="A101" s="36"/>
      <c r="B101" s="37"/>
      <c r="C101" s="216" t="s">
        <v>140</v>
      </c>
      <c r="D101" s="216" t="s">
        <v>128</v>
      </c>
      <c r="E101" s="217" t="s">
        <v>268</v>
      </c>
      <c r="F101" s="218" t="s">
        <v>269</v>
      </c>
      <c r="G101" s="219" t="s">
        <v>261</v>
      </c>
      <c r="H101" s="220">
        <v>32</v>
      </c>
      <c r="I101" s="221"/>
      <c r="J101" s="222">
        <f>ROUND(I101*H101,2)</f>
        <v>0</v>
      </c>
      <c r="K101" s="218" t="s">
        <v>262</v>
      </c>
      <c r="L101" s="42"/>
      <c r="M101" s="223" t="s">
        <v>19</v>
      </c>
      <c r="N101" s="224" t="s">
        <v>43</v>
      </c>
      <c r="O101" s="82"/>
      <c r="P101" s="225">
        <f>O101*H101</f>
        <v>0</v>
      </c>
      <c r="Q101" s="225">
        <v>0.00059999999999999995</v>
      </c>
      <c r="R101" s="225">
        <f>Q101*H101</f>
        <v>0.019199999999999998</v>
      </c>
      <c r="S101" s="225">
        <v>0</v>
      </c>
      <c r="T101" s="22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7" t="s">
        <v>133</v>
      </c>
      <c r="AT101" s="227" t="s">
        <v>128</v>
      </c>
      <c r="AU101" s="227" t="s">
        <v>81</v>
      </c>
      <c r="AY101" s="15" t="s">
        <v>127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5" t="s">
        <v>79</v>
      </c>
      <c r="BK101" s="228">
        <f>ROUND(I101*H101,2)</f>
        <v>0</v>
      </c>
      <c r="BL101" s="15" t="s">
        <v>133</v>
      </c>
      <c r="BM101" s="227" t="s">
        <v>270</v>
      </c>
    </row>
    <row r="102" s="2" customFormat="1" ht="16.5" customHeight="1">
      <c r="A102" s="36"/>
      <c r="B102" s="37"/>
      <c r="C102" s="216" t="s">
        <v>133</v>
      </c>
      <c r="D102" s="216" t="s">
        <v>128</v>
      </c>
      <c r="E102" s="217" t="s">
        <v>271</v>
      </c>
      <c r="F102" s="218" t="s">
        <v>272</v>
      </c>
      <c r="G102" s="219" t="s">
        <v>261</v>
      </c>
      <c r="H102" s="220">
        <v>32</v>
      </c>
      <c r="I102" s="221"/>
      <c r="J102" s="222">
        <f>ROUND(I102*H102,2)</f>
        <v>0</v>
      </c>
      <c r="K102" s="218" t="s">
        <v>19</v>
      </c>
      <c r="L102" s="42"/>
      <c r="M102" s="223" t="s">
        <v>19</v>
      </c>
      <c r="N102" s="224" t="s">
        <v>43</v>
      </c>
      <c r="O102" s="82"/>
      <c r="P102" s="225">
        <f>O102*H102</f>
        <v>0</v>
      </c>
      <c r="Q102" s="225">
        <v>0.00059999999999999995</v>
      </c>
      <c r="R102" s="225">
        <f>Q102*H102</f>
        <v>0.019199999999999998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133</v>
      </c>
      <c r="AT102" s="227" t="s">
        <v>128</v>
      </c>
      <c r="AU102" s="227" t="s">
        <v>81</v>
      </c>
      <c r="AY102" s="15" t="s">
        <v>127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79</v>
      </c>
      <c r="BK102" s="228">
        <f>ROUND(I102*H102,2)</f>
        <v>0</v>
      </c>
      <c r="BL102" s="15" t="s">
        <v>133</v>
      </c>
      <c r="BM102" s="227" t="s">
        <v>273</v>
      </c>
    </row>
    <row r="103" s="2" customFormat="1" ht="16.5" customHeight="1">
      <c r="A103" s="36"/>
      <c r="B103" s="37"/>
      <c r="C103" s="216" t="s">
        <v>125</v>
      </c>
      <c r="D103" s="216" t="s">
        <v>128</v>
      </c>
      <c r="E103" s="217" t="s">
        <v>274</v>
      </c>
      <c r="F103" s="218" t="s">
        <v>275</v>
      </c>
      <c r="G103" s="219" t="s">
        <v>261</v>
      </c>
      <c r="H103" s="220">
        <v>32</v>
      </c>
      <c r="I103" s="221"/>
      <c r="J103" s="222">
        <f>ROUND(I103*H103,2)</f>
        <v>0</v>
      </c>
      <c r="K103" s="218" t="s">
        <v>262</v>
      </c>
      <c r="L103" s="42"/>
      <c r="M103" s="223" t="s">
        <v>19</v>
      </c>
      <c r="N103" s="224" t="s">
        <v>43</v>
      </c>
      <c r="O103" s="82"/>
      <c r="P103" s="225">
        <f>O103*H103</f>
        <v>0</v>
      </c>
      <c r="Q103" s="225">
        <v>0.00036999999999999999</v>
      </c>
      <c r="R103" s="225">
        <f>Q103*H103</f>
        <v>0.01184</v>
      </c>
      <c r="S103" s="225">
        <v>0.059999999999999998</v>
      </c>
      <c r="T103" s="226">
        <f>S103*H103</f>
        <v>1.9199999999999999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7" t="s">
        <v>133</v>
      </c>
      <c r="AT103" s="227" t="s">
        <v>128</v>
      </c>
      <c r="AU103" s="227" t="s">
        <v>81</v>
      </c>
      <c r="AY103" s="15" t="s">
        <v>127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5" t="s">
        <v>79</v>
      </c>
      <c r="BK103" s="228">
        <f>ROUND(I103*H103,2)</f>
        <v>0</v>
      </c>
      <c r="BL103" s="15" t="s">
        <v>133</v>
      </c>
      <c r="BM103" s="227" t="s">
        <v>276</v>
      </c>
    </row>
    <row r="104" s="2" customFormat="1" ht="16.5" customHeight="1">
      <c r="A104" s="36"/>
      <c r="B104" s="37"/>
      <c r="C104" s="216" t="s">
        <v>153</v>
      </c>
      <c r="D104" s="216" t="s">
        <v>128</v>
      </c>
      <c r="E104" s="217" t="s">
        <v>277</v>
      </c>
      <c r="F104" s="218" t="s">
        <v>278</v>
      </c>
      <c r="G104" s="219" t="s">
        <v>261</v>
      </c>
      <c r="H104" s="220">
        <v>0.35999999999999999</v>
      </c>
      <c r="I104" s="221"/>
      <c r="J104" s="222">
        <f>ROUND(I104*H104,2)</f>
        <v>0</v>
      </c>
      <c r="K104" s="218" t="s">
        <v>262</v>
      </c>
      <c r="L104" s="42"/>
      <c r="M104" s="223" t="s">
        <v>19</v>
      </c>
      <c r="N104" s="224" t="s">
        <v>43</v>
      </c>
      <c r="O104" s="82"/>
      <c r="P104" s="225">
        <f>O104*H104</f>
        <v>0</v>
      </c>
      <c r="Q104" s="225">
        <v>0.026450000000000001</v>
      </c>
      <c r="R104" s="225">
        <f>Q104*H104</f>
        <v>0.0095220000000000009</v>
      </c>
      <c r="S104" s="225">
        <v>0</v>
      </c>
      <c r="T104" s="22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7" t="s">
        <v>133</v>
      </c>
      <c r="AT104" s="227" t="s">
        <v>128</v>
      </c>
      <c r="AU104" s="227" t="s">
        <v>81</v>
      </c>
      <c r="AY104" s="15" t="s">
        <v>127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5" t="s">
        <v>79</v>
      </c>
      <c r="BK104" s="228">
        <f>ROUND(I104*H104,2)</f>
        <v>0</v>
      </c>
      <c r="BL104" s="15" t="s">
        <v>133</v>
      </c>
      <c r="BM104" s="227" t="s">
        <v>279</v>
      </c>
    </row>
    <row r="105" s="2" customFormat="1" ht="16.5" customHeight="1">
      <c r="A105" s="36"/>
      <c r="B105" s="37"/>
      <c r="C105" s="216" t="s">
        <v>158</v>
      </c>
      <c r="D105" s="216" t="s">
        <v>128</v>
      </c>
      <c r="E105" s="217" t="s">
        <v>280</v>
      </c>
      <c r="F105" s="218" t="s">
        <v>281</v>
      </c>
      <c r="G105" s="219" t="s">
        <v>261</v>
      </c>
      <c r="H105" s="220">
        <v>1.44</v>
      </c>
      <c r="I105" s="221"/>
      <c r="J105" s="222">
        <f>ROUND(I105*H105,2)</f>
        <v>0</v>
      </c>
      <c r="K105" s="218" t="s">
        <v>262</v>
      </c>
      <c r="L105" s="42"/>
      <c r="M105" s="223" t="s">
        <v>19</v>
      </c>
      <c r="N105" s="224" t="s">
        <v>43</v>
      </c>
      <c r="O105" s="82"/>
      <c r="P105" s="225">
        <f>O105*H105</f>
        <v>0</v>
      </c>
      <c r="Q105" s="225">
        <v>0.026450000000000001</v>
      </c>
      <c r="R105" s="225">
        <f>Q105*H105</f>
        <v>0.038088000000000004</v>
      </c>
      <c r="S105" s="225">
        <v>0</v>
      </c>
      <c r="T105" s="22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7" t="s">
        <v>133</v>
      </c>
      <c r="AT105" s="227" t="s">
        <v>128</v>
      </c>
      <c r="AU105" s="227" t="s">
        <v>81</v>
      </c>
      <c r="AY105" s="15" t="s">
        <v>127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5" t="s">
        <v>79</v>
      </c>
      <c r="BK105" s="228">
        <f>ROUND(I105*H105,2)</f>
        <v>0</v>
      </c>
      <c r="BL105" s="15" t="s">
        <v>133</v>
      </c>
      <c r="BM105" s="227" t="s">
        <v>282</v>
      </c>
    </row>
    <row r="106" s="2" customFormat="1" ht="16.5" customHeight="1">
      <c r="A106" s="36"/>
      <c r="B106" s="37"/>
      <c r="C106" s="233" t="s">
        <v>145</v>
      </c>
      <c r="D106" s="233" t="s">
        <v>141</v>
      </c>
      <c r="E106" s="234" t="s">
        <v>283</v>
      </c>
      <c r="F106" s="235" t="s">
        <v>284</v>
      </c>
      <c r="G106" s="236" t="s">
        <v>156</v>
      </c>
      <c r="H106" s="237">
        <v>4</v>
      </c>
      <c r="I106" s="238"/>
      <c r="J106" s="239">
        <f>ROUND(I106*H106,2)</f>
        <v>0</v>
      </c>
      <c r="K106" s="235" t="s">
        <v>19</v>
      </c>
      <c r="L106" s="240"/>
      <c r="M106" s="241" t="s">
        <v>19</v>
      </c>
      <c r="N106" s="242" t="s">
        <v>43</v>
      </c>
      <c r="O106" s="82"/>
      <c r="P106" s="225">
        <f>O106*H106</f>
        <v>0</v>
      </c>
      <c r="Q106" s="225">
        <v>0.00040000000000000002</v>
      </c>
      <c r="R106" s="225">
        <f>Q106*H106</f>
        <v>0.0016000000000000001</v>
      </c>
      <c r="S106" s="225">
        <v>0</v>
      </c>
      <c r="T106" s="22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145</v>
      </c>
      <c r="AT106" s="227" t="s">
        <v>141</v>
      </c>
      <c r="AU106" s="227" t="s">
        <v>81</v>
      </c>
      <c r="AY106" s="15" t="s">
        <v>127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79</v>
      </c>
      <c r="BK106" s="228">
        <f>ROUND(I106*H106,2)</f>
        <v>0</v>
      </c>
      <c r="BL106" s="15" t="s">
        <v>133</v>
      </c>
      <c r="BM106" s="227" t="s">
        <v>285</v>
      </c>
    </row>
    <row r="107" s="2" customFormat="1" ht="16.5" customHeight="1">
      <c r="A107" s="36"/>
      <c r="B107" s="37"/>
      <c r="C107" s="233" t="s">
        <v>166</v>
      </c>
      <c r="D107" s="233" t="s">
        <v>141</v>
      </c>
      <c r="E107" s="234" t="s">
        <v>286</v>
      </c>
      <c r="F107" s="235" t="s">
        <v>287</v>
      </c>
      <c r="G107" s="236" t="s">
        <v>144</v>
      </c>
      <c r="H107" s="237">
        <v>4</v>
      </c>
      <c r="I107" s="238"/>
      <c r="J107" s="239">
        <f>ROUND(I107*H107,2)</f>
        <v>0</v>
      </c>
      <c r="K107" s="235" t="s">
        <v>19</v>
      </c>
      <c r="L107" s="240"/>
      <c r="M107" s="241" t="s">
        <v>19</v>
      </c>
      <c r="N107" s="242" t="s">
        <v>43</v>
      </c>
      <c r="O107" s="82"/>
      <c r="P107" s="225">
        <f>O107*H107</f>
        <v>0</v>
      </c>
      <c r="Q107" s="225">
        <v>0.00014999999999999999</v>
      </c>
      <c r="R107" s="225">
        <f>Q107*H107</f>
        <v>0.00059999999999999995</v>
      </c>
      <c r="S107" s="225">
        <v>0</v>
      </c>
      <c r="T107" s="22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7" t="s">
        <v>145</v>
      </c>
      <c r="AT107" s="227" t="s">
        <v>141</v>
      </c>
      <c r="AU107" s="227" t="s">
        <v>81</v>
      </c>
      <c r="AY107" s="15" t="s">
        <v>127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5" t="s">
        <v>79</v>
      </c>
      <c r="BK107" s="228">
        <f>ROUND(I107*H107,2)</f>
        <v>0</v>
      </c>
      <c r="BL107" s="15" t="s">
        <v>133</v>
      </c>
      <c r="BM107" s="227" t="s">
        <v>288</v>
      </c>
    </row>
    <row r="108" s="11" customFormat="1" ht="22.8" customHeight="1">
      <c r="A108" s="11"/>
      <c r="B108" s="202"/>
      <c r="C108" s="203"/>
      <c r="D108" s="204" t="s">
        <v>71</v>
      </c>
      <c r="E108" s="254" t="s">
        <v>125</v>
      </c>
      <c r="F108" s="254" t="s">
        <v>126</v>
      </c>
      <c r="G108" s="203"/>
      <c r="H108" s="203"/>
      <c r="I108" s="206"/>
      <c r="J108" s="255">
        <f>BK108</f>
        <v>0</v>
      </c>
      <c r="K108" s="203"/>
      <c r="L108" s="208"/>
      <c r="M108" s="209"/>
      <c r="N108" s="210"/>
      <c r="O108" s="210"/>
      <c r="P108" s="211">
        <f>SUM(P109:P112)</f>
        <v>0</v>
      </c>
      <c r="Q108" s="210"/>
      <c r="R108" s="211">
        <f>SUM(R109:R112)</f>
        <v>0.21049999999999997</v>
      </c>
      <c r="S108" s="210"/>
      <c r="T108" s="212">
        <f>SUM(T109:T112)</f>
        <v>0.33200000000000002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213" t="s">
        <v>79</v>
      </c>
      <c r="AT108" s="214" t="s">
        <v>71</v>
      </c>
      <c r="AU108" s="214" t="s">
        <v>79</v>
      </c>
      <c r="AY108" s="213" t="s">
        <v>127</v>
      </c>
      <c r="BK108" s="215">
        <f>SUM(BK109:BK112)</f>
        <v>0</v>
      </c>
    </row>
    <row r="109" s="2" customFormat="1" ht="16.5" customHeight="1">
      <c r="A109" s="36"/>
      <c r="B109" s="37"/>
      <c r="C109" s="216" t="s">
        <v>170</v>
      </c>
      <c r="D109" s="216" t="s">
        <v>128</v>
      </c>
      <c r="E109" s="217" t="s">
        <v>289</v>
      </c>
      <c r="F109" s="218" t="s">
        <v>290</v>
      </c>
      <c r="G109" s="219" t="s">
        <v>144</v>
      </c>
      <c r="H109" s="220">
        <v>2</v>
      </c>
      <c r="I109" s="221"/>
      <c r="J109" s="222">
        <f>ROUND(I109*H109,2)</f>
        <v>0</v>
      </c>
      <c r="K109" s="218" t="s">
        <v>262</v>
      </c>
      <c r="L109" s="42"/>
      <c r="M109" s="223" t="s">
        <v>19</v>
      </c>
      <c r="N109" s="224" t="s">
        <v>43</v>
      </c>
      <c r="O109" s="82"/>
      <c r="P109" s="225">
        <f>O109*H109</f>
        <v>0</v>
      </c>
      <c r="Q109" s="225">
        <v>0.0021199999999999999</v>
      </c>
      <c r="R109" s="225">
        <f>Q109*H109</f>
        <v>0.0042399999999999998</v>
      </c>
      <c r="S109" s="225">
        <v>0</v>
      </c>
      <c r="T109" s="22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7" t="s">
        <v>133</v>
      </c>
      <c r="AT109" s="227" t="s">
        <v>128</v>
      </c>
      <c r="AU109" s="227" t="s">
        <v>81</v>
      </c>
      <c r="AY109" s="15" t="s">
        <v>127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5" t="s">
        <v>79</v>
      </c>
      <c r="BK109" s="228">
        <f>ROUND(I109*H109,2)</f>
        <v>0</v>
      </c>
      <c r="BL109" s="15" t="s">
        <v>133</v>
      </c>
      <c r="BM109" s="227" t="s">
        <v>291</v>
      </c>
    </row>
    <row r="110" s="2" customFormat="1" ht="16.5" customHeight="1">
      <c r="A110" s="36"/>
      <c r="B110" s="37"/>
      <c r="C110" s="216" t="s">
        <v>174</v>
      </c>
      <c r="D110" s="216" t="s">
        <v>128</v>
      </c>
      <c r="E110" s="217" t="s">
        <v>292</v>
      </c>
      <c r="F110" s="218" t="s">
        <v>293</v>
      </c>
      <c r="G110" s="219" t="s">
        <v>144</v>
      </c>
      <c r="H110" s="220">
        <v>2</v>
      </c>
      <c r="I110" s="221"/>
      <c r="J110" s="222">
        <f>ROUND(I110*H110,2)</f>
        <v>0</v>
      </c>
      <c r="K110" s="218" t="s">
        <v>262</v>
      </c>
      <c r="L110" s="42"/>
      <c r="M110" s="223" t="s">
        <v>19</v>
      </c>
      <c r="N110" s="224" t="s">
        <v>43</v>
      </c>
      <c r="O110" s="82"/>
      <c r="P110" s="225">
        <f>O110*H110</f>
        <v>0</v>
      </c>
      <c r="Q110" s="225">
        <v>0.0047499999999999999</v>
      </c>
      <c r="R110" s="225">
        <f>Q110*H110</f>
        <v>0.0094999999999999998</v>
      </c>
      <c r="S110" s="225">
        <v>0</v>
      </c>
      <c r="T110" s="22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7" t="s">
        <v>133</v>
      </c>
      <c r="AT110" s="227" t="s">
        <v>128</v>
      </c>
      <c r="AU110" s="227" t="s">
        <v>81</v>
      </c>
      <c r="AY110" s="15" t="s">
        <v>127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5" t="s">
        <v>79</v>
      </c>
      <c r="BK110" s="228">
        <f>ROUND(I110*H110,2)</f>
        <v>0</v>
      </c>
      <c r="BL110" s="15" t="s">
        <v>133</v>
      </c>
      <c r="BM110" s="227" t="s">
        <v>294</v>
      </c>
    </row>
    <row r="111" s="2" customFormat="1" ht="16.5" customHeight="1">
      <c r="A111" s="36"/>
      <c r="B111" s="37"/>
      <c r="C111" s="216" t="s">
        <v>178</v>
      </c>
      <c r="D111" s="216" t="s">
        <v>128</v>
      </c>
      <c r="E111" s="217" t="s">
        <v>295</v>
      </c>
      <c r="F111" s="218" t="s">
        <v>296</v>
      </c>
      <c r="G111" s="219" t="s">
        <v>144</v>
      </c>
      <c r="H111" s="220">
        <v>2</v>
      </c>
      <c r="I111" s="221"/>
      <c r="J111" s="222">
        <f>ROUND(I111*H111,2)</f>
        <v>0</v>
      </c>
      <c r="K111" s="218" t="s">
        <v>262</v>
      </c>
      <c r="L111" s="42"/>
      <c r="M111" s="223" t="s">
        <v>19</v>
      </c>
      <c r="N111" s="224" t="s">
        <v>43</v>
      </c>
      <c r="O111" s="82"/>
      <c r="P111" s="225">
        <f>O111*H111</f>
        <v>0</v>
      </c>
      <c r="Q111" s="225">
        <v>0.00058</v>
      </c>
      <c r="R111" s="225">
        <f>Q111*H111</f>
        <v>0.00116</v>
      </c>
      <c r="S111" s="225">
        <v>0.16600000000000001</v>
      </c>
      <c r="T111" s="226">
        <f>S111*H111</f>
        <v>0.33200000000000002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7" t="s">
        <v>133</v>
      </c>
      <c r="AT111" s="227" t="s">
        <v>128</v>
      </c>
      <c r="AU111" s="227" t="s">
        <v>81</v>
      </c>
      <c r="AY111" s="15" t="s">
        <v>127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5" t="s">
        <v>79</v>
      </c>
      <c r="BK111" s="228">
        <f>ROUND(I111*H111,2)</f>
        <v>0</v>
      </c>
      <c r="BL111" s="15" t="s">
        <v>133</v>
      </c>
      <c r="BM111" s="227" t="s">
        <v>297</v>
      </c>
    </row>
    <row r="112" s="2" customFormat="1" ht="16.5" customHeight="1">
      <c r="A112" s="36"/>
      <c r="B112" s="37"/>
      <c r="C112" s="233" t="s">
        <v>182</v>
      </c>
      <c r="D112" s="233" t="s">
        <v>141</v>
      </c>
      <c r="E112" s="234" t="s">
        <v>298</v>
      </c>
      <c r="F112" s="235" t="s">
        <v>299</v>
      </c>
      <c r="G112" s="236" t="s">
        <v>300</v>
      </c>
      <c r="H112" s="237">
        <v>0.23999999999999999</v>
      </c>
      <c r="I112" s="238"/>
      <c r="J112" s="239">
        <f>ROUND(I112*H112,2)</f>
        <v>0</v>
      </c>
      <c r="K112" s="235" t="s">
        <v>262</v>
      </c>
      <c r="L112" s="240"/>
      <c r="M112" s="241" t="s">
        <v>19</v>
      </c>
      <c r="N112" s="242" t="s">
        <v>43</v>
      </c>
      <c r="O112" s="82"/>
      <c r="P112" s="225">
        <f>O112*H112</f>
        <v>0</v>
      </c>
      <c r="Q112" s="225">
        <v>0.81499999999999995</v>
      </c>
      <c r="R112" s="225">
        <f>Q112*H112</f>
        <v>0.19559999999999997</v>
      </c>
      <c r="S112" s="225">
        <v>0</v>
      </c>
      <c r="T112" s="22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7" t="s">
        <v>145</v>
      </c>
      <c r="AT112" s="227" t="s">
        <v>141</v>
      </c>
      <c r="AU112" s="227" t="s">
        <v>81</v>
      </c>
      <c r="AY112" s="15" t="s">
        <v>127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5" t="s">
        <v>79</v>
      </c>
      <c r="BK112" s="228">
        <f>ROUND(I112*H112,2)</f>
        <v>0</v>
      </c>
      <c r="BL112" s="15" t="s">
        <v>133</v>
      </c>
      <c r="BM112" s="227" t="s">
        <v>301</v>
      </c>
    </row>
    <row r="113" s="11" customFormat="1" ht="22.8" customHeight="1">
      <c r="A113" s="11"/>
      <c r="B113" s="202"/>
      <c r="C113" s="203"/>
      <c r="D113" s="204" t="s">
        <v>71</v>
      </c>
      <c r="E113" s="254" t="s">
        <v>153</v>
      </c>
      <c r="F113" s="254" t="s">
        <v>302</v>
      </c>
      <c r="G113" s="203"/>
      <c r="H113" s="203"/>
      <c r="I113" s="206"/>
      <c r="J113" s="255">
        <f>BK113</f>
        <v>0</v>
      </c>
      <c r="K113" s="203"/>
      <c r="L113" s="208"/>
      <c r="M113" s="209"/>
      <c r="N113" s="210"/>
      <c r="O113" s="210"/>
      <c r="P113" s="211">
        <f>SUM(P114:P115)</f>
        <v>0</v>
      </c>
      <c r="Q113" s="210"/>
      <c r="R113" s="211">
        <f>SUM(R114:R115)</f>
        <v>0.34521000000000002</v>
      </c>
      <c r="S113" s="210"/>
      <c r="T113" s="212">
        <f>SUM(T114:T115)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213" t="s">
        <v>79</v>
      </c>
      <c r="AT113" s="214" t="s">
        <v>71</v>
      </c>
      <c r="AU113" s="214" t="s">
        <v>79</v>
      </c>
      <c r="AY113" s="213" t="s">
        <v>127</v>
      </c>
      <c r="BK113" s="215">
        <f>SUM(BK114:BK115)</f>
        <v>0</v>
      </c>
    </row>
    <row r="114" s="2" customFormat="1" ht="21.75" customHeight="1">
      <c r="A114" s="36"/>
      <c r="B114" s="37"/>
      <c r="C114" s="216" t="s">
        <v>186</v>
      </c>
      <c r="D114" s="216" t="s">
        <v>128</v>
      </c>
      <c r="E114" s="217" t="s">
        <v>303</v>
      </c>
      <c r="F114" s="218" t="s">
        <v>304</v>
      </c>
      <c r="G114" s="219" t="s">
        <v>261</v>
      </c>
      <c r="H114" s="220">
        <v>311</v>
      </c>
      <c r="I114" s="221"/>
      <c r="J114" s="222">
        <f>ROUND(I114*H114,2)</f>
        <v>0</v>
      </c>
      <c r="K114" s="218" t="s">
        <v>262</v>
      </c>
      <c r="L114" s="42"/>
      <c r="M114" s="223" t="s">
        <v>19</v>
      </c>
      <c r="N114" s="224" t="s">
        <v>43</v>
      </c>
      <c r="O114" s="82"/>
      <c r="P114" s="225">
        <f>O114*H114</f>
        <v>0</v>
      </c>
      <c r="Q114" s="225">
        <v>0.0011100000000000001</v>
      </c>
      <c r="R114" s="225">
        <f>Q114*H114</f>
        <v>0.34521000000000002</v>
      </c>
      <c r="S114" s="225">
        <v>0</v>
      </c>
      <c r="T114" s="22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7" t="s">
        <v>133</v>
      </c>
      <c r="AT114" s="227" t="s">
        <v>128</v>
      </c>
      <c r="AU114" s="227" t="s">
        <v>81</v>
      </c>
      <c r="AY114" s="15" t="s">
        <v>127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5" t="s">
        <v>79</v>
      </c>
      <c r="BK114" s="228">
        <f>ROUND(I114*H114,2)</f>
        <v>0</v>
      </c>
      <c r="BL114" s="15" t="s">
        <v>133</v>
      </c>
      <c r="BM114" s="227" t="s">
        <v>305</v>
      </c>
    </row>
    <row r="115" s="2" customFormat="1" ht="16.5" customHeight="1">
      <c r="A115" s="36"/>
      <c r="B115" s="37"/>
      <c r="C115" s="216" t="s">
        <v>8</v>
      </c>
      <c r="D115" s="216" t="s">
        <v>128</v>
      </c>
      <c r="E115" s="217" t="s">
        <v>306</v>
      </c>
      <c r="F115" s="218" t="s">
        <v>307</v>
      </c>
      <c r="G115" s="219" t="s">
        <v>261</v>
      </c>
      <c r="H115" s="220">
        <v>534</v>
      </c>
      <c r="I115" s="221"/>
      <c r="J115" s="222">
        <f>ROUND(I115*H115,2)</f>
        <v>0</v>
      </c>
      <c r="K115" s="218" t="s">
        <v>262</v>
      </c>
      <c r="L115" s="42"/>
      <c r="M115" s="223" t="s">
        <v>19</v>
      </c>
      <c r="N115" s="224" t="s">
        <v>43</v>
      </c>
      <c r="O115" s="82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7" t="s">
        <v>133</v>
      </c>
      <c r="AT115" s="227" t="s">
        <v>128</v>
      </c>
      <c r="AU115" s="227" t="s">
        <v>81</v>
      </c>
      <c r="AY115" s="15" t="s">
        <v>127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5" t="s">
        <v>79</v>
      </c>
      <c r="BK115" s="228">
        <f>ROUND(I115*H115,2)</f>
        <v>0</v>
      </c>
      <c r="BL115" s="15" t="s">
        <v>133</v>
      </c>
      <c r="BM115" s="227" t="s">
        <v>308</v>
      </c>
    </row>
    <row r="116" s="11" customFormat="1" ht="22.8" customHeight="1">
      <c r="A116" s="11"/>
      <c r="B116" s="202"/>
      <c r="C116" s="203"/>
      <c r="D116" s="204" t="s">
        <v>71</v>
      </c>
      <c r="E116" s="254" t="s">
        <v>166</v>
      </c>
      <c r="F116" s="254" t="s">
        <v>309</v>
      </c>
      <c r="G116" s="203"/>
      <c r="H116" s="203"/>
      <c r="I116" s="206"/>
      <c r="J116" s="255">
        <f>BK116</f>
        <v>0</v>
      </c>
      <c r="K116" s="203"/>
      <c r="L116" s="208"/>
      <c r="M116" s="209"/>
      <c r="N116" s="210"/>
      <c r="O116" s="210"/>
      <c r="P116" s="211">
        <f>SUM(P117:P149)</f>
        <v>0</v>
      </c>
      <c r="Q116" s="210"/>
      <c r="R116" s="211">
        <f>SUM(R117:R149)</f>
        <v>8.7278044999999977</v>
      </c>
      <c r="S116" s="210"/>
      <c r="T116" s="212">
        <f>SUM(T117:T149)</f>
        <v>29.404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213" t="s">
        <v>79</v>
      </c>
      <c r="AT116" s="214" t="s">
        <v>71</v>
      </c>
      <c r="AU116" s="214" t="s">
        <v>79</v>
      </c>
      <c r="AY116" s="213" t="s">
        <v>127</v>
      </c>
      <c r="BK116" s="215">
        <f>SUM(BK117:BK149)</f>
        <v>0</v>
      </c>
    </row>
    <row r="117" s="2" customFormat="1" ht="16.5" customHeight="1">
      <c r="A117" s="36"/>
      <c r="B117" s="37"/>
      <c r="C117" s="216" t="s">
        <v>193</v>
      </c>
      <c r="D117" s="216" t="s">
        <v>128</v>
      </c>
      <c r="E117" s="217" t="s">
        <v>310</v>
      </c>
      <c r="F117" s="218" t="s">
        <v>311</v>
      </c>
      <c r="G117" s="219" t="s">
        <v>156</v>
      </c>
      <c r="H117" s="220">
        <v>18.399999999999999</v>
      </c>
      <c r="I117" s="221"/>
      <c r="J117" s="222">
        <f>ROUND(I117*H117,2)</f>
        <v>0</v>
      </c>
      <c r="K117" s="218" t="s">
        <v>262</v>
      </c>
      <c r="L117" s="42"/>
      <c r="M117" s="223" t="s">
        <v>19</v>
      </c>
      <c r="N117" s="224" t="s">
        <v>43</v>
      </c>
      <c r="O117" s="82"/>
      <c r="P117" s="225">
        <f>O117*H117</f>
        <v>0</v>
      </c>
      <c r="Q117" s="225">
        <v>0.00017000000000000001</v>
      </c>
      <c r="R117" s="225">
        <f>Q117*H117</f>
        <v>0.0031280000000000001</v>
      </c>
      <c r="S117" s="225">
        <v>0</v>
      </c>
      <c r="T117" s="22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7" t="s">
        <v>133</v>
      </c>
      <c r="AT117" s="227" t="s">
        <v>128</v>
      </c>
      <c r="AU117" s="227" t="s">
        <v>81</v>
      </c>
      <c r="AY117" s="15" t="s">
        <v>127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5" t="s">
        <v>79</v>
      </c>
      <c r="BK117" s="228">
        <f>ROUND(I117*H117,2)</f>
        <v>0</v>
      </c>
      <c r="BL117" s="15" t="s">
        <v>133</v>
      </c>
      <c r="BM117" s="227" t="s">
        <v>312</v>
      </c>
    </row>
    <row r="118" s="2" customFormat="1" ht="21.75" customHeight="1">
      <c r="A118" s="36"/>
      <c r="B118" s="37"/>
      <c r="C118" s="216" t="s">
        <v>198</v>
      </c>
      <c r="D118" s="216" t="s">
        <v>128</v>
      </c>
      <c r="E118" s="217" t="s">
        <v>313</v>
      </c>
      <c r="F118" s="218" t="s">
        <v>314</v>
      </c>
      <c r="G118" s="219" t="s">
        <v>156</v>
      </c>
      <c r="H118" s="220">
        <v>60</v>
      </c>
      <c r="I118" s="221"/>
      <c r="J118" s="222">
        <f>ROUND(I118*H118,2)</f>
        <v>0</v>
      </c>
      <c r="K118" s="218" t="s">
        <v>262</v>
      </c>
      <c r="L118" s="42"/>
      <c r="M118" s="223" t="s">
        <v>19</v>
      </c>
      <c r="N118" s="224" t="s">
        <v>43</v>
      </c>
      <c r="O118" s="82"/>
      <c r="P118" s="225">
        <f>O118*H118</f>
        <v>0</v>
      </c>
      <c r="Q118" s="225">
        <v>0</v>
      </c>
      <c r="R118" s="225">
        <f>Q118*H118</f>
        <v>0</v>
      </c>
      <c r="S118" s="225">
        <v>0.064000000000000001</v>
      </c>
      <c r="T118" s="226">
        <f>S118*H118</f>
        <v>3.8399999999999999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7" t="s">
        <v>133</v>
      </c>
      <c r="AT118" s="227" t="s">
        <v>128</v>
      </c>
      <c r="AU118" s="227" t="s">
        <v>81</v>
      </c>
      <c r="AY118" s="15" t="s">
        <v>127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5" t="s">
        <v>79</v>
      </c>
      <c r="BK118" s="228">
        <f>ROUND(I118*H118,2)</f>
        <v>0</v>
      </c>
      <c r="BL118" s="15" t="s">
        <v>133</v>
      </c>
      <c r="BM118" s="227" t="s">
        <v>315</v>
      </c>
    </row>
    <row r="119" s="2" customFormat="1" ht="21.75" customHeight="1">
      <c r="A119" s="36"/>
      <c r="B119" s="37"/>
      <c r="C119" s="216" t="s">
        <v>202</v>
      </c>
      <c r="D119" s="216" t="s">
        <v>128</v>
      </c>
      <c r="E119" s="217" t="s">
        <v>316</v>
      </c>
      <c r="F119" s="218" t="s">
        <v>317</v>
      </c>
      <c r="G119" s="219" t="s">
        <v>156</v>
      </c>
      <c r="H119" s="220">
        <v>60</v>
      </c>
      <c r="I119" s="221"/>
      <c r="J119" s="222">
        <f>ROUND(I119*H119,2)</f>
        <v>0</v>
      </c>
      <c r="K119" s="218" t="s">
        <v>262</v>
      </c>
      <c r="L119" s="42"/>
      <c r="M119" s="223" t="s">
        <v>19</v>
      </c>
      <c r="N119" s="224" t="s">
        <v>43</v>
      </c>
      <c r="O119" s="82"/>
      <c r="P119" s="225">
        <f>O119*H119</f>
        <v>0</v>
      </c>
      <c r="Q119" s="225">
        <v>0.0022499999999999998</v>
      </c>
      <c r="R119" s="225">
        <f>Q119*H119</f>
        <v>0.13499999999999998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133</v>
      </c>
      <c r="AT119" s="227" t="s">
        <v>128</v>
      </c>
      <c r="AU119" s="227" t="s">
        <v>81</v>
      </c>
      <c r="AY119" s="15" t="s">
        <v>127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79</v>
      </c>
      <c r="BK119" s="228">
        <f>ROUND(I119*H119,2)</f>
        <v>0</v>
      </c>
      <c r="BL119" s="15" t="s">
        <v>133</v>
      </c>
      <c r="BM119" s="227" t="s">
        <v>318</v>
      </c>
    </row>
    <row r="120" s="2" customFormat="1" ht="16.5" customHeight="1">
      <c r="A120" s="36"/>
      <c r="B120" s="37"/>
      <c r="C120" s="216" t="s">
        <v>207</v>
      </c>
      <c r="D120" s="216" t="s">
        <v>128</v>
      </c>
      <c r="E120" s="217" t="s">
        <v>319</v>
      </c>
      <c r="F120" s="218" t="s">
        <v>320</v>
      </c>
      <c r="G120" s="219" t="s">
        <v>261</v>
      </c>
      <c r="H120" s="220">
        <v>50</v>
      </c>
      <c r="I120" s="221"/>
      <c r="J120" s="222">
        <f>ROUND(I120*H120,2)</f>
        <v>0</v>
      </c>
      <c r="K120" s="218" t="s">
        <v>262</v>
      </c>
      <c r="L120" s="42"/>
      <c r="M120" s="223" t="s">
        <v>19</v>
      </c>
      <c r="N120" s="224" t="s">
        <v>43</v>
      </c>
      <c r="O120" s="82"/>
      <c r="P120" s="225">
        <f>O120*H120</f>
        <v>0</v>
      </c>
      <c r="Q120" s="225">
        <v>0</v>
      </c>
      <c r="R120" s="225">
        <f>Q120*H120</f>
        <v>0</v>
      </c>
      <c r="S120" s="225">
        <v>0.00029999999999999997</v>
      </c>
      <c r="T120" s="226">
        <f>S120*H120</f>
        <v>0.014999999999999999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7" t="s">
        <v>133</v>
      </c>
      <c r="AT120" s="227" t="s">
        <v>128</v>
      </c>
      <c r="AU120" s="227" t="s">
        <v>81</v>
      </c>
      <c r="AY120" s="15" t="s">
        <v>127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5" t="s">
        <v>79</v>
      </c>
      <c r="BK120" s="228">
        <f>ROUND(I120*H120,2)</f>
        <v>0</v>
      </c>
      <c r="BL120" s="15" t="s">
        <v>133</v>
      </c>
      <c r="BM120" s="227" t="s">
        <v>321</v>
      </c>
    </row>
    <row r="121" s="2" customFormat="1" ht="16.5" customHeight="1">
      <c r="A121" s="36"/>
      <c r="B121" s="37"/>
      <c r="C121" s="216" t="s">
        <v>211</v>
      </c>
      <c r="D121" s="216" t="s">
        <v>128</v>
      </c>
      <c r="E121" s="217" t="s">
        <v>322</v>
      </c>
      <c r="F121" s="218" t="s">
        <v>323</v>
      </c>
      <c r="G121" s="219" t="s">
        <v>300</v>
      </c>
      <c r="H121" s="220">
        <v>3</v>
      </c>
      <c r="I121" s="221"/>
      <c r="J121" s="222">
        <f>ROUND(I121*H121,2)</f>
        <v>0</v>
      </c>
      <c r="K121" s="218" t="s">
        <v>262</v>
      </c>
      <c r="L121" s="42"/>
      <c r="M121" s="223" t="s">
        <v>19</v>
      </c>
      <c r="N121" s="224" t="s">
        <v>43</v>
      </c>
      <c r="O121" s="82"/>
      <c r="P121" s="225">
        <f>O121*H121</f>
        <v>0</v>
      </c>
      <c r="Q121" s="225">
        <v>0</v>
      </c>
      <c r="R121" s="225">
        <f>Q121*H121</f>
        <v>0</v>
      </c>
      <c r="S121" s="225">
        <v>1.8</v>
      </c>
      <c r="T121" s="226">
        <f>S121*H121</f>
        <v>5.4000000000000004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133</v>
      </c>
      <c r="AT121" s="227" t="s">
        <v>128</v>
      </c>
      <c r="AU121" s="227" t="s">
        <v>81</v>
      </c>
      <c r="AY121" s="15" t="s">
        <v>127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79</v>
      </c>
      <c r="BK121" s="228">
        <f>ROUND(I121*H121,2)</f>
        <v>0</v>
      </c>
      <c r="BL121" s="15" t="s">
        <v>133</v>
      </c>
      <c r="BM121" s="227" t="s">
        <v>324</v>
      </c>
    </row>
    <row r="122" s="2" customFormat="1" ht="21.75" customHeight="1">
      <c r="A122" s="36"/>
      <c r="B122" s="37"/>
      <c r="C122" s="216" t="s">
        <v>7</v>
      </c>
      <c r="D122" s="216" t="s">
        <v>128</v>
      </c>
      <c r="E122" s="217" t="s">
        <v>325</v>
      </c>
      <c r="F122" s="218" t="s">
        <v>326</v>
      </c>
      <c r="G122" s="219" t="s">
        <v>327</v>
      </c>
      <c r="H122" s="220">
        <v>2</v>
      </c>
      <c r="I122" s="221"/>
      <c r="J122" s="222">
        <f>ROUND(I122*H122,2)</f>
        <v>0</v>
      </c>
      <c r="K122" s="218" t="s">
        <v>262</v>
      </c>
      <c r="L122" s="42"/>
      <c r="M122" s="223" t="s">
        <v>19</v>
      </c>
      <c r="N122" s="224" t="s">
        <v>43</v>
      </c>
      <c r="O122" s="82"/>
      <c r="P122" s="225">
        <f>O122*H122</f>
        <v>0</v>
      </c>
      <c r="Q122" s="225">
        <v>0.00029999999999999997</v>
      </c>
      <c r="R122" s="225">
        <f>Q122*H122</f>
        <v>0.00059999999999999995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133</v>
      </c>
      <c r="AT122" s="227" t="s">
        <v>128</v>
      </c>
      <c r="AU122" s="227" t="s">
        <v>81</v>
      </c>
      <c r="AY122" s="15" t="s">
        <v>127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79</v>
      </c>
      <c r="BK122" s="228">
        <f>ROUND(I122*H122,2)</f>
        <v>0</v>
      </c>
      <c r="BL122" s="15" t="s">
        <v>133</v>
      </c>
      <c r="BM122" s="227" t="s">
        <v>328</v>
      </c>
    </row>
    <row r="123" s="2" customFormat="1" ht="16.5" customHeight="1">
      <c r="A123" s="36"/>
      <c r="B123" s="37"/>
      <c r="C123" s="216" t="s">
        <v>220</v>
      </c>
      <c r="D123" s="216" t="s">
        <v>128</v>
      </c>
      <c r="E123" s="217" t="s">
        <v>329</v>
      </c>
      <c r="F123" s="218" t="s">
        <v>330</v>
      </c>
      <c r="G123" s="219" t="s">
        <v>144</v>
      </c>
      <c r="H123" s="220">
        <v>4</v>
      </c>
      <c r="I123" s="221"/>
      <c r="J123" s="222">
        <f>ROUND(I123*H123,2)</f>
        <v>0</v>
      </c>
      <c r="K123" s="218" t="s">
        <v>262</v>
      </c>
      <c r="L123" s="42"/>
      <c r="M123" s="223" t="s">
        <v>19</v>
      </c>
      <c r="N123" s="224" t="s">
        <v>43</v>
      </c>
      <c r="O123" s="82"/>
      <c r="P123" s="225">
        <f>O123*H123</f>
        <v>0</v>
      </c>
      <c r="Q123" s="225">
        <v>6.0000000000000002E-05</v>
      </c>
      <c r="R123" s="225">
        <f>Q123*H123</f>
        <v>0.00024000000000000001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133</v>
      </c>
      <c r="AT123" s="227" t="s">
        <v>128</v>
      </c>
      <c r="AU123" s="227" t="s">
        <v>81</v>
      </c>
      <c r="AY123" s="15" t="s">
        <v>127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79</v>
      </c>
      <c r="BK123" s="228">
        <f>ROUND(I123*H123,2)</f>
        <v>0</v>
      </c>
      <c r="BL123" s="15" t="s">
        <v>133</v>
      </c>
      <c r="BM123" s="227" t="s">
        <v>331</v>
      </c>
    </row>
    <row r="124" s="2" customFormat="1" ht="16.5" customHeight="1">
      <c r="A124" s="36"/>
      <c r="B124" s="37"/>
      <c r="C124" s="216" t="s">
        <v>224</v>
      </c>
      <c r="D124" s="216" t="s">
        <v>128</v>
      </c>
      <c r="E124" s="217" t="s">
        <v>332</v>
      </c>
      <c r="F124" s="218" t="s">
        <v>333</v>
      </c>
      <c r="G124" s="219" t="s">
        <v>144</v>
      </c>
      <c r="H124" s="220">
        <v>4</v>
      </c>
      <c r="I124" s="221"/>
      <c r="J124" s="222">
        <f>ROUND(I124*H124,2)</f>
        <v>0</v>
      </c>
      <c r="K124" s="218" t="s">
        <v>262</v>
      </c>
      <c r="L124" s="42"/>
      <c r="M124" s="223" t="s">
        <v>19</v>
      </c>
      <c r="N124" s="224" t="s">
        <v>43</v>
      </c>
      <c r="O124" s="82"/>
      <c r="P124" s="225">
        <f>O124*H124</f>
        <v>0</v>
      </c>
      <c r="Q124" s="225">
        <v>0.36965999999999999</v>
      </c>
      <c r="R124" s="225">
        <f>Q124*H124</f>
        <v>1.47864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133</v>
      </c>
      <c r="AT124" s="227" t="s">
        <v>128</v>
      </c>
      <c r="AU124" s="227" t="s">
        <v>81</v>
      </c>
      <c r="AY124" s="15" t="s">
        <v>127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79</v>
      </c>
      <c r="BK124" s="228">
        <f>ROUND(I124*H124,2)</f>
        <v>0</v>
      </c>
      <c r="BL124" s="15" t="s">
        <v>133</v>
      </c>
      <c r="BM124" s="227" t="s">
        <v>334</v>
      </c>
    </row>
    <row r="125" s="2" customFormat="1" ht="21.75" customHeight="1">
      <c r="A125" s="36"/>
      <c r="B125" s="37"/>
      <c r="C125" s="216" t="s">
        <v>335</v>
      </c>
      <c r="D125" s="216" t="s">
        <v>128</v>
      </c>
      <c r="E125" s="217" t="s">
        <v>336</v>
      </c>
      <c r="F125" s="218" t="s">
        <v>337</v>
      </c>
      <c r="G125" s="219" t="s">
        <v>261</v>
      </c>
      <c r="H125" s="220">
        <v>90</v>
      </c>
      <c r="I125" s="221"/>
      <c r="J125" s="222">
        <f>ROUND(I125*H125,2)</f>
        <v>0</v>
      </c>
      <c r="K125" s="218" t="s">
        <v>262</v>
      </c>
      <c r="L125" s="42"/>
      <c r="M125" s="223" t="s">
        <v>19</v>
      </c>
      <c r="N125" s="224" t="s">
        <v>43</v>
      </c>
      <c r="O125" s="8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133</v>
      </c>
      <c r="AT125" s="227" t="s">
        <v>128</v>
      </c>
      <c r="AU125" s="227" t="s">
        <v>81</v>
      </c>
      <c r="AY125" s="15" t="s">
        <v>127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79</v>
      </c>
      <c r="BK125" s="228">
        <f>ROUND(I125*H125,2)</f>
        <v>0</v>
      </c>
      <c r="BL125" s="15" t="s">
        <v>133</v>
      </c>
      <c r="BM125" s="227" t="s">
        <v>338</v>
      </c>
    </row>
    <row r="126" s="2" customFormat="1" ht="21.75" customHeight="1">
      <c r="A126" s="36"/>
      <c r="B126" s="37"/>
      <c r="C126" s="216" t="s">
        <v>339</v>
      </c>
      <c r="D126" s="216" t="s">
        <v>128</v>
      </c>
      <c r="E126" s="217" t="s">
        <v>340</v>
      </c>
      <c r="F126" s="218" t="s">
        <v>341</v>
      </c>
      <c r="G126" s="219" t="s">
        <v>261</v>
      </c>
      <c r="H126" s="220">
        <v>4410</v>
      </c>
      <c r="I126" s="221"/>
      <c r="J126" s="222">
        <f>ROUND(I126*H126,2)</f>
        <v>0</v>
      </c>
      <c r="K126" s="218" t="s">
        <v>262</v>
      </c>
      <c r="L126" s="42"/>
      <c r="M126" s="223" t="s">
        <v>19</v>
      </c>
      <c r="N126" s="224" t="s">
        <v>43</v>
      </c>
      <c r="O126" s="82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133</v>
      </c>
      <c r="AT126" s="227" t="s">
        <v>128</v>
      </c>
      <c r="AU126" s="227" t="s">
        <v>81</v>
      </c>
      <c r="AY126" s="15" t="s">
        <v>127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79</v>
      </c>
      <c r="BK126" s="228">
        <f>ROUND(I126*H126,2)</f>
        <v>0</v>
      </c>
      <c r="BL126" s="15" t="s">
        <v>133</v>
      </c>
      <c r="BM126" s="227" t="s">
        <v>342</v>
      </c>
    </row>
    <row r="127" s="2" customFormat="1" ht="21.75" customHeight="1">
      <c r="A127" s="36"/>
      <c r="B127" s="37"/>
      <c r="C127" s="216" t="s">
        <v>343</v>
      </c>
      <c r="D127" s="216" t="s">
        <v>128</v>
      </c>
      <c r="E127" s="217" t="s">
        <v>344</v>
      </c>
      <c r="F127" s="218" t="s">
        <v>345</v>
      </c>
      <c r="G127" s="219" t="s">
        <v>261</v>
      </c>
      <c r="H127" s="220">
        <v>90</v>
      </c>
      <c r="I127" s="221"/>
      <c r="J127" s="222">
        <f>ROUND(I127*H127,2)</f>
        <v>0</v>
      </c>
      <c r="K127" s="218" t="s">
        <v>262</v>
      </c>
      <c r="L127" s="42"/>
      <c r="M127" s="223" t="s">
        <v>19</v>
      </c>
      <c r="N127" s="224" t="s">
        <v>43</v>
      </c>
      <c r="O127" s="82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133</v>
      </c>
      <c r="AT127" s="227" t="s">
        <v>128</v>
      </c>
      <c r="AU127" s="227" t="s">
        <v>81</v>
      </c>
      <c r="AY127" s="15" t="s">
        <v>127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79</v>
      </c>
      <c r="BK127" s="228">
        <f>ROUND(I127*H127,2)</f>
        <v>0</v>
      </c>
      <c r="BL127" s="15" t="s">
        <v>133</v>
      </c>
      <c r="BM127" s="227" t="s">
        <v>346</v>
      </c>
    </row>
    <row r="128" s="2" customFormat="1" ht="21.75" customHeight="1">
      <c r="A128" s="36"/>
      <c r="B128" s="37"/>
      <c r="C128" s="216" t="s">
        <v>347</v>
      </c>
      <c r="D128" s="216" t="s">
        <v>128</v>
      </c>
      <c r="E128" s="217" t="s">
        <v>348</v>
      </c>
      <c r="F128" s="218" t="s">
        <v>349</v>
      </c>
      <c r="G128" s="219" t="s">
        <v>300</v>
      </c>
      <c r="H128" s="220">
        <v>292.5</v>
      </c>
      <c r="I128" s="221"/>
      <c r="J128" s="222">
        <f>ROUND(I128*H128,2)</f>
        <v>0</v>
      </c>
      <c r="K128" s="218" t="s">
        <v>262</v>
      </c>
      <c r="L128" s="42"/>
      <c r="M128" s="223" t="s">
        <v>19</v>
      </c>
      <c r="N128" s="224" t="s">
        <v>43</v>
      </c>
      <c r="O128" s="8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133</v>
      </c>
      <c r="AT128" s="227" t="s">
        <v>128</v>
      </c>
      <c r="AU128" s="227" t="s">
        <v>81</v>
      </c>
      <c r="AY128" s="15" t="s">
        <v>127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79</v>
      </c>
      <c r="BK128" s="228">
        <f>ROUND(I128*H128,2)</f>
        <v>0</v>
      </c>
      <c r="BL128" s="15" t="s">
        <v>133</v>
      </c>
      <c r="BM128" s="227" t="s">
        <v>350</v>
      </c>
    </row>
    <row r="129" s="2" customFormat="1" ht="21.75" customHeight="1">
      <c r="A129" s="36"/>
      <c r="B129" s="37"/>
      <c r="C129" s="216" t="s">
        <v>351</v>
      </c>
      <c r="D129" s="216" t="s">
        <v>128</v>
      </c>
      <c r="E129" s="217" t="s">
        <v>352</v>
      </c>
      <c r="F129" s="218" t="s">
        <v>353</v>
      </c>
      <c r="G129" s="219" t="s">
        <v>300</v>
      </c>
      <c r="H129" s="220">
        <v>14332.5</v>
      </c>
      <c r="I129" s="221"/>
      <c r="J129" s="222">
        <f>ROUND(I129*H129,2)</f>
        <v>0</v>
      </c>
      <c r="K129" s="218" t="s">
        <v>262</v>
      </c>
      <c r="L129" s="42"/>
      <c r="M129" s="223" t="s">
        <v>19</v>
      </c>
      <c r="N129" s="224" t="s">
        <v>43</v>
      </c>
      <c r="O129" s="82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133</v>
      </c>
      <c r="AT129" s="227" t="s">
        <v>128</v>
      </c>
      <c r="AU129" s="227" t="s">
        <v>81</v>
      </c>
      <c r="AY129" s="15" t="s">
        <v>127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79</v>
      </c>
      <c r="BK129" s="228">
        <f>ROUND(I129*H129,2)</f>
        <v>0</v>
      </c>
      <c r="BL129" s="15" t="s">
        <v>133</v>
      </c>
      <c r="BM129" s="227" t="s">
        <v>354</v>
      </c>
    </row>
    <row r="130" s="2" customFormat="1" ht="21.75" customHeight="1">
      <c r="A130" s="36"/>
      <c r="B130" s="37"/>
      <c r="C130" s="216" t="s">
        <v>355</v>
      </c>
      <c r="D130" s="216" t="s">
        <v>128</v>
      </c>
      <c r="E130" s="217" t="s">
        <v>356</v>
      </c>
      <c r="F130" s="218" t="s">
        <v>357</v>
      </c>
      <c r="G130" s="219" t="s">
        <v>300</v>
      </c>
      <c r="H130" s="220">
        <v>292.5</v>
      </c>
      <c r="I130" s="221"/>
      <c r="J130" s="222">
        <f>ROUND(I130*H130,2)</f>
        <v>0</v>
      </c>
      <c r="K130" s="218" t="s">
        <v>262</v>
      </c>
      <c r="L130" s="42"/>
      <c r="M130" s="223" t="s">
        <v>19</v>
      </c>
      <c r="N130" s="224" t="s">
        <v>43</v>
      </c>
      <c r="O130" s="82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133</v>
      </c>
      <c r="AT130" s="227" t="s">
        <v>128</v>
      </c>
      <c r="AU130" s="227" t="s">
        <v>81</v>
      </c>
      <c r="AY130" s="15" t="s">
        <v>127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79</v>
      </c>
      <c r="BK130" s="228">
        <f>ROUND(I130*H130,2)</f>
        <v>0</v>
      </c>
      <c r="BL130" s="15" t="s">
        <v>133</v>
      </c>
      <c r="BM130" s="227" t="s">
        <v>358</v>
      </c>
    </row>
    <row r="131" s="2" customFormat="1" ht="16.5" customHeight="1">
      <c r="A131" s="36"/>
      <c r="B131" s="37"/>
      <c r="C131" s="216" t="s">
        <v>359</v>
      </c>
      <c r="D131" s="216" t="s">
        <v>128</v>
      </c>
      <c r="E131" s="217" t="s">
        <v>360</v>
      </c>
      <c r="F131" s="218" t="s">
        <v>361</v>
      </c>
      <c r="G131" s="219" t="s">
        <v>261</v>
      </c>
      <c r="H131" s="220">
        <v>155</v>
      </c>
      <c r="I131" s="221"/>
      <c r="J131" s="222">
        <f>ROUND(I131*H131,2)</f>
        <v>0</v>
      </c>
      <c r="K131" s="218" t="s">
        <v>262</v>
      </c>
      <c r="L131" s="42"/>
      <c r="M131" s="223" t="s">
        <v>19</v>
      </c>
      <c r="N131" s="224" t="s">
        <v>43</v>
      </c>
      <c r="O131" s="82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133</v>
      </c>
      <c r="AT131" s="227" t="s">
        <v>128</v>
      </c>
      <c r="AU131" s="227" t="s">
        <v>81</v>
      </c>
      <c r="AY131" s="15" t="s">
        <v>127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79</v>
      </c>
      <c r="BK131" s="228">
        <f>ROUND(I131*H131,2)</f>
        <v>0</v>
      </c>
      <c r="BL131" s="15" t="s">
        <v>133</v>
      </c>
      <c r="BM131" s="227" t="s">
        <v>362</v>
      </c>
    </row>
    <row r="132" s="2" customFormat="1" ht="16.5" customHeight="1">
      <c r="A132" s="36"/>
      <c r="B132" s="37"/>
      <c r="C132" s="216" t="s">
        <v>363</v>
      </c>
      <c r="D132" s="216" t="s">
        <v>128</v>
      </c>
      <c r="E132" s="217" t="s">
        <v>364</v>
      </c>
      <c r="F132" s="218" t="s">
        <v>365</v>
      </c>
      <c r="G132" s="219" t="s">
        <v>261</v>
      </c>
      <c r="H132" s="220">
        <v>7595</v>
      </c>
      <c r="I132" s="221"/>
      <c r="J132" s="222">
        <f>ROUND(I132*H132,2)</f>
        <v>0</v>
      </c>
      <c r="K132" s="218" t="s">
        <v>262</v>
      </c>
      <c r="L132" s="42"/>
      <c r="M132" s="223" t="s">
        <v>19</v>
      </c>
      <c r="N132" s="224" t="s">
        <v>43</v>
      </c>
      <c r="O132" s="82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133</v>
      </c>
      <c r="AT132" s="227" t="s">
        <v>128</v>
      </c>
      <c r="AU132" s="227" t="s">
        <v>81</v>
      </c>
      <c r="AY132" s="15" t="s">
        <v>127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79</v>
      </c>
      <c r="BK132" s="228">
        <f>ROUND(I132*H132,2)</f>
        <v>0</v>
      </c>
      <c r="BL132" s="15" t="s">
        <v>133</v>
      </c>
      <c r="BM132" s="227" t="s">
        <v>366</v>
      </c>
    </row>
    <row r="133" s="2" customFormat="1" ht="16.5" customHeight="1">
      <c r="A133" s="36"/>
      <c r="B133" s="37"/>
      <c r="C133" s="216" t="s">
        <v>367</v>
      </c>
      <c r="D133" s="216" t="s">
        <v>128</v>
      </c>
      <c r="E133" s="217" t="s">
        <v>368</v>
      </c>
      <c r="F133" s="218" t="s">
        <v>369</v>
      </c>
      <c r="G133" s="219" t="s">
        <v>261</v>
      </c>
      <c r="H133" s="220">
        <v>155</v>
      </c>
      <c r="I133" s="221"/>
      <c r="J133" s="222">
        <f>ROUND(I133*H133,2)</f>
        <v>0</v>
      </c>
      <c r="K133" s="218" t="s">
        <v>262</v>
      </c>
      <c r="L133" s="42"/>
      <c r="M133" s="223" t="s">
        <v>19</v>
      </c>
      <c r="N133" s="224" t="s">
        <v>43</v>
      </c>
      <c r="O133" s="82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133</v>
      </c>
      <c r="AT133" s="227" t="s">
        <v>128</v>
      </c>
      <c r="AU133" s="227" t="s">
        <v>81</v>
      </c>
      <c r="AY133" s="15" t="s">
        <v>127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79</v>
      </c>
      <c r="BK133" s="228">
        <f>ROUND(I133*H133,2)</f>
        <v>0</v>
      </c>
      <c r="BL133" s="15" t="s">
        <v>133</v>
      </c>
      <c r="BM133" s="227" t="s">
        <v>370</v>
      </c>
    </row>
    <row r="134" s="2" customFormat="1" ht="21.75" customHeight="1">
      <c r="A134" s="36"/>
      <c r="B134" s="37"/>
      <c r="C134" s="216" t="s">
        <v>371</v>
      </c>
      <c r="D134" s="216" t="s">
        <v>128</v>
      </c>
      <c r="E134" s="217" t="s">
        <v>372</v>
      </c>
      <c r="F134" s="218" t="s">
        <v>373</v>
      </c>
      <c r="G134" s="219" t="s">
        <v>156</v>
      </c>
      <c r="H134" s="220">
        <v>4</v>
      </c>
      <c r="I134" s="221"/>
      <c r="J134" s="222">
        <f>ROUND(I134*H134,2)</f>
        <v>0</v>
      </c>
      <c r="K134" s="218" t="s">
        <v>262</v>
      </c>
      <c r="L134" s="42"/>
      <c r="M134" s="223" t="s">
        <v>19</v>
      </c>
      <c r="N134" s="224" t="s">
        <v>43</v>
      </c>
      <c r="O134" s="82"/>
      <c r="P134" s="225">
        <f>O134*H134</f>
        <v>0</v>
      </c>
      <c r="Q134" s="225">
        <v>0.00067000000000000002</v>
      </c>
      <c r="R134" s="225">
        <f>Q134*H134</f>
        <v>0.0026800000000000001</v>
      </c>
      <c r="S134" s="225">
        <v>0.031</v>
      </c>
      <c r="T134" s="226">
        <f>S134*H134</f>
        <v>0.124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133</v>
      </c>
      <c r="AT134" s="227" t="s">
        <v>128</v>
      </c>
      <c r="AU134" s="227" t="s">
        <v>81</v>
      </c>
      <c r="AY134" s="15" t="s">
        <v>127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79</v>
      </c>
      <c r="BK134" s="228">
        <f>ROUND(I134*H134,2)</f>
        <v>0</v>
      </c>
      <c r="BL134" s="15" t="s">
        <v>133</v>
      </c>
      <c r="BM134" s="227" t="s">
        <v>374</v>
      </c>
    </row>
    <row r="135" s="2" customFormat="1" ht="16.5" customHeight="1">
      <c r="A135" s="36"/>
      <c r="B135" s="37"/>
      <c r="C135" s="216" t="s">
        <v>375</v>
      </c>
      <c r="D135" s="216" t="s">
        <v>128</v>
      </c>
      <c r="E135" s="217" t="s">
        <v>376</v>
      </c>
      <c r="F135" s="218" t="s">
        <v>377</v>
      </c>
      <c r="G135" s="219" t="s">
        <v>261</v>
      </c>
      <c r="H135" s="220">
        <v>30</v>
      </c>
      <c r="I135" s="221"/>
      <c r="J135" s="222">
        <f>ROUND(I135*H135,2)</f>
        <v>0</v>
      </c>
      <c r="K135" s="218" t="s">
        <v>262</v>
      </c>
      <c r="L135" s="42"/>
      <c r="M135" s="223" t="s">
        <v>19</v>
      </c>
      <c r="N135" s="224" t="s">
        <v>43</v>
      </c>
      <c r="O135" s="82"/>
      <c r="P135" s="225">
        <f>O135*H135</f>
        <v>0</v>
      </c>
      <c r="Q135" s="225">
        <v>0</v>
      </c>
      <c r="R135" s="225">
        <f>Q135*H135</f>
        <v>0</v>
      </c>
      <c r="S135" s="225">
        <v>0.11</v>
      </c>
      <c r="T135" s="226">
        <f>S135*H135</f>
        <v>3.2999999999999998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133</v>
      </c>
      <c r="AT135" s="227" t="s">
        <v>128</v>
      </c>
      <c r="AU135" s="227" t="s">
        <v>81</v>
      </c>
      <c r="AY135" s="15" t="s">
        <v>127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79</v>
      </c>
      <c r="BK135" s="228">
        <f>ROUND(I135*H135,2)</f>
        <v>0</v>
      </c>
      <c r="BL135" s="15" t="s">
        <v>133</v>
      </c>
      <c r="BM135" s="227" t="s">
        <v>378</v>
      </c>
    </row>
    <row r="136" s="2" customFormat="1" ht="16.5" customHeight="1">
      <c r="A136" s="36"/>
      <c r="B136" s="37"/>
      <c r="C136" s="216" t="s">
        <v>379</v>
      </c>
      <c r="D136" s="216" t="s">
        <v>128</v>
      </c>
      <c r="E136" s="217" t="s">
        <v>380</v>
      </c>
      <c r="F136" s="218" t="s">
        <v>381</v>
      </c>
      <c r="G136" s="219" t="s">
        <v>261</v>
      </c>
      <c r="H136" s="220">
        <v>223</v>
      </c>
      <c r="I136" s="221"/>
      <c r="J136" s="222">
        <f>ROUND(I136*H136,2)</f>
        <v>0</v>
      </c>
      <c r="K136" s="218" t="s">
        <v>262</v>
      </c>
      <c r="L136" s="42"/>
      <c r="M136" s="223" t="s">
        <v>19</v>
      </c>
      <c r="N136" s="224" t="s">
        <v>43</v>
      </c>
      <c r="O136" s="82"/>
      <c r="P136" s="225">
        <f>O136*H136</f>
        <v>0</v>
      </c>
      <c r="Q136" s="225">
        <v>0</v>
      </c>
      <c r="R136" s="225">
        <f>Q136*H136</f>
        <v>0</v>
      </c>
      <c r="S136" s="225">
        <v>0.074999999999999997</v>
      </c>
      <c r="T136" s="226">
        <f>S136*H136</f>
        <v>16.724999999999998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133</v>
      </c>
      <c r="AT136" s="227" t="s">
        <v>128</v>
      </c>
      <c r="AU136" s="227" t="s">
        <v>81</v>
      </c>
      <c r="AY136" s="15" t="s">
        <v>127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79</v>
      </c>
      <c r="BK136" s="228">
        <f>ROUND(I136*H136,2)</f>
        <v>0</v>
      </c>
      <c r="BL136" s="15" t="s">
        <v>133</v>
      </c>
      <c r="BM136" s="227" t="s">
        <v>382</v>
      </c>
    </row>
    <row r="137" s="2" customFormat="1" ht="16.5" customHeight="1">
      <c r="A137" s="36"/>
      <c r="B137" s="37"/>
      <c r="C137" s="216" t="s">
        <v>383</v>
      </c>
      <c r="D137" s="216" t="s">
        <v>128</v>
      </c>
      <c r="E137" s="217" t="s">
        <v>384</v>
      </c>
      <c r="F137" s="218" t="s">
        <v>385</v>
      </c>
      <c r="G137" s="219" t="s">
        <v>261</v>
      </c>
      <c r="H137" s="220">
        <v>15</v>
      </c>
      <c r="I137" s="221"/>
      <c r="J137" s="222">
        <f>ROUND(I137*H137,2)</f>
        <v>0</v>
      </c>
      <c r="K137" s="218" t="s">
        <v>262</v>
      </c>
      <c r="L137" s="42"/>
      <c r="M137" s="223" t="s">
        <v>19</v>
      </c>
      <c r="N137" s="224" t="s">
        <v>43</v>
      </c>
      <c r="O137" s="82"/>
      <c r="P137" s="225">
        <f>O137*H137</f>
        <v>0</v>
      </c>
      <c r="Q137" s="225">
        <v>0.038850000000000003</v>
      </c>
      <c r="R137" s="225">
        <f>Q137*H137</f>
        <v>0.58274999999999999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133</v>
      </c>
      <c r="AT137" s="227" t="s">
        <v>128</v>
      </c>
      <c r="AU137" s="227" t="s">
        <v>81</v>
      </c>
      <c r="AY137" s="15" t="s">
        <v>127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79</v>
      </c>
      <c r="BK137" s="228">
        <f>ROUND(I137*H137,2)</f>
        <v>0</v>
      </c>
      <c r="BL137" s="15" t="s">
        <v>133</v>
      </c>
      <c r="BM137" s="227" t="s">
        <v>386</v>
      </c>
    </row>
    <row r="138" s="2" customFormat="1" ht="16.5" customHeight="1">
      <c r="A138" s="36"/>
      <c r="B138" s="37"/>
      <c r="C138" s="216" t="s">
        <v>387</v>
      </c>
      <c r="D138" s="216" t="s">
        <v>128</v>
      </c>
      <c r="E138" s="217" t="s">
        <v>388</v>
      </c>
      <c r="F138" s="218" t="s">
        <v>389</v>
      </c>
      <c r="G138" s="219" t="s">
        <v>261</v>
      </c>
      <c r="H138" s="220">
        <v>26.25</v>
      </c>
      <c r="I138" s="221"/>
      <c r="J138" s="222">
        <f>ROUND(I138*H138,2)</f>
        <v>0</v>
      </c>
      <c r="K138" s="218" t="s">
        <v>262</v>
      </c>
      <c r="L138" s="42"/>
      <c r="M138" s="223" t="s">
        <v>19</v>
      </c>
      <c r="N138" s="224" t="s">
        <v>43</v>
      </c>
      <c r="O138" s="82"/>
      <c r="P138" s="225">
        <f>O138*H138</f>
        <v>0</v>
      </c>
      <c r="Q138" s="225">
        <v>0.058279999999999998</v>
      </c>
      <c r="R138" s="225">
        <f>Q138*H138</f>
        <v>1.5298499999999999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133</v>
      </c>
      <c r="AT138" s="227" t="s">
        <v>128</v>
      </c>
      <c r="AU138" s="227" t="s">
        <v>81</v>
      </c>
      <c r="AY138" s="15" t="s">
        <v>127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79</v>
      </c>
      <c r="BK138" s="228">
        <f>ROUND(I138*H138,2)</f>
        <v>0</v>
      </c>
      <c r="BL138" s="15" t="s">
        <v>133</v>
      </c>
      <c r="BM138" s="227" t="s">
        <v>390</v>
      </c>
    </row>
    <row r="139" s="2" customFormat="1" ht="16.5" customHeight="1">
      <c r="A139" s="36"/>
      <c r="B139" s="37"/>
      <c r="C139" s="216" t="s">
        <v>391</v>
      </c>
      <c r="D139" s="216" t="s">
        <v>128</v>
      </c>
      <c r="E139" s="217" t="s">
        <v>392</v>
      </c>
      <c r="F139" s="218" t="s">
        <v>393</v>
      </c>
      <c r="G139" s="219" t="s">
        <v>261</v>
      </c>
      <c r="H139" s="220">
        <v>14.449999999999999</v>
      </c>
      <c r="I139" s="221"/>
      <c r="J139" s="222">
        <f>ROUND(I139*H139,2)</f>
        <v>0</v>
      </c>
      <c r="K139" s="218" t="s">
        <v>262</v>
      </c>
      <c r="L139" s="42"/>
      <c r="M139" s="223" t="s">
        <v>19</v>
      </c>
      <c r="N139" s="224" t="s">
        <v>43</v>
      </c>
      <c r="O139" s="82"/>
      <c r="P139" s="225">
        <f>O139*H139</f>
        <v>0</v>
      </c>
      <c r="Q139" s="225">
        <v>0.099750000000000005</v>
      </c>
      <c r="R139" s="225">
        <f>Q139*H139</f>
        <v>1.4413875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133</v>
      </c>
      <c r="AT139" s="227" t="s">
        <v>128</v>
      </c>
      <c r="AU139" s="227" t="s">
        <v>81</v>
      </c>
      <c r="AY139" s="15" t="s">
        <v>127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79</v>
      </c>
      <c r="BK139" s="228">
        <f>ROUND(I139*H139,2)</f>
        <v>0</v>
      </c>
      <c r="BL139" s="15" t="s">
        <v>133</v>
      </c>
      <c r="BM139" s="227" t="s">
        <v>394</v>
      </c>
    </row>
    <row r="140" s="2" customFormat="1" ht="16.5" customHeight="1">
      <c r="A140" s="36"/>
      <c r="B140" s="37"/>
      <c r="C140" s="216" t="s">
        <v>395</v>
      </c>
      <c r="D140" s="216" t="s">
        <v>128</v>
      </c>
      <c r="E140" s="217" t="s">
        <v>396</v>
      </c>
      <c r="F140" s="218" t="s">
        <v>397</v>
      </c>
      <c r="G140" s="219" t="s">
        <v>261</v>
      </c>
      <c r="H140" s="220">
        <v>3.8500000000000001</v>
      </c>
      <c r="I140" s="221"/>
      <c r="J140" s="222">
        <f>ROUND(I140*H140,2)</f>
        <v>0</v>
      </c>
      <c r="K140" s="218" t="s">
        <v>262</v>
      </c>
      <c r="L140" s="42"/>
      <c r="M140" s="223" t="s">
        <v>19</v>
      </c>
      <c r="N140" s="224" t="s">
        <v>43</v>
      </c>
      <c r="O140" s="82"/>
      <c r="P140" s="225">
        <f>O140*H140</f>
        <v>0</v>
      </c>
      <c r="Q140" s="225">
        <v>0.19950000000000001</v>
      </c>
      <c r="R140" s="225">
        <f>Q140*H140</f>
        <v>0.76807500000000006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133</v>
      </c>
      <c r="AT140" s="227" t="s">
        <v>128</v>
      </c>
      <c r="AU140" s="227" t="s">
        <v>81</v>
      </c>
      <c r="AY140" s="15" t="s">
        <v>127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79</v>
      </c>
      <c r="BK140" s="228">
        <f>ROUND(I140*H140,2)</f>
        <v>0</v>
      </c>
      <c r="BL140" s="15" t="s">
        <v>133</v>
      </c>
      <c r="BM140" s="227" t="s">
        <v>398</v>
      </c>
    </row>
    <row r="141" s="2" customFormat="1" ht="21.75" customHeight="1">
      <c r="A141" s="36"/>
      <c r="B141" s="37"/>
      <c r="C141" s="216" t="s">
        <v>399</v>
      </c>
      <c r="D141" s="216" t="s">
        <v>128</v>
      </c>
      <c r="E141" s="217" t="s">
        <v>400</v>
      </c>
      <c r="F141" s="218" t="s">
        <v>401</v>
      </c>
      <c r="G141" s="219" t="s">
        <v>261</v>
      </c>
      <c r="H141" s="220">
        <v>59.549999999999997</v>
      </c>
      <c r="I141" s="221"/>
      <c r="J141" s="222">
        <f>ROUND(I141*H141,2)</f>
        <v>0</v>
      </c>
      <c r="K141" s="218" t="s">
        <v>262</v>
      </c>
      <c r="L141" s="42"/>
      <c r="M141" s="223" t="s">
        <v>19</v>
      </c>
      <c r="N141" s="224" t="s">
        <v>43</v>
      </c>
      <c r="O141" s="82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133</v>
      </c>
      <c r="AT141" s="227" t="s">
        <v>128</v>
      </c>
      <c r="AU141" s="227" t="s">
        <v>81</v>
      </c>
      <c r="AY141" s="15" t="s">
        <v>127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79</v>
      </c>
      <c r="BK141" s="228">
        <f>ROUND(I141*H141,2)</f>
        <v>0</v>
      </c>
      <c r="BL141" s="15" t="s">
        <v>133</v>
      </c>
      <c r="BM141" s="227" t="s">
        <v>402</v>
      </c>
    </row>
    <row r="142" s="2" customFormat="1" ht="16.5" customHeight="1">
      <c r="A142" s="36"/>
      <c r="B142" s="37"/>
      <c r="C142" s="216" t="s">
        <v>403</v>
      </c>
      <c r="D142" s="216" t="s">
        <v>128</v>
      </c>
      <c r="E142" s="217" t="s">
        <v>404</v>
      </c>
      <c r="F142" s="218" t="s">
        <v>405</v>
      </c>
      <c r="G142" s="219" t="s">
        <v>261</v>
      </c>
      <c r="H142" s="220">
        <v>223</v>
      </c>
      <c r="I142" s="221"/>
      <c r="J142" s="222">
        <f>ROUND(I142*H142,2)</f>
        <v>0</v>
      </c>
      <c r="K142" s="218" t="s">
        <v>262</v>
      </c>
      <c r="L142" s="42"/>
      <c r="M142" s="223" t="s">
        <v>19</v>
      </c>
      <c r="N142" s="224" t="s">
        <v>43</v>
      </c>
      <c r="O142" s="82"/>
      <c r="P142" s="225">
        <f>O142*H142</f>
        <v>0</v>
      </c>
      <c r="Q142" s="225">
        <v>0.0088999999999999999</v>
      </c>
      <c r="R142" s="225">
        <f>Q142*H142</f>
        <v>1.9846999999999999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133</v>
      </c>
      <c r="AT142" s="227" t="s">
        <v>128</v>
      </c>
      <c r="AU142" s="227" t="s">
        <v>81</v>
      </c>
      <c r="AY142" s="15" t="s">
        <v>127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79</v>
      </c>
      <c r="BK142" s="228">
        <f>ROUND(I142*H142,2)</f>
        <v>0</v>
      </c>
      <c r="BL142" s="15" t="s">
        <v>133</v>
      </c>
      <c r="BM142" s="227" t="s">
        <v>406</v>
      </c>
    </row>
    <row r="143" s="2" customFormat="1" ht="16.5" customHeight="1">
      <c r="A143" s="36"/>
      <c r="B143" s="37"/>
      <c r="C143" s="216" t="s">
        <v>407</v>
      </c>
      <c r="D143" s="216" t="s">
        <v>128</v>
      </c>
      <c r="E143" s="217" t="s">
        <v>408</v>
      </c>
      <c r="F143" s="218" t="s">
        <v>409</v>
      </c>
      <c r="G143" s="219" t="s">
        <v>261</v>
      </c>
      <c r="H143" s="220">
        <v>33.450000000000003</v>
      </c>
      <c r="I143" s="221"/>
      <c r="J143" s="222">
        <f>ROUND(I143*H143,2)</f>
        <v>0</v>
      </c>
      <c r="K143" s="218" t="s">
        <v>262</v>
      </c>
      <c r="L143" s="42"/>
      <c r="M143" s="223" t="s">
        <v>19</v>
      </c>
      <c r="N143" s="224" t="s">
        <v>43</v>
      </c>
      <c r="O143" s="82"/>
      <c r="P143" s="225">
        <f>O143*H143</f>
        <v>0</v>
      </c>
      <c r="Q143" s="225">
        <v>0.00098999999999999999</v>
      </c>
      <c r="R143" s="225">
        <f>Q143*H143</f>
        <v>0.033115500000000006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133</v>
      </c>
      <c r="AT143" s="227" t="s">
        <v>128</v>
      </c>
      <c r="AU143" s="227" t="s">
        <v>81</v>
      </c>
      <c r="AY143" s="15" t="s">
        <v>127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79</v>
      </c>
      <c r="BK143" s="228">
        <f>ROUND(I143*H143,2)</f>
        <v>0</v>
      </c>
      <c r="BL143" s="15" t="s">
        <v>133</v>
      </c>
      <c r="BM143" s="227" t="s">
        <v>410</v>
      </c>
    </row>
    <row r="144" s="2" customFormat="1" ht="16.5" customHeight="1">
      <c r="A144" s="36"/>
      <c r="B144" s="37"/>
      <c r="C144" s="216" t="s">
        <v>411</v>
      </c>
      <c r="D144" s="216" t="s">
        <v>128</v>
      </c>
      <c r="E144" s="217" t="s">
        <v>412</v>
      </c>
      <c r="F144" s="218" t="s">
        <v>413</v>
      </c>
      <c r="G144" s="219" t="s">
        <v>261</v>
      </c>
      <c r="H144" s="220">
        <v>33.450000000000003</v>
      </c>
      <c r="I144" s="221"/>
      <c r="J144" s="222">
        <f>ROUND(I144*H144,2)</f>
        <v>0</v>
      </c>
      <c r="K144" s="218" t="s">
        <v>262</v>
      </c>
      <c r="L144" s="42"/>
      <c r="M144" s="223" t="s">
        <v>19</v>
      </c>
      <c r="N144" s="224" t="s">
        <v>43</v>
      </c>
      <c r="O144" s="82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133</v>
      </c>
      <c r="AT144" s="227" t="s">
        <v>128</v>
      </c>
      <c r="AU144" s="227" t="s">
        <v>81</v>
      </c>
      <c r="AY144" s="15" t="s">
        <v>127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79</v>
      </c>
      <c r="BK144" s="228">
        <f>ROUND(I144*H144,2)</f>
        <v>0</v>
      </c>
      <c r="BL144" s="15" t="s">
        <v>133</v>
      </c>
      <c r="BM144" s="227" t="s">
        <v>414</v>
      </c>
    </row>
    <row r="145" s="2" customFormat="1" ht="16.5" customHeight="1">
      <c r="A145" s="36"/>
      <c r="B145" s="37"/>
      <c r="C145" s="216" t="s">
        <v>415</v>
      </c>
      <c r="D145" s="216" t="s">
        <v>128</v>
      </c>
      <c r="E145" s="217" t="s">
        <v>416</v>
      </c>
      <c r="F145" s="218" t="s">
        <v>417</v>
      </c>
      <c r="G145" s="219" t="s">
        <v>261</v>
      </c>
      <c r="H145" s="220">
        <v>223</v>
      </c>
      <c r="I145" s="221"/>
      <c r="J145" s="222">
        <f>ROUND(I145*H145,2)</f>
        <v>0</v>
      </c>
      <c r="K145" s="218" t="s">
        <v>262</v>
      </c>
      <c r="L145" s="42"/>
      <c r="M145" s="223" t="s">
        <v>19</v>
      </c>
      <c r="N145" s="224" t="s">
        <v>43</v>
      </c>
      <c r="O145" s="82"/>
      <c r="P145" s="225">
        <f>O145*H145</f>
        <v>0</v>
      </c>
      <c r="Q145" s="225">
        <v>0.00116</v>
      </c>
      <c r="R145" s="225">
        <f>Q145*H145</f>
        <v>0.25868000000000002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133</v>
      </c>
      <c r="AT145" s="227" t="s">
        <v>128</v>
      </c>
      <c r="AU145" s="227" t="s">
        <v>81</v>
      </c>
      <c r="AY145" s="15" t="s">
        <v>127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79</v>
      </c>
      <c r="BK145" s="228">
        <f>ROUND(I145*H145,2)</f>
        <v>0</v>
      </c>
      <c r="BL145" s="15" t="s">
        <v>133</v>
      </c>
      <c r="BM145" s="227" t="s">
        <v>418</v>
      </c>
    </row>
    <row r="146" s="2" customFormat="1" ht="33" customHeight="1">
      <c r="A146" s="36"/>
      <c r="B146" s="37"/>
      <c r="C146" s="216" t="s">
        <v>419</v>
      </c>
      <c r="D146" s="216" t="s">
        <v>128</v>
      </c>
      <c r="E146" s="217" t="s">
        <v>420</v>
      </c>
      <c r="F146" s="218" t="s">
        <v>421</v>
      </c>
      <c r="G146" s="219" t="s">
        <v>156</v>
      </c>
      <c r="H146" s="220">
        <v>20</v>
      </c>
      <c r="I146" s="221"/>
      <c r="J146" s="222">
        <f>ROUND(I146*H146,2)</f>
        <v>0</v>
      </c>
      <c r="K146" s="218" t="s">
        <v>262</v>
      </c>
      <c r="L146" s="42"/>
      <c r="M146" s="223" t="s">
        <v>19</v>
      </c>
      <c r="N146" s="224" t="s">
        <v>43</v>
      </c>
      <c r="O146" s="82"/>
      <c r="P146" s="225">
        <f>O146*H146</f>
        <v>0</v>
      </c>
      <c r="Q146" s="225">
        <v>0.0042100000000000002</v>
      </c>
      <c r="R146" s="225">
        <f>Q146*H146</f>
        <v>0.084199999999999997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133</v>
      </c>
      <c r="AT146" s="227" t="s">
        <v>128</v>
      </c>
      <c r="AU146" s="227" t="s">
        <v>81</v>
      </c>
      <c r="AY146" s="15" t="s">
        <v>127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79</v>
      </c>
      <c r="BK146" s="228">
        <f>ROUND(I146*H146,2)</f>
        <v>0</v>
      </c>
      <c r="BL146" s="15" t="s">
        <v>133</v>
      </c>
      <c r="BM146" s="227" t="s">
        <v>422</v>
      </c>
    </row>
    <row r="147" s="2" customFormat="1" ht="33" customHeight="1">
      <c r="A147" s="36"/>
      <c r="B147" s="37"/>
      <c r="C147" s="216" t="s">
        <v>423</v>
      </c>
      <c r="D147" s="216" t="s">
        <v>128</v>
      </c>
      <c r="E147" s="217" t="s">
        <v>424</v>
      </c>
      <c r="F147" s="218" t="s">
        <v>425</v>
      </c>
      <c r="G147" s="219" t="s">
        <v>156</v>
      </c>
      <c r="H147" s="220">
        <v>60</v>
      </c>
      <c r="I147" s="221"/>
      <c r="J147" s="222">
        <f>ROUND(I147*H147,2)</f>
        <v>0</v>
      </c>
      <c r="K147" s="218" t="s">
        <v>262</v>
      </c>
      <c r="L147" s="42"/>
      <c r="M147" s="223" t="s">
        <v>19</v>
      </c>
      <c r="N147" s="224" t="s">
        <v>43</v>
      </c>
      <c r="O147" s="82"/>
      <c r="P147" s="225">
        <f>O147*H147</f>
        <v>0</v>
      </c>
      <c r="Q147" s="225">
        <v>0.0063899999999999998</v>
      </c>
      <c r="R147" s="225">
        <f>Q147*H147</f>
        <v>0.38339999999999996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133</v>
      </c>
      <c r="AT147" s="227" t="s">
        <v>128</v>
      </c>
      <c r="AU147" s="227" t="s">
        <v>81</v>
      </c>
      <c r="AY147" s="15" t="s">
        <v>127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79</v>
      </c>
      <c r="BK147" s="228">
        <f>ROUND(I147*H147,2)</f>
        <v>0</v>
      </c>
      <c r="BL147" s="15" t="s">
        <v>133</v>
      </c>
      <c r="BM147" s="227" t="s">
        <v>426</v>
      </c>
    </row>
    <row r="148" s="2" customFormat="1" ht="16.5" customHeight="1">
      <c r="A148" s="36"/>
      <c r="B148" s="37"/>
      <c r="C148" s="216" t="s">
        <v>427</v>
      </c>
      <c r="D148" s="216" t="s">
        <v>128</v>
      </c>
      <c r="E148" s="217" t="s">
        <v>428</v>
      </c>
      <c r="F148" s="218" t="s">
        <v>429</v>
      </c>
      <c r="G148" s="219" t="s">
        <v>261</v>
      </c>
      <c r="H148" s="220">
        <v>3.8500000000000001</v>
      </c>
      <c r="I148" s="221"/>
      <c r="J148" s="222">
        <f>ROUND(I148*H148,2)</f>
        <v>0</v>
      </c>
      <c r="K148" s="218" t="s">
        <v>262</v>
      </c>
      <c r="L148" s="42"/>
      <c r="M148" s="223" t="s">
        <v>19</v>
      </c>
      <c r="N148" s="224" t="s">
        <v>43</v>
      </c>
      <c r="O148" s="82"/>
      <c r="P148" s="225">
        <f>O148*H148</f>
        <v>0</v>
      </c>
      <c r="Q148" s="225">
        <v>0.0025699999999999998</v>
      </c>
      <c r="R148" s="225">
        <f>Q148*H148</f>
        <v>0.0098944999999999988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133</v>
      </c>
      <c r="AT148" s="227" t="s">
        <v>128</v>
      </c>
      <c r="AU148" s="227" t="s">
        <v>81</v>
      </c>
      <c r="AY148" s="15" t="s">
        <v>127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79</v>
      </c>
      <c r="BK148" s="228">
        <f>ROUND(I148*H148,2)</f>
        <v>0</v>
      </c>
      <c r="BL148" s="15" t="s">
        <v>133</v>
      </c>
      <c r="BM148" s="227" t="s">
        <v>430</v>
      </c>
    </row>
    <row r="149" s="2" customFormat="1" ht="21.75" customHeight="1">
      <c r="A149" s="36"/>
      <c r="B149" s="37"/>
      <c r="C149" s="216" t="s">
        <v>431</v>
      </c>
      <c r="D149" s="216" t="s">
        <v>128</v>
      </c>
      <c r="E149" s="217" t="s">
        <v>432</v>
      </c>
      <c r="F149" s="218" t="s">
        <v>433</v>
      </c>
      <c r="G149" s="219" t="s">
        <v>144</v>
      </c>
      <c r="H149" s="220">
        <v>45.600000000000001</v>
      </c>
      <c r="I149" s="221"/>
      <c r="J149" s="222">
        <f>ROUND(I149*H149,2)</f>
        <v>0</v>
      </c>
      <c r="K149" s="218" t="s">
        <v>262</v>
      </c>
      <c r="L149" s="42"/>
      <c r="M149" s="223" t="s">
        <v>19</v>
      </c>
      <c r="N149" s="224" t="s">
        <v>43</v>
      </c>
      <c r="O149" s="82"/>
      <c r="P149" s="225">
        <f>O149*H149</f>
        <v>0</v>
      </c>
      <c r="Q149" s="225">
        <v>0.00068999999999999997</v>
      </c>
      <c r="R149" s="225">
        <f>Q149*H149</f>
        <v>0.031463999999999999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133</v>
      </c>
      <c r="AT149" s="227" t="s">
        <v>128</v>
      </c>
      <c r="AU149" s="227" t="s">
        <v>81</v>
      </c>
      <c r="AY149" s="15" t="s">
        <v>127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79</v>
      </c>
      <c r="BK149" s="228">
        <f>ROUND(I149*H149,2)</f>
        <v>0</v>
      </c>
      <c r="BL149" s="15" t="s">
        <v>133</v>
      </c>
      <c r="BM149" s="227" t="s">
        <v>434</v>
      </c>
    </row>
    <row r="150" s="11" customFormat="1" ht="22.8" customHeight="1">
      <c r="A150" s="11"/>
      <c r="B150" s="202"/>
      <c r="C150" s="203"/>
      <c r="D150" s="204" t="s">
        <v>71</v>
      </c>
      <c r="E150" s="254" t="s">
        <v>435</v>
      </c>
      <c r="F150" s="254" t="s">
        <v>436</v>
      </c>
      <c r="G150" s="203"/>
      <c r="H150" s="203"/>
      <c r="I150" s="206"/>
      <c r="J150" s="255">
        <f>BK150</f>
        <v>0</v>
      </c>
      <c r="K150" s="203"/>
      <c r="L150" s="208"/>
      <c r="M150" s="209"/>
      <c r="N150" s="210"/>
      <c r="O150" s="210"/>
      <c r="P150" s="211">
        <f>SUM(P151:P156)</f>
        <v>0</v>
      </c>
      <c r="Q150" s="210"/>
      <c r="R150" s="211">
        <f>SUM(R151:R156)</f>
        <v>0</v>
      </c>
      <c r="S150" s="210"/>
      <c r="T150" s="212">
        <f>SUM(T151:T156)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3" t="s">
        <v>79</v>
      </c>
      <c r="AT150" s="214" t="s">
        <v>71</v>
      </c>
      <c r="AU150" s="214" t="s">
        <v>79</v>
      </c>
      <c r="AY150" s="213" t="s">
        <v>127</v>
      </c>
      <c r="BK150" s="215">
        <f>SUM(BK151:BK156)</f>
        <v>0</v>
      </c>
    </row>
    <row r="151" s="2" customFormat="1" ht="21.75" customHeight="1">
      <c r="A151" s="36"/>
      <c r="B151" s="37"/>
      <c r="C151" s="216" t="s">
        <v>437</v>
      </c>
      <c r="D151" s="216" t="s">
        <v>128</v>
      </c>
      <c r="E151" s="217" t="s">
        <v>438</v>
      </c>
      <c r="F151" s="218" t="s">
        <v>439</v>
      </c>
      <c r="G151" s="219" t="s">
        <v>196</v>
      </c>
      <c r="H151" s="220">
        <v>10</v>
      </c>
      <c r="I151" s="221"/>
      <c r="J151" s="222">
        <f>ROUND(I151*H151,2)</f>
        <v>0</v>
      </c>
      <c r="K151" s="218" t="s">
        <v>262</v>
      </c>
      <c r="L151" s="42"/>
      <c r="M151" s="223" t="s">
        <v>19</v>
      </c>
      <c r="N151" s="224" t="s">
        <v>43</v>
      </c>
      <c r="O151" s="82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133</v>
      </c>
      <c r="AT151" s="227" t="s">
        <v>128</v>
      </c>
      <c r="AU151" s="227" t="s">
        <v>81</v>
      </c>
      <c r="AY151" s="15" t="s">
        <v>127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79</v>
      </c>
      <c r="BK151" s="228">
        <f>ROUND(I151*H151,2)</f>
        <v>0</v>
      </c>
      <c r="BL151" s="15" t="s">
        <v>133</v>
      </c>
      <c r="BM151" s="227" t="s">
        <v>440</v>
      </c>
    </row>
    <row r="152" s="2" customFormat="1" ht="21.75" customHeight="1">
      <c r="A152" s="36"/>
      <c r="B152" s="37"/>
      <c r="C152" s="216" t="s">
        <v>441</v>
      </c>
      <c r="D152" s="216" t="s">
        <v>128</v>
      </c>
      <c r="E152" s="217" t="s">
        <v>442</v>
      </c>
      <c r="F152" s="218" t="s">
        <v>443</v>
      </c>
      <c r="G152" s="219" t="s">
        <v>196</v>
      </c>
      <c r="H152" s="220">
        <v>18.66</v>
      </c>
      <c r="I152" s="221"/>
      <c r="J152" s="222">
        <f>ROUND(I152*H152,2)</f>
        <v>0</v>
      </c>
      <c r="K152" s="218" t="s">
        <v>262</v>
      </c>
      <c r="L152" s="42"/>
      <c r="M152" s="223" t="s">
        <v>19</v>
      </c>
      <c r="N152" s="224" t="s">
        <v>43</v>
      </c>
      <c r="O152" s="82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133</v>
      </c>
      <c r="AT152" s="227" t="s">
        <v>128</v>
      </c>
      <c r="AU152" s="227" t="s">
        <v>81</v>
      </c>
      <c r="AY152" s="15" t="s">
        <v>127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79</v>
      </c>
      <c r="BK152" s="228">
        <f>ROUND(I152*H152,2)</f>
        <v>0</v>
      </c>
      <c r="BL152" s="15" t="s">
        <v>133</v>
      </c>
      <c r="BM152" s="227" t="s">
        <v>444</v>
      </c>
    </row>
    <row r="153" s="2" customFormat="1" ht="16.5" customHeight="1">
      <c r="A153" s="36"/>
      <c r="B153" s="37"/>
      <c r="C153" s="216" t="s">
        <v>445</v>
      </c>
      <c r="D153" s="216" t="s">
        <v>128</v>
      </c>
      <c r="E153" s="217" t="s">
        <v>446</v>
      </c>
      <c r="F153" s="218" t="s">
        <v>447</v>
      </c>
      <c r="G153" s="219" t="s">
        <v>196</v>
      </c>
      <c r="H153" s="220">
        <v>10</v>
      </c>
      <c r="I153" s="221"/>
      <c r="J153" s="222">
        <f>ROUND(I153*H153,2)</f>
        <v>0</v>
      </c>
      <c r="K153" s="218" t="s">
        <v>262</v>
      </c>
      <c r="L153" s="42"/>
      <c r="M153" s="223" t="s">
        <v>19</v>
      </c>
      <c r="N153" s="224" t="s">
        <v>43</v>
      </c>
      <c r="O153" s="82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133</v>
      </c>
      <c r="AT153" s="227" t="s">
        <v>128</v>
      </c>
      <c r="AU153" s="227" t="s">
        <v>81</v>
      </c>
      <c r="AY153" s="15" t="s">
        <v>127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79</v>
      </c>
      <c r="BK153" s="228">
        <f>ROUND(I153*H153,2)</f>
        <v>0</v>
      </c>
      <c r="BL153" s="15" t="s">
        <v>133</v>
      </c>
      <c r="BM153" s="227" t="s">
        <v>448</v>
      </c>
    </row>
    <row r="154" s="2" customFormat="1" ht="21.75" customHeight="1">
      <c r="A154" s="36"/>
      <c r="B154" s="37"/>
      <c r="C154" s="216" t="s">
        <v>449</v>
      </c>
      <c r="D154" s="216" t="s">
        <v>128</v>
      </c>
      <c r="E154" s="217" t="s">
        <v>450</v>
      </c>
      <c r="F154" s="218" t="s">
        <v>451</v>
      </c>
      <c r="G154" s="219" t="s">
        <v>196</v>
      </c>
      <c r="H154" s="220">
        <v>490</v>
      </c>
      <c r="I154" s="221"/>
      <c r="J154" s="222">
        <f>ROUND(I154*H154,2)</f>
        <v>0</v>
      </c>
      <c r="K154" s="218" t="s">
        <v>262</v>
      </c>
      <c r="L154" s="42"/>
      <c r="M154" s="223" t="s">
        <v>19</v>
      </c>
      <c r="N154" s="224" t="s">
        <v>43</v>
      </c>
      <c r="O154" s="82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133</v>
      </c>
      <c r="AT154" s="227" t="s">
        <v>128</v>
      </c>
      <c r="AU154" s="227" t="s">
        <v>81</v>
      </c>
      <c r="AY154" s="15" t="s">
        <v>127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79</v>
      </c>
      <c r="BK154" s="228">
        <f>ROUND(I154*H154,2)</f>
        <v>0</v>
      </c>
      <c r="BL154" s="15" t="s">
        <v>133</v>
      </c>
      <c r="BM154" s="227" t="s">
        <v>452</v>
      </c>
    </row>
    <row r="155" s="2" customFormat="1" ht="16.5" customHeight="1">
      <c r="A155" s="36"/>
      <c r="B155" s="37"/>
      <c r="C155" s="216" t="s">
        <v>453</v>
      </c>
      <c r="D155" s="216" t="s">
        <v>128</v>
      </c>
      <c r="E155" s="217" t="s">
        <v>454</v>
      </c>
      <c r="F155" s="218" t="s">
        <v>455</v>
      </c>
      <c r="G155" s="219" t="s">
        <v>196</v>
      </c>
      <c r="H155" s="220">
        <v>10</v>
      </c>
      <c r="I155" s="221"/>
      <c r="J155" s="222">
        <f>ROUND(I155*H155,2)</f>
        <v>0</v>
      </c>
      <c r="K155" s="218" t="s">
        <v>262</v>
      </c>
      <c r="L155" s="42"/>
      <c r="M155" s="223" t="s">
        <v>19</v>
      </c>
      <c r="N155" s="224" t="s">
        <v>43</v>
      </c>
      <c r="O155" s="82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133</v>
      </c>
      <c r="AT155" s="227" t="s">
        <v>128</v>
      </c>
      <c r="AU155" s="227" t="s">
        <v>81</v>
      </c>
      <c r="AY155" s="15" t="s">
        <v>127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79</v>
      </c>
      <c r="BK155" s="228">
        <f>ROUND(I155*H155,2)</f>
        <v>0</v>
      </c>
      <c r="BL155" s="15" t="s">
        <v>133</v>
      </c>
      <c r="BM155" s="227" t="s">
        <v>456</v>
      </c>
    </row>
    <row r="156" s="2" customFormat="1" ht="16.5" customHeight="1">
      <c r="A156" s="36"/>
      <c r="B156" s="37"/>
      <c r="C156" s="216" t="s">
        <v>457</v>
      </c>
      <c r="D156" s="216" t="s">
        <v>128</v>
      </c>
      <c r="E156" s="217" t="s">
        <v>458</v>
      </c>
      <c r="F156" s="218" t="s">
        <v>459</v>
      </c>
      <c r="G156" s="219" t="s">
        <v>144</v>
      </c>
      <c r="H156" s="220">
        <v>2</v>
      </c>
      <c r="I156" s="221"/>
      <c r="J156" s="222">
        <f>ROUND(I156*H156,2)</f>
        <v>0</v>
      </c>
      <c r="K156" s="218" t="s">
        <v>262</v>
      </c>
      <c r="L156" s="42"/>
      <c r="M156" s="223" t="s">
        <v>19</v>
      </c>
      <c r="N156" s="224" t="s">
        <v>43</v>
      </c>
      <c r="O156" s="82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133</v>
      </c>
      <c r="AT156" s="227" t="s">
        <v>128</v>
      </c>
      <c r="AU156" s="227" t="s">
        <v>81</v>
      </c>
      <c r="AY156" s="15" t="s">
        <v>127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79</v>
      </c>
      <c r="BK156" s="228">
        <f>ROUND(I156*H156,2)</f>
        <v>0</v>
      </c>
      <c r="BL156" s="15" t="s">
        <v>133</v>
      </c>
      <c r="BM156" s="227" t="s">
        <v>460</v>
      </c>
    </row>
    <row r="157" s="11" customFormat="1" ht="22.8" customHeight="1">
      <c r="A157" s="11"/>
      <c r="B157" s="202"/>
      <c r="C157" s="203"/>
      <c r="D157" s="204" t="s">
        <v>71</v>
      </c>
      <c r="E157" s="254" t="s">
        <v>461</v>
      </c>
      <c r="F157" s="254" t="s">
        <v>462</v>
      </c>
      <c r="G157" s="203"/>
      <c r="H157" s="203"/>
      <c r="I157" s="206"/>
      <c r="J157" s="255">
        <f>BK157</f>
        <v>0</v>
      </c>
      <c r="K157" s="203"/>
      <c r="L157" s="208"/>
      <c r="M157" s="209"/>
      <c r="N157" s="210"/>
      <c r="O157" s="210"/>
      <c r="P157" s="211">
        <f>SUM(P158:P160)</f>
        <v>0</v>
      </c>
      <c r="Q157" s="210"/>
      <c r="R157" s="211">
        <f>SUM(R158:R160)</f>
        <v>0</v>
      </c>
      <c r="S157" s="210"/>
      <c r="T157" s="212">
        <f>SUM(T158:T160)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13" t="s">
        <v>79</v>
      </c>
      <c r="AT157" s="214" t="s">
        <v>71</v>
      </c>
      <c r="AU157" s="214" t="s">
        <v>79</v>
      </c>
      <c r="AY157" s="213" t="s">
        <v>127</v>
      </c>
      <c r="BK157" s="215">
        <f>SUM(BK158:BK160)</f>
        <v>0</v>
      </c>
    </row>
    <row r="158" s="2" customFormat="1" ht="21.75" customHeight="1">
      <c r="A158" s="36"/>
      <c r="B158" s="37"/>
      <c r="C158" s="216" t="s">
        <v>463</v>
      </c>
      <c r="D158" s="216" t="s">
        <v>128</v>
      </c>
      <c r="E158" s="217" t="s">
        <v>464</v>
      </c>
      <c r="F158" s="218" t="s">
        <v>465</v>
      </c>
      <c r="G158" s="219" t="s">
        <v>196</v>
      </c>
      <c r="H158" s="220">
        <v>9.3840000000000003</v>
      </c>
      <c r="I158" s="221"/>
      <c r="J158" s="222">
        <f>ROUND(I158*H158,2)</f>
        <v>0</v>
      </c>
      <c r="K158" s="218" t="s">
        <v>262</v>
      </c>
      <c r="L158" s="42"/>
      <c r="M158" s="223" t="s">
        <v>19</v>
      </c>
      <c r="N158" s="224" t="s">
        <v>43</v>
      </c>
      <c r="O158" s="82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133</v>
      </c>
      <c r="AT158" s="227" t="s">
        <v>128</v>
      </c>
      <c r="AU158" s="227" t="s">
        <v>81</v>
      </c>
      <c r="AY158" s="15" t="s">
        <v>127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79</v>
      </c>
      <c r="BK158" s="228">
        <f>ROUND(I158*H158,2)</f>
        <v>0</v>
      </c>
      <c r="BL158" s="15" t="s">
        <v>133</v>
      </c>
      <c r="BM158" s="227" t="s">
        <v>466</v>
      </c>
    </row>
    <row r="159" s="2" customFormat="1" ht="21.75" customHeight="1">
      <c r="A159" s="36"/>
      <c r="B159" s="37"/>
      <c r="C159" s="216" t="s">
        <v>467</v>
      </c>
      <c r="D159" s="216" t="s">
        <v>128</v>
      </c>
      <c r="E159" s="217" t="s">
        <v>468</v>
      </c>
      <c r="F159" s="218" t="s">
        <v>469</v>
      </c>
      <c r="G159" s="219" t="s">
        <v>196</v>
      </c>
      <c r="H159" s="220">
        <v>9.3840000000000003</v>
      </c>
      <c r="I159" s="221"/>
      <c r="J159" s="222">
        <f>ROUND(I159*H159,2)</f>
        <v>0</v>
      </c>
      <c r="K159" s="218" t="s">
        <v>262</v>
      </c>
      <c r="L159" s="42"/>
      <c r="M159" s="223" t="s">
        <v>19</v>
      </c>
      <c r="N159" s="224" t="s">
        <v>43</v>
      </c>
      <c r="O159" s="82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133</v>
      </c>
      <c r="AT159" s="227" t="s">
        <v>128</v>
      </c>
      <c r="AU159" s="227" t="s">
        <v>81</v>
      </c>
      <c r="AY159" s="15" t="s">
        <v>127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79</v>
      </c>
      <c r="BK159" s="228">
        <f>ROUND(I159*H159,2)</f>
        <v>0</v>
      </c>
      <c r="BL159" s="15" t="s">
        <v>133</v>
      </c>
      <c r="BM159" s="227" t="s">
        <v>470</v>
      </c>
    </row>
    <row r="160" s="2" customFormat="1" ht="21.75" customHeight="1">
      <c r="A160" s="36"/>
      <c r="B160" s="37"/>
      <c r="C160" s="216" t="s">
        <v>471</v>
      </c>
      <c r="D160" s="216" t="s">
        <v>128</v>
      </c>
      <c r="E160" s="217" t="s">
        <v>472</v>
      </c>
      <c r="F160" s="218" t="s">
        <v>473</v>
      </c>
      <c r="G160" s="219" t="s">
        <v>196</v>
      </c>
      <c r="H160" s="220">
        <v>84.456000000000003</v>
      </c>
      <c r="I160" s="221"/>
      <c r="J160" s="222">
        <f>ROUND(I160*H160,2)</f>
        <v>0</v>
      </c>
      <c r="K160" s="218" t="s">
        <v>262</v>
      </c>
      <c r="L160" s="42"/>
      <c r="M160" s="223" t="s">
        <v>19</v>
      </c>
      <c r="N160" s="224" t="s">
        <v>43</v>
      </c>
      <c r="O160" s="82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133</v>
      </c>
      <c r="AT160" s="227" t="s">
        <v>128</v>
      </c>
      <c r="AU160" s="227" t="s">
        <v>81</v>
      </c>
      <c r="AY160" s="15" t="s">
        <v>127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79</v>
      </c>
      <c r="BK160" s="228">
        <f>ROUND(I160*H160,2)</f>
        <v>0</v>
      </c>
      <c r="BL160" s="15" t="s">
        <v>133</v>
      </c>
      <c r="BM160" s="227" t="s">
        <v>474</v>
      </c>
    </row>
    <row r="161" s="11" customFormat="1" ht="25.92" customHeight="1">
      <c r="A161" s="11"/>
      <c r="B161" s="202"/>
      <c r="C161" s="203"/>
      <c r="D161" s="204" t="s">
        <v>71</v>
      </c>
      <c r="E161" s="205" t="s">
        <v>475</v>
      </c>
      <c r="F161" s="205" t="s">
        <v>476</v>
      </c>
      <c r="G161" s="203"/>
      <c r="H161" s="203"/>
      <c r="I161" s="206"/>
      <c r="J161" s="207">
        <f>BK161</f>
        <v>0</v>
      </c>
      <c r="K161" s="203"/>
      <c r="L161" s="208"/>
      <c r="M161" s="209"/>
      <c r="N161" s="210"/>
      <c r="O161" s="210"/>
      <c r="P161" s="211">
        <f>P162</f>
        <v>0</v>
      </c>
      <c r="Q161" s="210"/>
      <c r="R161" s="211">
        <f>R162</f>
        <v>18.66</v>
      </c>
      <c r="S161" s="210"/>
      <c r="T161" s="212">
        <f>T162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3" t="s">
        <v>81</v>
      </c>
      <c r="AT161" s="214" t="s">
        <v>71</v>
      </c>
      <c r="AU161" s="214" t="s">
        <v>72</v>
      </c>
      <c r="AY161" s="213" t="s">
        <v>127</v>
      </c>
      <c r="BK161" s="215">
        <f>BK162</f>
        <v>0</v>
      </c>
    </row>
    <row r="162" s="11" customFormat="1" ht="22.8" customHeight="1">
      <c r="A162" s="11"/>
      <c r="B162" s="202"/>
      <c r="C162" s="203"/>
      <c r="D162" s="204" t="s">
        <v>71</v>
      </c>
      <c r="E162" s="254" t="s">
        <v>477</v>
      </c>
      <c r="F162" s="254" t="s">
        <v>478</v>
      </c>
      <c r="G162" s="203"/>
      <c r="H162" s="203"/>
      <c r="I162" s="206"/>
      <c r="J162" s="255">
        <f>BK162</f>
        <v>0</v>
      </c>
      <c r="K162" s="203"/>
      <c r="L162" s="208"/>
      <c r="M162" s="209"/>
      <c r="N162" s="210"/>
      <c r="O162" s="210"/>
      <c r="P162" s="211">
        <f>SUM(P163:P165)</f>
        <v>0</v>
      </c>
      <c r="Q162" s="210"/>
      <c r="R162" s="211">
        <f>SUM(R163:R165)</f>
        <v>18.66</v>
      </c>
      <c r="S162" s="210"/>
      <c r="T162" s="212">
        <f>SUM(T163:T165)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3" t="s">
        <v>81</v>
      </c>
      <c r="AT162" s="214" t="s">
        <v>71</v>
      </c>
      <c r="AU162" s="214" t="s">
        <v>79</v>
      </c>
      <c r="AY162" s="213" t="s">
        <v>127</v>
      </c>
      <c r="BK162" s="215">
        <f>SUM(BK163:BK165)</f>
        <v>0</v>
      </c>
    </row>
    <row r="163" s="2" customFormat="1" ht="21.75" customHeight="1">
      <c r="A163" s="36"/>
      <c r="B163" s="37"/>
      <c r="C163" s="216" t="s">
        <v>479</v>
      </c>
      <c r="D163" s="216" t="s">
        <v>128</v>
      </c>
      <c r="E163" s="217" t="s">
        <v>480</v>
      </c>
      <c r="F163" s="218" t="s">
        <v>481</v>
      </c>
      <c r="G163" s="219" t="s">
        <v>261</v>
      </c>
      <c r="H163" s="220">
        <v>33.100000000000001</v>
      </c>
      <c r="I163" s="221"/>
      <c r="J163" s="222">
        <f>ROUND(I163*H163,2)</f>
        <v>0</v>
      </c>
      <c r="K163" s="218" t="s">
        <v>262</v>
      </c>
      <c r="L163" s="42"/>
      <c r="M163" s="223" t="s">
        <v>19</v>
      </c>
      <c r="N163" s="224" t="s">
        <v>43</v>
      </c>
      <c r="O163" s="82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193</v>
      </c>
      <c r="AT163" s="227" t="s">
        <v>128</v>
      </c>
      <c r="AU163" s="227" t="s">
        <v>81</v>
      </c>
      <c r="AY163" s="15" t="s">
        <v>127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79</v>
      </c>
      <c r="BK163" s="228">
        <f>ROUND(I163*H163,2)</f>
        <v>0</v>
      </c>
      <c r="BL163" s="15" t="s">
        <v>193</v>
      </c>
      <c r="BM163" s="227" t="s">
        <v>482</v>
      </c>
    </row>
    <row r="164" s="2" customFormat="1" ht="21.75" customHeight="1">
      <c r="A164" s="36"/>
      <c r="B164" s="37"/>
      <c r="C164" s="216" t="s">
        <v>483</v>
      </c>
      <c r="D164" s="216" t="s">
        <v>128</v>
      </c>
      <c r="E164" s="217" t="s">
        <v>484</v>
      </c>
      <c r="F164" s="218" t="s">
        <v>485</v>
      </c>
      <c r="G164" s="219" t="s">
        <v>261</v>
      </c>
      <c r="H164" s="220">
        <v>311</v>
      </c>
      <c r="I164" s="221"/>
      <c r="J164" s="222">
        <f>ROUND(I164*H164,2)</f>
        <v>0</v>
      </c>
      <c r="K164" s="218" t="s">
        <v>262</v>
      </c>
      <c r="L164" s="42"/>
      <c r="M164" s="223" t="s">
        <v>19</v>
      </c>
      <c r="N164" s="224" t="s">
        <v>43</v>
      </c>
      <c r="O164" s="82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193</v>
      </c>
      <c r="AT164" s="227" t="s">
        <v>128</v>
      </c>
      <c r="AU164" s="227" t="s">
        <v>81</v>
      </c>
      <c r="AY164" s="15" t="s">
        <v>127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79</v>
      </c>
      <c r="BK164" s="228">
        <f>ROUND(I164*H164,2)</f>
        <v>0</v>
      </c>
      <c r="BL164" s="15" t="s">
        <v>193</v>
      </c>
      <c r="BM164" s="227" t="s">
        <v>486</v>
      </c>
    </row>
    <row r="165" s="2" customFormat="1" ht="16.5" customHeight="1">
      <c r="A165" s="36"/>
      <c r="B165" s="37"/>
      <c r="C165" s="233" t="s">
        <v>487</v>
      </c>
      <c r="D165" s="233" t="s">
        <v>141</v>
      </c>
      <c r="E165" s="234" t="s">
        <v>488</v>
      </c>
      <c r="F165" s="235" t="s">
        <v>489</v>
      </c>
      <c r="G165" s="236" t="s">
        <v>196</v>
      </c>
      <c r="H165" s="237">
        <v>18.66</v>
      </c>
      <c r="I165" s="238"/>
      <c r="J165" s="239">
        <f>ROUND(I165*H165,2)</f>
        <v>0</v>
      </c>
      <c r="K165" s="235" t="s">
        <v>262</v>
      </c>
      <c r="L165" s="240"/>
      <c r="M165" s="256" t="s">
        <v>19</v>
      </c>
      <c r="N165" s="257" t="s">
        <v>43</v>
      </c>
      <c r="O165" s="245"/>
      <c r="P165" s="246">
        <f>O165*H165</f>
        <v>0</v>
      </c>
      <c r="Q165" s="246">
        <v>1</v>
      </c>
      <c r="R165" s="246">
        <f>Q165*H165</f>
        <v>18.66</v>
      </c>
      <c r="S165" s="246">
        <v>0</v>
      </c>
      <c r="T165" s="24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367</v>
      </c>
      <c r="AT165" s="227" t="s">
        <v>141</v>
      </c>
      <c r="AU165" s="227" t="s">
        <v>81</v>
      </c>
      <c r="AY165" s="15" t="s">
        <v>127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79</v>
      </c>
      <c r="BK165" s="228">
        <f>ROUND(I165*H165,2)</f>
        <v>0</v>
      </c>
      <c r="BL165" s="15" t="s">
        <v>193</v>
      </c>
      <c r="BM165" s="227" t="s">
        <v>490</v>
      </c>
    </row>
    <row r="166" s="2" customFormat="1" ht="6.96" customHeight="1">
      <c r="A166" s="36"/>
      <c r="B166" s="57"/>
      <c r="C166" s="58"/>
      <c r="D166" s="58"/>
      <c r="E166" s="58"/>
      <c r="F166" s="58"/>
      <c r="G166" s="58"/>
      <c r="H166" s="58"/>
      <c r="I166" s="173"/>
      <c r="J166" s="58"/>
      <c r="K166" s="58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THb9MlyPukEj2oUepKGsHMibZrwU1dioL8Z/dncznv5pC/teNUbb4rT0AVc/2DobmUX/nSAOkpNpejrK0Ke7VQ==" hashValue="kmo6Vxer/p4IQ9MU2/t4ucG+E2qSJ/OVs9nXeuPnnR0eBJdhDc+pDh8dnuTtCPkgTuLZvgSHJVtMkFFAyEStDA==" algorithmName="SHA-512" password="CC35"/>
  <autoFilter ref="C94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101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106,759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102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491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104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231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245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ROUND(J90,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ROUND((SUM(BE90:BE102)),  2)</f>
        <v>0</v>
      </c>
      <c r="G35" s="36"/>
      <c r="H35" s="36"/>
      <c r="I35" s="162">
        <v>0.20999999999999999</v>
      </c>
      <c r="J35" s="161">
        <f>ROUND(((SUM(BE90:BE102))*I35),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ROUND((SUM(BF90:BF102)),  2)</f>
        <v>0</v>
      </c>
      <c r="G36" s="36"/>
      <c r="H36" s="36"/>
      <c r="I36" s="162">
        <v>0.14999999999999999</v>
      </c>
      <c r="J36" s="161">
        <f>ROUND(((SUM(BF90:BF102))*I36),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ROUND((SUM(BG90:BG102)),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ROUND((SUM(BH90:BH102)),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ROUND((SUM(BI90:BI102)),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106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106,759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102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491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104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VRN - Vedlejší rozpočtové náklady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s. o.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107</v>
      </c>
      <c r="D61" s="179"/>
      <c r="E61" s="179"/>
      <c r="F61" s="179"/>
      <c r="G61" s="179"/>
      <c r="H61" s="179"/>
      <c r="I61" s="180"/>
      <c r="J61" s="181" t="s">
        <v>108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J90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109</v>
      </c>
    </row>
    <row r="64" s="9" customFormat="1" ht="24.96" customHeight="1">
      <c r="A64" s="9"/>
      <c r="B64" s="183"/>
      <c r="C64" s="184"/>
      <c r="D64" s="185" t="s">
        <v>111</v>
      </c>
      <c r="E64" s="186"/>
      <c r="F64" s="186"/>
      <c r="G64" s="186"/>
      <c r="H64" s="186"/>
      <c r="I64" s="187"/>
      <c r="J64" s="188">
        <f>J91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3"/>
      <c r="C65" s="184"/>
      <c r="D65" s="185" t="s">
        <v>231</v>
      </c>
      <c r="E65" s="186"/>
      <c r="F65" s="186"/>
      <c r="G65" s="186"/>
      <c r="H65" s="186"/>
      <c r="I65" s="187"/>
      <c r="J65" s="188">
        <f>J93</f>
        <v>0</v>
      </c>
      <c r="K65" s="184"/>
      <c r="L65" s="18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2" customFormat="1" ht="19.92" customHeight="1">
      <c r="A66" s="12"/>
      <c r="B66" s="248"/>
      <c r="C66" s="123"/>
      <c r="D66" s="249" t="s">
        <v>492</v>
      </c>
      <c r="E66" s="250"/>
      <c r="F66" s="250"/>
      <c r="G66" s="250"/>
      <c r="H66" s="250"/>
      <c r="I66" s="251"/>
      <c r="J66" s="252">
        <f>J94</f>
        <v>0</v>
      </c>
      <c r="K66" s="123"/>
      <c r="L66" s="25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48"/>
      <c r="C67" s="123"/>
      <c r="D67" s="249" t="s">
        <v>493</v>
      </c>
      <c r="E67" s="250"/>
      <c r="F67" s="250"/>
      <c r="G67" s="250"/>
      <c r="H67" s="250"/>
      <c r="I67" s="251"/>
      <c r="J67" s="252">
        <f>J97</f>
        <v>0</v>
      </c>
      <c r="K67" s="123"/>
      <c r="L67" s="25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48"/>
      <c r="C68" s="123"/>
      <c r="D68" s="249" t="s">
        <v>494</v>
      </c>
      <c r="E68" s="250"/>
      <c r="F68" s="250"/>
      <c r="G68" s="250"/>
      <c r="H68" s="250"/>
      <c r="I68" s="251"/>
      <c r="J68" s="252">
        <f>J101</f>
        <v>0</v>
      </c>
      <c r="K68" s="123"/>
      <c r="L68" s="25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144"/>
      <c r="J69" s="38"/>
      <c r="K69" s="38"/>
      <c r="L69" s="14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173"/>
      <c r="J70" s="58"/>
      <c r="K70" s="58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176"/>
      <c r="J74" s="60"/>
      <c r="K74" s="60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112</v>
      </c>
      <c r="D75" s="38"/>
      <c r="E75" s="38"/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177" t="str">
        <f>E7</f>
        <v>Oprava most v km 106,759</v>
      </c>
      <c r="F78" s="30"/>
      <c r="G78" s="30"/>
      <c r="H78" s="30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" customFormat="1" ht="12" customHeight="1">
      <c r="B79" s="19"/>
      <c r="C79" s="30" t="s">
        <v>102</v>
      </c>
      <c r="D79" s="20"/>
      <c r="E79" s="20"/>
      <c r="F79" s="20"/>
      <c r="G79" s="20"/>
      <c r="H79" s="20"/>
      <c r="I79" s="136"/>
      <c r="J79" s="20"/>
      <c r="K79" s="20"/>
      <c r="L79" s="18"/>
    </row>
    <row r="80" s="2" customFormat="1" ht="16.5" customHeight="1">
      <c r="A80" s="36"/>
      <c r="B80" s="37"/>
      <c r="C80" s="38"/>
      <c r="D80" s="38"/>
      <c r="E80" s="177" t="s">
        <v>491</v>
      </c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104</v>
      </c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67" t="str">
        <f>E11</f>
        <v>VRN - Vedlejší rozpočtové náklady</v>
      </c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21</v>
      </c>
      <c r="D84" s="38"/>
      <c r="E84" s="38"/>
      <c r="F84" s="25" t="str">
        <f>F14</f>
        <v>Brno</v>
      </c>
      <c r="G84" s="38"/>
      <c r="H84" s="38"/>
      <c r="I84" s="147" t="s">
        <v>23</v>
      </c>
      <c r="J84" s="70" t="str">
        <f>IF(J14="","",J14)</f>
        <v>30. 6. 2020</v>
      </c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8"/>
      <c r="D85" s="38"/>
      <c r="E85" s="38"/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25</v>
      </c>
      <c r="D86" s="38"/>
      <c r="E86" s="38"/>
      <c r="F86" s="25" t="str">
        <f>E17</f>
        <v>Správa Železnic, s. o.</v>
      </c>
      <c r="G86" s="38"/>
      <c r="H86" s="38"/>
      <c r="I86" s="147" t="s">
        <v>32</v>
      </c>
      <c r="J86" s="34" t="str">
        <f>E23</f>
        <v>Ing. Libor Kožik</v>
      </c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30" t="s">
        <v>30</v>
      </c>
      <c r="D87" s="38"/>
      <c r="E87" s="38"/>
      <c r="F87" s="25" t="str">
        <f>IF(E20="","",E20)</f>
        <v>Vyplň údaj</v>
      </c>
      <c r="G87" s="38"/>
      <c r="H87" s="38"/>
      <c r="I87" s="147" t="s">
        <v>35</v>
      </c>
      <c r="J87" s="34" t="str">
        <f>E26</f>
        <v>Ing. Libor Kožik</v>
      </c>
      <c r="K87" s="38"/>
      <c r="L87" s="14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0.32" customHeight="1">
      <c r="A88" s="36"/>
      <c r="B88" s="37"/>
      <c r="C88" s="38"/>
      <c r="D88" s="38"/>
      <c r="E88" s="38"/>
      <c r="F88" s="38"/>
      <c r="G88" s="38"/>
      <c r="H88" s="38"/>
      <c r="I88" s="144"/>
      <c r="J88" s="38"/>
      <c r="K88" s="38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10" customFormat="1" ht="29.28" customHeight="1">
      <c r="A89" s="190"/>
      <c r="B89" s="191"/>
      <c r="C89" s="192" t="s">
        <v>113</v>
      </c>
      <c r="D89" s="193" t="s">
        <v>57</v>
      </c>
      <c r="E89" s="193" t="s">
        <v>53</v>
      </c>
      <c r="F89" s="193" t="s">
        <v>54</v>
      </c>
      <c r="G89" s="193" t="s">
        <v>114</v>
      </c>
      <c r="H89" s="193" t="s">
        <v>115</v>
      </c>
      <c r="I89" s="194" t="s">
        <v>116</v>
      </c>
      <c r="J89" s="193" t="s">
        <v>108</v>
      </c>
      <c r="K89" s="195" t="s">
        <v>117</v>
      </c>
      <c r="L89" s="196"/>
      <c r="M89" s="90" t="s">
        <v>19</v>
      </c>
      <c r="N89" s="91" t="s">
        <v>42</v>
      </c>
      <c r="O89" s="91" t="s">
        <v>118</v>
      </c>
      <c r="P89" s="91" t="s">
        <v>119</v>
      </c>
      <c r="Q89" s="91" t="s">
        <v>120</v>
      </c>
      <c r="R89" s="91" t="s">
        <v>121</v>
      </c>
      <c r="S89" s="91" t="s">
        <v>122</v>
      </c>
      <c r="T89" s="92" t="s">
        <v>123</v>
      </c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</row>
    <row r="90" s="2" customFormat="1" ht="22.8" customHeight="1">
      <c r="A90" s="36"/>
      <c r="B90" s="37"/>
      <c r="C90" s="97" t="s">
        <v>124</v>
      </c>
      <c r="D90" s="38"/>
      <c r="E90" s="38"/>
      <c r="F90" s="38"/>
      <c r="G90" s="38"/>
      <c r="H90" s="38"/>
      <c r="I90" s="144"/>
      <c r="J90" s="197">
        <f>BK90</f>
        <v>0</v>
      </c>
      <c r="K90" s="38"/>
      <c r="L90" s="42"/>
      <c r="M90" s="93"/>
      <c r="N90" s="198"/>
      <c r="O90" s="94"/>
      <c r="P90" s="199">
        <f>P91+P93</f>
        <v>0</v>
      </c>
      <c r="Q90" s="94"/>
      <c r="R90" s="199">
        <f>R91+R93</f>
        <v>0</v>
      </c>
      <c r="S90" s="94"/>
      <c r="T90" s="200">
        <f>T91+T93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71</v>
      </c>
      <c r="AU90" s="15" t="s">
        <v>109</v>
      </c>
      <c r="BK90" s="201">
        <f>BK91+BK93</f>
        <v>0</v>
      </c>
    </row>
    <row r="91" s="11" customFormat="1" ht="25.92" customHeight="1">
      <c r="A91" s="11"/>
      <c r="B91" s="202"/>
      <c r="C91" s="203"/>
      <c r="D91" s="204" t="s">
        <v>71</v>
      </c>
      <c r="E91" s="205" t="s">
        <v>215</v>
      </c>
      <c r="F91" s="205" t="s">
        <v>216</v>
      </c>
      <c r="G91" s="203"/>
      <c r="H91" s="203"/>
      <c r="I91" s="206"/>
      <c r="J91" s="207">
        <f>BK91</f>
        <v>0</v>
      </c>
      <c r="K91" s="203"/>
      <c r="L91" s="208"/>
      <c r="M91" s="209"/>
      <c r="N91" s="210"/>
      <c r="O91" s="210"/>
      <c r="P91" s="211">
        <f>P92</f>
        <v>0</v>
      </c>
      <c r="Q91" s="210"/>
      <c r="R91" s="211">
        <f>R92</f>
        <v>0</v>
      </c>
      <c r="S91" s="210"/>
      <c r="T91" s="212">
        <f>T92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13" t="s">
        <v>133</v>
      </c>
      <c r="AT91" s="214" t="s">
        <v>71</v>
      </c>
      <c r="AU91" s="214" t="s">
        <v>72</v>
      </c>
      <c r="AY91" s="213" t="s">
        <v>127</v>
      </c>
      <c r="BK91" s="215">
        <f>BK92</f>
        <v>0</v>
      </c>
    </row>
    <row r="92" s="2" customFormat="1" ht="78" customHeight="1">
      <c r="A92" s="36"/>
      <c r="B92" s="37"/>
      <c r="C92" s="216" t="s">
        <v>79</v>
      </c>
      <c r="D92" s="216" t="s">
        <v>128</v>
      </c>
      <c r="E92" s="217" t="s">
        <v>221</v>
      </c>
      <c r="F92" s="218" t="s">
        <v>495</v>
      </c>
      <c r="G92" s="219" t="s">
        <v>196</v>
      </c>
      <c r="H92" s="220">
        <v>35</v>
      </c>
      <c r="I92" s="221"/>
      <c r="J92" s="222">
        <f>ROUND(I92*H92,2)</f>
        <v>0</v>
      </c>
      <c r="K92" s="218" t="s">
        <v>227</v>
      </c>
      <c r="L92" s="42"/>
      <c r="M92" s="223" t="s">
        <v>19</v>
      </c>
      <c r="N92" s="224" t="s">
        <v>43</v>
      </c>
      <c r="O92" s="82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7" t="s">
        <v>496</v>
      </c>
      <c r="AT92" s="227" t="s">
        <v>128</v>
      </c>
      <c r="AU92" s="227" t="s">
        <v>79</v>
      </c>
      <c r="AY92" s="15" t="s">
        <v>127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5" t="s">
        <v>79</v>
      </c>
      <c r="BK92" s="228">
        <f>ROUND(I92*H92,2)</f>
        <v>0</v>
      </c>
      <c r="BL92" s="15" t="s">
        <v>496</v>
      </c>
      <c r="BM92" s="227" t="s">
        <v>497</v>
      </c>
    </row>
    <row r="93" s="11" customFormat="1" ht="25.92" customHeight="1">
      <c r="A93" s="11"/>
      <c r="B93" s="202"/>
      <c r="C93" s="203"/>
      <c r="D93" s="204" t="s">
        <v>71</v>
      </c>
      <c r="E93" s="205" t="s">
        <v>99</v>
      </c>
      <c r="F93" s="205" t="s">
        <v>97</v>
      </c>
      <c r="G93" s="203"/>
      <c r="H93" s="203"/>
      <c r="I93" s="206"/>
      <c r="J93" s="207">
        <f>BK93</f>
        <v>0</v>
      </c>
      <c r="K93" s="203"/>
      <c r="L93" s="208"/>
      <c r="M93" s="209"/>
      <c r="N93" s="210"/>
      <c r="O93" s="210"/>
      <c r="P93" s="211">
        <f>P94+P97+P101</f>
        <v>0</v>
      </c>
      <c r="Q93" s="210"/>
      <c r="R93" s="211">
        <f>R94+R97+R101</f>
        <v>0</v>
      </c>
      <c r="S93" s="210"/>
      <c r="T93" s="212">
        <f>T94+T97+T101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13" t="s">
        <v>125</v>
      </c>
      <c r="AT93" s="214" t="s">
        <v>71</v>
      </c>
      <c r="AU93" s="214" t="s">
        <v>72</v>
      </c>
      <c r="AY93" s="213" t="s">
        <v>127</v>
      </c>
      <c r="BK93" s="215">
        <f>BK94+BK97+BK101</f>
        <v>0</v>
      </c>
    </row>
    <row r="94" s="11" customFormat="1" ht="22.8" customHeight="1">
      <c r="A94" s="11"/>
      <c r="B94" s="202"/>
      <c r="C94" s="203"/>
      <c r="D94" s="204" t="s">
        <v>71</v>
      </c>
      <c r="E94" s="254" t="s">
        <v>498</v>
      </c>
      <c r="F94" s="254" t="s">
        <v>499</v>
      </c>
      <c r="G94" s="203"/>
      <c r="H94" s="203"/>
      <c r="I94" s="206"/>
      <c r="J94" s="255">
        <f>BK94</f>
        <v>0</v>
      </c>
      <c r="K94" s="203"/>
      <c r="L94" s="208"/>
      <c r="M94" s="209"/>
      <c r="N94" s="210"/>
      <c r="O94" s="210"/>
      <c r="P94" s="211">
        <f>SUM(P95:P96)</f>
        <v>0</v>
      </c>
      <c r="Q94" s="210"/>
      <c r="R94" s="211">
        <f>SUM(R95:R96)</f>
        <v>0</v>
      </c>
      <c r="S94" s="210"/>
      <c r="T94" s="212">
        <f>SUM(T95:T96)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13" t="s">
        <v>125</v>
      </c>
      <c r="AT94" s="214" t="s">
        <v>71</v>
      </c>
      <c r="AU94" s="214" t="s">
        <v>79</v>
      </c>
      <c r="AY94" s="213" t="s">
        <v>127</v>
      </c>
      <c r="BK94" s="215">
        <f>SUM(BK95:BK96)</f>
        <v>0</v>
      </c>
    </row>
    <row r="95" s="2" customFormat="1" ht="16.5" customHeight="1">
      <c r="A95" s="36"/>
      <c r="B95" s="37"/>
      <c r="C95" s="216" t="s">
        <v>81</v>
      </c>
      <c r="D95" s="216" t="s">
        <v>128</v>
      </c>
      <c r="E95" s="217" t="s">
        <v>500</v>
      </c>
      <c r="F95" s="218" t="s">
        <v>501</v>
      </c>
      <c r="G95" s="219" t="s">
        <v>502</v>
      </c>
      <c r="H95" s="220">
        <v>1</v>
      </c>
      <c r="I95" s="221"/>
      <c r="J95" s="222">
        <f>ROUND(I95*H95,2)</f>
        <v>0</v>
      </c>
      <c r="K95" s="218" t="s">
        <v>262</v>
      </c>
      <c r="L95" s="42"/>
      <c r="M95" s="223" t="s">
        <v>19</v>
      </c>
      <c r="N95" s="224" t="s">
        <v>43</v>
      </c>
      <c r="O95" s="82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7" t="s">
        <v>235</v>
      </c>
      <c r="AT95" s="227" t="s">
        <v>128</v>
      </c>
      <c r="AU95" s="227" t="s">
        <v>81</v>
      </c>
      <c r="AY95" s="15" t="s">
        <v>127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5" t="s">
        <v>79</v>
      </c>
      <c r="BK95" s="228">
        <f>ROUND(I95*H95,2)</f>
        <v>0</v>
      </c>
      <c r="BL95" s="15" t="s">
        <v>235</v>
      </c>
      <c r="BM95" s="227" t="s">
        <v>503</v>
      </c>
    </row>
    <row r="96" s="2" customFormat="1" ht="16.5" customHeight="1">
      <c r="A96" s="36"/>
      <c r="B96" s="37"/>
      <c r="C96" s="216" t="s">
        <v>140</v>
      </c>
      <c r="D96" s="216" t="s">
        <v>128</v>
      </c>
      <c r="E96" s="217" t="s">
        <v>504</v>
      </c>
      <c r="F96" s="218" t="s">
        <v>505</v>
      </c>
      <c r="G96" s="219" t="s">
        <v>502</v>
      </c>
      <c r="H96" s="220">
        <v>1</v>
      </c>
      <c r="I96" s="221"/>
      <c r="J96" s="222">
        <f>ROUND(I96*H96,2)</f>
        <v>0</v>
      </c>
      <c r="K96" s="218" t="s">
        <v>262</v>
      </c>
      <c r="L96" s="42"/>
      <c r="M96" s="223" t="s">
        <v>19</v>
      </c>
      <c r="N96" s="224" t="s">
        <v>43</v>
      </c>
      <c r="O96" s="82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7" t="s">
        <v>235</v>
      </c>
      <c r="AT96" s="227" t="s">
        <v>128</v>
      </c>
      <c r="AU96" s="227" t="s">
        <v>81</v>
      </c>
      <c r="AY96" s="15" t="s">
        <v>127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5" t="s">
        <v>79</v>
      </c>
      <c r="BK96" s="228">
        <f>ROUND(I96*H96,2)</f>
        <v>0</v>
      </c>
      <c r="BL96" s="15" t="s">
        <v>235</v>
      </c>
      <c r="BM96" s="227" t="s">
        <v>506</v>
      </c>
    </row>
    <row r="97" s="11" customFormat="1" ht="22.8" customHeight="1">
      <c r="A97" s="11"/>
      <c r="B97" s="202"/>
      <c r="C97" s="203"/>
      <c r="D97" s="204" t="s">
        <v>71</v>
      </c>
      <c r="E97" s="254" t="s">
        <v>507</v>
      </c>
      <c r="F97" s="254" t="s">
        <v>508</v>
      </c>
      <c r="G97" s="203"/>
      <c r="H97" s="203"/>
      <c r="I97" s="206"/>
      <c r="J97" s="255">
        <f>BK97</f>
        <v>0</v>
      </c>
      <c r="K97" s="203"/>
      <c r="L97" s="208"/>
      <c r="M97" s="209"/>
      <c r="N97" s="210"/>
      <c r="O97" s="210"/>
      <c r="P97" s="211">
        <f>SUM(P98:P100)</f>
        <v>0</v>
      </c>
      <c r="Q97" s="210"/>
      <c r="R97" s="211">
        <f>SUM(R98:R100)</f>
        <v>0</v>
      </c>
      <c r="S97" s="210"/>
      <c r="T97" s="212">
        <f>SUM(T98:T100)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13" t="s">
        <v>125</v>
      </c>
      <c r="AT97" s="214" t="s">
        <v>71</v>
      </c>
      <c r="AU97" s="214" t="s">
        <v>79</v>
      </c>
      <c r="AY97" s="213" t="s">
        <v>127</v>
      </c>
      <c r="BK97" s="215">
        <f>SUM(BK98:BK100)</f>
        <v>0</v>
      </c>
    </row>
    <row r="98" s="2" customFormat="1" ht="16.5" customHeight="1">
      <c r="A98" s="36"/>
      <c r="B98" s="37"/>
      <c r="C98" s="216" t="s">
        <v>133</v>
      </c>
      <c r="D98" s="216" t="s">
        <v>128</v>
      </c>
      <c r="E98" s="217" t="s">
        <v>509</v>
      </c>
      <c r="F98" s="218" t="s">
        <v>508</v>
      </c>
      <c r="G98" s="219" t="s">
        <v>502</v>
      </c>
      <c r="H98" s="220">
        <v>1</v>
      </c>
      <c r="I98" s="221"/>
      <c r="J98" s="222">
        <f>ROUND(I98*H98,2)</f>
        <v>0</v>
      </c>
      <c r="K98" s="218" t="s">
        <v>262</v>
      </c>
      <c r="L98" s="42"/>
      <c r="M98" s="223" t="s">
        <v>19</v>
      </c>
      <c r="N98" s="224" t="s">
        <v>43</v>
      </c>
      <c r="O98" s="82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235</v>
      </c>
      <c r="AT98" s="227" t="s">
        <v>128</v>
      </c>
      <c r="AU98" s="227" t="s">
        <v>81</v>
      </c>
      <c r="AY98" s="15" t="s">
        <v>127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79</v>
      </c>
      <c r="BK98" s="228">
        <f>ROUND(I98*H98,2)</f>
        <v>0</v>
      </c>
      <c r="BL98" s="15" t="s">
        <v>235</v>
      </c>
      <c r="BM98" s="227" t="s">
        <v>510</v>
      </c>
    </row>
    <row r="99" s="2" customFormat="1" ht="16.5" customHeight="1">
      <c r="A99" s="36"/>
      <c r="B99" s="37"/>
      <c r="C99" s="216" t="s">
        <v>125</v>
      </c>
      <c r="D99" s="216" t="s">
        <v>128</v>
      </c>
      <c r="E99" s="217" t="s">
        <v>511</v>
      </c>
      <c r="F99" s="218" t="s">
        <v>512</v>
      </c>
      <c r="G99" s="219" t="s">
        <v>502</v>
      </c>
      <c r="H99" s="220">
        <v>1</v>
      </c>
      <c r="I99" s="221"/>
      <c r="J99" s="222">
        <f>ROUND(I99*H99,2)</f>
        <v>0</v>
      </c>
      <c r="K99" s="218" t="s">
        <v>262</v>
      </c>
      <c r="L99" s="42"/>
      <c r="M99" s="223" t="s">
        <v>19</v>
      </c>
      <c r="N99" s="224" t="s">
        <v>43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235</v>
      </c>
      <c r="AT99" s="227" t="s">
        <v>128</v>
      </c>
      <c r="AU99" s="227" t="s">
        <v>81</v>
      </c>
      <c r="AY99" s="15" t="s">
        <v>127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79</v>
      </c>
      <c r="BK99" s="228">
        <f>ROUND(I99*H99,2)</f>
        <v>0</v>
      </c>
      <c r="BL99" s="15" t="s">
        <v>235</v>
      </c>
      <c r="BM99" s="227" t="s">
        <v>513</v>
      </c>
    </row>
    <row r="100" s="2" customFormat="1" ht="16.5" customHeight="1">
      <c r="A100" s="36"/>
      <c r="B100" s="37"/>
      <c r="C100" s="216" t="s">
        <v>153</v>
      </c>
      <c r="D100" s="216" t="s">
        <v>128</v>
      </c>
      <c r="E100" s="217" t="s">
        <v>514</v>
      </c>
      <c r="F100" s="218" t="s">
        <v>515</v>
      </c>
      <c r="G100" s="219" t="s">
        <v>516</v>
      </c>
      <c r="H100" s="220">
        <v>392</v>
      </c>
      <c r="I100" s="221"/>
      <c r="J100" s="222">
        <f>ROUND(I100*H100,2)</f>
        <v>0</v>
      </c>
      <c r="K100" s="218" t="s">
        <v>262</v>
      </c>
      <c r="L100" s="42"/>
      <c r="M100" s="223" t="s">
        <v>19</v>
      </c>
      <c r="N100" s="224" t="s">
        <v>43</v>
      </c>
      <c r="O100" s="82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7" t="s">
        <v>235</v>
      </c>
      <c r="AT100" s="227" t="s">
        <v>128</v>
      </c>
      <c r="AU100" s="227" t="s">
        <v>81</v>
      </c>
      <c r="AY100" s="15" t="s">
        <v>127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5" t="s">
        <v>79</v>
      </c>
      <c r="BK100" s="228">
        <f>ROUND(I100*H100,2)</f>
        <v>0</v>
      </c>
      <c r="BL100" s="15" t="s">
        <v>235</v>
      </c>
      <c r="BM100" s="227" t="s">
        <v>517</v>
      </c>
    </row>
    <row r="101" s="11" customFormat="1" ht="22.8" customHeight="1">
      <c r="A101" s="11"/>
      <c r="B101" s="202"/>
      <c r="C101" s="203"/>
      <c r="D101" s="204" t="s">
        <v>71</v>
      </c>
      <c r="E101" s="254" t="s">
        <v>518</v>
      </c>
      <c r="F101" s="254" t="s">
        <v>519</v>
      </c>
      <c r="G101" s="203"/>
      <c r="H101" s="203"/>
      <c r="I101" s="206"/>
      <c r="J101" s="255">
        <f>BK101</f>
        <v>0</v>
      </c>
      <c r="K101" s="203"/>
      <c r="L101" s="208"/>
      <c r="M101" s="209"/>
      <c r="N101" s="210"/>
      <c r="O101" s="210"/>
      <c r="P101" s="211">
        <f>P102</f>
        <v>0</v>
      </c>
      <c r="Q101" s="210"/>
      <c r="R101" s="211">
        <f>R102</f>
        <v>0</v>
      </c>
      <c r="S101" s="210"/>
      <c r="T101" s="212">
        <f>T102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13" t="s">
        <v>125</v>
      </c>
      <c r="AT101" s="214" t="s">
        <v>71</v>
      </c>
      <c r="AU101" s="214" t="s">
        <v>79</v>
      </c>
      <c r="AY101" s="213" t="s">
        <v>127</v>
      </c>
      <c r="BK101" s="215">
        <f>BK102</f>
        <v>0</v>
      </c>
    </row>
    <row r="102" s="2" customFormat="1" ht="16.5" customHeight="1">
      <c r="A102" s="36"/>
      <c r="B102" s="37"/>
      <c r="C102" s="216" t="s">
        <v>158</v>
      </c>
      <c r="D102" s="216" t="s">
        <v>128</v>
      </c>
      <c r="E102" s="217" t="s">
        <v>520</v>
      </c>
      <c r="F102" s="218" t="s">
        <v>521</v>
      </c>
      <c r="G102" s="219" t="s">
        <v>502</v>
      </c>
      <c r="H102" s="220">
        <v>1</v>
      </c>
      <c r="I102" s="221"/>
      <c r="J102" s="222">
        <f>ROUND(I102*H102,2)</f>
        <v>0</v>
      </c>
      <c r="K102" s="218" t="s">
        <v>522</v>
      </c>
      <c r="L102" s="42"/>
      <c r="M102" s="243" t="s">
        <v>19</v>
      </c>
      <c r="N102" s="244" t="s">
        <v>43</v>
      </c>
      <c r="O102" s="245"/>
      <c r="P102" s="246">
        <f>O102*H102</f>
        <v>0</v>
      </c>
      <c r="Q102" s="246">
        <v>0</v>
      </c>
      <c r="R102" s="246">
        <f>Q102*H102</f>
        <v>0</v>
      </c>
      <c r="S102" s="246">
        <v>0</v>
      </c>
      <c r="T102" s="24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235</v>
      </c>
      <c r="AT102" s="227" t="s">
        <v>128</v>
      </c>
      <c r="AU102" s="227" t="s">
        <v>81</v>
      </c>
      <c r="AY102" s="15" t="s">
        <v>127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79</v>
      </c>
      <c r="BK102" s="228">
        <f>ROUND(I102*H102,2)</f>
        <v>0</v>
      </c>
      <c r="BL102" s="15" t="s">
        <v>235</v>
      </c>
      <c r="BM102" s="227" t="s">
        <v>523</v>
      </c>
    </row>
    <row r="103" s="2" customFormat="1" ht="6.96" customHeight="1">
      <c r="A103" s="36"/>
      <c r="B103" s="57"/>
      <c r="C103" s="58"/>
      <c r="D103" s="58"/>
      <c r="E103" s="58"/>
      <c r="F103" s="58"/>
      <c r="G103" s="58"/>
      <c r="H103" s="58"/>
      <c r="I103" s="173"/>
      <c r="J103" s="58"/>
      <c r="K103" s="58"/>
      <c r="L103" s="42"/>
      <c r="M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</sheetData>
  <sheetProtection sheet="1" autoFilter="0" formatColumns="0" formatRows="0" objects="1" scenarios="1" spinCount="100000" saltValue="3xYtv6S3/hRHvYUWThKLbB+d144jwjP/VaMoOvECBisLbtz8nCH8pIv0+4sFXgr98ysezF0tY894vEyiCQIP3A==" hashValue="rdjvduQnO2miOL9ccJLDXeAL9yr/G4o/kp7ZVQU7ZxK9HS32vS6WB4iw077i6IOSbhJ/tNLwMR1QArGV7tbOHQ==" algorithmName="SHA-512" password="CC35"/>
  <autoFilter ref="C89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3" customFormat="1" ht="45" customHeight="1">
      <c r="B3" s="262"/>
      <c r="C3" s="263" t="s">
        <v>524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525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526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527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528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529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530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531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532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533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534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78</v>
      </c>
      <c r="F18" s="269" t="s">
        <v>535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536</v>
      </c>
      <c r="F19" s="269" t="s">
        <v>537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538</v>
      </c>
      <c r="F20" s="269" t="s">
        <v>539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88</v>
      </c>
      <c r="F21" s="269" t="s">
        <v>87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215</v>
      </c>
      <c r="F22" s="269" t="s">
        <v>216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84</v>
      </c>
      <c r="F23" s="269" t="s">
        <v>540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541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542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543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544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545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546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547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548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549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113</v>
      </c>
      <c r="F36" s="269"/>
      <c r="G36" s="269" t="s">
        <v>550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551</v>
      </c>
      <c r="F37" s="269"/>
      <c r="G37" s="269" t="s">
        <v>552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53</v>
      </c>
      <c r="F38" s="269"/>
      <c r="G38" s="269" t="s">
        <v>553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54</v>
      </c>
      <c r="F39" s="269"/>
      <c r="G39" s="269" t="s">
        <v>554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114</v>
      </c>
      <c r="F40" s="269"/>
      <c r="G40" s="269" t="s">
        <v>555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115</v>
      </c>
      <c r="F41" s="269"/>
      <c r="G41" s="269" t="s">
        <v>556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557</v>
      </c>
      <c r="F42" s="269"/>
      <c r="G42" s="269" t="s">
        <v>558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559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560</v>
      </c>
      <c r="F44" s="269"/>
      <c r="G44" s="269" t="s">
        <v>561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117</v>
      </c>
      <c r="F45" s="269"/>
      <c r="G45" s="269" t="s">
        <v>562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563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564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565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566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567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568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569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570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571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572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573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574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575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576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577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578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579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580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581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582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583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584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585</v>
      </c>
      <c r="D76" s="287"/>
      <c r="E76" s="287"/>
      <c r="F76" s="287" t="s">
        <v>586</v>
      </c>
      <c r="G76" s="288"/>
      <c r="H76" s="287" t="s">
        <v>54</v>
      </c>
      <c r="I76" s="287" t="s">
        <v>57</v>
      </c>
      <c r="J76" s="287" t="s">
        <v>587</v>
      </c>
      <c r="K76" s="286"/>
    </row>
    <row r="77" s="1" customFormat="1" ht="17.25" customHeight="1">
      <c r="B77" s="284"/>
      <c r="C77" s="289" t="s">
        <v>588</v>
      </c>
      <c r="D77" s="289"/>
      <c r="E77" s="289"/>
      <c r="F77" s="290" t="s">
        <v>589</v>
      </c>
      <c r="G77" s="291"/>
      <c r="H77" s="289"/>
      <c r="I77" s="289"/>
      <c r="J77" s="289" t="s">
        <v>590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53</v>
      </c>
      <c r="D79" s="292"/>
      <c r="E79" s="292"/>
      <c r="F79" s="294" t="s">
        <v>591</v>
      </c>
      <c r="G79" s="293"/>
      <c r="H79" s="272" t="s">
        <v>592</v>
      </c>
      <c r="I79" s="272" t="s">
        <v>593</v>
      </c>
      <c r="J79" s="272">
        <v>20</v>
      </c>
      <c r="K79" s="286"/>
    </row>
    <row r="80" s="1" customFormat="1" ht="15" customHeight="1">
      <c r="B80" s="284"/>
      <c r="C80" s="272" t="s">
        <v>594</v>
      </c>
      <c r="D80" s="272"/>
      <c r="E80" s="272"/>
      <c r="F80" s="294" t="s">
        <v>591</v>
      </c>
      <c r="G80" s="293"/>
      <c r="H80" s="272" t="s">
        <v>595</v>
      </c>
      <c r="I80" s="272" t="s">
        <v>593</v>
      </c>
      <c r="J80" s="272">
        <v>120</v>
      </c>
      <c r="K80" s="286"/>
    </row>
    <row r="81" s="1" customFormat="1" ht="15" customHeight="1">
      <c r="B81" s="295"/>
      <c r="C81" s="272" t="s">
        <v>596</v>
      </c>
      <c r="D81" s="272"/>
      <c r="E81" s="272"/>
      <c r="F81" s="294" t="s">
        <v>597</v>
      </c>
      <c r="G81" s="293"/>
      <c r="H81" s="272" t="s">
        <v>598</v>
      </c>
      <c r="I81" s="272" t="s">
        <v>593</v>
      </c>
      <c r="J81" s="272">
        <v>50</v>
      </c>
      <c r="K81" s="286"/>
    </row>
    <row r="82" s="1" customFormat="1" ht="15" customHeight="1">
      <c r="B82" s="295"/>
      <c r="C82" s="272" t="s">
        <v>599</v>
      </c>
      <c r="D82" s="272"/>
      <c r="E82" s="272"/>
      <c r="F82" s="294" t="s">
        <v>591</v>
      </c>
      <c r="G82" s="293"/>
      <c r="H82" s="272" t="s">
        <v>600</v>
      </c>
      <c r="I82" s="272" t="s">
        <v>601</v>
      </c>
      <c r="J82" s="272"/>
      <c r="K82" s="286"/>
    </row>
    <row r="83" s="1" customFormat="1" ht="15" customHeight="1">
      <c r="B83" s="295"/>
      <c r="C83" s="296" t="s">
        <v>602</v>
      </c>
      <c r="D83" s="296"/>
      <c r="E83" s="296"/>
      <c r="F83" s="297" t="s">
        <v>597</v>
      </c>
      <c r="G83" s="296"/>
      <c r="H83" s="296" t="s">
        <v>603</v>
      </c>
      <c r="I83" s="296" t="s">
        <v>593</v>
      </c>
      <c r="J83" s="296">
        <v>15</v>
      </c>
      <c r="K83" s="286"/>
    </row>
    <row r="84" s="1" customFormat="1" ht="15" customHeight="1">
      <c r="B84" s="295"/>
      <c r="C84" s="296" t="s">
        <v>604</v>
      </c>
      <c r="D84" s="296"/>
      <c r="E84" s="296"/>
      <c r="F84" s="297" t="s">
        <v>597</v>
      </c>
      <c r="G84" s="296"/>
      <c r="H84" s="296" t="s">
        <v>605</v>
      </c>
      <c r="I84" s="296" t="s">
        <v>593</v>
      </c>
      <c r="J84" s="296">
        <v>15</v>
      </c>
      <c r="K84" s="286"/>
    </row>
    <row r="85" s="1" customFormat="1" ht="15" customHeight="1">
      <c r="B85" s="295"/>
      <c r="C85" s="296" t="s">
        <v>606</v>
      </c>
      <c r="D85" s="296"/>
      <c r="E85" s="296"/>
      <c r="F85" s="297" t="s">
        <v>597</v>
      </c>
      <c r="G85" s="296"/>
      <c r="H85" s="296" t="s">
        <v>607</v>
      </c>
      <c r="I85" s="296" t="s">
        <v>593</v>
      </c>
      <c r="J85" s="296">
        <v>20</v>
      </c>
      <c r="K85" s="286"/>
    </row>
    <row r="86" s="1" customFormat="1" ht="15" customHeight="1">
      <c r="B86" s="295"/>
      <c r="C86" s="296" t="s">
        <v>608</v>
      </c>
      <c r="D86" s="296"/>
      <c r="E86" s="296"/>
      <c r="F86" s="297" t="s">
        <v>597</v>
      </c>
      <c r="G86" s="296"/>
      <c r="H86" s="296" t="s">
        <v>609</v>
      </c>
      <c r="I86" s="296" t="s">
        <v>593</v>
      </c>
      <c r="J86" s="296">
        <v>20</v>
      </c>
      <c r="K86" s="286"/>
    </row>
    <row r="87" s="1" customFormat="1" ht="15" customHeight="1">
      <c r="B87" s="295"/>
      <c r="C87" s="272" t="s">
        <v>610</v>
      </c>
      <c r="D87" s="272"/>
      <c r="E87" s="272"/>
      <c r="F87" s="294" t="s">
        <v>597</v>
      </c>
      <c r="G87" s="293"/>
      <c r="H87" s="272" t="s">
        <v>611</v>
      </c>
      <c r="I87" s="272" t="s">
        <v>593</v>
      </c>
      <c r="J87" s="272">
        <v>50</v>
      </c>
      <c r="K87" s="286"/>
    </row>
    <row r="88" s="1" customFormat="1" ht="15" customHeight="1">
      <c r="B88" s="295"/>
      <c r="C88" s="272" t="s">
        <v>612</v>
      </c>
      <c r="D88" s="272"/>
      <c r="E88" s="272"/>
      <c r="F88" s="294" t="s">
        <v>597</v>
      </c>
      <c r="G88" s="293"/>
      <c r="H88" s="272" t="s">
        <v>613</v>
      </c>
      <c r="I88" s="272" t="s">
        <v>593</v>
      </c>
      <c r="J88" s="272">
        <v>20</v>
      </c>
      <c r="K88" s="286"/>
    </row>
    <row r="89" s="1" customFormat="1" ht="15" customHeight="1">
      <c r="B89" s="295"/>
      <c r="C89" s="272" t="s">
        <v>614</v>
      </c>
      <c r="D89" s="272"/>
      <c r="E89" s="272"/>
      <c r="F89" s="294" t="s">
        <v>597</v>
      </c>
      <c r="G89" s="293"/>
      <c r="H89" s="272" t="s">
        <v>615</v>
      </c>
      <c r="I89" s="272" t="s">
        <v>593</v>
      </c>
      <c r="J89" s="272">
        <v>20</v>
      </c>
      <c r="K89" s="286"/>
    </row>
    <row r="90" s="1" customFormat="1" ht="15" customHeight="1">
      <c r="B90" s="295"/>
      <c r="C90" s="272" t="s">
        <v>616</v>
      </c>
      <c r="D90" s="272"/>
      <c r="E90" s="272"/>
      <c r="F90" s="294" t="s">
        <v>597</v>
      </c>
      <c r="G90" s="293"/>
      <c r="H90" s="272" t="s">
        <v>617</v>
      </c>
      <c r="I90" s="272" t="s">
        <v>593</v>
      </c>
      <c r="J90" s="272">
        <v>50</v>
      </c>
      <c r="K90" s="286"/>
    </row>
    <row r="91" s="1" customFormat="1" ht="15" customHeight="1">
      <c r="B91" s="295"/>
      <c r="C91" s="272" t="s">
        <v>618</v>
      </c>
      <c r="D91" s="272"/>
      <c r="E91" s="272"/>
      <c r="F91" s="294" t="s">
        <v>597</v>
      </c>
      <c r="G91" s="293"/>
      <c r="H91" s="272" t="s">
        <v>618</v>
      </c>
      <c r="I91" s="272" t="s">
        <v>593</v>
      </c>
      <c r="J91" s="272">
        <v>50</v>
      </c>
      <c r="K91" s="286"/>
    </row>
    <row r="92" s="1" customFormat="1" ht="15" customHeight="1">
      <c r="B92" s="295"/>
      <c r="C92" s="272" t="s">
        <v>619</v>
      </c>
      <c r="D92" s="272"/>
      <c r="E92" s="272"/>
      <c r="F92" s="294" t="s">
        <v>597</v>
      </c>
      <c r="G92" s="293"/>
      <c r="H92" s="272" t="s">
        <v>620</v>
      </c>
      <c r="I92" s="272" t="s">
        <v>593</v>
      </c>
      <c r="J92" s="272">
        <v>255</v>
      </c>
      <c r="K92" s="286"/>
    </row>
    <row r="93" s="1" customFormat="1" ht="15" customHeight="1">
      <c r="B93" s="295"/>
      <c r="C93" s="272" t="s">
        <v>621</v>
      </c>
      <c r="D93" s="272"/>
      <c r="E93" s="272"/>
      <c r="F93" s="294" t="s">
        <v>591</v>
      </c>
      <c r="G93" s="293"/>
      <c r="H93" s="272" t="s">
        <v>622</v>
      </c>
      <c r="I93" s="272" t="s">
        <v>623</v>
      </c>
      <c r="J93" s="272"/>
      <c r="K93" s="286"/>
    </row>
    <row r="94" s="1" customFormat="1" ht="15" customHeight="1">
      <c r="B94" s="295"/>
      <c r="C94" s="272" t="s">
        <v>624</v>
      </c>
      <c r="D94" s="272"/>
      <c r="E94" s="272"/>
      <c r="F94" s="294" t="s">
        <v>591</v>
      </c>
      <c r="G94" s="293"/>
      <c r="H94" s="272" t="s">
        <v>625</v>
      </c>
      <c r="I94" s="272" t="s">
        <v>626</v>
      </c>
      <c r="J94" s="272"/>
      <c r="K94" s="286"/>
    </row>
    <row r="95" s="1" customFormat="1" ht="15" customHeight="1">
      <c r="B95" s="295"/>
      <c r="C95" s="272" t="s">
        <v>627</v>
      </c>
      <c r="D95" s="272"/>
      <c r="E95" s="272"/>
      <c r="F95" s="294" t="s">
        <v>591</v>
      </c>
      <c r="G95" s="293"/>
      <c r="H95" s="272" t="s">
        <v>627</v>
      </c>
      <c r="I95" s="272" t="s">
        <v>626</v>
      </c>
      <c r="J95" s="272"/>
      <c r="K95" s="286"/>
    </row>
    <row r="96" s="1" customFormat="1" ht="15" customHeight="1">
      <c r="B96" s="295"/>
      <c r="C96" s="272" t="s">
        <v>38</v>
      </c>
      <c r="D96" s="272"/>
      <c r="E96" s="272"/>
      <c r="F96" s="294" t="s">
        <v>591</v>
      </c>
      <c r="G96" s="293"/>
      <c r="H96" s="272" t="s">
        <v>628</v>
      </c>
      <c r="I96" s="272" t="s">
        <v>626</v>
      </c>
      <c r="J96" s="272"/>
      <c r="K96" s="286"/>
    </row>
    <row r="97" s="1" customFormat="1" ht="15" customHeight="1">
      <c r="B97" s="295"/>
      <c r="C97" s="272" t="s">
        <v>48</v>
      </c>
      <c r="D97" s="272"/>
      <c r="E97" s="272"/>
      <c r="F97" s="294" t="s">
        <v>591</v>
      </c>
      <c r="G97" s="293"/>
      <c r="H97" s="272" t="s">
        <v>629</v>
      </c>
      <c r="I97" s="272" t="s">
        <v>626</v>
      </c>
      <c r="J97" s="272"/>
      <c r="K97" s="286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630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585</v>
      </c>
      <c r="D103" s="287"/>
      <c r="E103" s="287"/>
      <c r="F103" s="287" t="s">
        <v>586</v>
      </c>
      <c r="G103" s="288"/>
      <c r="H103" s="287" t="s">
        <v>54</v>
      </c>
      <c r="I103" s="287" t="s">
        <v>57</v>
      </c>
      <c r="J103" s="287" t="s">
        <v>587</v>
      </c>
      <c r="K103" s="286"/>
    </row>
    <row r="104" s="1" customFormat="1" ht="17.25" customHeight="1">
      <c r="B104" s="284"/>
      <c r="C104" s="289" t="s">
        <v>588</v>
      </c>
      <c r="D104" s="289"/>
      <c r="E104" s="289"/>
      <c r="F104" s="290" t="s">
        <v>589</v>
      </c>
      <c r="G104" s="291"/>
      <c r="H104" s="289"/>
      <c r="I104" s="289"/>
      <c r="J104" s="289" t="s">
        <v>590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3"/>
      <c r="H105" s="287"/>
      <c r="I105" s="287"/>
      <c r="J105" s="287"/>
      <c r="K105" s="286"/>
    </row>
    <row r="106" s="1" customFormat="1" ht="15" customHeight="1">
      <c r="B106" s="284"/>
      <c r="C106" s="272" t="s">
        <v>53</v>
      </c>
      <c r="D106" s="292"/>
      <c r="E106" s="292"/>
      <c r="F106" s="294" t="s">
        <v>591</v>
      </c>
      <c r="G106" s="303"/>
      <c r="H106" s="272" t="s">
        <v>631</v>
      </c>
      <c r="I106" s="272" t="s">
        <v>593</v>
      </c>
      <c r="J106" s="272">
        <v>20</v>
      </c>
      <c r="K106" s="286"/>
    </row>
    <row r="107" s="1" customFormat="1" ht="15" customHeight="1">
      <c r="B107" s="284"/>
      <c r="C107" s="272" t="s">
        <v>594</v>
      </c>
      <c r="D107" s="272"/>
      <c r="E107" s="272"/>
      <c r="F107" s="294" t="s">
        <v>591</v>
      </c>
      <c r="G107" s="272"/>
      <c r="H107" s="272" t="s">
        <v>631</v>
      </c>
      <c r="I107" s="272" t="s">
        <v>593</v>
      </c>
      <c r="J107" s="272">
        <v>120</v>
      </c>
      <c r="K107" s="286"/>
    </row>
    <row r="108" s="1" customFormat="1" ht="15" customHeight="1">
      <c r="B108" s="295"/>
      <c r="C108" s="272" t="s">
        <v>596</v>
      </c>
      <c r="D108" s="272"/>
      <c r="E108" s="272"/>
      <c r="F108" s="294" t="s">
        <v>597</v>
      </c>
      <c r="G108" s="272"/>
      <c r="H108" s="272" t="s">
        <v>631</v>
      </c>
      <c r="I108" s="272" t="s">
        <v>593</v>
      </c>
      <c r="J108" s="272">
        <v>50</v>
      </c>
      <c r="K108" s="286"/>
    </row>
    <row r="109" s="1" customFormat="1" ht="15" customHeight="1">
      <c r="B109" s="295"/>
      <c r="C109" s="272" t="s">
        <v>599</v>
      </c>
      <c r="D109" s="272"/>
      <c r="E109" s="272"/>
      <c r="F109" s="294" t="s">
        <v>591</v>
      </c>
      <c r="G109" s="272"/>
      <c r="H109" s="272" t="s">
        <v>631</v>
      </c>
      <c r="I109" s="272" t="s">
        <v>601</v>
      </c>
      <c r="J109" s="272"/>
      <c r="K109" s="286"/>
    </row>
    <row r="110" s="1" customFormat="1" ht="15" customHeight="1">
      <c r="B110" s="295"/>
      <c r="C110" s="272" t="s">
        <v>610</v>
      </c>
      <c r="D110" s="272"/>
      <c r="E110" s="272"/>
      <c r="F110" s="294" t="s">
        <v>597</v>
      </c>
      <c r="G110" s="272"/>
      <c r="H110" s="272" t="s">
        <v>631</v>
      </c>
      <c r="I110" s="272" t="s">
        <v>593</v>
      </c>
      <c r="J110" s="272">
        <v>50</v>
      </c>
      <c r="K110" s="286"/>
    </row>
    <row r="111" s="1" customFormat="1" ht="15" customHeight="1">
      <c r="B111" s="295"/>
      <c r="C111" s="272" t="s">
        <v>618</v>
      </c>
      <c r="D111" s="272"/>
      <c r="E111" s="272"/>
      <c r="F111" s="294" t="s">
        <v>597</v>
      </c>
      <c r="G111" s="272"/>
      <c r="H111" s="272" t="s">
        <v>631</v>
      </c>
      <c r="I111" s="272" t="s">
        <v>593</v>
      </c>
      <c r="J111" s="272">
        <v>50</v>
      </c>
      <c r="K111" s="286"/>
    </row>
    <row r="112" s="1" customFormat="1" ht="15" customHeight="1">
      <c r="B112" s="295"/>
      <c r="C112" s="272" t="s">
        <v>616</v>
      </c>
      <c r="D112" s="272"/>
      <c r="E112" s="272"/>
      <c r="F112" s="294" t="s">
        <v>597</v>
      </c>
      <c r="G112" s="272"/>
      <c r="H112" s="272" t="s">
        <v>631</v>
      </c>
      <c r="I112" s="272" t="s">
        <v>593</v>
      </c>
      <c r="J112" s="272">
        <v>50</v>
      </c>
      <c r="K112" s="286"/>
    </row>
    <row r="113" s="1" customFormat="1" ht="15" customHeight="1">
      <c r="B113" s="295"/>
      <c r="C113" s="272" t="s">
        <v>53</v>
      </c>
      <c r="D113" s="272"/>
      <c r="E113" s="272"/>
      <c r="F113" s="294" t="s">
        <v>591</v>
      </c>
      <c r="G113" s="272"/>
      <c r="H113" s="272" t="s">
        <v>632</v>
      </c>
      <c r="I113" s="272" t="s">
        <v>593</v>
      </c>
      <c r="J113" s="272">
        <v>20</v>
      </c>
      <c r="K113" s="286"/>
    </row>
    <row r="114" s="1" customFormat="1" ht="15" customHeight="1">
      <c r="B114" s="295"/>
      <c r="C114" s="272" t="s">
        <v>633</v>
      </c>
      <c r="D114" s="272"/>
      <c r="E114" s="272"/>
      <c r="F114" s="294" t="s">
        <v>591</v>
      </c>
      <c r="G114" s="272"/>
      <c r="H114" s="272" t="s">
        <v>634</v>
      </c>
      <c r="I114" s="272" t="s">
        <v>593</v>
      </c>
      <c r="J114" s="272">
        <v>120</v>
      </c>
      <c r="K114" s="286"/>
    </row>
    <row r="115" s="1" customFormat="1" ht="15" customHeight="1">
      <c r="B115" s="295"/>
      <c r="C115" s="272" t="s">
        <v>38</v>
      </c>
      <c r="D115" s="272"/>
      <c r="E115" s="272"/>
      <c r="F115" s="294" t="s">
        <v>591</v>
      </c>
      <c r="G115" s="272"/>
      <c r="H115" s="272" t="s">
        <v>635</v>
      </c>
      <c r="I115" s="272" t="s">
        <v>626</v>
      </c>
      <c r="J115" s="272"/>
      <c r="K115" s="286"/>
    </row>
    <row r="116" s="1" customFormat="1" ht="15" customHeight="1">
      <c r="B116" s="295"/>
      <c r="C116" s="272" t="s">
        <v>48</v>
      </c>
      <c r="D116" s="272"/>
      <c r="E116" s="272"/>
      <c r="F116" s="294" t="s">
        <v>591</v>
      </c>
      <c r="G116" s="272"/>
      <c r="H116" s="272" t="s">
        <v>636</v>
      </c>
      <c r="I116" s="272" t="s">
        <v>626</v>
      </c>
      <c r="J116" s="272"/>
      <c r="K116" s="286"/>
    </row>
    <row r="117" s="1" customFormat="1" ht="15" customHeight="1">
      <c r="B117" s="295"/>
      <c r="C117" s="272" t="s">
        <v>57</v>
      </c>
      <c r="D117" s="272"/>
      <c r="E117" s="272"/>
      <c r="F117" s="294" t="s">
        <v>591</v>
      </c>
      <c r="G117" s="272"/>
      <c r="H117" s="272" t="s">
        <v>637</v>
      </c>
      <c r="I117" s="272" t="s">
        <v>638</v>
      </c>
      <c r="J117" s="272"/>
      <c r="K117" s="286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269"/>
      <c r="D119" s="269"/>
      <c r="E119" s="269"/>
      <c r="F119" s="306"/>
      <c r="G119" s="269"/>
      <c r="H119" s="269"/>
      <c r="I119" s="269"/>
      <c r="J119" s="269"/>
      <c r="K119" s="305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3" t="s">
        <v>639</v>
      </c>
      <c r="D122" s="263"/>
      <c r="E122" s="263"/>
      <c r="F122" s="263"/>
      <c r="G122" s="263"/>
      <c r="H122" s="263"/>
      <c r="I122" s="263"/>
      <c r="J122" s="263"/>
      <c r="K122" s="311"/>
    </row>
    <row r="123" s="1" customFormat="1" ht="17.25" customHeight="1">
      <c r="B123" s="312"/>
      <c r="C123" s="287" t="s">
        <v>585</v>
      </c>
      <c r="D123" s="287"/>
      <c r="E123" s="287"/>
      <c r="F123" s="287" t="s">
        <v>586</v>
      </c>
      <c r="G123" s="288"/>
      <c r="H123" s="287" t="s">
        <v>54</v>
      </c>
      <c r="I123" s="287" t="s">
        <v>57</v>
      </c>
      <c r="J123" s="287" t="s">
        <v>587</v>
      </c>
      <c r="K123" s="313"/>
    </row>
    <row r="124" s="1" customFormat="1" ht="17.25" customHeight="1">
      <c r="B124" s="312"/>
      <c r="C124" s="289" t="s">
        <v>588</v>
      </c>
      <c r="D124" s="289"/>
      <c r="E124" s="289"/>
      <c r="F124" s="290" t="s">
        <v>589</v>
      </c>
      <c r="G124" s="291"/>
      <c r="H124" s="289"/>
      <c r="I124" s="289"/>
      <c r="J124" s="289" t="s">
        <v>590</v>
      </c>
      <c r="K124" s="313"/>
    </row>
    <row r="125" s="1" customFormat="1" ht="5.25" customHeight="1">
      <c r="B125" s="314"/>
      <c r="C125" s="292"/>
      <c r="D125" s="292"/>
      <c r="E125" s="292"/>
      <c r="F125" s="292"/>
      <c r="G125" s="272"/>
      <c r="H125" s="292"/>
      <c r="I125" s="292"/>
      <c r="J125" s="292"/>
      <c r="K125" s="315"/>
    </row>
    <row r="126" s="1" customFormat="1" ht="15" customHeight="1">
      <c r="B126" s="314"/>
      <c r="C126" s="272" t="s">
        <v>594</v>
      </c>
      <c r="D126" s="292"/>
      <c r="E126" s="292"/>
      <c r="F126" s="294" t="s">
        <v>591</v>
      </c>
      <c r="G126" s="272"/>
      <c r="H126" s="272" t="s">
        <v>631</v>
      </c>
      <c r="I126" s="272" t="s">
        <v>593</v>
      </c>
      <c r="J126" s="272">
        <v>120</v>
      </c>
      <c r="K126" s="316"/>
    </row>
    <row r="127" s="1" customFormat="1" ht="15" customHeight="1">
      <c r="B127" s="314"/>
      <c r="C127" s="272" t="s">
        <v>640</v>
      </c>
      <c r="D127" s="272"/>
      <c r="E127" s="272"/>
      <c r="F127" s="294" t="s">
        <v>591</v>
      </c>
      <c r="G127" s="272"/>
      <c r="H127" s="272" t="s">
        <v>641</v>
      </c>
      <c r="I127" s="272" t="s">
        <v>593</v>
      </c>
      <c r="J127" s="272" t="s">
        <v>642</v>
      </c>
      <c r="K127" s="316"/>
    </row>
    <row r="128" s="1" customFormat="1" ht="15" customHeight="1">
      <c r="B128" s="314"/>
      <c r="C128" s="272" t="s">
        <v>84</v>
      </c>
      <c r="D128" s="272"/>
      <c r="E128" s="272"/>
      <c r="F128" s="294" t="s">
        <v>591</v>
      </c>
      <c r="G128" s="272"/>
      <c r="H128" s="272" t="s">
        <v>643</v>
      </c>
      <c r="I128" s="272" t="s">
        <v>593</v>
      </c>
      <c r="J128" s="272" t="s">
        <v>642</v>
      </c>
      <c r="K128" s="316"/>
    </row>
    <row r="129" s="1" customFormat="1" ht="15" customHeight="1">
      <c r="B129" s="314"/>
      <c r="C129" s="272" t="s">
        <v>602</v>
      </c>
      <c r="D129" s="272"/>
      <c r="E129" s="272"/>
      <c r="F129" s="294" t="s">
        <v>597</v>
      </c>
      <c r="G129" s="272"/>
      <c r="H129" s="272" t="s">
        <v>603</v>
      </c>
      <c r="I129" s="272" t="s">
        <v>593</v>
      </c>
      <c r="J129" s="272">
        <v>15</v>
      </c>
      <c r="K129" s="316"/>
    </row>
    <row r="130" s="1" customFormat="1" ht="15" customHeight="1">
      <c r="B130" s="314"/>
      <c r="C130" s="296" t="s">
        <v>604</v>
      </c>
      <c r="D130" s="296"/>
      <c r="E130" s="296"/>
      <c r="F130" s="297" t="s">
        <v>597</v>
      </c>
      <c r="G130" s="296"/>
      <c r="H130" s="296" t="s">
        <v>605</v>
      </c>
      <c r="I130" s="296" t="s">
        <v>593</v>
      </c>
      <c r="J130" s="296">
        <v>15</v>
      </c>
      <c r="K130" s="316"/>
    </row>
    <row r="131" s="1" customFormat="1" ht="15" customHeight="1">
      <c r="B131" s="314"/>
      <c r="C131" s="296" t="s">
        <v>606</v>
      </c>
      <c r="D131" s="296"/>
      <c r="E131" s="296"/>
      <c r="F131" s="297" t="s">
        <v>597</v>
      </c>
      <c r="G131" s="296"/>
      <c r="H131" s="296" t="s">
        <v>607</v>
      </c>
      <c r="I131" s="296" t="s">
        <v>593</v>
      </c>
      <c r="J131" s="296">
        <v>20</v>
      </c>
      <c r="K131" s="316"/>
    </row>
    <row r="132" s="1" customFormat="1" ht="15" customHeight="1">
      <c r="B132" s="314"/>
      <c r="C132" s="296" t="s">
        <v>608</v>
      </c>
      <c r="D132" s="296"/>
      <c r="E132" s="296"/>
      <c r="F132" s="297" t="s">
        <v>597</v>
      </c>
      <c r="G132" s="296"/>
      <c r="H132" s="296" t="s">
        <v>609</v>
      </c>
      <c r="I132" s="296" t="s">
        <v>593</v>
      </c>
      <c r="J132" s="296">
        <v>20</v>
      </c>
      <c r="K132" s="316"/>
    </row>
    <row r="133" s="1" customFormat="1" ht="15" customHeight="1">
      <c r="B133" s="314"/>
      <c r="C133" s="272" t="s">
        <v>596</v>
      </c>
      <c r="D133" s="272"/>
      <c r="E133" s="272"/>
      <c r="F133" s="294" t="s">
        <v>597</v>
      </c>
      <c r="G133" s="272"/>
      <c r="H133" s="272" t="s">
        <v>631</v>
      </c>
      <c r="I133" s="272" t="s">
        <v>593</v>
      </c>
      <c r="J133" s="272">
        <v>50</v>
      </c>
      <c r="K133" s="316"/>
    </row>
    <row r="134" s="1" customFormat="1" ht="15" customHeight="1">
      <c r="B134" s="314"/>
      <c r="C134" s="272" t="s">
        <v>610</v>
      </c>
      <c r="D134" s="272"/>
      <c r="E134" s="272"/>
      <c r="F134" s="294" t="s">
        <v>597</v>
      </c>
      <c r="G134" s="272"/>
      <c r="H134" s="272" t="s">
        <v>631</v>
      </c>
      <c r="I134" s="272" t="s">
        <v>593</v>
      </c>
      <c r="J134" s="272">
        <v>50</v>
      </c>
      <c r="K134" s="316"/>
    </row>
    <row r="135" s="1" customFormat="1" ht="15" customHeight="1">
      <c r="B135" s="314"/>
      <c r="C135" s="272" t="s">
        <v>616</v>
      </c>
      <c r="D135" s="272"/>
      <c r="E135" s="272"/>
      <c r="F135" s="294" t="s">
        <v>597</v>
      </c>
      <c r="G135" s="272"/>
      <c r="H135" s="272" t="s">
        <v>631</v>
      </c>
      <c r="I135" s="272" t="s">
        <v>593</v>
      </c>
      <c r="J135" s="272">
        <v>50</v>
      </c>
      <c r="K135" s="316"/>
    </row>
    <row r="136" s="1" customFormat="1" ht="15" customHeight="1">
      <c r="B136" s="314"/>
      <c r="C136" s="272" t="s">
        <v>618</v>
      </c>
      <c r="D136" s="272"/>
      <c r="E136" s="272"/>
      <c r="F136" s="294" t="s">
        <v>597</v>
      </c>
      <c r="G136" s="272"/>
      <c r="H136" s="272" t="s">
        <v>631</v>
      </c>
      <c r="I136" s="272" t="s">
        <v>593</v>
      </c>
      <c r="J136" s="272">
        <v>50</v>
      </c>
      <c r="K136" s="316"/>
    </row>
    <row r="137" s="1" customFormat="1" ht="15" customHeight="1">
      <c r="B137" s="314"/>
      <c r="C137" s="272" t="s">
        <v>619</v>
      </c>
      <c r="D137" s="272"/>
      <c r="E137" s="272"/>
      <c r="F137" s="294" t="s">
        <v>597</v>
      </c>
      <c r="G137" s="272"/>
      <c r="H137" s="272" t="s">
        <v>644</v>
      </c>
      <c r="I137" s="272" t="s">
        <v>593</v>
      </c>
      <c r="J137" s="272">
        <v>255</v>
      </c>
      <c r="K137" s="316"/>
    </row>
    <row r="138" s="1" customFormat="1" ht="15" customHeight="1">
      <c r="B138" s="314"/>
      <c r="C138" s="272" t="s">
        <v>621</v>
      </c>
      <c r="D138" s="272"/>
      <c r="E138" s="272"/>
      <c r="F138" s="294" t="s">
        <v>591</v>
      </c>
      <c r="G138" s="272"/>
      <c r="H138" s="272" t="s">
        <v>645</v>
      </c>
      <c r="I138" s="272" t="s">
        <v>623</v>
      </c>
      <c r="J138" s="272"/>
      <c r="K138" s="316"/>
    </row>
    <row r="139" s="1" customFormat="1" ht="15" customHeight="1">
      <c r="B139" s="314"/>
      <c r="C139" s="272" t="s">
        <v>624</v>
      </c>
      <c r="D139" s="272"/>
      <c r="E139" s="272"/>
      <c r="F139" s="294" t="s">
        <v>591</v>
      </c>
      <c r="G139" s="272"/>
      <c r="H139" s="272" t="s">
        <v>646</v>
      </c>
      <c r="I139" s="272" t="s">
        <v>626</v>
      </c>
      <c r="J139" s="272"/>
      <c r="K139" s="316"/>
    </row>
    <row r="140" s="1" customFormat="1" ht="15" customHeight="1">
      <c r="B140" s="314"/>
      <c r="C140" s="272" t="s">
        <v>627</v>
      </c>
      <c r="D140" s="272"/>
      <c r="E140" s="272"/>
      <c r="F140" s="294" t="s">
        <v>591</v>
      </c>
      <c r="G140" s="272"/>
      <c r="H140" s="272" t="s">
        <v>627</v>
      </c>
      <c r="I140" s="272" t="s">
        <v>626</v>
      </c>
      <c r="J140" s="272"/>
      <c r="K140" s="316"/>
    </row>
    <row r="141" s="1" customFormat="1" ht="15" customHeight="1">
      <c r="B141" s="314"/>
      <c r="C141" s="272" t="s">
        <v>38</v>
      </c>
      <c r="D141" s="272"/>
      <c r="E141" s="272"/>
      <c r="F141" s="294" t="s">
        <v>591</v>
      </c>
      <c r="G141" s="272"/>
      <c r="H141" s="272" t="s">
        <v>647</v>
      </c>
      <c r="I141" s="272" t="s">
        <v>626</v>
      </c>
      <c r="J141" s="272"/>
      <c r="K141" s="316"/>
    </row>
    <row r="142" s="1" customFormat="1" ht="15" customHeight="1">
      <c r="B142" s="314"/>
      <c r="C142" s="272" t="s">
        <v>648</v>
      </c>
      <c r="D142" s="272"/>
      <c r="E142" s="272"/>
      <c r="F142" s="294" t="s">
        <v>591</v>
      </c>
      <c r="G142" s="272"/>
      <c r="H142" s="272" t="s">
        <v>649</v>
      </c>
      <c r="I142" s="272" t="s">
        <v>626</v>
      </c>
      <c r="J142" s="272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269"/>
      <c r="C144" s="269"/>
      <c r="D144" s="269"/>
      <c r="E144" s="269"/>
      <c r="F144" s="306"/>
      <c r="G144" s="269"/>
      <c r="H144" s="269"/>
      <c r="I144" s="269"/>
      <c r="J144" s="269"/>
      <c r="K144" s="269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650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585</v>
      </c>
      <c r="D148" s="287"/>
      <c r="E148" s="287"/>
      <c r="F148" s="287" t="s">
        <v>586</v>
      </c>
      <c r="G148" s="288"/>
      <c r="H148" s="287" t="s">
        <v>54</v>
      </c>
      <c r="I148" s="287" t="s">
        <v>57</v>
      </c>
      <c r="J148" s="287" t="s">
        <v>587</v>
      </c>
      <c r="K148" s="286"/>
    </row>
    <row r="149" s="1" customFormat="1" ht="17.25" customHeight="1">
      <c r="B149" s="284"/>
      <c r="C149" s="289" t="s">
        <v>588</v>
      </c>
      <c r="D149" s="289"/>
      <c r="E149" s="289"/>
      <c r="F149" s="290" t="s">
        <v>589</v>
      </c>
      <c r="G149" s="291"/>
      <c r="H149" s="289"/>
      <c r="I149" s="289"/>
      <c r="J149" s="289" t="s">
        <v>590</v>
      </c>
      <c r="K149" s="286"/>
    </row>
    <row r="150" s="1" customFormat="1" ht="5.25" customHeight="1">
      <c r="B150" s="295"/>
      <c r="C150" s="292"/>
      <c r="D150" s="292"/>
      <c r="E150" s="292"/>
      <c r="F150" s="292"/>
      <c r="G150" s="293"/>
      <c r="H150" s="292"/>
      <c r="I150" s="292"/>
      <c r="J150" s="292"/>
      <c r="K150" s="316"/>
    </row>
    <row r="151" s="1" customFormat="1" ht="15" customHeight="1">
      <c r="B151" s="295"/>
      <c r="C151" s="320" t="s">
        <v>594</v>
      </c>
      <c r="D151" s="272"/>
      <c r="E151" s="272"/>
      <c r="F151" s="321" t="s">
        <v>591</v>
      </c>
      <c r="G151" s="272"/>
      <c r="H151" s="320" t="s">
        <v>631</v>
      </c>
      <c r="I151" s="320" t="s">
        <v>593</v>
      </c>
      <c r="J151" s="320">
        <v>120</v>
      </c>
      <c r="K151" s="316"/>
    </row>
    <row r="152" s="1" customFormat="1" ht="15" customHeight="1">
      <c r="B152" s="295"/>
      <c r="C152" s="320" t="s">
        <v>640</v>
      </c>
      <c r="D152" s="272"/>
      <c r="E152" s="272"/>
      <c r="F152" s="321" t="s">
        <v>591</v>
      </c>
      <c r="G152" s="272"/>
      <c r="H152" s="320" t="s">
        <v>651</v>
      </c>
      <c r="I152" s="320" t="s">
        <v>593</v>
      </c>
      <c r="J152" s="320" t="s">
        <v>642</v>
      </c>
      <c r="K152" s="316"/>
    </row>
    <row r="153" s="1" customFormat="1" ht="15" customHeight="1">
      <c r="B153" s="295"/>
      <c r="C153" s="320" t="s">
        <v>84</v>
      </c>
      <c r="D153" s="272"/>
      <c r="E153" s="272"/>
      <c r="F153" s="321" t="s">
        <v>591</v>
      </c>
      <c r="G153" s="272"/>
      <c r="H153" s="320" t="s">
        <v>652</v>
      </c>
      <c r="I153" s="320" t="s">
        <v>593</v>
      </c>
      <c r="J153" s="320" t="s">
        <v>642</v>
      </c>
      <c r="K153" s="316"/>
    </row>
    <row r="154" s="1" customFormat="1" ht="15" customHeight="1">
      <c r="B154" s="295"/>
      <c r="C154" s="320" t="s">
        <v>596</v>
      </c>
      <c r="D154" s="272"/>
      <c r="E154" s="272"/>
      <c r="F154" s="321" t="s">
        <v>597</v>
      </c>
      <c r="G154" s="272"/>
      <c r="H154" s="320" t="s">
        <v>631</v>
      </c>
      <c r="I154" s="320" t="s">
        <v>593</v>
      </c>
      <c r="J154" s="320">
        <v>50</v>
      </c>
      <c r="K154" s="316"/>
    </row>
    <row r="155" s="1" customFormat="1" ht="15" customHeight="1">
      <c r="B155" s="295"/>
      <c r="C155" s="320" t="s">
        <v>599</v>
      </c>
      <c r="D155" s="272"/>
      <c r="E155" s="272"/>
      <c r="F155" s="321" t="s">
        <v>591</v>
      </c>
      <c r="G155" s="272"/>
      <c r="H155" s="320" t="s">
        <v>631</v>
      </c>
      <c r="I155" s="320" t="s">
        <v>601</v>
      </c>
      <c r="J155" s="320"/>
      <c r="K155" s="316"/>
    </row>
    <row r="156" s="1" customFormat="1" ht="15" customHeight="1">
      <c r="B156" s="295"/>
      <c r="C156" s="320" t="s">
        <v>610</v>
      </c>
      <c r="D156" s="272"/>
      <c r="E156" s="272"/>
      <c r="F156" s="321" t="s">
        <v>597</v>
      </c>
      <c r="G156" s="272"/>
      <c r="H156" s="320" t="s">
        <v>631</v>
      </c>
      <c r="I156" s="320" t="s">
        <v>593</v>
      </c>
      <c r="J156" s="320">
        <v>50</v>
      </c>
      <c r="K156" s="316"/>
    </row>
    <row r="157" s="1" customFormat="1" ht="15" customHeight="1">
      <c r="B157" s="295"/>
      <c r="C157" s="320" t="s">
        <v>618</v>
      </c>
      <c r="D157" s="272"/>
      <c r="E157" s="272"/>
      <c r="F157" s="321" t="s">
        <v>597</v>
      </c>
      <c r="G157" s="272"/>
      <c r="H157" s="320" t="s">
        <v>631</v>
      </c>
      <c r="I157" s="320" t="s">
        <v>593</v>
      </c>
      <c r="J157" s="320">
        <v>50</v>
      </c>
      <c r="K157" s="316"/>
    </row>
    <row r="158" s="1" customFormat="1" ht="15" customHeight="1">
      <c r="B158" s="295"/>
      <c r="C158" s="320" t="s">
        <v>616</v>
      </c>
      <c r="D158" s="272"/>
      <c r="E158" s="272"/>
      <c r="F158" s="321" t="s">
        <v>597</v>
      </c>
      <c r="G158" s="272"/>
      <c r="H158" s="320" t="s">
        <v>631</v>
      </c>
      <c r="I158" s="320" t="s">
        <v>593</v>
      </c>
      <c r="J158" s="320">
        <v>50</v>
      </c>
      <c r="K158" s="316"/>
    </row>
    <row r="159" s="1" customFormat="1" ht="15" customHeight="1">
      <c r="B159" s="295"/>
      <c r="C159" s="320" t="s">
        <v>107</v>
      </c>
      <c r="D159" s="272"/>
      <c r="E159" s="272"/>
      <c r="F159" s="321" t="s">
        <v>591</v>
      </c>
      <c r="G159" s="272"/>
      <c r="H159" s="320" t="s">
        <v>653</v>
      </c>
      <c r="I159" s="320" t="s">
        <v>593</v>
      </c>
      <c r="J159" s="320" t="s">
        <v>654</v>
      </c>
      <c r="K159" s="316"/>
    </row>
    <row r="160" s="1" customFormat="1" ht="15" customHeight="1">
      <c r="B160" s="295"/>
      <c r="C160" s="320" t="s">
        <v>655</v>
      </c>
      <c r="D160" s="272"/>
      <c r="E160" s="272"/>
      <c r="F160" s="321" t="s">
        <v>591</v>
      </c>
      <c r="G160" s="272"/>
      <c r="H160" s="320" t="s">
        <v>656</v>
      </c>
      <c r="I160" s="320" t="s">
        <v>626</v>
      </c>
      <c r="J160" s="320"/>
      <c r="K160" s="316"/>
    </row>
    <row r="161" s="1" customFormat="1" ht="15" customHeight="1">
      <c r="B161" s="322"/>
      <c r="C161" s="304"/>
      <c r="D161" s="304"/>
      <c r="E161" s="304"/>
      <c r="F161" s="304"/>
      <c r="G161" s="304"/>
      <c r="H161" s="304"/>
      <c r="I161" s="304"/>
      <c r="J161" s="304"/>
      <c r="K161" s="323"/>
    </row>
    <row r="162" s="1" customFormat="1" ht="18.75" customHeight="1">
      <c r="B162" s="269"/>
      <c r="C162" s="272"/>
      <c r="D162" s="272"/>
      <c r="E162" s="272"/>
      <c r="F162" s="294"/>
      <c r="G162" s="272"/>
      <c r="H162" s="272"/>
      <c r="I162" s="272"/>
      <c r="J162" s="272"/>
      <c r="K162" s="269"/>
    </row>
    <row r="163" s="1" customFormat="1" ht="18.75" customHeight="1">
      <c r="B163" s="269"/>
      <c r="C163" s="272"/>
      <c r="D163" s="272"/>
      <c r="E163" s="272"/>
      <c r="F163" s="294"/>
      <c r="G163" s="272"/>
      <c r="H163" s="272"/>
      <c r="I163" s="272"/>
      <c r="J163" s="272"/>
      <c r="K163" s="269"/>
    </row>
    <row r="164" s="1" customFormat="1" ht="18.75" customHeight="1">
      <c r="B164" s="269"/>
      <c r="C164" s="272"/>
      <c r="D164" s="272"/>
      <c r="E164" s="272"/>
      <c r="F164" s="294"/>
      <c r="G164" s="272"/>
      <c r="H164" s="272"/>
      <c r="I164" s="272"/>
      <c r="J164" s="272"/>
      <c r="K164" s="269"/>
    </row>
    <row r="165" s="1" customFormat="1" ht="18.75" customHeight="1">
      <c r="B165" s="269"/>
      <c r="C165" s="272"/>
      <c r="D165" s="272"/>
      <c r="E165" s="272"/>
      <c r="F165" s="294"/>
      <c r="G165" s="272"/>
      <c r="H165" s="272"/>
      <c r="I165" s="272"/>
      <c r="J165" s="272"/>
      <c r="K165" s="269"/>
    </row>
    <row r="166" s="1" customFormat="1" ht="18.75" customHeight="1">
      <c r="B166" s="269"/>
      <c r="C166" s="272"/>
      <c r="D166" s="272"/>
      <c r="E166" s="272"/>
      <c r="F166" s="294"/>
      <c r="G166" s="272"/>
      <c r="H166" s="272"/>
      <c r="I166" s="272"/>
      <c r="J166" s="272"/>
      <c r="K166" s="269"/>
    </row>
    <row r="167" s="1" customFormat="1" ht="18.75" customHeight="1">
      <c r="B167" s="269"/>
      <c r="C167" s="272"/>
      <c r="D167" s="272"/>
      <c r="E167" s="272"/>
      <c r="F167" s="294"/>
      <c r="G167" s="272"/>
      <c r="H167" s="272"/>
      <c r="I167" s="272"/>
      <c r="J167" s="272"/>
      <c r="K167" s="269"/>
    </row>
    <row r="168" s="1" customFormat="1" ht="18.75" customHeight="1">
      <c r="B168" s="269"/>
      <c r="C168" s="272"/>
      <c r="D168" s="272"/>
      <c r="E168" s="272"/>
      <c r="F168" s="294"/>
      <c r="G168" s="272"/>
      <c r="H168" s="272"/>
      <c r="I168" s="272"/>
      <c r="J168" s="272"/>
      <c r="K168" s="269"/>
    </row>
    <row r="169" s="1" customFormat="1" ht="18.75" customHeight="1">
      <c r="B169" s="280"/>
      <c r="C169" s="280"/>
      <c r="D169" s="280"/>
      <c r="E169" s="280"/>
      <c r="F169" s="280"/>
      <c r="G169" s="280"/>
      <c r="H169" s="280"/>
      <c r="I169" s="280"/>
      <c r="J169" s="280"/>
      <c r="K169" s="280"/>
    </row>
    <row r="170" s="1" customFormat="1" ht="7.5" customHeight="1">
      <c r="B170" s="259"/>
      <c r="C170" s="260"/>
      <c r="D170" s="260"/>
      <c r="E170" s="260"/>
      <c r="F170" s="260"/>
      <c r="G170" s="260"/>
      <c r="H170" s="260"/>
      <c r="I170" s="260"/>
      <c r="J170" s="260"/>
      <c r="K170" s="261"/>
    </row>
    <row r="171" s="1" customFormat="1" ht="45" customHeight="1">
      <c r="B171" s="262"/>
      <c r="C171" s="263" t="s">
        <v>657</v>
      </c>
      <c r="D171" s="263"/>
      <c r="E171" s="263"/>
      <c r="F171" s="263"/>
      <c r="G171" s="263"/>
      <c r="H171" s="263"/>
      <c r="I171" s="263"/>
      <c r="J171" s="263"/>
      <c r="K171" s="264"/>
    </row>
    <row r="172" s="1" customFormat="1" ht="17.25" customHeight="1">
      <c r="B172" s="262"/>
      <c r="C172" s="287" t="s">
        <v>585</v>
      </c>
      <c r="D172" s="287"/>
      <c r="E172" s="287"/>
      <c r="F172" s="287" t="s">
        <v>586</v>
      </c>
      <c r="G172" s="324"/>
      <c r="H172" s="325" t="s">
        <v>54</v>
      </c>
      <c r="I172" s="325" t="s">
        <v>57</v>
      </c>
      <c r="J172" s="287" t="s">
        <v>587</v>
      </c>
      <c r="K172" s="264"/>
    </row>
    <row r="173" s="1" customFormat="1" ht="17.25" customHeight="1">
      <c r="B173" s="265"/>
      <c r="C173" s="289" t="s">
        <v>588</v>
      </c>
      <c r="D173" s="289"/>
      <c r="E173" s="289"/>
      <c r="F173" s="290" t="s">
        <v>589</v>
      </c>
      <c r="G173" s="326"/>
      <c r="H173" s="327"/>
      <c r="I173" s="327"/>
      <c r="J173" s="289" t="s">
        <v>590</v>
      </c>
      <c r="K173" s="267"/>
    </row>
    <row r="174" s="1" customFormat="1" ht="5.25" customHeight="1">
      <c r="B174" s="295"/>
      <c r="C174" s="292"/>
      <c r="D174" s="292"/>
      <c r="E174" s="292"/>
      <c r="F174" s="292"/>
      <c r="G174" s="293"/>
      <c r="H174" s="292"/>
      <c r="I174" s="292"/>
      <c r="J174" s="292"/>
      <c r="K174" s="316"/>
    </row>
    <row r="175" s="1" customFormat="1" ht="15" customHeight="1">
      <c r="B175" s="295"/>
      <c r="C175" s="272" t="s">
        <v>594</v>
      </c>
      <c r="D175" s="272"/>
      <c r="E175" s="272"/>
      <c r="F175" s="294" t="s">
        <v>591</v>
      </c>
      <c r="G175" s="272"/>
      <c r="H175" s="272" t="s">
        <v>631</v>
      </c>
      <c r="I175" s="272" t="s">
        <v>593</v>
      </c>
      <c r="J175" s="272">
        <v>120</v>
      </c>
      <c r="K175" s="316"/>
    </row>
    <row r="176" s="1" customFormat="1" ht="15" customHeight="1">
      <c r="B176" s="295"/>
      <c r="C176" s="272" t="s">
        <v>640</v>
      </c>
      <c r="D176" s="272"/>
      <c r="E176" s="272"/>
      <c r="F176" s="294" t="s">
        <v>591</v>
      </c>
      <c r="G176" s="272"/>
      <c r="H176" s="272" t="s">
        <v>641</v>
      </c>
      <c r="I176" s="272" t="s">
        <v>593</v>
      </c>
      <c r="J176" s="272" t="s">
        <v>642</v>
      </c>
      <c r="K176" s="316"/>
    </row>
    <row r="177" s="1" customFormat="1" ht="15" customHeight="1">
      <c r="B177" s="295"/>
      <c r="C177" s="272" t="s">
        <v>84</v>
      </c>
      <c r="D177" s="272"/>
      <c r="E177" s="272"/>
      <c r="F177" s="294" t="s">
        <v>591</v>
      </c>
      <c r="G177" s="272"/>
      <c r="H177" s="272" t="s">
        <v>658</v>
      </c>
      <c r="I177" s="272" t="s">
        <v>593</v>
      </c>
      <c r="J177" s="272" t="s">
        <v>642</v>
      </c>
      <c r="K177" s="316"/>
    </row>
    <row r="178" s="1" customFormat="1" ht="15" customHeight="1">
      <c r="B178" s="295"/>
      <c r="C178" s="272" t="s">
        <v>596</v>
      </c>
      <c r="D178" s="272"/>
      <c r="E178" s="272"/>
      <c r="F178" s="294" t="s">
        <v>597</v>
      </c>
      <c r="G178" s="272"/>
      <c r="H178" s="272" t="s">
        <v>658</v>
      </c>
      <c r="I178" s="272" t="s">
        <v>593</v>
      </c>
      <c r="J178" s="272">
        <v>50</v>
      </c>
      <c r="K178" s="316"/>
    </row>
    <row r="179" s="1" customFormat="1" ht="15" customHeight="1">
      <c r="B179" s="295"/>
      <c r="C179" s="272" t="s">
        <v>599</v>
      </c>
      <c r="D179" s="272"/>
      <c r="E179" s="272"/>
      <c r="F179" s="294" t="s">
        <v>591</v>
      </c>
      <c r="G179" s="272"/>
      <c r="H179" s="272" t="s">
        <v>658</v>
      </c>
      <c r="I179" s="272" t="s">
        <v>601</v>
      </c>
      <c r="J179" s="272"/>
      <c r="K179" s="316"/>
    </row>
    <row r="180" s="1" customFormat="1" ht="15" customHeight="1">
      <c r="B180" s="295"/>
      <c r="C180" s="272" t="s">
        <v>610</v>
      </c>
      <c r="D180" s="272"/>
      <c r="E180" s="272"/>
      <c r="F180" s="294" t="s">
        <v>597</v>
      </c>
      <c r="G180" s="272"/>
      <c r="H180" s="272" t="s">
        <v>658</v>
      </c>
      <c r="I180" s="272" t="s">
        <v>593</v>
      </c>
      <c r="J180" s="272">
        <v>50</v>
      </c>
      <c r="K180" s="316"/>
    </row>
    <row r="181" s="1" customFormat="1" ht="15" customHeight="1">
      <c r="B181" s="295"/>
      <c r="C181" s="272" t="s">
        <v>618</v>
      </c>
      <c r="D181" s="272"/>
      <c r="E181" s="272"/>
      <c r="F181" s="294" t="s">
        <v>597</v>
      </c>
      <c r="G181" s="272"/>
      <c r="H181" s="272" t="s">
        <v>658</v>
      </c>
      <c r="I181" s="272" t="s">
        <v>593</v>
      </c>
      <c r="J181" s="272">
        <v>50</v>
      </c>
      <c r="K181" s="316"/>
    </row>
    <row r="182" s="1" customFormat="1" ht="15" customHeight="1">
      <c r="B182" s="295"/>
      <c r="C182" s="272" t="s">
        <v>616</v>
      </c>
      <c r="D182" s="272"/>
      <c r="E182" s="272"/>
      <c r="F182" s="294" t="s">
        <v>597</v>
      </c>
      <c r="G182" s="272"/>
      <c r="H182" s="272" t="s">
        <v>658</v>
      </c>
      <c r="I182" s="272" t="s">
        <v>593</v>
      </c>
      <c r="J182" s="272">
        <v>50</v>
      </c>
      <c r="K182" s="316"/>
    </row>
    <row r="183" s="1" customFormat="1" ht="15" customHeight="1">
      <c r="B183" s="295"/>
      <c r="C183" s="272" t="s">
        <v>113</v>
      </c>
      <c r="D183" s="272"/>
      <c r="E183" s="272"/>
      <c r="F183" s="294" t="s">
        <v>591</v>
      </c>
      <c r="G183" s="272"/>
      <c r="H183" s="272" t="s">
        <v>659</v>
      </c>
      <c r="I183" s="272" t="s">
        <v>660</v>
      </c>
      <c r="J183" s="272"/>
      <c r="K183" s="316"/>
    </row>
    <row r="184" s="1" customFormat="1" ht="15" customHeight="1">
      <c r="B184" s="295"/>
      <c r="C184" s="272" t="s">
        <v>57</v>
      </c>
      <c r="D184" s="272"/>
      <c r="E184" s="272"/>
      <c r="F184" s="294" t="s">
        <v>591</v>
      </c>
      <c r="G184" s="272"/>
      <c r="H184" s="272" t="s">
        <v>661</v>
      </c>
      <c r="I184" s="272" t="s">
        <v>662</v>
      </c>
      <c r="J184" s="272">
        <v>1</v>
      </c>
      <c r="K184" s="316"/>
    </row>
    <row r="185" s="1" customFormat="1" ht="15" customHeight="1">
      <c r="B185" s="295"/>
      <c r="C185" s="272" t="s">
        <v>53</v>
      </c>
      <c r="D185" s="272"/>
      <c r="E185" s="272"/>
      <c r="F185" s="294" t="s">
        <v>591</v>
      </c>
      <c r="G185" s="272"/>
      <c r="H185" s="272" t="s">
        <v>663</v>
      </c>
      <c r="I185" s="272" t="s">
        <v>593</v>
      </c>
      <c r="J185" s="272">
        <v>20</v>
      </c>
      <c r="K185" s="316"/>
    </row>
    <row r="186" s="1" customFormat="1" ht="15" customHeight="1">
      <c r="B186" s="295"/>
      <c r="C186" s="272" t="s">
        <v>54</v>
      </c>
      <c r="D186" s="272"/>
      <c r="E186" s="272"/>
      <c r="F186" s="294" t="s">
        <v>591</v>
      </c>
      <c r="G186" s="272"/>
      <c r="H186" s="272" t="s">
        <v>664</v>
      </c>
      <c r="I186" s="272" t="s">
        <v>593</v>
      </c>
      <c r="J186" s="272">
        <v>255</v>
      </c>
      <c r="K186" s="316"/>
    </row>
    <row r="187" s="1" customFormat="1" ht="15" customHeight="1">
      <c r="B187" s="295"/>
      <c r="C187" s="272" t="s">
        <v>114</v>
      </c>
      <c r="D187" s="272"/>
      <c r="E187" s="272"/>
      <c r="F187" s="294" t="s">
        <v>591</v>
      </c>
      <c r="G187" s="272"/>
      <c r="H187" s="272" t="s">
        <v>555</v>
      </c>
      <c r="I187" s="272" t="s">
        <v>593</v>
      </c>
      <c r="J187" s="272">
        <v>10</v>
      </c>
      <c r="K187" s="316"/>
    </row>
    <row r="188" s="1" customFormat="1" ht="15" customHeight="1">
      <c r="B188" s="295"/>
      <c r="C188" s="272" t="s">
        <v>115</v>
      </c>
      <c r="D188" s="272"/>
      <c r="E188" s="272"/>
      <c r="F188" s="294" t="s">
        <v>591</v>
      </c>
      <c r="G188" s="272"/>
      <c r="H188" s="272" t="s">
        <v>665</v>
      </c>
      <c r="I188" s="272" t="s">
        <v>626</v>
      </c>
      <c r="J188" s="272"/>
      <c r="K188" s="316"/>
    </row>
    <row r="189" s="1" customFormat="1" ht="15" customHeight="1">
      <c r="B189" s="295"/>
      <c r="C189" s="272" t="s">
        <v>666</v>
      </c>
      <c r="D189" s="272"/>
      <c r="E189" s="272"/>
      <c r="F189" s="294" t="s">
        <v>591</v>
      </c>
      <c r="G189" s="272"/>
      <c r="H189" s="272" t="s">
        <v>667</v>
      </c>
      <c r="I189" s="272" t="s">
        <v>626</v>
      </c>
      <c r="J189" s="272"/>
      <c r="K189" s="316"/>
    </row>
    <row r="190" s="1" customFormat="1" ht="15" customHeight="1">
      <c r="B190" s="295"/>
      <c r="C190" s="272" t="s">
        <v>655</v>
      </c>
      <c r="D190" s="272"/>
      <c r="E190" s="272"/>
      <c r="F190" s="294" t="s">
        <v>591</v>
      </c>
      <c r="G190" s="272"/>
      <c r="H190" s="272" t="s">
        <v>668</v>
      </c>
      <c r="I190" s="272" t="s">
        <v>626</v>
      </c>
      <c r="J190" s="272"/>
      <c r="K190" s="316"/>
    </row>
    <row r="191" s="1" customFormat="1" ht="15" customHeight="1">
      <c r="B191" s="295"/>
      <c r="C191" s="272" t="s">
        <v>117</v>
      </c>
      <c r="D191" s="272"/>
      <c r="E191" s="272"/>
      <c r="F191" s="294" t="s">
        <v>597</v>
      </c>
      <c r="G191" s="272"/>
      <c r="H191" s="272" t="s">
        <v>669</v>
      </c>
      <c r="I191" s="272" t="s">
        <v>593</v>
      </c>
      <c r="J191" s="272">
        <v>50</v>
      </c>
      <c r="K191" s="316"/>
    </row>
    <row r="192" s="1" customFormat="1" ht="15" customHeight="1">
      <c r="B192" s="295"/>
      <c r="C192" s="272" t="s">
        <v>670</v>
      </c>
      <c r="D192" s="272"/>
      <c r="E192" s="272"/>
      <c r="F192" s="294" t="s">
        <v>597</v>
      </c>
      <c r="G192" s="272"/>
      <c r="H192" s="272" t="s">
        <v>671</v>
      </c>
      <c r="I192" s="272" t="s">
        <v>672</v>
      </c>
      <c r="J192" s="272"/>
      <c r="K192" s="316"/>
    </row>
    <row r="193" s="1" customFormat="1" ht="15" customHeight="1">
      <c r="B193" s="295"/>
      <c r="C193" s="272" t="s">
        <v>673</v>
      </c>
      <c r="D193" s="272"/>
      <c r="E193" s="272"/>
      <c r="F193" s="294" t="s">
        <v>597</v>
      </c>
      <c r="G193" s="272"/>
      <c r="H193" s="272" t="s">
        <v>674</v>
      </c>
      <c r="I193" s="272" t="s">
        <v>672</v>
      </c>
      <c r="J193" s="272"/>
      <c r="K193" s="316"/>
    </row>
    <row r="194" s="1" customFormat="1" ht="15" customHeight="1">
      <c r="B194" s="295"/>
      <c r="C194" s="272" t="s">
        <v>675</v>
      </c>
      <c r="D194" s="272"/>
      <c r="E194" s="272"/>
      <c r="F194" s="294" t="s">
        <v>597</v>
      </c>
      <c r="G194" s="272"/>
      <c r="H194" s="272" t="s">
        <v>676</v>
      </c>
      <c r="I194" s="272" t="s">
        <v>672</v>
      </c>
      <c r="J194" s="272"/>
      <c r="K194" s="316"/>
    </row>
    <row r="195" s="1" customFormat="1" ht="15" customHeight="1">
      <c r="B195" s="295"/>
      <c r="C195" s="328" t="s">
        <v>677</v>
      </c>
      <c r="D195" s="272"/>
      <c r="E195" s="272"/>
      <c r="F195" s="294" t="s">
        <v>597</v>
      </c>
      <c r="G195" s="272"/>
      <c r="H195" s="272" t="s">
        <v>678</v>
      </c>
      <c r="I195" s="272" t="s">
        <v>679</v>
      </c>
      <c r="J195" s="329" t="s">
        <v>680</v>
      </c>
      <c r="K195" s="316"/>
    </row>
    <row r="196" s="1" customFormat="1" ht="15" customHeight="1">
      <c r="B196" s="295"/>
      <c r="C196" s="279" t="s">
        <v>42</v>
      </c>
      <c r="D196" s="272"/>
      <c r="E196" s="272"/>
      <c r="F196" s="294" t="s">
        <v>591</v>
      </c>
      <c r="G196" s="272"/>
      <c r="H196" s="269" t="s">
        <v>681</v>
      </c>
      <c r="I196" s="272" t="s">
        <v>682</v>
      </c>
      <c r="J196" s="272"/>
      <c r="K196" s="316"/>
    </row>
    <row r="197" s="1" customFormat="1" ht="15" customHeight="1">
      <c r="B197" s="295"/>
      <c r="C197" s="279" t="s">
        <v>683</v>
      </c>
      <c r="D197" s="272"/>
      <c r="E197" s="272"/>
      <c r="F197" s="294" t="s">
        <v>591</v>
      </c>
      <c r="G197" s="272"/>
      <c r="H197" s="272" t="s">
        <v>684</v>
      </c>
      <c r="I197" s="272" t="s">
        <v>626</v>
      </c>
      <c r="J197" s="272"/>
      <c r="K197" s="316"/>
    </row>
    <row r="198" s="1" customFormat="1" ht="15" customHeight="1">
      <c r="B198" s="295"/>
      <c r="C198" s="279" t="s">
        <v>685</v>
      </c>
      <c r="D198" s="272"/>
      <c r="E198" s="272"/>
      <c r="F198" s="294" t="s">
        <v>591</v>
      </c>
      <c r="G198" s="272"/>
      <c r="H198" s="272" t="s">
        <v>686</v>
      </c>
      <c r="I198" s="272" t="s">
        <v>626</v>
      </c>
      <c r="J198" s="272"/>
      <c r="K198" s="316"/>
    </row>
    <row r="199" s="1" customFormat="1" ht="15" customHeight="1">
      <c r="B199" s="295"/>
      <c r="C199" s="279" t="s">
        <v>687</v>
      </c>
      <c r="D199" s="272"/>
      <c r="E199" s="272"/>
      <c r="F199" s="294" t="s">
        <v>597</v>
      </c>
      <c r="G199" s="272"/>
      <c r="H199" s="272" t="s">
        <v>688</v>
      </c>
      <c r="I199" s="272" t="s">
        <v>626</v>
      </c>
      <c r="J199" s="272"/>
      <c r="K199" s="316"/>
    </row>
    <row r="200" s="1" customFormat="1" ht="15" customHeight="1">
      <c r="B200" s="322"/>
      <c r="C200" s="330"/>
      <c r="D200" s="304"/>
      <c r="E200" s="304"/>
      <c r="F200" s="304"/>
      <c r="G200" s="304"/>
      <c r="H200" s="304"/>
      <c r="I200" s="304"/>
      <c r="J200" s="304"/>
      <c r="K200" s="323"/>
    </row>
    <row r="201" s="1" customFormat="1" ht="18.75" customHeight="1">
      <c r="B201" s="269"/>
      <c r="C201" s="272"/>
      <c r="D201" s="272"/>
      <c r="E201" s="272"/>
      <c r="F201" s="294"/>
      <c r="G201" s="272"/>
      <c r="H201" s="272"/>
      <c r="I201" s="272"/>
      <c r="J201" s="272"/>
      <c r="K201" s="269"/>
    </row>
    <row r="202" s="1" customFormat="1" ht="18.75" customHeight="1">
      <c r="B202" s="280"/>
      <c r="C202" s="280"/>
      <c r="D202" s="280"/>
      <c r="E202" s="280"/>
      <c r="F202" s="280"/>
      <c r="G202" s="280"/>
      <c r="H202" s="280"/>
      <c r="I202" s="280"/>
      <c r="J202" s="280"/>
      <c r="K202" s="280"/>
    </row>
    <row r="203" s="1" customFormat="1" ht="13.5">
      <c r="B203" s="259"/>
      <c r="C203" s="260"/>
      <c r="D203" s="260"/>
      <c r="E203" s="260"/>
      <c r="F203" s="260"/>
      <c r="G203" s="260"/>
      <c r="H203" s="260"/>
      <c r="I203" s="260"/>
      <c r="J203" s="260"/>
      <c r="K203" s="261"/>
    </row>
    <row r="204" s="1" customFormat="1" ht="21" customHeight="1">
      <c r="B204" s="262"/>
      <c r="C204" s="263" t="s">
        <v>689</v>
      </c>
      <c r="D204" s="263"/>
      <c r="E204" s="263"/>
      <c r="F204" s="263"/>
      <c r="G204" s="263"/>
      <c r="H204" s="263"/>
      <c r="I204" s="263"/>
      <c r="J204" s="263"/>
      <c r="K204" s="264"/>
    </row>
    <row r="205" s="1" customFormat="1" ht="25.5" customHeight="1">
      <c r="B205" s="262"/>
      <c r="C205" s="331" t="s">
        <v>690</v>
      </c>
      <c r="D205" s="331"/>
      <c r="E205" s="331"/>
      <c r="F205" s="331" t="s">
        <v>691</v>
      </c>
      <c r="G205" s="332"/>
      <c r="H205" s="331" t="s">
        <v>692</v>
      </c>
      <c r="I205" s="331"/>
      <c r="J205" s="331"/>
      <c r="K205" s="264"/>
    </row>
    <row r="206" s="1" customFormat="1" ht="5.25" customHeight="1">
      <c r="B206" s="295"/>
      <c r="C206" s="292"/>
      <c r="D206" s="292"/>
      <c r="E206" s="292"/>
      <c r="F206" s="292"/>
      <c r="G206" s="272"/>
      <c r="H206" s="292"/>
      <c r="I206" s="292"/>
      <c r="J206" s="292"/>
      <c r="K206" s="316"/>
    </row>
    <row r="207" s="1" customFormat="1" ht="15" customHeight="1">
      <c r="B207" s="295"/>
      <c r="C207" s="272" t="s">
        <v>682</v>
      </c>
      <c r="D207" s="272"/>
      <c r="E207" s="272"/>
      <c r="F207" s="294" t="s">
        <v>43</v>
      </c>
      <c r="G207" s="272"/>
      <c r="H207" s="272" t="s">
        <v>693</v>
      </c>
      <c r="I207" s="272"/>
      <c r="J207" s="272"/>
      <c r="K207" s="316"/>
    </row>
    <row r="208" s="1" customFormat="1" ht="15" customHeight="1">
      <c r="B208" s="295"/>
      <c r="C208" s="301"/>
      <c r="D208" s="272"/>
      <c r="E208" s="272"/>
      <c r="F208" s="294" t="s">
        <v>44</v>
      </c>
      <c r="G208" s="272"/>
      <c r="H208" s="272" t="s">
        <v>694</v>
      </c>
      <c r="I208" s="272"/>
      <c r="J208" s="272"/>
      <c r="K208" s="316"/>
    </row>
    <row r="209" s="1" customFormat="1" ht="15" customHeight="1">
      <c r="B209" s="295"/>
      <c r="C209" s="301"/>
      <c r="D209" s="272"/>
      <c r="E209" s="272"/>
      <c r="F209" s="294" t="s">
        <v>47</v>
      </c>
      <c r="G209" s="272"/>
      <c r="H209" s="272" t="s">
        <v>695</v>
      </c>
      <c r="I209" s="272"/>
      <c r="J209" s="272"/>
      <c r="K209" s="316"/>
    </row>
    <row r="210" s="1" customFormat="1" ht="15" customHeight="1">
      <c r="B210" s="295"/>
      <c r="C210" s="272"/>
      <c r="D210" s="272"/>
      <c r="E210" s="272"/>
      <c r="F210" s="294" t="s">
        <v>45</v>
      </c>
      <c r="G210" s="272"/>
      <c r="H210" s="272" t="s">
        <v>696</v>
      </c>
      <c r="I210" s="272"/>
      <c r="J210" s="272"/>
      <c r="K210" s="316"/>
    </row>
    <row r="211" s="1" customFormat="1" ht="15" customHeight="1">
      <c r="B211" s="295"/>
      <c r="C211" s="272"/>
      <c r="D211" s="272"/>
      <c r="E211" s="272"/>
      <c r="F211" s="294" t="s">
        <v>46</v>
      </c>
      <c r="G211" s="272"/>
      <c r="H211" s="272" t="s">
        <v>697</v>
      </c>
      <c r="I211" s="272"/>
      <c r="J211" s="272"/>
      <c r="K211" s="316"/>
    </row>
    <row r="212" s="1" customFormat="1" ht="15" customHeight="1">
      <c r="B212" s="295"/>
      <c r="C212" s="272"/>
      <c r="D212" s="272"/>
      <c r="E212" s="272"/>
      <c r="F212" s="294"/>
      <c r="G212" s="272"/>
      <c r="H212" s="272"/>
      <c r="I212" s="272"/>
      <c r="J212" s="272"/>
      <c r="K212" s="316"/>
    </row>
    <row r="213" s="1" customFormat="1" ht="15" customHeight="1">
      <c r="B213" s="295"/>
      <c r="C213" s="272" t="s">
        <v>638</v>
      </c>
      <c r="D213" s="272"/>
      <c r="E213" s="272"/>
      <c r="F213" s="294" t="s">
        <v>78</v>
      </c>
      <c r="G213" s="272"/>
      <c r="H213" s="272" t="s">
        <v>698</v>
      </c>
      <c r="I213" s="272"/>
      <c r="J213" s="272"/>
      <c r="K213" s="316"/>
    </row>
    <row r="214" s="1" customFormat="1" ht="15" customHeight="1">
      <c r="B214" s="295"/>
      <c r="C214" s="301"/>
      <c r="D214" s="272"/>
      <c r="E214" s="272"/>
      <c r="F214" s="294" t="s">
        <v>538</v>
      </c>
      <c r="G214" s="272"/>
      <c r="H214" s="272" t="s">
        <v>539</v>
      </c>
      <c r="I214" s="272"/>
      <c r="J214" s="272"/>
      <c r="K214" s="316"/>
    </row>
    <row r="215" s="1" customFormat="1" ht="15" customHeight="1">
      <c r="B215" s="295"/>
      <c r="C215" s="272"/>
      <c r="D215" s="272"/>
      <c r="E215" s="272"/>
      <c r="F215" s="294" t="s">
        <v>536</v>
      </c>
      <c r="G215" s="272"/>
      <c r="H215" s="272" t="s">
        <v>699</v>
      </c>
      <c r="I215" s="272"/>
      <c r="J215" s="272"/>
      <c r="K215" s="316"/>
    </row>
    <row r="216" s="1" customFormat="1" ht="15" customHeight="1">
      <c r="B216" s="333"/>
      <c r="C216" s="301"/>
      <c r="D216" s="301"/>
      <c r="E216" s="301"/>
      <c r="F216" s="294" t="s">
        <v>88</v>
      </c>
      <c r="G216" s="279"/>
      <c r="H216" s="320" t="s">
        <v>87</v>
      </c>
      <c r="I216" s="320"/>
      <c r="J216" s="320"/>
      <c r="K216" s="334"/>
    </row>
    <row r="217" s="1" customFormat="1" ht="15" customHeight="1">
      <c r="B217" s="333"/>
      <c r="C217" s="301"/>
      <c r="D217" s="301"/>
      <c r="E217" s="301"/>
      <c r="F217" s="294" t="s">
        <v>215</v>
      </c>
      <c r="G217" s="279"/>
      <c r="H217" s="320" t="s">
        <v>700</v>
      </c>
      <c r="I217" s="320"/>
      <c r="J217" s="320"/>
      <c r="K217" s="334"/>
    </row>
    <row r="218" s="1" customFormat="1" ht="15" customHeight="1">
      <c r="B218" s="333"/>
      <c r="C218" s="301"/>
      <c r="D218" s="301"/>
      <c r="E218" s="301"/>
      <c r="F218" s="335"/>
      <c r="G218" s="279"/>
      <c r="H218" s="336"/>
      <c r="I218" s="336"/>
      <c r="J218" s="336"/>
      <c r="K218" s="334"/>
    </row>
    <row r="219" s="1" customFormat="1" ht="15" customHeight="1">
      <c r="B219" s="333"/>
      <c r="C219" s="272" t="s">
        <v>662</v>
      </c>
      <c r="D219" s="301"/>
      <c r="E219" s="301"/>
      <c r="F219" s="294">
        <v>1</v>
      </c>
      <c r="G219" s="279"/>
      <c r="H219" s="320" t="s">
        <v>701</v>
      </c>
      <c r="I219" s="320"/>
      <c r="J219" s="320"/>
      <c r="K219" s="334"/>
    </row>
    <row r="220" s="1" customFormat="1" ht="15" customHeight="1">
      <c r="B220" s="333"/>
      <c r="C220" s="301"/>
      <c r="D220" s="301"/>
      <c r="E220" s="301"/>
      <c r="F220" s="294">
        <v>2</v>
      </c>
      <c r="G220" s="279"/>
      <c r="H220" s="320" t="s">
        <v>702</v>
      </c>
      <c r="I220" s="320"/>
      <c r="J220" s="320"/>
      <c r="K220" s="334"/>
    </row>
    <row r="221" s="1" customFormat="1" ht="15" customHeight="1">
      <c r="B221" s="333"/>
      <c r="C221" s="301"/>
      <c r="D221" s="301"/>
      <c r="E221" s="301"/>
      <c r="F221" s="294">
        <v>3</v>
      </c>
      <c r="G221" s="279"/>
      <c r="H221" s="320" t="s">
        <v>703</v>
      </c>
      <c r="I221" s="320"/>
      <c r="J221" s="320"/>
      <c r="K221" s="334"/>
    </row>
    <row r="222" s="1" customFormat="1" ht="15" customHeight="1">
      <c r="B222" s="333"/>
      <c r="C222" s="301"/>
      <c r="D222" s="301"/>
      <c r="E222" s="301"/>
      <c r="F222" s="294">
        <v>4</v>
      </c>
      <c r="G222" s="279"/>
      <c r="H222" s="320" t="s">
        <v>704</v>
      </c>
      <c r="I222" s="320"/>
      <c r="J222" s="320"/>
      <c r="K222" s="334"/>
    </row>
    <row r="223" s="1" customFormat="1" ht="12.75" customHeight="1">
      <c r="B223" s="337"/>
      <c r="C223" s="338"/>
      <c r="D223" s="338"/>
      <c r="E223" s="338"/>
      <c r="F223" s="338"/>
      <c r="G223" s="338"/>
      <c r="H223" s="338"/>
      <c r="I223" s="338"/>
      <c r="J223" s="338"/>
      <c r="K223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Kožík Libor</dc:creator>
  <cp:lastModifiedBy>Kožík Libor</cp:lastModifiedBy>
  <dcterms:created xsi:type="dcterms:W3CDTF">2020-09-12T08:32:12Z</dcterms:created>
  <dcterms:modified xsi:type="dcterms:W3CDTF">2020-09-12T08:32:17Z</dcterms:modified>
</cp:coreProperties>
</file>