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KrosData\Export\"/>
    </mc:Choice>
  </mc:AlternateContent>
  <bookViews>
    <workbookView xWindow="0" yWindow="0" windowWidth="28800" windowHeight="14235" activeTab="1"/>
  </bookViews>
  <sheets>
    <sheet name="Rekapitulace zakázky" sheetId="1" r:id="rId1"/>
    <sheet name="SO 2411-17-15 - Železničn..." sheetId="2" r:id="rId2"/>
    <sheet name="VON - Vedlejší a ostatní ..." sheetId="3" r:id="rId3"/>
    <sheet name="SO 2411-19-15 - Železničn..." sheetId="4" r:id="rId4"/>
    <sheet name="VRN - Vedlejší rozpočtové..." sheetId="5" r:id="rId5"/>
  </sheets>
  <definedNames>
    <definedName name="_xlnm._FilterDatabase" localSheetId="1" hidden="1">'SO 2411-17-15 - Železničn...'!$C$88:$K$257</definedName>
    <definedName name="_xlnm._FilterDatabase" localSheetId="3" hidden="1">'SO 2411-19-15 - Železničn...'!$C$95:$K$562</definedName>
    <definedName name="_xlnm._FilterDatabase" localSheetId="2" hidden="1">'VON - Vedlejší a ostatní ...'!$C$85:$K$90</definedName>
    <definedName name="_xlnm._FilterDatabase" localSheetId="4" hidden="1">'VRN - Vedlejší rozpočtové...'!$C$88:$K$107</definedName>
    <definedName name="_xlnm.Print_Titles" localSheetId="0">'Rekapitulace zakázky'!$52:$52</definedName>
    <definedName name="_xlnm.Print_Titles" localSheetId="1">'SO 2411-17-15 - Železničn...'!$88:$88</definedName>
    <definedName name="_xlnm.Print_Titles" localSheetId="3">'SO 2411-19-15 - Železničn...'!$95:$95</definedName>
    <definedName name="_xlnm.Print_Titles" localSheetId="2">'VON - Vedlejší a ostatní ...'!$85:$85</definedName>
    <definedName name="_xlnm.Print_Titles" localSheetId="4">'VRN - Vedlejší rozpočtové...'!$88:$88</definedName>
    <definedName name="_xlnm.Print_Area" localSheetId="0">'Rekapitulace zakázky'!$D$4:$AO$36,'Rekapitulace zakázky'!$C$42:$AQ$63</definedName>
    <definedName name="_xlnm.Print_Area" localSheetId="1">'SO 2411-17-15 - Železničn...'!$C$74:$K$257</definedName>
    <definedName name="_xlnm.Print_Area" localSheetId="3">'SO 2411-19-15 - Železničn...'!$C$81:$K$562</definedName>
    <definedName name="_xlnm.Print_Area" localSheetId="2">'VON - Vedlejší a ostatní ...'!$C$71:$K$90</definedName>
    <definedName name="_xlnm.Print_Area" localSheetId="4">'VRN - Vedlejší rozpočtové...'!$C$74:$K$107</definedName>
  </definedNames>
  <calcPr calcId="152511" calcMode="manual"/>
</workbook>
</file>

<file path=xl/calcChain.xml><?xml version="1.0" encoding="utf-8"?>
<calcChain xmlns="http://schemas.openxmlformats.org/spreadsheetml/2006/main">
  <c r="J39" i="5" l="1"/>
  <c r="J38" i="5"/>
  <c r="AY62" i="1"/>
  <c r="J37" i="5"/>
  <c r="AX62" i="1"/>
  <c r="BI106" i="5"/>
  <c r="BH106" i="5"/>
  <c r="BG106" i="5"/>
  <c r="BF106" i="5"/>
  <c r="T106" i="5"/>
  <c r="T105" i="5"/>
  <c r="R106" i="5"/>
  <c r="R105" i="5"/>
  <c r="P106" i="5"/>
  <c r="P105" i="5" s="1"/>
  <c r="BI103" i="5"/>
  <c r="BH103" i="5"/>
  <c r="BG103" i="5"/>
  <c r="BF103" i="5"/>
  <c r="T103" i="5"/>
  <c r="R103" i="5"/>
  <c r="P103" i="5"/>
  <c r="BI101" i="5"/>
  <c r="BH101" i="5"/>
  <c r="BG101" i="5"/>
  <c r="BF101" i="5"/>
  <c r="T101" i="5"/>
  <c r="R101" i="5"/>
  <c r="P101" i="5"/>
  <c r="BI99" i="5"/>
  <c r="BH99" i="5"/>
  <c r="BG99" i="5"/>
  <c r="BF99" i="5"/>
  <c r="T99" i="5"/>
  <c r="R99" i="5"/>
  <c r="P99" i="5"/>
  <c r="BI96" i="5"/>
  <c r="BH96" i="5"/>
  <c r="BG96" i="5"/>
  <c r="BF96" i="5"/>
  <c r="T96" i="5"/>
  <c r="R96" i="5"/>
  <c r="P96" i="5"/>
  <c r="BI94" i="5"/>
  <c r="BH94" i="5"/>
  <c r="BG94" i="5"/>
  <c r="BF94" i="5"/>
  <c r="T94" i="5"/>
  <c r="R94" i="5"/>
  <c r="P94" i="5"/>
  <c r="BI92" i="5"/>
  <c r="BH92" i="5"/>
  <c r="BG92" i="5"/>
  <c r="BF92" i="5"/>
  <c r="T92" i="5"/>
  <c r="R92" i="5"/>
  <c r="P92" i="5"/>
  <c r="J86" i="5"/>
  <c r="J85" i="5"/>
  <c r="F85" i="5"/>
  <c r="F83" i="5"/>
  <c r="E81" i="5"/>
  <c r="J59" i="5"/>
  <c r="J58" i="5"/>
  <c r="F58" i="5"/>
  <c r="F56" i="5"/>
  <c r="E54" i="5"/>
  <c r="J20" i="5"/>
  <c r="E20" i="5"/>
  <c r="F59" i="5"/>
  <c r="J19" i="5"/>
  <c r="J14" i="5"/>
  <c r="J56" i="5" s="1"/>
  <c r="E7" i="5"/>
  <c r="E77" i="5" s="1"/>
  <c r="J39" i="4"/>
  <c r="J38" i="4"/>
  <c r="AY60" i="1"/>
  <c r="J37" i="4"/>
  <c r="AX60" i="1" s="1"/>
  <c r="BI560" i="4"/>
  <c r="BH560" i="4"/>
  <c r="BG560" i="4"/>
  <c r="BF560" i="4"/>
  <c r="T560" i="4"/>
  <c r="R560" i="4"/>
  <c r="P560" i="4"/>
  <c r="BI557" i="4"/>
  <c r="BH557" i="4"/>
  <c r="BG557" i="4"/>
  <c r="BF557" i="4"/>
  <c r="T557" i="4"/>
  <c r="R557" i="4"/>
  <c r="P557" i="4"/>
  <c r="BI555" i="4"/>
  <c r="BH555" i="4"/>
  <c r="BG555" i="4"/>
  <c r="BF555" i="4"/>
  <c r="T555" i="4"/>
  <c r="R555" i="4"/>
  <c r="P555" i="4"/>
  <c r="BI553" i="4"/>
  <c r="BH553" i="4"/>
  <c r="BG553" i="4"/>
  <c r="BF553" i="4"/>
  <c r="T553" i="4"/>
  <c r="R553" i="4"/>
  <c r="P553" i="4"/>
  <c r="BI550" i="4"/>
  <c r="BH550" i="4"/>
  <c r="BG550" i="4"/>
  <c r="BF550" i="4"/>
  <c r="T550" i="4"/>
  <c r="R550" i="4"/>
  <c r="P550" i="4"/>
  <c r="BI542" i="4"/>
  <c r="BH542" i="4"/>
  <c r="BG542" i="4"/>
  <c r="BF542" i="4"/>
  <c r="T542" i="4"/>
  <c r="R542" i="4"/>
  <c r="P542" i="4"/>
  <c r="BI539" i="4"/>
  <c r="BH539" i="4"/>
  <c r="BG539" i="4"/>
  <c r="BF539" i="4"/>
  <c r="T539" i="4"/>
  <c r="R539" i="4"/>
  <c r="P539" i="4"/>
  <c r="BI535" i="4"/>
  <c r="BH535" i="4"/>
  <c r="BG535" i="4"/>
  <c r="BF535" i="4"/>
  <c r="T535" i="4"/>
  <c r="R535" i="4"/>
  <c r="P535" i="4"/>
  <c r="BI531" i="4"/>
  <c r="BH531" i="4"/>
  <c r="BG531" i="4"/>
  <c r="BF531" i="4"/>
  <c r="T531" i="4"/>
  <c r="R531" i="4"/>
  <c r="P531" i="4"/>
  <c r="BI527" i="4"/>
  <c r="BH527" i="4"/>
  <c r="BG527" i="4"/>
  <c r="BF527" i="4"/>
  <c r="T527" i="4"/>
  <c r="R527" i="4"/>
  <c r="P527" i="4"/>
  <c r="BI518" i="4"/>
  <c r="BH518" i="4"/>
  <c r="BG518" i="4"/>
  <c r="BF518" i="4"/>
  <c r="T518" i="4"/>
  <c r="R518" i="4"/>
  <c r="P518" i="4"/>
  <c r="BI513" i="4"/>
  <c r="BH513" i="4"/>
  <c r="BG513" i="4"/>
  <c r="BF513" i="4"/>
  <c r="T513" i="4"/>
  <c r="R513" i="4"/>
  <c r="P513" i="4"/>
  <c r="BI510" i="4"/>
  <c r="BH510" i="4"/>
  <c r="BG510" i="4"/>
  <c r="BF510" i="4"/>
  <c r="T510" i="4"/>
  <c r="R510" i="4"/>
  <c r="P510" i="4"/>
  <c r="BI507" i="4"/>
  <c r="BH507" i="4"/>
  <c r="BG507" i="4"/>
  <c r="BF507" i="4"/>
  <c r="T507" i="4"/>
  <c r="R507" i="4"/>
  <c r="P507" i="4"/>
  <c r="BI504" i="4"/>
  <c r="BH504" i="4"/>
  <c r="BG504" i="4"/>
  <c r="BF504" i="4"/>
  <c r="T504" i="4"/>
  <c r="R504" i="4"/>
  <c r="P504" i="4"/>
  <c r="BI499" i="4"/>
  <c r="BH499" i="4"/>
  <c r="BG499" i="4"/>
  <c r="BF499" i="4"/>
  <c r="T499" i="4"/>
  <c r="R499" i="4"/>
  <c r="P499" i="4"/>
  <c r="BI495" i="4"/>
  <c r="BH495" i="4"/>
  <c r="BG495" i="4"/>
  <c r="BF495" i="4"/>
  <c r="T495" i="4"/>
  <c r="R495" i="4"/>
  <c r="P495" i="4"/>
  <c r="BI491" i="4"/>
  <c r="BH491" i="4"/>
  <c r="BG491" i="4"/>
  <c r="BF491" i="4"/>
  <c r="T491" i="4"/>
  <c r="R491" i="4"/>
  <c r="P491" i="4"/>
  <c r="BI487" i="4"/>
  <c r="BH487" i="4"/>
  <c r="BG487" i="4"/>
  <c r="BF487" i="4"/>
  <c r="T487" i="4"/>
  <c r="R487" i="4"/>
  <c r="P487" i="4"/>
  <c r="BI484" i="4"/>
  <c r="BH484" i="4"/>
  <c r="BG484" i="4"/>
  <c r="BF484" i="4"/>
  <c r="T484" i="4"/>
  <c r="R484" i="4"/>
  <c r="P484" i="4"/>
  <c r="BI476" i="4"/>
  <c r="BH476" i="4"/>
  <c r="BG476" i="4"/>
  <c r="BF476" i="4"/>
  <c r="T476" i="4"/>
  <c r="R476" i="4"/>
  <c r="P476" i="4"/>
  <c r="BI471" i="4"/>
  <c r="BH471" i="4"/>
  <c r="BG471" i="4"/>
  <c r="BF471" i="4"/>
  <c r="T471" i="4"/>
  <c r="R471" i="4"/>
  <c r="P471" i="4"/>
  <c r="BI466" i="4"/>
  <c r="BH466" i="4"/>
  <c r="BG466" i="4"/>
  <c r="BF466" i="4"/>
  <c r="T466" i="4"/>
  <c r="R466" i="4"/>
  <c r="P466" i="4"/>
  <c r="BI461" i="4"/>
  <c r="BH461" i="4"/>
  <c r="BG461" i="4"/>
  <c r="BF461" i="4"/>
  <c r="T461" i="4"/>
  <c r="R461" i="4"/>
  <c r="P461" i="4"/>
  <c r="BI457" i="4"/>
  <c r="BH457" i="4"/>
  <c r="BG457" i="4"/>
  <c r="BF457" i="4"/>
  <c r="T457" i="4"/>
  <c r="R457" i="4"/>
  <c r="P457" i="4"/>
  <c r="BI454" i="4"/>
  <c r="BH454" i="4"/>
  <c r="BG454" i="4"/>
  <c r="BF454" i="4"/>
  <c r="T454" i="4"/>
  <c r="R454" i="4"/>
  <c r="P454" i="4"/>
  <c r="BI449" i="4"/>
  <c r="BH449" i="4"/>
  <c r="BG449" i="4"/>
  <c r="BF449" i="4"/>
  <c r="T449" i="4"/>
  <c r="R449" i="4"/>
  <c r="P449" i="4"/>
  <c r="BI446" i="4"/>
  <c r="BH446" i="4"/>
  <c r="BG446" i="4"/>
  <c r="BF446" i="4"/>
  <c r="T446" i="4"/>
  <c r="R446" i="4"/>
  <c r="P446" i="4"/>
  <c r="BI442" i="4"/>
  <c r="BH442" i="4"/>
  <c r="BG442" i="4"/>
  <c r="BF442" i="4"/>
  <c r="T442" i="4"/>
  <c r="R442" i="4"/>
  <c r="P442" i="4"/>
  <c r="BI439" i="4"/>
  <c r="BH439" i="4"/>
  <c r="BG439" i="4"/>
  <c r="BF439" i="4"/>
  <c r="T439" i="4"/>
  <c r="R439" i="4"/>
  <c r="P439" i="4"/>
  <c r="BI437" i="4"/>
  <c r="BH437" i="4"/>
  <c r="BG437" i="4"/>
  <c r="BF437" i="4"/>
  <c r="T437" i="4"/>
  <c r="R437" i="4"/>
  <c r="P437" i="4"/>
  <c r="BI432" i="4"/>
  <c r="BH432" i="4"/>
  <c r="BG432" i="4"/>
  <c r="BF432" i="4"/>
  <c r="T432" i="4"/>
  <c r="R432" i="4"/>
  <c r="P432" i="4"/>
  <c r="BI428" i="4"/>
  <c r="BH428" i="4"/>
  <c r="BG428" i="4"/>
  <c r="BF428" i="4"/>
  <c r="T428" i="4"/>
  <c r="R428" i="4"/>
  <c r="P428" i="4"/>
  <c r="BI424" i="4"/>
  <c r="BH424" i="4"/>
  <c r="BG424" i="4"/>
  <c r="BF424" i="4"/>
  <c r="T424" i="4"/>
  <c r="R424" i="4"/>
  <c r="P424" i="4"/>
  <c r="BI421" i="4"/>
  <c r="BH421" i="4"/>
  <c r="BG421" i="4"/>
  <c r="BF421" i="4"/>
  <c r="T421" i="4"/>
  <c r="R421" i="4"/>
  <c r="P421" i="4"/>
  <c r="BI416" i="4"/>
  <c r="BH416" i="4"/>
  <c r="BG416" i="4"/>
  <c r="BF416" i="4"/>
  <c r="T416" i="4"/>
  <c r="R416" i="4"/>
  <c r="P416" i="4"/>
  <c r="BI412" i="4"/>
  <c r="BH412" i="4"/>
  <c r="BG412" i="4"/>
  <c r="BF412" i="4"/>
  <c r="T412" i="4"/>
  <c r="R412" i="4"/>
  <c r="P412" i="4"/>
  <c r="BI410" i="4"/>
  <c r="BH410" i="4"/>
  <c r="BG410" i="4"/>
  <c r="BF410" i="4"/>
  <c r="T410" i="4"/>
  <c r="R410" i="4"/>
  <c r="P410" i="4"/>
  <c r="BI405" i="4"/>
  <c r="BH405" i="4"/>
  <c r="BG405" i="4"/>
  <c r="BF405" i="4"/>
  <c r="T405" i="4"/>
  <c r="R405" i="4"/>
  <c r="P405" i="4"/>
  <c r="BI403" i="4"/>
  <c r="BH403" i="4"/>
  <c r="BG403" i="4"/>
  <c r="BF403" i="4"/>
  <c r="T403" i="4"/>
  <c r="R403" i="4"/>
  <c r="P403" i="4"/>
  <c r="BI400" i="4"/>
  <c r="BH400" i="4"/>
  <c r="BG400" i="4"/>
  <c r="BF400" i="4"/>
  <c r="T400" i="4"/>
  <c r="R400" i="4"/>
  <c r="P400" i="4"/>
  <c r="BI397" i="4"/>
  <c r="BH397" i="4"/>
  <c r="BG397" i="4"/>
  <c r="BF397" i="4"/>
  <c r="T397" i="4"/>
  <c r="R397" i="4"/>
  <c r="P397" i="4"/>
  <c r="BI395" i="4"/>
  <c r="BH395" i="4"/>
  <c r="BG395" i="4"/>
  <c r="BF395" i="4"/>
  <c r="T395" i="4"/>
  <c r="R395" i="4"/>
  <c r="P395" i="4"/>
  <c r="BI393" i="4"/>
  <c r="BH393" i="4"/>
  <c r="BG393" i="4"/>
  <c r="BF393" i="4"/>
  <c r="T393" i="4"/>
  <c r="R393" i="4"/>
  <c r="P393" i="4"/>
  <c r="BI388" i="4"/>
  <c r="BH388" i="4"/>
  <c r="BG388" i="4"/>
  <c r="BF388" i="4"/>
  <c r="T388" i="4"/>
  <c r="R388" i="4"/>
  <c r="P388" i="4"/>
  <c r="BI384" i="4"/>
  <c r="BH384" i="4"/>
  <c r="BG384" i="4"/>
  <c r="BF384" i="4"/>
  <c r="T384" i="4"/>
  <c r="R384" i="4"/>
  <c r="P384" i="4"/>
  <c r="BI375" i="4"/>
  <c r="BH375" i="4"/>
  <c r="BG375" i="4"/>
  <c r="BF375" i="4"/>
  <c r="T375" i="4"/>
  <c r="R375" i="4"/>
  <c r="P375" i="4"/>
  <c r="BI370" i="4"/>
  <c r="BH370" i="4"/>
  <c r="BG370" i="4"/>
  <c r="BF370" i="4"/>
  <c r="T370" i="4"/>
  <c r="R370" i="4"/>
  <c r="P370" i="4"/>
  <c r="BI366" i="4"/>
  <c r="BH366" i="4"/>
  <c r="BG366" i="4"/>
  <c r="BF366" i="4"/>
  <c r="T366" i="4"/>
  <c r="R366" i="4"/>
  <c r="P366" i="4"/>
  <c r="BI361" i="4"/>
  <c r="BH361" i="4"/>
  <c r="BG361" i="4"/>
  <c r="BF361" i="4"/>
  <c r="T361" i="4"/>
  <c r="R361" i="4"/>
  <c r="P361" i="4"/>
  <c r="BI358" i="4"/>
  <c r="BH358" i="4"/>
  <c r="BG358" i="4"/>
  <c r="BF358" i="4"/>
  <c r="T358" i="4"/>
  <c r="R358" i="4"/>
  <c r="P358" i="4"/>
  <c r="BI355" i="4"/>
  <c r="BH355" i="4"/>
  <c r="BG355" i="4"/>
  <c r="BF355" i="4"/>
  <c r="T355" i="4"/>
  <c r="R355" i="4"/>
  <c r="P355" i="4"/>
  <c r="BI350" i="4"/>
  <c r="BH350" i="4"/>
  <c r="BG350" i="4"/>
  <c r="BF350" i="4"/>
  <c r="T350" i="4"/>
  <c r="R350" i="4"/>
  <c r="P350" i="4"/>
  <c r="BI345" i="4"/>
  <c r="BH345" i="4"/>
  <c r="BG345" i="4"/>
  <c r="BF345" i="4"/>
  <c r="T345" i="4"/>
  <c r="R345" i="4"/>
  <c r="P345" i="4"/>
  <c r="BI340" i="4"/>
  <c r="BH340" i="4"/>
  <c r="BG340" i="4"/>
  <c r="BF340" i="4"/>
  <c r="T340" i="4"/>
  <c r="R340" i="4"/>
  <c r="P340" i="4"/>
  <c r="BI327" i="4"/>
  <c r="BH327" i="4"/>
  <c r="BG327" i="4"/>
  <c r="BF327" i="4"/>
  <c r="T327" i="4"/>
  <c r="R327" i="4"/>
  <c r="P327" i="4"/>
  <c r="BI321" i="4"/>
  <c r="BH321" i="4"/>
  <c r="BG321" i="4"/>
  <c r="BF321" i="4"/>
  <c r="T321" i="4"/>
  <c r="R321" i="4"/>
  <c r="P321" i="4"/>
  <c r="BI318" i="4"/>
  <c r="BH318" i="4"/>
  <c r="BG318" i="4"/>
  <c r="BF318" i="4"/>
  <c r="T318" i="4"/>
  <c r="R318" i="4"/>
  <c r="P318" i="4"/>
  <c r="BI309" i="4"/>
  <c r="BH309" i="4"/>
  <c r="BG309" i="4"/>
  <c r="BF309" i="4"/>
  <c r="T309" i="4"/>
  <c r="R309" i="4"/>
  <c r="P309" i="4"/>
  <c r="BI306" i="4"/>
  <c r="BH306" i="4"/>
  <c r="BG306" i="4"/>
  <c r="BF306" i="4"/>
  <c r="T306" i="4"/>
  <c r="R306" i="4"/>
  <c r="P306" i="4"/>
  <c r="BI303" i="4"/>
  <c r="BH303" i="4"/>
  <c r="BG303" i="4"/>
  <c r="BF303" i="4"/>
  <c r="T303" i="4"/>
  <c r="R303" i="4"/>
  <c r="P303" i="4"/>
  <c r="BI298" i="4"/>
  <c r="BH298" i="4"/>
  <c r="BG298" i="4"/>
  <c r="BF298" i="4"/>
  <c r="T298" i="4"/>
  <c r="R298" i="4"/>
  <c r="P298" i="4"/>
  <c r="BI293" i="4"/>
  <c r="BH293" i="4"/>
  <c r="BG293" i="4"/>
  <c r="BF293" i="4"/>
  <c r="T293" i="4"/>
  <c r="R293" i="4"/>
  <c r="P293" i="4"/>
  <c r="BI290" i="4"/>
  <c r="BH290" i="4"/>
  <c r="BG290" i="4"/>
  <c r="BF290" i="4"/>
  <c r="T290" i="4"/>
  <c r="R290" i="4"/>
  <c r="P290" i="4"/>
  <c r="BI284" i="4"/>
  <c r="BH284" i="4"/>
  <c r="BG284" i="4"/>
  <c r="BF284" i="4"/>
  <c r="T284" i="4"/>
  <c r="R284" i="4"/>
  <c r="P284" i="4"/>
  <c r="BI280" i="4"/>
  <c r="BH280" i="4"/>
  <c r="BG280" i="4"/>
  <c r="BF280" i="4"/>
  <c r="T280" i="4"/>
  <c r="R280" i="4"/>
  <c r="P280" i="4"/>
  <c r="BI273" i="4"/>
  <c r="BH273" i="4"/>
  <c r="BG273" i="4"/>
  <c r="BF273" i="4"/>
  <c r="T273" i="4"/>
  <c r="R273" i="4"/>
  <c r="P273" i="4"/>
  <c r="BI270" i="4"/>
  <c r="BH270" i="4"/>
  <c r="BG270" i="4"/>
  <c r="BF270" i="4"/>
  <c r="T270" i="4"/>
  <c r="R270" i="4"/>
  <c r="P270" i="4"/>
  <c r="BI261" i="4"/>
  <c r="BH261" i="4"/>
  <c r="BG261" i="4"/>
  <c r="BF261" i="4"/>
  <c r="T261" i="4"/>
  <c r="R261" i="4"/>
  <c r="P261" i="4"/>
  <c r="BI256" i="4"/>
  <c r="BH256" i="4"/>
  <c r="BG256" i="4"/>
  <c r="BF256" i="4"/>
  <c r="T256" i="4"/>
  <c r="R256" i="4"/>
  <c r="P256" i="4"/>
  <c r="BI249" i="4"/>
  <c r="BH249" i="4"/>
  <c r="BG249" i="4"/>
  <c r="BF249" i="4"/>
  <c r="T249" i="4"/>
  <c r="R249" i="4"/>
  <c r="P249" i="4"/>
  <c r="BI245" i="4"/>
  <c r="BH245" i="4"/>
  <c r="BG245" i="4"/>
  <c r="BF245" i="4"/>
  <c r="T245" i="4"/>
  <c r="R245" i="4"/>
  <c r="P245" i="4"/>
  <c r="BI240" i="4"/>
  <c r="BH240" i="4"/>
  <c r="BG240" i="4"/>
  <c r="BF240" i="4"/>
  <c r="T240" i="4"/>
  <c r="R240" i="4"/>
  <c r="P240" i="4"/>
  <c r="BI235" i="4"/>
  <c r="BH235" i="4"/>
  <c r="BG235" i="4"/>
  <c r="BF235" i="4"/>
  <c r="T235" i="4"/>
  <c r="R235" i="4"/>
  <c r="P235" i="4"/>
  <c r="BI232" i="4"/>
  <c r="BH232" i="4"/>
  <c r="BG232" i="4"/>
  <c r="BF232" i="4"/>
  <c r="T232" i="4"/>
  <c r="R232" i="4"/>
  <c r="P232" i="4"/>
  <c r="BI229" i="4"/>
  <c r="BH229" i="4"/>
  <c r="BG229" i="4"/>
  <c r="BF229" i="4"/>
  <c r="T229" i="4"/>
  <c r="R229" i="4"/>
  <c r="P229" i="4"/>
  <c r="BI225" i="4"/>
  <c r="BH225" i="4"/>
  <c r="BG225" i="4"/>
  <c r="BF225" i="4"/>
  <c r="T225" i="4"/>
  <c r="R225" i="4"/>
  <c r="P225" i="4"/>
  <c r="BI221" i="4"/>
  <c r="BH221" i="4"/>
  <c r="BG221" i="4"/>
  <c r="BF221" i="4"/>
  <c r="T221" i="4"/>
  <c r="R221" i="4"/>
  <c r="P221" i="4"/>
  <c r="BI216" i="4"/>
  <c r="BH216" i="4"/>
  <c r="BG216" i="4"/>
  <c r="BF216" i="4"/>
  <c r="T216" i="4"/>
  <c r="R216" i="4"/>
  <c r="P216" i="4"/>
  <c r="BI208" i="4"/>
  <c r="BH208" i="4"/>
  <c r="BG208" i="4"/>
  <c r="BF208" i="4"/>
  <c r="T208" i="4"/>
  <c r="R208" i="4"/>
  <c r="P208" i="4"/>
  <c r="BI205" i="4"/>
  <c r="BH205" i="4"/>
  <c r="BG205" i="4"/>
  <c r="BF205" i="4"/>
  <c r="T205" i="4"/>
  <c r="R205" i="4"/>
  <c r="P205" i="4"/>
  <c r="BI202" i="4"/>
  <c r="BH202" i="4"/>
  <c r="BG202" i="4"/>
  <c r="BF202" i="4"/>
  <c r="T202" i="4"/>
  <c r="R202" i="4"/>
  <c r="P202" i="4"/>
  <c r="BI194" i="4"/>
  <c r="BH194" i="4"/>
  <c r="BG194" i="4"/>
  <c r="BF194" i="4"/>
  <c r="T194" i="4"/>
  <c r="R194" i="4"/>
  <c r="P194" i="4"/>
  <c r="BI186" i="4"/>
  <c r="BH186" i="4"/>
  <c r="BG186" i="4"/>
  <c r="BF186" i="4"/>
  <c r="T186" i="4"/>
  <c r="R186" i="4"/>
  <c r="P186" i="4"/>
  <c r="BI181" i="4"/>
  <c r="BH181" i="4"/>
  <c r="BG181" i="4"/>
  <c r="BF181" i="4"/>
  <c r="T181" i="4"/>
  <c r="R181" i="4"/>
  <c r="P181" i="4"/>
  <c r="BI177" i="4"/>
  <c r="BH177" i="4"/>
  <c r="BG177" i="4"/>
  <c r="BF177" i="4"/>
  <c r="T177" i="4"/>
  <c r="R177" i="4"/>
  <c r="P177" i="4"/>
  <c r="BI171" i="4"/>
  <c r="BH171" i="4"/>
  <c r="BG171" i="4"/>
  <c r="BF171" i="4"/>
  <c r="T171" i="4"/>
  <c r="R171" i="4"/>
  <c r="P171" i="4"/>
  <c r="BI168" i="4"/>
  <c r="BH168" i="4"/>
  <c r="BG168" i="4"/>
  <c r="BF168" i="4"/>
  <c r="T168" i="4"/>
  <c r="R168" i="4"/>
  <c r="P168" i="4"/>
  <c r="BI164" i="4"/>
  <c r="BH164" i="4"/>
  <c r="BG164" i="4"/>
  <c r="BF164" i="4"/>
  <c r="T164" i="4"/>
  <c r="R164" i="4"/>
  <c r="P164" i="4"/>
  <c r="BI160" i="4"/>
  <c r="BH160" i="4"/>
  <c r="BG160" i="4"/>
  <c r="BF160" i="4"/>
  <c r="T160" i="4"/>
  <c r="R160" i="4"/>
  <c r="P160" i="4"/>
  <c r="BI146" i="4"/>
  <c r="BH146" i="4"/>
  <c r="BG146" i="4"/>
  <c r="BF146" i="4"/>
  <c r="T146" i="4"/>
  <c r="R146" i="4"/>
  <c r="P146" i="4"/>
  <c r="BI142" i="4"/>
  <c r="BH142" i="4"/>
  <c r="BG142" i="4"/>
  <c r="BF142" i="4"/>
  <c r="T142" i="4"/>
  <c r="R142" i="4"/>
  <c r="P142" i="4"/>
  <c r="BI129" i="4"/>
  <c r="BH129" i="4"/>
  <c r="BG129" i="4"/>
  <c r="BF129" i="4"/>
  <c r="T129" i="4"/>
  <c r="R129" i="4"/>
  <c r="P129" i="4"/>
  <c r="BI124" i="4"/>
  <c r="BH124" i="4"/>
  <c r="BG124" i="4"/>
  <c r="BF124" i="4"/>
  <c r="T124" i="4"/>
  <c r="R124" i="4"/>
  <c r="P124" i="4"/>
  <c r="BI116" i="4"/>
  <c r="BH116" i="4"/>
  <c r="BG116" i="4"/>
  <c r="BF116" i="4"/>
  <c r="T116" i="4"/>
  <c r="R116" i="4"/>
  <c r="P116" i="4"/>
  <c r="BI113" i="4"/>
  <c r="BH113" i="4"/>
  <c r="BG113" i="4"/>
  <c r="BF113" i="4"/>
  <c r="T113" i="4"/>
  <c r="R113" i="4"/>
  <c r="P113" i="4"/>
  <c r="BI109" i="4"/>
  <c r="BH109" i="4"/>
  <c r="BG109" i="4"/>
  <c r="BF109" i="4"/>
  <c r="T109" i="4"/>
  <c r="R109" i="4"/>
  <c r="P109" i="4"/>
  <c r="BI104" i="4"/>
  <c r="BH104" i="4"/>
  <c r="BG104" i="4"/>
  <c r="BF104" i="4"/>
  <c r="T104" i="4"/>
  <c r="R104" i="4"/>
  <c r="P104" i="4"/>
  <c r="BI99" i="4"/>
  <c r="BH99" i="4"/>
  <c r="BG99" i="4"/>
  <c r="BF99" i="4"/>
  <c r="T99" i="4"/>
  <c r="R99" i="4"/>
  <c r="P99" i="4"/>
  <c r="J93" i="4"/>
  <c r="J92" i="4"/>
  <c r="F92" i="4"/>
  <c r="F90" i="4"/>
  <c r="E88" i="4"/>
  <c r="J59" i="4"/>
  <c r="J58" i="4"/>
  <c r="F58" i="4"/>
  <c r="F56" i="4"/>
  <c r="E54" i="4"/>
  <c r="J20" i="4"/>
  <c r="E20" i="4"/>
  <c r="F93" i="4"/>
  <c r="J19" i="4"/>
  <c r="J14" i="4"/>
  <c r="J90" i="4"/>
  <c r="E7" i="4"/>
  <c r="E50" i="4" s="1"/>
  <c r="J39" i="3"/>
  <c r="J38" i="3"/>
  <c r="AY58" i="1"/>
  <c r="J37" i="3"/>
  <c r="AX58" i="1"/>
  <c r="BI88" i="3"/>
  <c r="BH88" i="3"/>
  <c r="F38" i="3" s="1"/>
  <c r="BC58" i="1" s="1"/>
  <c r="BC57" i="1" s="1"/>
  <c r="AY57" i="1" s="1"/>
  <c r="BG88" i="3"/>
  <c r="BF88" i="3"/>
  <c r="F36" i="3" s="1"/>
  <c r="BA58" i="1" s="1"/>
  <c r="BA57" i="1" s="1"/>
  <c r="AW57" i="1" s="1"/>
  <c r="T88" i="3"/>
  <c r="T87" i="3"/>
  <c r="T86" i="3" s="1"/>
  <c r="R88" i="3"/>
  <c r="R87" i="3"/>
  <c r="R86" i="3"/>
  <c r="P88" i="3"/>
  <c r="P87" i="3"/>
  <c r="P86" i="3" s="1"/>
  <c r="AU58" i="1" s="1"/>
  <c r="AU57" i="1" s="1"/>
  <c r="J83" i="3"/>
  <c r="J82" i="3"/>
  <c r="F82" i="3"/>
  <c r="F80" i="3"/>
  <c r="E78" i="3"/>
  <c r="J59" i="3"/>
  <c r="J58" i="3"/>
  <c r="F58" i="3"/>
  <c r="F56" i="3"/>
  <c r="E54" i="3"/>
  <c r="J20" i="3"/>
  <c r="E20" i="3"/>
  <c r="F83" i="3" s="1"/>
  <c r="J19" i="3"/>
  <c r="J14" i="3"/>
  <c r="J80" i="3"/>
  <c r="E7" i="3"/>
  <c r="E74" i="3"/>
  <c r="J39" i="2"/>
  <c r="J38" i="2"/>
  <c r="AY56" i="1" s="1"/>
  <c r="J37" i="2"/>
  <c r="AX56" i="1" s="1"/>
  <c r="BI256" i="2"/>
  <c r="BH256" i="2"/>
  <c r="BG256" i="2"/>
  <c r="BF256" i="2"/>
  <c r="T256" i="2"/>
  <c r="R256" i="2"/>
  <c r="P256" i="2"/>
  <c r="BI250" i="2"/>
  <c r="BH250" i="2"/>
  <c r="BG250" i="2"/>
  <c r="BF250" i="2"/>
  <c r="T250" i="2"/>
  <c r="R250" i="2"/>
  <c r="P250" i="2"/>
  <c r="BI240" i="2"/>
  <c r="BH240" i="2"/>
  <c r="BG240" i="2"/>
  <c r="BF240" i="2"/>
  <c r="T240" i="2"/>
  <c r="R240" i="2"/>
  <c r="P240" i="2"/>
  <c r="BI234" i="2"/>
  <c r="BH234" i="2"/>
  <c r="BG234" i="2"/>
  <c r="BF234" i="2"/>
  <c r="T234" i="2"/>
  <c r="R234" i="2"/>
  <c r="P234" i="2"/>
  <c r="BI226" i="2"/>
  <c r="BH226" i="2"/>
  <c r="BG226" i="2"/>
  <c r="BF226" i="2"/>
  <c r="T226" i="2"/>
  <c r="R226" i="2"/>
  <c r="P226" i="2"/>
  <c r="BI220" i="2"/>
  <c r="BH220" i="2"/>
  <c r="BG220" i="2"/>
  <c r="BF220" i="2"/>
  <c r="T220" i="2"/>
  <c r="R220" i="2"/>
  <c r="P220" i="2"/>
  <c r="BI210" i="2"/>
  <c r="BH210" i="2"/>
  <c r="BG210" i="2"/>
  <c r="BF210" i="2"/>
  <c r="T210" i="2"/>
  <c r="R210" i="2"/>
  <c r="P210" i="2"/>
  <c r="BI204" i="2"/>
  <c r="BH204" i="2"/>
  <c r="BG204" i="2"/>
  <c r="BF204" i="2"/>
  <c r="T204" i="2"/>
  <c r="R204" i="2"/>
  <c r="P204" i="2"/>
  <c r="BI201" i="2"/>
  <c r="BH201" i="2"/>
  <c r="BG201" i="2"/>
  <c r="BF201" i="2"/>
  <c r="T201" i="2"/>
  <c r="R201" i="2"/>
  <c r="P201" i="2"/>
  <c r="BI196" i="2"/>
  <c r="BH196" i="2"/>
  <c r="BG196" i="2"/>
  <c r="BF196" i="2"/>
  <c r="T196" i="2"/>
  <c r="R196" i="2"/>
  <c r="P196" i="2"/>
  <c r="BI191" i="2"/>
  <c r="BH191" i="2"/>
  <c r="BG191" i="2"/>
  <c r="BF191" i="2"/>
  <c r="T191" i="2"/>
  <c r="R191" i="2"/>
  <c r="P191" i="2"/>
  <c r="BI186" i="2"/>
  <c r="BH186" i="2"/>
  <c r="BG186" i="2"/>
  <c r="BF186" i="2"/>
  <c r="T186" i="2"/>
  <c r="R186" i="2"/>
  <c r="P186" i="2"/>
  <c r="BI183" i="2"/>
  <c r="BH183" i="2"/>
  <c r="BG183" i="2"/>
  <c r="BF183" i="2"/>
  <c r="T183" i="2"/>
  <c r="R183" i="2"/>
  <c r="P183" i="2"/>
  <c r="BI178" i="2"/>
  <c r="BH178" i="2"/>
  <c r="BG178" i="2"/>
  <c r="BF178" i="2"/>
  <c r="T178" i="2"/>
  <c r="R178" i="2"/>
  <c r="P178" i="2"/>
  <c r="BI173" i="2"/>
  <c r="BH173" i="2"/>
  <c r="BG173" i="2"/>
  <c r="BF173" i="2"/>
  <c r="T173" i="2"/>
  <c r="R173" i="2"/>
  <c r="P173" i="2"/>
  <c r="BI169" i="2"/>
  <c r="BH169" i="2"/>
  <c r="BG169" i="2"/>
  <c r="BF169" i="2"/>
  <c r="T169" i="2"/>
  <c r="R169" i="2"/>
  <c r="P169" i="2"/>
  <c r="BI165" i="2"/>
  <c r="BH165" i="2"/>
  <c r="BG165" i="2"/>
  <c r="BF165" i="2"/>
  <c r="T165" i="2"/>
  <c r="R165" i="2"/>
  <c r="P165" i="2"/>
  <c r="BI159" i="2"/>
  <c r="BH159" i="2"/>
  <c r="BG159" i="2"/>
  <c r="BF159" i="2"/>
  <c r="T159" i="2"/>
  <c r="R159" i="2"/>
  <c r="P159" i="2"/>
  <c r="BI150" i="2"/>
  <c r="BH150" i="2"/>
  <c r="BG150" i="2"/>
  <c r="BF150" i="2"/>
  <c r="T150" i="2"/>
  <c r="R150" i="2"/>
  <c r="P150" i="2"/>
  <c r="BI146" i="2"/>
  <c r="BH146" i="2"/>
  <c r="BG146" i="2"/>
  <c r="BF146" i="2"/>
  <c r="T146" i="2"/>
  <c r="R146" i="2"/>
  <c r="P146" i="2"/>
  <c r="BI142" i="2"/>
  <c r="BH142" i="2"/>
  <c r="BG142" i="2"/>
  <c r="BF142" i="2"/>
  <c r="T142" i="2"/>
  <c r="R142" i="2"/>
  <c r="P142" i="2"/>
  <c r="BI139" i="2"/>
  <c r="BH139" i="2"/>
  <c r="BG139" i="2"/>
  <c r="BF139" i="2"/>
  <c r="T139" i="2"/>
  <c r="R139" i="2"/>
  <c r="P139" i="2"/>
  <c r="BI135" i="2"/>
  <c r="BH135" i="2"/>
  <c r="BG135" i="2"/>
  <c r="BF135" i="2"/>
  <c r="T135" i="2"/>
  <c r="R135" i="2"/>
  <c r="P135" i="2"/>
  <c r="BI131" i="2"/>
  <c r="BH131" i="2"/>
  <c r="BG131" i="2"/>
  <c r="BF131" i="2"/>
  <c r="T131" i="2"/>
  <c r="R131" i="2"/>
  <c r="P131" i="2"/>
  <c r="BI127" i="2"/>
  <c r="BH127" i="2"/>
  <c r="BG127" i="2"/>
  <c r="BF127" i="2"/>
  <c r="T127" i="2"/>
  <c r="R127" i="2"/>
  <c r="P127" i="2"/>
  <c r="BI122" i="2"/>
  <c r="BH122" i="2"/>
  <c r="BG122" i="2"/>
  <c r="BF122" i="2"/>
  <c r="T122" i="2"/>
  <c r="R122" i="2"/>
  <c r="P122" i="2"/>
  <c r="BI117" i="2"/>
  <c r="BH117" i="2"/>
  <c r="BG117" i="2"/>
  <c r="BF117" i="2"/>
  <c r="T117" i="2"/>
  <c r="R117" i="2"/>
  <c r="P117" i="2"/>
  <c r="BI115" i="2"/>
  <c r="BH115" i="2"/>
  <c r="BG115" i="2"/>
  <c r="BF115" i="2"/>
  <c r="T115" i="2"/>
  <c r="R115" i="2"/>
  <c r="P115" i="2"/>
  <c r="BI111" i="2"/>
  <c r="BH111" i="2"/>
  <c r="BG111" i="2"/>
  <c r="BF111" i="2"/>
  <c r="T111" i="2"/>
  <c r="R111" i="2"/>
  <c r="P111" i="2"/>
  <c r="BI105" i="2"/>
  <c r="BH105" i="2"/>
  <c r="BG105" i="2"/>
  <c r="BF105" i="2"/>
  <c r="T105" i="2"/>
  <c r="R105" i="2"/>
  <c r="P105" i="2"/>
  <c r="BI102" i="2"/>
  <c r="BH102" i="2"/>
  <c r="BG102" i="2"/>
  <c r="BF102" i="2"/>
  <c r="T102" i="2"/>
  <c r="R102" i="2"/>
  <c r="P102" i="2"/>
  <c r="BI100" i="2"/>
  <c r="BH100" i="2"/>
  <c r="BG100" i="2"/>
  <c r="BF100" i="2"/>
  <c r="T100" i="2"/>
  <c r="R100" i="2"/>
  <c r="P100" i="2"/>
  <c r="BI98" i="2"/>
  <c r="BH98" i="2"/>
  <c r="BG98" i="2"/>
  <c r="BF98" i="2"/>
  <c r="T98" i="2"/>
  <c r="R98" i="2"/>
  <c r="P98" i="2"/>
  <c r="BI96" i="2"/>
  <c r="BH96" i="2"/>
  <c r="BG96" i="2"/>
  <c r="BF96" i="2"/>
  <c r="T96" i="2"/>
  <c r="R96" i="2"/>
  <c r="P96" i="2"/>
  <c r="BI92" i="2"/>
  <c r="BH92" i="2"/>
  <c r="BG92" i="2"/>
  <c r="BF92" i="2"/>
  <c r="T92" i="2"/>
  <c r="R92" i="2"/>
  <c r="P92" i="2"/>
  <c r="J86" i="2"/>
  <c r="J85" i="2"/>
  <c r="F85" i="2"/>
  <c r="F83" i="2"/>
  <c r="E81" i="2"/>
  <c r="J59" i="2"/>
  <c r="J58" i="2"/>
  <c r="F58" i="2"/>
  <c r="F56" i="2"/>
  <c r="E54" i="2"/>
  <c r="J20" i="2"/>
  <c r="E20" i="2"/>
  <c r="F86" i="2" s="1"/>
  <c r="J19" i="2"/>
  <c r="J14" i="2"/>
  <c r="J83" i="2"/>
  <c r="E7" i="2"/>
  <c r="E50" i="2"/>
  <c r="L50" i="1"/>
  <c r="AM50" i="1"/>
  <c r="AM49" i="1"/>
  <c r="L49" i="1"/>
  <c r="AM47" i="1"/>
  <c r="L47" i="1"/>
  <c r="L45" i="1"/>
  <c r="L44" i="1"/>
  <c r="J103" i="5"/>
  <c r="BK560" i="4"/>
  <c r="J557" i="4"/>
  <c r="J555" i="4"/>
  <c r="BK550" i="4"/>
  <c r="BK527" i="4"/>
  <c r="BK518" i="4"/>
  <c r="BK507" i="4"/>
  <c r="J487" i="4"/>
  <c r="BK484" i="4"/>
  <c r="BK466" i="4"/>
  <c r="J461" i="4"/>
  <c r="BK457" i="4"/>
  <c r="J449" i="4"/>
  <c r="BK446" i="4"/>
  <c r="J442" i="4"/>
  <c r="J437" i="4"/>
  <c r="J432" i="4"/>
  <c r="J428" i="4"/>
  <c r="J424" i="4"/>
  <c r="BK421" i="4"/>
  <c r="J395" i="4"/>
  <c r="BK393" i="4"/>
  <c r="J384" i="4"/>
  <c r="BK370" i="4"/>
  <c r="BK361" i="4"/>
  <c r="BK340" i="4"/>
  <c r="J327" i="4"/>
  <c r="J293" i="4"/>
  <c r="BK270" i="4"/>
  <c r="J249" i="4"/>
  <c r="J245" i="4"/>
  <c r="BK235" i="4"/>
  <c r="J232" i="4"/>
  <c r="BK208" i="4"/>
  <c r="J160" i="4"/>
  <c r="BK142" i="4"/>
  <c r="BK129" i="4"/>
  <c r="BK113" i="4"/>
  <c r="BK109" i="4"/>
  <c r="BK250" i="2"/>
  <c r="J240" i="2"/>
  <c r="BK178" i="2"/>
  <c r="BK142" i="2"/>
  <c r="BK135" i="2"/>
  <c r="BK131" i="2"/>
  <c r="BK117" i="2"/>
  <c r="J102" i="2"/>
  <c r="J96" i="2"/>
  <c r="J101" i="5"/>
  <c r="BK96" i="5"/>
  <c r="J92" i="5"/>
  <c r="BK535" i="4"/>
  <c r="J507" i="4"/>
  <c r="BK504" i="4"/>
  <c r="J405" i="4"/>
  <c r="J403" i="4"/>
  <c r="J397" i="4"/>
  <c r="J370" i="4"/>
  <c r="J358" i="4"/>
  <c r="BK345" i="4"/>
  <c r="J306" i="4"/>
  <c r="BK298" i="4"/>
  <c r="J256" i="4"/>
  <c r="BK221" i="4"/>
  <c r="J116" i="4"/>
  <c r="J109" i="4"/>
  <c r="BK104" i="4"/>
  <c r="J250" i="2"/>
  <c r="BK150" i="2"/>
  <c r="J131" i="2"/>
  <c r="BK100" i="2"/>
  <c r="BK92" i="2"/>
  <c r="J553" i="4"/>
  <c r="BK539" i="4"/>
  <c r="J410" i="4"/>
  <c r="BK405" i="4"/>
  <c r="BK388" i="4"/>
  <c r="J366" i="4"/>
  <c r="J340" i="4"/>
  <c r="BK321" i="4"/>
  <c r="J290" i="4"/>
  <c r="BK280" i="4"/>
  <c r="J240" i="4"/>
  <c r="BK232" i="4"/>
  <c r="J221" i="4"/>
  <c r="BK194" i="4"/>
  <c r="J186" i="4"/>
  <c r="BK177" i="4"/>
  <c r="J168" i="4"/>
  <c r="BK164" i="4"/>
  <c r="BK160" i="4"/>
  <c r="J146" i="4"/>
  <c r="BK116" i="4"/>
  <c r="J104" i="4"/>
  <c r="BK88" i="3"/>
  <c r="BK256" i="2"/>
  <c r="J256" i="2"/>
  <c r="BK234" i="2"/>
  <c r="BK226" i="2"/>
  <c r="BK220" i="2"/>
  <c r="J210" i="2"/>
  <c r="BK196" i="2"/>
  <c r="BK191" i="2"/>
  <c r="BK186" i="2"/>
  <c r="BK173" i="2"/>
  <c r="J165" i="2"/>
  <c r="BK139" i="2"/>
  <c r="J117" i="2"/>
  <c r="J560" i="4"/>
  <c r="BK557" i="4"/>
  <c r="BK555" i="4"/>
  <c r="BK553" i="4"/>
  <c r="J550" i="4"/>
  <c r="J542" i="4"/>
  <c r="BK531" i="4"/>
  <c r="J513" i="4"/>
  <c r="J510" i="4"/>
  <c r="J504" i="4"/>
  <c r="BK499" i="4"/>
  <c r="BK495" i="4"/>
  <c r="J491" i="4"/>
  <c r="BK487" i="4"/>
  <c r="BK476" i="4"/>
  <c r="J471" i="4"/>
  <c r="J457" i="4"/>
  <c r="J454" i="4"/>
  <c r="BK449" i="4"/>
  <c r="BK439" i="4"/>
  <c r="BK428" i="4"/>
  <c r="BK412" i="4"/>
  <c r="BK410" i="4"/>
  <c r="BK403" i="4"/>
  <c r="BK375" i="4"/>
  <c r="BK358" i="4"/>
  <c r="J345" i="4"/>
  <c r="J284" i="4"/>
  <c r="J280" i="4"/>
  <c r="J235" i="4"/>
  <c r="J216" i="4"/>
  <c r="BK205" i="4"/>
  <c r="J194" i="4"/>
  <c r="J171" i="4"/>
  <c r="J129" i="4"/>
  <c r="J220" i="2"/>
  <c r="J204" i="2"/>
  <c r="J201" i="2"/>
  <c r="J191" i="2"/>
  <c r="J186" i="2"/>
  <c r="J159" i="2"/>
  <c r="BK122" i="2"/>
  <c r="J115" i="2"/>
  <c r="J111" i="2"/>
  <c r="BK96" i="2"/>
  <c r="J539" i="4"/>
  <c r="J527" i="4"/>
  <c r="BK513" i="4"/>
  <c r="BK510" i="4"/>
  <c r="J416" i="4"/>
  <c r="J400" i="4"/>
  <c r="BK397" i="4"/>
  <c r="BK350" i="4"/>
  <c r="J321" i="4"/>
  <c r="BK293" i="4"/>
  <c r="BK261" i="4"/>
  <c r="BK240" i="4"/>
  <c r="J229" i="4"/>
  <c r="BK216" i="4"/>
  <c r="BK181" i="4"/>
  <c r="J164" i="4"/>
  <c r="J113" i="4"/>
  <c r="J196" i="2"/>
  <c r="J169" i="2"/>
  <c r="J139" i="2"/>
  <c r="J135" i="2"/>
  <c r="J127" i="2"/>
  <c r="J122" i="2"/>
  <c r="J100" i="2"/>
  <c r="BK103" i="5"/>
  <c r="J99" i="5"/>
  <c r="J96" i="5"/>
  <c r="J94" i="5"/>
  <c r="BK92" i="5"/>
  <c r="BK542" i="4"/>
  <c r="J535" i="4"/>
  <c r="J388" i="4"/>
  <c r="BK384" i="4"/>
  <c r="BK366" i="4"/>
  <c r="J361" i="4"/>
  <c r="BK355" i="4"/>
  <c r="J318" i="4"/>
  <c r="BK303" i="4"/>
  <c r="J273" i="4"/>
  <c r="BK245" i="4"/>
  <c r="BK225" i="4"/>
  <c r="BK202" i="4"/>
  <c r="BK171" i="4"/>
  <c r="BK168" i="4"/>
  <c r="J234" i="2"/>
  <c r="BK183" i="2"/>
  <c r="BK146" i="2"/>
  <c r="BK115" i="2"/>
  <c r="BK105" i="2"/>
  <c r="BK98" i="2"/>
  <c r="AS61" i="1"/>
  <c r="AS57" i="1"/>
  <c r="AS55" i="1"/>
  <c r="J106" i="5"/>
  <c r="BK101" i="5"/>
  <c r="BK99" i="5"/>
  <c r="BK94" i="5"/>
  <c r="BK416" i="4"/>
  <c r="J412" i="4"/>
  <c r="J375" i="4"/>
  <c r="J350" i="4"/>
  <c r="BK309" i="4"/>
  <c r="J303" i="4"/>
  <c r="BK290" i="4"/>
  <c r="BK284" i="4"/>
  <c r="BK273" i="4"/>
  <c r="J270" i="4"/>
  <c r="J261" i="4"/>
  <c r="BK229" i="4"/>
  <c r="J208" i="4"/>
  <c r="J202" i="4"/>
  <c r="BK186" i="4"/>
  <c r="BK124" i="4"/>
  <c r="BK99" i="4"/>
  <c r="J88" i="3"/>
  <c r="BK204" i="2"/>
  <c r="BK201" i="2"/>
  <c r="J183" i="2"/>
  <c r="J146" i="2"/>
  <c r="J142" i="2"/>
  <c r="BK127" i="2"/>
  <c r="BK111" i="2"/>
  <c r="AS59" i="1"/>
  <c r="BK106" i="5"/>
  <c r="J531" i="4"/>
  <c r="J518" i="4"/>
  <c r="J499" i="4"/>
  <c r="J495" i="4"/>
  <c r="BK491" i="4"/>
  <c r="J484" i="4"/>
  <c r="J476" i="4"/>
  <c r="BK471" i="4"/>
  <c r="J466" i="4"/>
  <c r="BK461" i="4"/>
  <c r="BK454" i="4"/>
  <c r="J446" i="4"/>
  <c r="BK442" i="4"/>
  <c r="J439" i="4"/>
  <c r="BK437" i="4"/>
  <c r="BK432" i="4"/>
  <c r="BK424" i="4"/>
  <c r="J421" i="4"/>
  <c r="BK400" i="4"/>
  <c r="BK395" i="4"/>
  <c r="J393" i="4"/>
  <c r="J355" i="4"/>
  <c r="BK327" i="4"/>
  <c r="BK318" i="4"/>
  <c r="J309" i="4"/>
  <c r="BK306" i="4"/>
  <c r="J298" i="4"/>
  <c r="BK256" i="4"/>
  <c r="BK249" i="4"/>
  <c r="J225" i="4"/>
  <c r="J205" i="4"/>
  <c r="J181" i="4"/>
  <c r="J177" i="4"/>
  <c r="BK146" i="4"/>
  <c r="J142" i="4"/>
  <c r="J124" i="4"/>
  <c r="J99" i="4"/>
  <c r="BK240" i="2"/>
  <c r="J226" i="2"/>
  <c r="BK210" i="2"/>
  <c r="J178" i="2"/>
  <c r="J173" i="2"/>
  <c r="BK169" i="2"/>
  <c r="BK165" i="2"/>
  <c r="BK159" i="2"/>
  <c r="J150" i="2"/>
  <c r="J105" i="2"/>
  <c r="BK102" i="2"/>
  <c r="J98" i="2"/>
  <c r="J92" i="2"/>
  <c r="F39" i="3"/>
  <c r="BD58" i="1"/>
  <c r="BD57" i="1" s="1"/>
  <c r="F37" i="3"/>
  <c r="BB58" i="1"/>
  <c r="BB57" i="1" s="1"/>
  <c r="AX57" i="1" s="1"/>
  <c r="P104" i="2" l="1"/>
  <c r="T98" i="4"/>
  <c r="R224" i="4"/>
  <c r="R279" i="4"/>
  <c r="T326" i="4"/>
  <c r="T387" i="4"/>
  <c r="P415" i="4"/>
  <c r="P483" i="4"/>
  <c r="BK506" i="4"/>
  <c r="J506" i="4" s="1"/>
  <c r="J72" i="4" s="1"/>
  <c r="P506" i="4"/>
  <c r="P517" i="4"/>
  <c r="P516" i="4" s="1"/>
  <c r="BK91" i="2"/>
  <c r="R209" i="2"/>
  <c r="P98" i="5"/>
  <c r="P90" i="5" s="1"/>
  <c r="P89" i="5" s="1"/>
  <c r="AU62" i="1" s="1"/>
  <c r="AU61" i="1" s="1"/>
  <c r="R91" i="2"/>
  <c r="BK209" i="2"/>
  <c r="J209" i="2" s="1"/>
  <c r="J67" i="2" s="1"/>
  <c r="BK104" i="2"/>
  <c r="J104" i="2"/>
  <c r="J66" i="2"/>
  <c r="BK91" i="5"/>
  <c r="J91" i="5" s="1"/>
  <c r="J65" i="5" s="1"/>
  <c r="P91" i="5"/>
  <c r="R91" i="5"/>
  <c r="T91" i="5"/>
  <c r="BK98" i="5"/>
  <c r="J98" i="5"/>
  <c r="J66" i="5" s="1"/>
  <c r="P91" i="2"/>
  <c r="P90" i="2"/>
  <c r="P89" i="2"/>
  <c r="AU56" i="1"/>
  <c r="AU55" i="1" s="1"/>
  <c r="P209" i="2"/>
  <c r="BK98" i="4"/>
  <c r="BK224" i="4"/>
  <c r="J224" i="4"/>
  <c r="J66" i="4"/>
  <c r="BK279" i="4"/>
  <c r="BK97" i="4" s="1"/>
  <c r="J279" i="4"/>
  <c r="J67" i="4" s="1"/>
  <c r="BK326" i="4"/>
  <c r="J326" i="4" s="1"/>
  <c r="J68" i="4" s="1"/>
  <c r="BK387" i="4"/>
  <c r="J387" i="4" s="1"/>
  <c r="J69" i="4" s="1"/>
  <c r="BK415" i="4"/>
  <c r="J415" i="4" s="1"/>
  <c r="J70" i="4" s="1"/>
  <c r="BK483" i="4"/>
  <c r="J483" i="4" s="1"/>
  <c r="J71" i="4" s="1"/>
  <c r="BK517" i="4"/>
  <c r="J517" i="4"/>
  <c r="J74" i="4"/>
  <c r="T98" i="5"/>
  <c r="T104" i="2"/>
  <c r="R98" i="4"/>
  <c r="P224" i="4"/>
  <c r="P279" i="4"/>
  <c r="P326" i="4"/>
  <c r="R387" i="4"/>
  <c r="R415" i="4"/>
  <c r="T483" i="4"/>
  <c r="R506" i="4"/>
  <c r="T517" i="4"/>
  <c r="T516" i="4" s="1"/>
  <c r="R104" i="2"/>
  <c r="R98" i="5"/>
  <c r="T91" i="2"/>
  <c r="T90" i="2"/>
  <c r="T209" i="2"/>
  <c r="P98" i="4"/>
  <c r="P97" i="4" s="1"/>
  <c r="P96" i="4" s="1"/>
  <c r="AU60" i="1" s="1"/>
  <c r="AU59" i="1" s="1"/>
  <c r="T224" i="4"/>
  <c r="T279" i="4"/>
  <c r="R326" i="4"/>
  <c r="P387" i="4"/>
  <c r="T415" i="4"/>
  <c r="R483" i="4"/>
  <c r="T506" i="4"/>
  <c r="R517" i="4"/>
  <c r="R516" i="4" s="1"/>
  <c r="BE96" i="2"/>
  <c r="BE183" i="2"/>
  <c r="BE186" i="2"/>
  <c r="BE201" i="2"/>
  <c r="BE204" i="2"/>
  <c r="BK87" i="3"/>
  <c r="BK86" i="3"/>
  <c r="J86" i="3" s="1"/>
  <c r="J32" i="3" s="1"/>
  <c r="AG58" i="1" s="1"/>
  <c r="AG57" i="1" s="1"/>
  <c r="F59" i="4"/>
  <c r="BE113" i="4"/>
  <c r="BE428" i="4"/>
  <c r="BE439" i="4"/>
  <c r="BE446" i="4"/>
  <c r="BE449" i="4"/>
  <c r="BE457" i="4"/>
  <c r="BE487" i="4"/>
  <c r="BE504" i="4"/>
  <c r="BE507" i="4"/>
  <c r="BE510" i="4"/>
  <c r="J56" i="2"/>
  <c r="BE105" i="2"/>
  <c r="BE115" i="2"/>
  <c r="BE117" i="2"/>
  <c r="BE122" i="2"/>
  <c r="BE131" i="2"/>
  <c r="BE150" i="2"/>
  <c r="BE159" i="2"/>
  <c r="BE191" i="2"/>
  <c r="BE196" i="2"/>
  <c r="BE220" i="2"/>
  <c r="BE240" i="2"/>
  <c r="E50" i="3"/>
  <c r="F59" i="3"/>
  <c r="J56" i="4"/>
  <c r="BE177" i="4"/>
  <c r="BE216" i="4"/>
  <c r="BE221" i="4"/>
  <c r="BE256" i="4"/>
  <c r="BE358" i="4"/>
  <c r="BE366" i="4"/>
  <c r="BE388" i="4"/>
  <c r="BE405" i="4"/>
  <c r="BE96" i="5"/>
  <c r="E77" i="2"/>
  <c r="BE100" i="2"/>
  <c r="BE102" i="2"/>
  <c r="BE139" i="2"/>
  <c r="BE104" i="4"/>
  <c r="BE142" i="4"/>
  <c r="BE146" i="4"/>
  <c r="BE160" i="4"/>
  <c r="BE181" i="4"/>
  <c r="BE186" i="4"/>
  <c r="BE232" i="4"/>
  <c r="BE235" i="4"/>
  <c r="BE249" i="4"/>
  <c r="BE280" i="4"/>
  <c r="BE284" i="4"/>
  <c r="BE293" i="4"/>
  <c r="BE321" i="4"/>
  <c r="BE340" i="4"/>
  <c r="BE345" i="4"/>
  <c r="BE400" i="4"/>
  <c r="BE412" i="4"/>
  <c r="J83" i="5"/>
  <c r="F86" i="5"/>
  <c r="BE101" i="5"/>
  <c r="BE103" i="5"/>
  <c r="BE146" i="2"/>
  <c r="BE165" i="2"/>
  <c r="BE178" i="2"/>
  <c r="BE210" i="2"/>
  <c r="BE226" i="2"/>
  <c r="BE234" i="2"/>
  <c r="J56" i="3"/>
  <c r="BE88" i="3"/>
  <c r="BE124" i="4"/>
  <c r="BE168" i="4"/>
  <c r="BE171" i="4"/>
  <c r="BE194" i="4"/>
  <c r="BE205" i="4"/>
  <c r="BE273" i="4"/>
  <c r="BE370" i="4"/>
  <c r="BE403" i="4"/>
  <c r="BE518" i="4"/>
  <c r="BE542" i="4"/>
  <c r="BE92" i="2"/>
  <c r="BE135" i="2"/>
  <c r="BE142" i="2"/>
  <c r="BE169" i="2"/>
  <c r="E84" i="4"/>
  <c r="BE229" i="4"/>
  <c r="BE261" i="4"/>
  <c r="BE290" i="4"/>
  <c r="BE303" i="4"/>
  <c r="BE318" i="4"/>
  <c r="BE384" i="4"/>
  <c r="BE395" i="4"/>
  <c r="BE421" i="4"/>
  <c r="BE424" i="4"/>
  <c r="BE437" i="4"/>
  <c r="BE466" i="4"/>
  <c r="BE471" i="4"/>
  <c r="BE484" i="4"/>
  <c r="BE491" i="4"/>
  <c r="BE499" i="4"/>
  <c r="BE527" i="4"/>
  <c r="BE535" i="4"/>
  <c r="BE539" i="4"/>
  <c r="BE560" i="4"/>
  <c r="BE106" i="5"/>
  <c r="BE127" i="2"/>
  <c r="BE250" i="2"/>
  <c r="BE256" i="2"/>
  <c r="BE109" i="4"/>
  <c r="BE208" i="4"/>
  <c r="BE245" i="4"/>
  <c r="BE270" i="4"/>
  <c r="BE298" i="4"/>
  <c r="BE309" i="4"/>
  <c r="BE361" i="4"/>
  <c r="BE416" i="4"/>
  <c r="BE550" i="4"/>
  <c r="BE557" i="4"/>
  <c r="E50" i="5"/>
  <c r="BE92" i="5"/>
  <c r="BK105" i="5"/>
  <c r="J105" i="5"/>
  <c r="J67" i="5"/>
  <c r="F59" i="2"/>
  <c r="BE111" i="2"/>
  <c r="BE173" i="2"/>
  <c r="BE129" i="4"/>
  <c r="BE202" i="4"/>
  <c r="BE240" i="4"/>
  <c r="BE327" i="4"/>
  <c r="BE350" i="4"/>
  <c r="BE375" i="4"/>
  <c r="BE393" i="4"/>
  <c r="BE397" i="4"/>
  <c r="BE513" i="4"/>
  <c r="BE94" i="5"/>
  <c r="BE99" i="5"/>
  <c r="BE98" i="2"/>
  <c r="BE99" i="4"/>
  <c r="BE116" i="4"/>
  <c r="BE164" i="4"/>
  <c r="BE225" i="4"/>
  <c r="BE306" i="4"/>
  <c r="BE355" i="4"/>
  <c r="BE410" i="4"/>
  <c r="BE432" i="4"/>
  <c r="BE442" i="4"/>
  <c r="BE454" i="4"/>
  <c r="BE461" i="4"/>
  <c r="BE476" i="4"/>
  <c r="BE495" i="4"/>
  <c r="BE531" i="4"/>
  <c r="BE553" i="4"/>
  <c r="BE555" i="4"/>
  <c r="F37" i="2"/>
  <c r="BB56" i="1"/>
  <c r="BB55" i="1" s="1"/>
  <c r="F38" i="5"/>
  <c r="BC62" i="1"/>
  <c r="BC61" i="1" s="1"/>
  <c r="AY61" i="1" s="1"/>
  <c r="J36" i="2"/>
  <c r="AW56" i="1"/>
  <c r="J36" i="4"/>
  <c r="AW60" i="1" s="1"/>
  <c r="F36" i="4"/>
  <c r="BA60" i="1" s="1"/>
  <c r="BA59" i="1" s="1"/>
  <c r="AW59" i="1" s="1"/>
  <c r="F37" i="5"/>
  <c r="BB62" i="1"/>
  <c r="BB61" i="1"/>
  <c r="AX61" i="1" s="1"/>
  <c r="F35" i="3"/>
  <c r="AZ58" i="1" s="1"/>
  <c r="AZ57" i="1" s="1"/>
  <c r="AV57" i="1" s="1"/>
  <c r="AT57" i="1" s="1"/>
  <c r="J36" i="3"/>
  <c r="AW58" i="1" s="1"/>
  <c r="F37" i="4"/>
  <c r="BB60" i="1" s="1"/>
  <c r="BB59" i="1" s="1"/>
  <c r="AX59" i="1" s="1"/>
  <c r="F39" i="4"/>
  <c r="BD60" i="1"/>
  <c r="BD59" i="1"/>
  <c r="F38" i="4"/>
  <c r="BC60" i="1"/>
  <c r="BC59" i="1" s="1"/>
  <c r="AY59" i="1" s="1"/>
  <c r="F36" i="2"/>
  <c r="BA56" i="1"/>
  <c r="BA55" i="1" s="1"/>
  <c r="AW55" i="1" s="1"/>
  <c r="F38" i="2"/>
  <c r="BC56" i="1"/>
  <c r="BC55" i="1"/>
  <c r="AY55" i="1"/>
  <c r="F36" i="5"/>
  <c r="BA62" i="1" s="1"/>
  <c r="BA61" i="1" s="1"/>
  <c r="AW61" i="1" s="1"/>
  <c r="F39" i="5"/>
  <c r="BD62" i="1"/>
  <c r="BD61" i="1"/>
  <c r="J36" i="5"/>
  <c r="AW62" i="1" s="1"/>
  <c r="AS54" i="1"/>
  <c r="F39" i="2"/>
  <c r="BD56" i="1"/>
  <c r="BD55" i="1"/>
  <c r="BD54" i="1"/>
  <c r="W33" i="1" s="1"/>
  <c r="AN57" i="1" l="1"/>
  <c r="R90" i="2"/>
  <c r="R89" i="2"/>
  <c r="R97" i="4"/>
  <c r="R96" i="4"/>
  <c r="T89" i="2"/>
  <c r="T97" i="4"/>
  <c r="T96" i="4"/>
  <c r="T90" i="5"/>
  <c r="T89" i="5" s="1"/>
  <c r="R90" i="5"/>
  <c r="R89" i="5"/>
  <c r="BK90" i="2"/>
  <c r="J90" i="2" s="1"/>
  <c r="J64" i="2" s="1"/>
  <c r="BK516" i="4"/>
  <c r="J516" i="4" s="1"/>
  <c r="J73" i="4" s="1"/>
  <c r="J91" i="2"/>
  <c r="J65" i="2"/>
  <c r="J63" i="3"/>
  <c r="J87" i="3"/>
  <c r="J64" i="3"/>
  <c r="BK90" i="5"/>
  <c r="J90" i="5" s="1"/>
  <c r="J64" i="5" s="1"/>
  <c r="J97" i="4"/>
  <c r="J64" i="4"/>
  <c r="J98" i="4"/>
  <c r="J65" i="4" s="1"/>
  <c r="BB54" i="1"/>
  <c r="AX54" i="1"/>
  <c r="AU54" i="1"/>
  <c r="AX55" i="1"/>
  <c r="F35" i="2"/>
  <c r="AZ56" i="1" s="1"/>
  <c r="AZ55" i="1" s="1"/>
  <c r="BC54" i="1"/>
  <c r="W32" i="1"/>
  <c r="BA54" i="1"/>
  <c r="AW54" i="1" s="1"/>
  <c r="AK30" i="1" s="1"/>
  <c r="F35" i="4"/>
  <c r="AZ60" i="1" s="1"/>
  <c r="AZ59" i="1" s="1"/>
  <c r="AV59" i="1" s="1"/>
  <c r="AT59" i="1" s="1"/>
  <c r="J35" i="3"/>
  <c r="AV58" i="1" s="1"/>
  <c r="AT58" i="1" s="1"/>
  <c r="AN58" i="1" s="1"/>
  <c r="J35" i="4"/>
  <c r="AV60" i="1" s="1"/>
  <c r="AT60" i="1" s="1"/>
  <c r="J35" i="5"/>
  <c r="AV62" i="1"/>
  <c r="AT62" i="1" s="1"/>
  <c r="F35" i="5"/>
  <c r="AZ62" i="1"/>
  <c r="AZ61" i="1"/>
  <c r="AV61" i="1" s="1"/>
  <c r="AT61" i="1" s="1"/>
  <c r="J35" i="2"/>
  <c r="AV56" i="1" s="1"/>
  <c r="AT56" i="1" s="1"/>
  <c r="BK96" i="4" l="1"/>
  <c r="J96" i="4"/>
  <c r="J63" i="4" s="1"/>
  <c r="BK89" i="2"/>
  <c r="J89" i="2"/>
  <c r="J63" i="2"/>
  <c r="J41" i="3"/>
  <c r="BK89" i="5"/>
  <c r="J89" i="5" s="1"/>
  <c r="J32" i="5" s="1"/>
  <c r="AG62" i="1" s="1"/>
  <c r="AN62" i="1" s="1"/>
  <c r="AZ54" i="1"/>
  <c r="W29" i="1" s="1"/>
  <c r="W31" i="1"/>
  <c r="AY54" i="1"/>
  <c r="AV55" i="1"/>
  <c r="AT55" i="1" s="1"/>
  <c r="W30" i="1"/>
  <c r="J41" i="5" l="1"/>
  <c r="J63" i="5"/>
  <c r="J32" i="2"/>
  <c r="AG56" i="1"/>
  <c r="AN56" i="1"/>
  <c r="AV54" i="1"/>
  <c r="AK29" i="1" s="1"/>
  <c r="J32" i="4"/>
  <c r="AG60" i="1" s="1"/>
  <c r="AN60" i="1" s="1"/>
  <c r="AG61" i="1"/>
  <c r="AN61" i="1"/>
  <c r="J41" i="2" l="1"/>
  <c r="J41" i="4"/>
  <c r="AG55" i="1"/>
  <c r="AT54" i="1"/>
  <c r="AG59" i="1"/>
  <c r="AN59" i="1"/>
  <c r="AN55" i="1" l="1"/>
  <c r="AG54" i="1"/>
  <c r="AN54" i="1" s="1"/>
  <c r="AK26" i="1" l="1"/>
  <c r="AK35" i="1"/>
</calcChain>
</file>

<file path=xl/sharedStrings.xml><?xml version="1.0" encoding="utf-8"?>
<sst xmlns="http://schemas.openxmlformats.org/spreadsheetml/2006/main" count="6000" uniqueCount="1097">
  <si>
    <t>Export Komplet</t>
  </si>
  <si>
    <t>VZ</t>
  </si>
  <si>
    <t>2.0</t>
  </si>
  <si>
    <t>ZAMOK</t>
  </si>
  <si>
    <t>False</t>
  </si>
  <si>
    <t>{d3e4de59-190e-43b3-a24f-e8c278501c5e}</t>
  </si>
  <si>
    <t>0,01</t>
  </si>
  <si>
    <t>21</t>
  </si>
  <si>
    <t>15</t>
  </si>
  <si>
    <t>REKAPITULACE ZAKÁZKY</t>
  </si>
  <si>
    <t>v ---  níže se nacházejí doplnkové a pomocné údaje k sestavám  --- v</t>
  </si>
  <si>
    <t>Návod na vyplnění</t>
  </si>
  <si>
    <t>0,001</t>
  </si>
  <si>
    <t>Kód:</t>
  </si>
  <si>
    <t>J005-15</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</si>
  <si>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</si>
  <si>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</si>
  <si>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mostu v km 4,258 tratě Rohatec - Sudoměřice nad Moravou</t>
  </si>
  <si>
    <t>KSO:</t>
  </si>
  <si>
    <t/>
  </si>
  <si>
    <t>CC-CZ:</t>
  </si>
  <si>
    <t>Místo:</t>
  </si>
  <si>
    <t>Sudoměřice</t>
  </si>
  <si>
    <t>Datum:</t>
  </si>
  <si>
    <t>10. 6. 2020</t>
  </si>
  <si>
    <t>Zadavatel:</t>
  </si>
  <si>
    <t>IČ:</t>
  </si>
  <si>
    <t>70994234</t>
  </si>
  <si>
    <t>Správa železnic, s. o.</t>
  </si>
  <si>
    <t>DIČ:</t>
  </si>
  <si>
    <t>CZ70994234</t>
  </si>
  <si>
    <t>Uchazeč:</t>
  </si>
  <si>
    <t>Vyplň údaj</t>
  </si>
  <si>
    <t>Projektant:</t>
  </si>
  <si>
    <t>28307453</t>
  </si>
  <si>
    <t>F-PROJEKT-DOPRAVNÍ STAVBY s. r. o.</t>
  </si>
  <si>
    <t>CZ28307453</t>
  </si>
  <si>
    <t>True</t>
  </si>
  <si>
    <t>Zpracovatel:</t>
  </si>
  <si>
    <t>Poznámka:</t>
  </si>
  <si>
    <t>Soupis prací je sestaven s využitím Cenové soustavy ÚRS a Sborníku ÚOŽI. Položky, které pochází z této cenové soustavy, jsou ve sloupci 'Cenová soustava' označeny popisem 'CS ÚRS' nebo 'ÚOŽI' a úrovní příslušného kalendářního pololetí. Veškeré další informace vymezující popis a podmínky použití těchto položek z Cenové soustavy a Sborníku, které nejsou uvedeny přímo v soupisu prací, jsou neomezeně dálkově k dispozici na www.cs-urs.cz, sekce Cenové a technické podmínky a na https://www.sfdi.cz/pravidla-metodiky-a-ceniky/.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</si>
  <si>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</si>
  <si>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</si>
  <si>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</si>
  <si>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</si>
  <si>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</si>
  <si>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</si>
  <si>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</si>
  <si>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</si>
  <si>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</si>
  <si>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</si>
  <si>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</si>
  <si>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</si>
  <si>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</si>
  <si>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</si>
  <si>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</si>
  <si>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</si>
  <si>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</si>
  <si>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</si>
  <si>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</si>
  <si>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</si>
  <si>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</si>
  <si>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</si>
  <si>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</si>
  <si>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</si>
  <si>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</si>
  <si>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</si>
  <si>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</si>
  <si>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</si>
  <si>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</si>
  <si>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</si>
  <si>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</si>
  <si>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</si>
  <si>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</si>
  <si>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</si>
  <si>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</si>
  <si>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</si>
  <si>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</si>
  <si>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</si>
  <si>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SO 2411-17-15</t>
  </si>
  <si>
    <t>Železniční svršek</t>
  </si>
  <si>
    <t>STA</t>
  </si>
  <si>
    <t>1</t>
  </si>
  <si>
    <t>{1ce46741-e9b3-4e45-b1c8-792486601660}</t>
  </si>
  <si>
    <t>2</t>
  </si>
  <si>
    <t>/</t>
  </si>
  <si>
    <t>Soupis</t>
  </si>
  <si>
    <t>{0d52cb66-a84a-4612-8889-b6572a22a6f7}</t>
  </si>
  <si>
    <t>VON</t>
  </si>
  <si>
    <t>Vedlejší a ostatní náklady</t>
  </si>
  <si>
    <t>{a4918e96-7553-4368-9197-dbdf6cf48864}</t>
  </si>
  <si>
    <t>{919adba9-93af-41d8-948c-27aca2cdbf36}</t>
  </si>
  <si>
    <t>SO 2411-19-15</t>
  </si>
  <si>
    <t>Železniční most</t>
  </si>
  <si>
    <t>{7c9f0b33-5ab1-409a-aeab-22ce759200e9}</t>
  </si>
  <si>
    <t>{22b82f20-14ea-48d8-94ff-fabac7935cca}</t>
  </si>
  <si>
    <t>VRN</t>
  </si>
  <si>
    <t>Vedlejší rozpočtové náklady</t>
  </si>
  <si>
    <t>{67647cc9-40f5-4703-b81f-fe52567b84bc}</t>
  </si>
  <si>
    <t>{a8a6f3d5-dbe9-4247-998f-0f07e85f7e1d}</t>
  </si>
  <si>
    <t>KRYCÍ LIST SOUPISU PRACÍ</t>
  </si>
  <si>
    <t>Objekt:</t>
  </si>
  <si>
    <t>SO 2411-17-15 - Železniční svršek</t>
  </si>
  <si>
    <t>Soupis:</t>
  </si>
  <si>
    <t>REKAPITULACE ČLENĚNÍ SOUPISU PRACÍ</t>
  </si>
  <si>
    <t>Kód dílu - Popis</t>
  </si>
  <si>
    <t>Cena celkem [CZK]</t>
  </si>
  <si>
    <t>-1</t>
  </si>
  <si>
    <t>HSV - Práce a dodávky HSV</t>
  </si>
  <si>
    <t xml:space="preserve">    1 - Zemní práce</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</si>
  <si>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</si>
  <si>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</si>
  <si>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</si>
  <si>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</si>
  <si>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</si>
  <si>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</si>
  <si>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</si>
  <si>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</si>
  <si>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</si>
  <si>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</si>
  <si>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</si>
  <si>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</si>
  <si>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</si>
  <si>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</si>
  <si>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</si>
  <si>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</si>
  <si>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</si>
  <si>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</si>
  <si>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</si>
  <si>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</si>
  <si>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1320010001-R</t>
  </si>
  <si>
    <t>Výkop a odkop zeminy ke stávajícím kabelům ručně, zabezpečení výkopu</t>
  </si>
  <si>
    <t>m</t>
  </si>
  <si>
    <t>4</t>
  </si>
  <si>
    <t>828171938</t>
  </si>
  <si>
    <t>PP</t>
  </si>
  <si>
    <t>VV</t>
  </si>
  <si>
    <t>před a za mostem</t>
  </si>
  <si>
    <t>2*10</t>
  </si>
  <si>
    <t>1320010021-R</t>
  </si>
  <si>
    <t>Opětovné zřízení kabelového lože z prosáté zeminy ve stávající kabelové trase</t>
  </si>
  <si>
    <t>859745974</t>
  </si>
  <si>
    <t>3</t>
  </si>
  <si>
    <t>1320010031-R</t>
  </si>
  <si>
    <t>Pokládka výstražné folie ve stávající kabelové trase</t>
  </si>
  <si>
    <t>-504312362</t>
  </si>
  <si>
    <t>1320010035-R</t>
  </si>
  <si>
    <t>Odstranění výstražné folie ve stávající kabelové trase</t>
  </si>
  <si>
    <t>1931734148</t>
  </si>
  <si>
    <t>5</t>
  </si>
  <si>
    <t>1320010041-R</t>
  </si>
  <si>
    <t>Zához osazené kabelové trasy ručně včetně hutnění</t>
  </si>
  <si>
    <t>-1441392204</t>
  </si>
  <si>
    <t>Komunikace pozemní</t>
  </si>
  <si>
    <t>6</t>
  </si>
  <si>
    <t>5901005010</t>
  </si>
  <si>
    <t>Měření geometrických parametrů měřícím vozíkem v koleji</t>
  </si>
  <si>
    <t>km</t>
  </si>
  <si>
    <t>838459100</t>
  </si>
  <si>
    <t>Měření geometrických parametrů měřícím vozíkem v koleji. Poznámka: 1. V cenách jsou započteny náklady na měření provozních odchylek dle ČSN, zpracování a předání tištěných výstupů objednateli.</t>
  </si>
  <si>
    <t>PSC</t>
  </si>
  <si>
    <t>Poznámka k souboru cen:_x000D_
1. V cenách jsou započteny náklady na měření provozních odchylek dle ČSN, zpracování a předání tištěných výstupů objednateli.</t>
  </si>
  <si>
    <t>P</t>
  </si>
  <si>
    <t>Poznámka k položce:_x000D_
Kilometr koleje=km</t>
  </si>
  <si>
    <t>(61,5)</t>
  </si>
  <si>
    <t>61,5*0,001 'Přepočtené koeficientem množství</t>
  </si>
  <si>
    <t>7</t>
  </si>
  <si>
    <t>5905023030</t>
  </si>
  <si>
    <t>Úprava povrchu stezky rozprostřením štěrkodrtě přes 5 do 10 cm</t>
  </si>
  <si>
    <t>m2</t>
  </si>
  <si>
    <t>151761592</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</si>
  <si>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</si>
  <si>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Poznámka k souboru cen:_x000D_
1. V cenách jsou započteny náklady na rozprostření a urovnání kameniva včetně zhutnění povrchu stezky. Platí pro nový i stávající stav._x000D_
2. V cenách nejsou obsaženy náklady na dodávku drtě.</t>
  </si>
  <si>
    <t>2*(41,3)*0,6</t>
  </si>
  <si>
    <t>8</t>
  </si>
  <si>
    <t>M</t>
  </si>
  <si>
    <t>5955101030</t>
  </si>
  <si>
    <t>Kamenivo drcené drť frakce 8/16</t>
  </si>
  <si>
    <t>t</t>
  </si>
  <si>
    <t>1071497676</t>
  </si>
  <si>
    <t>9</t>
  </si>
  <si>
    <t>5905035110</t>
  </si>
  <si>
    <t>Výměna KL malou těžící mechanizací včetně lavičky pod ložnou plochou pražce lože otevřené</t>
  </si>
  <si>
    <t>m3</t>
  </si>
  <si>
    <t>-1876273922</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</si>
  <si>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</si>
  <si>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</si>
  <si>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(41,3-14,1)*2,012500</t>
  </si>
  <si>
    <t>10</t>
  </si>
  <si>
    <t>5905060010</t>
  </si>
  <si>
    <t>Zřízení nového kolejového lože v koleji</t>
  </si>
  <si>
    <t>-457461004</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</si>
  <si>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</si>
  <si>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profilu._x000D_
2. V cenách nejsou obsaženy náklady na položení KR, úpravu směrového a výškového uspořádání, doplnění a dodávku kameniva a snížení KL pod patou kolejnice._x000D_
3. Položka se použije v případech nově zřizované koleje nebo výhybky.</t>
  </si>
  <si>
    <t>na mostě</t>
  </si>
  <si>
    <t>14,1*4,8*0,6</t>
  </si>
  <si>
    <t>11</t>
  </si>
  <si>
    <t>5905105010</t>
  </si>
  <si>
    <t>Doplnění KL kamenivem ojediněle ručně v koleji</t>
  </si>
  <si>
    <t>1226704078</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</si>
  <si>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</si>
  <si>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</si>
  <si>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95,348*0,05 'Přepočtené koeficientem množství</t>
  </si>
  <si>
    <t>12</t>
  </si>
  <si>
    <t>5955101005</t>
  </si>
  <si>
    <t>Kamenivo drcené štěrk frakce 31,5/63 třídy min. BII</t>
  </si>
  <si>
    <t>1984414801</t>
  </si>
  <si>
    <t>nové KL, 2,0t/m3</t>
  </si>
  <si>
    <t>(38,640+63,648+5,114)*2,0</t>
  </si>
  <si>
    <t>13</t>
  </si>
  <si>
    <t>5955101020</t>
  </si>
  <si>
    <t>Kamenivo drcené štěrkodrť frakce 0/32</t>
  </si>
  <si>
    <t>-161688781</t>
  </si>
  <si>
    <t>konstrukční vrstva ZKPP tl. 550 mm, 2,0 t/m3</t>
  </si>
  <si>
    <t>(41,3-14,1)*4,815026*2,0</t>
  </si>
  <si>
    <t>14</t>
  </si>
  <si>
    <t>5906055020</t>
  </si>
  <si>
    <t>Příplatek za současnou výměnu pražce s podkladnicovým upevněním a kompletů a pryžových podložek</t>
  </si>
  <si>
    <t>kus</t>
  </si>
  <si>
    <t>-1059208057</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</si>
  <si>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</si>
  <si>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Poznámka k souboru cen:_x000D_
1. V cenách jsou započteny náklady na potřebnou manipulaci, demontáž, výměnu a montáž součásti současně s výměnou pražce včetně případného ošetření mazivem. Položka platí pro všechny typy podpor._x000D_
2. V cenách nejsou obsaženy náklady na dodávku materiálu, dopravu výzisku na skládku a skládkovné.</t>
  </si>
  <si>
    <t>5956140020</t>
  </si>
  <si>
    <t>Pražec betonový příčný nevystrojený tv. SB 8 P</t>
  </si>
  <si>
    <t>-1260315258</t>
  </si>
  <si>
    <t>nové pražce na mostě a mimo most, upevnění a podkladnice zůstanou stávající</t>
  </si>
  <si>
    <t>28+2*10</t>
  </si>
  <si>
    <t>16</t>
  </si>
  <si>
    <t>5906130390</t>
  </si>
  <si>
    <t>Montáž kolejového roštu v ose koleje pražce betonové vystrojené tv. S49 rozdělení "d"</t>
  </si>
  <si>
    <t>1378219773</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</si>
  <si>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</si>
  <si>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Poznámka k souboru cen:_x000D_
1. V cenách jsou započteny náklady na manipulaci a montáž KR, u pražců dřevěných nevystrojených i na vrtání pražců._x000D_
2. V cenách nejsou obsaženy náklady na dodávku materiálu.</t>
  </si>
  <si>
    <t>42*0,001 'Přepočtené koeficientem množství</t>
  </si>
  <si>
    <t>17</t>
  </si>
  <si>
    <t>5906140080</t>
  </si>
  <si>
    <t>Demontáž kolejového roštu koleje v ose koleje pražce dřevěné tv. S49 rozdělení "d"</t>
  </si>
  <si>
    <t>942382859</t>
  </si>
  <si>
    <t>Demontáž kolejového roštu koleje v ose koleje pražce dřevěné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</si>
  <si>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úložišti._x000D_
2. V cenách nejsou obsaženy náklady na dopravu a vytřídění.</t>
  </si>
  <si>
    <t>na mostě (mostnice), odvoz jako výzisk</t>
  </si>
  <si>
    <t>před a za mostem (pražce), odvoz jako výzisk</t>
  </si>
  <si>
    <t>2*5</t>
  </si>
  <si>
    <t>Součet</t>
  </si>
  <si>
    <t>24*0,001 'Přepočtené koeficientem množství</t>
  </si>
  <si>
    <t>18</t>
  </si>
  <si>
    <t>5906140200</t>
  </si>
  <si>
    <t>Demontáž kolejového roštu koleje v ose koleje pražce betonové tv. S49 rozdělení "d"</t>
  </si>
  <si>
    <t>1960781466</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</si>
  <si>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</si>
  <si>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před a za mostem, budou zpětně vráceny</t>
  </si>
  <si>
    <t>42-24</t>
  </si>
  <si>
    <t>18*0,001 'Přepočtené koeficientem množství</t>
  </si>
  <si>
    <t>19</t>
  </si>
  <si>
    <t>5907050020</t>
  </si>
  <si>
    <t>Dělení kolejnic řezáním nebo rozbroušením tv. S49</t>
  </si>
  <si>
    <t>-1286870693</t>
  </si>
  <si>
    <t>Dělení kolejnic řezáním nebo rozbroušením tv. S49. Poznámka: 1. V cenách jsou započteny náklady na manipulaci, podložení, označení a provedení řezu kolejnice.</t>
  </si>
  <si>
    <t>Poznámka k souboru cen:_x000D_
1. V cenách jsou započteny náklady na manipulaci, podložení, označení a provedení řezu kolejnice.</t>
  </si>
  <si>
    <t>Poznámka k položce:_x000D_
Řez=kus</t>
  </si>
  <si>
    <t>20</t>
  </si>
  <si>
    <t>5909030020</t>
  </si>
  <si>
    <t>Následná úprava GPK koleje směrové a výškové uspořádání pražce betonové</t>
  </si>
  <si>
    <t>72952287</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</si>
  <si>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</si>
  <si>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</si>
  <si>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5909031020</t>
  </si>
  <si>
    <t>Úprava GPK koleje směrové a výškové uspořádání pražce betonové</t>
  </si>
  <si>
    <t>-677375349</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</si>
  <si>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</si>
  <si>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objednateli._x000D_
2. V cenách nejsou obsaženy náklady doplnění a dodávku kameniva a snížení KL pod patou kolejnice.</t>
  </si>
  <si>
    <t>22</t>
  </si>
  <si>
    <t>5909045010</t>
  </si>
  <si>
    <t>Hutnění kolejového lože koleje nově zřízeného nebo čistého</t>
  </si>
  <si>
    <t>-624375691</t>
  </si>
  <si>
    <t>Hutnění kolejového lože koleje nově zřízeného nebo čistého. Poznámka: 1. V cenách jsou započteny náklady na kontinuální hutnění mezipražcových prostorů a za hlavami pražců.</t>
  </si>
  <si>
    <t>Poznámka k souboru cen:_x000D_
1. V cenách jsou započteny náklady na kontinuální hutnění mezipražcových prostorů a za hlavami pražců.</t>
  </si>
  <si>
    <t>23</t>
  </si>
  <si>
    <t>5910020130</t>
  </si>
  <si>
    <t>Svařování kolejnic termitem plný předehřev standardní spára svar jednotlivý tv. S49</t>
  </si>
  <si>
    <t>svar</t>
  </si>
  <si>
    <t>-222477471</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</si>
  <si>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</si>
  <si>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</si>
  <si>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24</t>
  </si>
  <si>
    <t>5914075130</t>
  </si>
  <si>
    <t>Zřízení konstrukční vrstvy pražcového podloží včetně geotextilie tl. 0,50 m</t>
  </si>
  <si>
    <t>-1318639912</t>
  </si>
  <si>
    <t>Zřízení konstrukční vrstvy pražcového podloží včetně geotextilie tl. 0,50 m. Poznámka: 1. V cenách jsou započteny náklady na naložení výzisku na dopravní prostředek. 2. V cenách nejsou obsaženy náklady na dodávku materiálu a odtěžení zeminy.</t>
  </si>
  <si>
    <t>Poznámka k souboru cen:_x000D_
1. V cenách jsou započteny náklady na naložení výzisku na dopravní prostředek._x000D_
2. V cenách nejsou obsaženy náklady na dodávku materiálu a odtěžení zeminy.</t>
  </si>
  <si>
    <t>ZKPP včetne výběhu, DK 0/32</t>
  </si>
  <si>
    <t>2*(7,0+5,0)*(4,8+4,1)</t>
  </si>
  <si>
    <t>25</t>
  </si>
  <si>
    <t>5999005020</t>
  </si>
  <si>
    <t>Třídění pražců a kolejnicových podpor</t>
  </si>
  <si>
    <t>1667153214</t>
  </si>
  <si>
    <t>Třídění pražců a kolejnicových podpor. Poznámka: 1. V cenách jsou započteny náklady na manipulaci, vytřídění a uložení materiálu na úložiště nebo do skladu.</t>
  </si>
  <si>
    <t>Poznámka k souboru cen:_x000D_
1. V cenách jsou započteny náklady na manipulaci, vytřídění a uložení materiálu na úložiště nebo do skladu.</t>
  </si>
  <si>
    <t>vyměňované dřevěné pražce a mostnice</t>
  </si>
  <si>
    <t>(14+2*5)*0,45</t>
  </si>
  <si>
    <t>26</t>
  </si>
  <si>
    <t>5999010010</t>
  </si>
  <si>
    <t>Vyjmutí a snesení konstrukcí nebo dílů hmotnosti do 10 t</t>
  </si>
  <si>
    <t>348171083</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</si>
  <si>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</si>
  <si>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</si>
  <si>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kolejový rošt nad výkopem</t>
  </si>
  <si>
    <t>41,3*0,6</t>
  </si>
  <si>
    <t>27</t>
  </si>
  <si>
    <t>5999015010</t>
  </si>
  <si>
    <t>Vložení konstrukcí nebo dílů hmotnosti do 10 t</t>
  </si>
  <si>
    <t>688355421</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</si>
  <si>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</si>
  <si>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Poznámka k souboru cen:_x000D_
1. V cenách jsou započteny náklady na vložení konstrukce podle technologického postupu, přeprava v místě technologické manipulace. Položka obsahuje náklady na práce v blízkosti trakčního vedení.</t>
  </si>
  <si>
    <t>28</t>
  </si>
  <si>
    <t>R2</t>
  </si>
  <si>
    <t>Doprava podbíječky</t>
  </si>
  <si>
    <t>kpl</t>
  </si>
  <si>
    <t>-919345971</t>
  </si>
  <si>
    <t>Doprava podbíječky pro úpravu GPK koleje směrové a výškové uspořádání pražce bez rozlišení.</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</si>
  <si>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objednateli._x000D_
2. V cenách nejsou obsaženy náklady doplnění a dodávku kameniva a snížení KL pod patou kolejnice.</t>
  </si>
  <si>
    <t>pro první a následnou úpravu GPK</t>
  </si>
  <si>
    <t>OST</t>
  </si>
  <si>
    <t>Ostatní</t>
  </si>
  <si>
    <t>29</t>
  </si>
  <si>
    <t>9902100600</t>
  </si>
  <si>
    <t>Doprava obousměrná (např. dodávek z vlastních zásob zhotovitele nebo objednatele nebo výzisku) mechanizací o nosnosti přes 3,5 t sypanin (kameniva, písku, suti, dlažebních kostek, atd.) do 80 km</t>
  </si>
  <si>
    <t>512</t>
  </si>
  <si>
    <t>-1268569027</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</si>
  <si>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</si>
  <si>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</si>
  <si>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</si>
  <si>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odvoz a dovoz</t>
  </si>
  <si>
    <t>KL a konstrukční vrstva ZKPP tl. 550 mm</t>
  </si>
  <si>
    <t>214,804+158,400</t>
  </si>
  <si>
    <t>pražce</t>
  </si>
  <si>
    <t>10,800</t>
  </si>
  <si>
    <t>30</t>
  </si>
  <si>
    <t>9902300600</t>
  </si>
  <si>
    <t>Doprava jednosměrná (např. nakupovaného materiálu) mechanizací o nosnosti přes 3,5 t sypanin (kameniva, písku, suti, dlažebních kostek, atd.) do 80 km</t>
  </si>
  <si>
    <t>-687177956</t>
  </si>
  <si>
    <t>Doprava jednosměrná (např. nakupovaného materiálu)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</si>
  <si>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dovoz</t>
  </si>
  <si>
    <t>kamenná drť 8/16</t>
  </si>
  <si>
    <t>10,903</t>
  </si>
  <si>
    <t>31</t>
  </si>
  <si>
    <t>9902900100</t>
  </si>
  <si>
    <t>Naložení sypanin, drobného kusového materiálu, suti</t>
  </si>
  <si>
    <t>1027095799</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</si>
  <si>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</si>
  <si>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</si>
  <si>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z meziskládky</t>
  </si>
  <si>
    <t>pro dovoz KL a kameniva</t>
  </si>
  <si>
    <t>214,804+10,903</t>
  </si>
  <si>
    <t>konstrukční vrstva ZKPP tl. 550 mm</t>
  </si>
  <si>
    <t>32</t>
  </si>
  <si>
    <t>9902900200</t>
  </si>
  <si>
    <t>Naložení objemnějšího kusového materiálu, vybouraných hmot</t>
  </si>
  <si>
    <t>732745506</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</si>
  <si>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</si>
  <si>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33</t>
  </si>
  <si>
    <t>9903200100</t>
  </si>
  <si>
    <t>Přeprava mechanizace na místo prováděných prací o hmotnosti přes 12 t přes 50 do 100 km</t>
  </si>
  <si>
    <t>2104738126</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</si>
  <si>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</si>
  <si>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</si>
  <si>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pro vyjmutí a vložení kolejového roštu a staré nosné konstrukce</t>
  </si>
  <si>
    <t>2x jeřáb</t>
  </si>
  <si>
    <t>pro výkopové a zemní práce</t>
  </si>
  <si>
    <t>1x bagr</t>
  </si>
  <si>
    <t>pro zakládání</t>
  </si>
  <si>
    <t>1x vrtací souprava</t>
  </si>
  <si>
    <t>2+1+1</t>
  </si>
  <si>
    <t>34</t>
  </si>
  <si>
    <t>9909000100</t>
  </si>
  <si>
    <t>Poplatek za uložení suti nebo hmot na oficiální skládku</t>
  </si>
  <si>
    <t>1938363110</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</si>
  <si>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</si>
  <si>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</si>
  <si>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staré KL 2,0 t/m3</t>
  </si>
  <si>
    <t>(41,3-15,3)*2,012500*2,0</t>
  </si>
  <si>
    <t>35</t>
  </si>
  <si>
    <t>R1</t>
  </si>
  <si>
    <t>Přemístění metalického kabelu pohozového do dočasné polohy, zpětné uložení, vyvěšení a ochrana kabelu během prací</t>
  </si>
  <si>
    <t>1315364556</t>
  </si>
  <si>
    <t>VON - Vedlejší a ostatní náklady</t>
  </si>
  <si>
    <t>VRN - Vedlejší rozpočtové náklady</t>
  </si>
  <si>
    <t>022111001</t>
  </si>
  <si>
    <t>Geodetické práce Kontrola PPK při směrové a výškové úpravě koleje zaměřením APK trať jednokolejná</t>
  </si>
  <si>
    <t>-1055142646</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</si>
  <si>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</si>
  <si>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</si>
  <si>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SO 2411-19-15 - Železniční most</t>
  </si>
  <si>
    <t xml:space="preserve">    2 - Zakládání</t>
  </si>
  <si>
    <t xml:space="preserve">    3 - Svislé a kompletní konstrukce</t>
  </si>
  <si>
    <t xml:space="preserve">    4 - Vodorovné konstrukce</t>
  </si>
  <si>
    <t xml:space="preserve">    9 - Ostatní konstrukce a práce, bourání</t>
  </si>
  <si>
    <t xml:space="preserve">    997 - Přesun sutě</t>
  </si>
  <si>
    <t xml:space="preserve">    998 - Přesun hmot</t>
  </si>
  <si>
    <t>PSV - Práce a dodávky PSV</t>
  </si>
  <si>
    <t xml:space="preserve">    711 - Izolace proti vodě, vlhkosti a plynům</t>
  </si>
  <si>
    <t>114203102</t>
  </si>
  <si>
    <t>Rozebrání dlažeb z lomového kamene nebo betonových tvárnic na sucho se zalitými spárami</t>
  </si>
  <si>
    <t>1234649829</t>
  </si>
  <si>
    <t>Rozebrání dlažeb nebo záhozů s naložením na dopravní prostředek dlažeb z lomového kamene nebo betonových tvárnic na sucho se zalitými spárami cementovou maltou</t>
  </si>
  <si>
    <t xml:space="preserve">Poznámka k souboru cen:_x000D_
1. Ceny jsou určeny pro rozebrání:_x000D_
a) dlažeb na suchu, nad vodou i ve vodě, při hloubce vody do 300 mm nad původně upraveným ložem pro dlažbu;_x000D_
b) záhozů, rovnanin a soustřeďovacích staveb z lomového kamene na suchu, nad vodou i ve vodě, při hloubce vody do 3 m nad kótou projektovaného rozebrání;_x000D_
c) schodů z lomového kamene._x000D_
2. Ceny nelze použít pro rozebrání:_x000D_
a) dlažeb ve vodě při hloubce vody přes 300 mm nad původně upraveným ložem pro dlažbu;_x000D_
b) záhozů, rovnanin a soustřeďovacích staveb z lomového kamene ve vodě při hloubce vody pře 3 m nad kótou projektovaného rozebrání; tyto práce se oceňují individuálně._x000D_
3. V cenách jsou započteny i náklady na:_x000D_
a) naložení kamene nebo tvárnic na dopravní prostředek, nebo uložení do 3 m za břehovou čáru;_x000D_
b) uložení materiálu odlišné velikosti od ostatní dlažby, získaného při bourání schodů, do 3 m za břehovou čáru._x000D_
4. V cenách nejsou započteny náklady na:_x000D_
a) očištění lomového kamene nebo tvárnic od hlíny, písku nebo malty; tyto práce se oceňují cenami souboru cen 114 20-32 Očištění lomového kamene nebo betonových tvárnic;_x000D_
b) třídění lomového kamene nebo tvárnic; tyto práce se oceňují cenou 114 20-3301 Třídění lomového kamene nebo betonových tvárnic;_x000D_
c) srovnání lomového kamene nebo tvárnic do měřitelných figur; tyto práce se oceňují cenami souboru cen 114 20-34 Srovnání lomového kamene nebo betonových tvárnic do měřitelných figur._x000D_
5. Objem rozebrání se určí v m3:_x000D_
a) dlažeb jako součin plochy a průměrné tloušťky dlažby bez podkladního lože;_x000D_
b) schodů jako součin plochy v šikmé rovině a tloušťky 350 mm;_x000D_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stavby._x000D_
6. Množství jednotek se určí v m3 dlažby, záhozu nebo soustřeďovací stavby._x000D_
</t>
  </si>
  <si>
    <t>opevnění koryta a svahů u opěr</t>
  </si>
  <si>
    <t>10,6*14*0,5</t>
  </si>
  <si>
    <t>115001106</t>
  </si>
  <si>
    <t>Převedení vody potrubím DN do 900</t>
  </si>
  <si>
    <t>-1977311397</t>
  </si>
  <si>
    <t>Převedení vody potrubím průměru DN přes 600 do 900</t>
  </si>
  <si>
    <t xml:space="preserve">Poznámka k souboru cen:_x000D_
1. Ceny lze použít na převedení vody na vzdálenost větší než 20 m, tedy za každý další metr přes 20 m._x000D_
2. Ceny lze použít i pro převedení vody žlaby; přitom lze použít ceny :_x000D_
a) 1101 pro žlaby rozvinutého obvodu do 0,30 m,_x000D_
b) 1102 pro žlaby rozvinutého obvodu do 0,50 m,_x000D_
c) 1103 pro žlaby rozvinutého obvodu do 0,80 m,_x000D_
d) 1104 pro žlaby rozvinutého obvodu do 1,00 m,_x000D_
e) 1105 pro žlaby rozvinutého obvodu do 2,00 m,_x000D_
f) 1106 pro žlaby rozvinutého obvodu do 3,00 m._x000D_
3. Ceny lze použít i pro ocenění výtlačného potrubí._x000D_
4. Ceny lze použít jen pro převedení vody, získané čerpáním při provádění stavebních prací._x000D_
5. V ceně jsou započteny i náklady na:_x000D_
a) montáž a demontáž potrubí nebo hadice, těsnění po dobu provozu a opotřebení hmot,_x000D_
b) podpěrné konstrukce dřevěné._x000D_
6. V ceně nejsou započteny náklady na nutné zemní práce; tyto se oceňují příslušnými cenami souborů cen této části._x000D_
</t>
  </si>
  <si>
    <t>3 trouby DN800</t>
  </si>
  <si>
    <t>3*25</t>
  </si>
  <si>
    <t>115101201</t>
  </si>
  <si>
    <t>Čerpání vody na dopravní výšku do 10 m průměrný přítok do 500 l/min</t>
  </si>
  <si>
    <t>hod</t>
  </si>
  <si>
    <t>-764804431</t>
  </si>
  <si>
    <t>Čerpání vody na dopravní výšku do 10 m s uvažovaným průměrným přítokem do 500 l/min</t>
  </si>
  <si>
    <t xml:space="preserve">Poznámka k souboru cen:_x000D_
1.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2. V cenách jsou započteny i náklady montáž a demontáž potrubí nebo hadice v délce do 20 m. Pro převedení vody na vzdálenost větší než 20 m se použijí položky souboru cen 115 00-11 Převedení vody potrubím tohoto katalogu._x000D_
3. V cenách nejsou započteny náklady na zřízení čerpacích jímek nebo projektovaných studní:_x000D_
a) kopaných; tyto se oceňují příslušnými cenami části A03 Hloubené vykopávky._x000D_
b) vrtaných; tyto se oceňují příslušnými cenami katalogu 800-2 Zvláštní zakládání objektů._x000D_
4. Doba, po kterou nejsou čerpadla v činnosti, se neoceňuje. Výjimkou je přerušení čerpání vody na dobu do 15 minut jednotlivě; toto přerušení se od doby čerpání neodečítá._x000D_
5. Dopravní výškou vody se rozumí svislá vzdálenost mezi hladinou vody v jímce sníženou čerpáním a vodorovnou rovinou proloženou osou nejvyššího bodu výtlačného potrubí._x000D_
6. Množství jednotek se určuje v hodinách doby, po kterou je jednotlivé čerpadlo, popř. celý soubor čerpadel v činnosti._x000D_
7. Počet měrných jednotek se určí samostatně za každé čerpací místo (jámu, studnu, šachtu)._x000D_
</t>
  </si>
  <si>
    <t>60*8</t>
  </si>
  <si>
    <t>115101301</t>
  </si>
  <si>
    <t>Pohotovost čerpací soupravy pro dopravní výšku do 10 m přítok do 500 l/min</t>
  </si>
  <si>
    <t>den</t>
  </si>
  <si>
    <t>-1573659168</t>
  </si>
  <si>
    <t>Pohotovost záložní čerpací soupravy pro dopravní výšku do 10 m s uvažovaným průměrným přítokem do 500 l/min</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</si>
  <si>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</si>
  <si>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121151103</t>
  </si>
  <si>
    <t>Sejmutí ornice plochy do 100 m2 tl vrstvy do 200 mm strojně</t>
  </si>
  <si>
    <t>-848457835</t>
  </si>
  <si>
    <t>Sejmutí ornice strojně při souvislé ploše do 100 m2, tl. vrstvy do 200 mm</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</si>
  <si>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</si>
  <si>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na svazích tělesa</t>
  </si>
  <si>
    <t>2*7,0*(2,5+3,5)</t>
  </si>
  <si>
    <t>dočasná plocha zařízení staveniště a přístupové cesty</t>
  </si>
  <si>
    <t>50+30</t>
  </si>
  <si>
    <t>129253101</t>
  </si>
  <si>
    <t>Čištění otevřených koryt vodotečí šíře dna do 5 m hl do 2,5 m v hornině třídy těžitelnosti I skupiny 3 strojně</t>
  </si>
  <si>
    <t>-172893413</t>
  </si>
  <si>
    <t>Čištění otevřených koryt vodotečí strojně s přehozením rozpojeného nánosu do 3 m nebo s naložením na dopravní prostředek při šířce původního dna do 5 m a hloubce koryta do 2,5 m v hornině třídy těžitelnosti I skupiny 3</t>
  </si>
  <si>
    <t xml:space="preserve">Poznámka k souboru cen:_x000D_
1. Ceny jsou určeny pro čištění vodních koryt upravených i neupravených na suchu nebo při hloubce vody do 300 mm nad původním dnem._x000D_
2. V cenách jsou započteny i náklady na svislé přehození výkopku._x000D_
3. V cenách nejsou započteny náklady pro vodorovné přemístění nánosu na vzdálenost přes 3 m ; toto přemístění se oceňuje cenami souborů cen 162 ... Vodorovné přemístění výkopku katalogu 800-1 Zemní práce._x000D_
4. Ceny nelze použít pro:_x000D_
a) čištění vodních koryt, které nejsou omezeny po obou stranách zdmi při průměrné tloušťce nánosu přes 500 mm; tyto práce se oceňují podle své povahy cenami souborů cen 124.. Vykopávky pro koryta vodotečí nebo 127 ... Vykopávky pod vodou zářezů pro shybky a jiná podzemní vedení katalogu 800-1 Zemní práce,_x000D_
b) čištění vodních koryt při hloubce vody přes 300 mm; tyto práce se oceňují cenami souboru cen 127... Vykopávky pod vodou zářezů pro shybky a jiná podzemní vedení katalogu 800-1 Zemní práce,_x000D_
c) čištění uzavřených koryt vodotečí; tyto zemní práce se oceňují individuálně;_x000D_
d) shrabání organických naplavenin na břehových plochách po velké vodě; tyto práce se oceňují cenami souboru cen 185 ... Shrabání pokoseného porostu a organických naplavenin._x000D_
5. Čištění otevřených koryt vodotečí při šířce dna do 5 m a hloubce koryta přes 2,5 m a při šířce dna přes 5 m a hloubce koryta přes 5 m se oceňuje tak, že k cenám tohoto souboru cen se vždy připočítává za každých dalších i započatých 1,5 m hloubky jedno přehození výkopku příslušnou cenou souboru cen 166 1.... Přehození neulehlého výkopku katalogu 800-1 Zemní práce._x000D_
6. Množství jednotek se určuje v m3 nánosu z anorganických nebo organických hmot._x000D_
</t>
  </si>
  <si>
    <t>koryto před a za mostem</t>
  </si>
  <si>
    <t>2*2,0*4,5*0,5</t>
  </si>
  <si>
    <t>131351103</t>
  </si>
  <si>
    <t>Hloubení jam nezapažených v hornině třídy těžitelnosti II, skupiny 4 objem do 100 m3 strojně</t>
  </si>
  <si>
    <t>-1867445612</t>
  </si>
  <si>
    <t>Hloubení nezapažených jam a zářezů strojně s urovnáním dna do předepsaného profilu a spádu v hornině třídy těžitelnosti II skupiny 4 přes 50 do 100 m3</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</si>
  <si>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</si>
  <si>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výkop pro úpravy v korytě pro š. kynety 7,0 m</t>
  </si>
  <si>
    <t>15,1*(7,0+2*1,15)*0,7</t>
  </si>
  <si>
    <t>v líci stěn dl. 7,1 m</t>
  </si>
  <si>
    <t>14,1645*(7,1+2*0,5)</t>
  </si>
  <si>
    <t>výkop pro nový most</t>
  </si>
  <si>
    <t>přechodové oblasti dl. 6,4 m</t>
  </si>
  <si>
    <t>2*6,4*(6,0+1,5*3,0)*3,0</t>
  </si>
  <si>
    <t>pro základ dl. 7,1 m</t>
  </si>
  <si>
    <t>2*(7,1+2*0,5+0,7)*(2,8+0,7)*0,7</t>
  </si>
  <si>
    <t>162251122</t>
  </si>
  <si>
    <t>Vodorovné přemístění do 50 m výkopku/sypaniny z horniny třídy těžitelnosti II, skupiny 4 a 5</t>
  </si>
  <si>
    <t>1262050246</t>
  </si>
  <si>
    <t>Vodorovné přemístění výkopku nebo sypaniny po suchu na obvyklém dopravním prostředku, bez naložení výkopku, avšak se složením bez rozhrnutí z horniny třídy těžitelnosti II na vzdálenost skupiny 4 a 5 na vzdálenost přes 20 do 50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</si>
  <si>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</si>
  <si>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210,4*0,15 'Přepočtené koeficientem množství</t>
  </si>
  <si>
    <t>162751137</t>
  </si>
  <si>
    <t>Vodorovné přemístění do 10000 m výkopku/sypaniny z horniny třídy těžitelnosti II, skupiny 4 a 5</t>
  </si>
  <si>
    <t>1550614769</t>
  </si>
  <si>
    <t>Vodorovné přemístění výkopku nebo sypaniny po suchu na obvyklém dopravním prostředku, bez naložení výkopku, avšak se složením bez rozhrnutí z horniny třídy těžitelnosti II na vzdálenost skupiny 4 a 5 na vzdálenost přes 9 000 do 10 000 m</t>
  </si>
  <si>
    <t>nadbytočné zeminy na skládku</t>
  </si>
  <si>
    <t>z pol. 129253101, 131351103, 172152101</t>
  </si>
  <si>
    <t>9,000</t>
  </si>
  <si>
    <t>659,353</t>
  </si>
  <si>
    <t>-19,836</t>
  </si>
  <si>
    <t>Mezisoučet</t>
  </si>
  <si>
    <t>v případě zpětného využití zeminy do zásypů a obsypů (max. 50%)</t>
  </si>
  <si>
    <t>z pol. 174111311</t>
  </si>
  <si>
    <t>-382,200*0,5</t>
  </si>
  <si>
    <t>162751139</t>
  </si>
  <si>
    <t>Příplatek k vodorovnému přemístění výkopku/sypaniny z horniny třídy těžitelnosti II, skupiny 4 a 5 ZKD 1000 m přes 10000 m</t>
  </si>
  <si>
    <t>-1175715299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</si>
  <si>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</si>
  <si>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648,517*19 'Přepočtené koeficientem množství</t>
  </si>
  <si>
    <t>167151102</t>
  </si>
  <si>
    <t>Nakládání výkopku z hornin třídy těžitelnosti II, skupiny 4 a 5 do 100 m3</t>
  </si>
  <si>
    <t>56255297</t>
  </si>
  <si>
    <t>Nakládání, skládání a překládání neulehlého výkopku nebo sypaniny strojně nakládání, množství do 100 m3, z horniny třídy těžitelnosti II, skupiny 4 a 5</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</si>
  <si>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</si>
  <si>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171151101</t>
  </si>
  <si>
    <t>Hutnění boků násypů pro jakýkoliv sklon a míru zhutnění svahu</t>
  </si>
  <si>
    <t>-268278604</t>
  </si>
  <si>
    <t>Hutnění boků násypů z hornin soudržných a sypkých pro jakýkoliv sklon, délku a míru zhutnění svahu</t>
  </si>
  <si>
    <t>2*4,2*(10-2,6)</t>
  </si>
  <si>
    <t>171153101</t>
  </si>
  <si>
    <t>Zemní hrázky melioračních kanálů z horniny třídy těžitelnosti I a II, skupiny 1 až 4</t>
  </si>
  <si>
    <t>2140639983</t>
  </si>
  <si>
    <t>Zemní hrázky přívodních a odpadních melioračních kanálů zhutňované po vrstvách tloušťky 200 mm s přemístěním sypaniny do 20 m nebo s jejím přehozením do 3 m z hornin třídy těžitelnosti I a II, skupiny 1 až 4</t>
  </si>
  <si>
    <t xml:space="preserve">Poznámka k souboru cen:_x000D_
1. V ceně nejsou započteny náklady na úpravy pláně na koruně hrázek a na svahování na bocích hrázek; tyto zemní práce se oceňují cenami souborů cen 181 Úprava pláně vyrovnáním výškových rozdílů a 182 Svahování trvalých svahů do projektovaných profilů._x000D_
</t>
  </si>
  <si>
    <t>na vtoku a výtoku pro převedení vody potrubím, v. 1,5 m</t>
  </si>
  <si>
    <t>z vykopané zeminy v drážním tělese</t>
  </si>
  <si>
    <t>2*(1,0+1,5)*1,5*6,0</t>
  </si>
  <si>
    <t>171201221</t>
  </si>
  <si>
    <t>Poplatek za uložení na skládce (skládkovné) zeminy a kamení kód odpadu 17 05 04</t>
  </si>
  <si>
    <t>-198838493</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</si>
  <si>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</si>
  <si>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skládky._x000D_
2. V cenách je započítán poplatek za ukládání odpadu dle zákona 185/2001 Sb._x000D_
</t>
  </si>
  <si>
    <t>668,353*1,8 'Přepočtené koeficientem množství</t>
  </si>
  <si>
    <t>172152101</t>
  </si>
  <si>
    <t>Zřízení těsnicí výplně se zhutněním bez dodání sypaniny</t>
  </si>
  <si>
    <t>1785736268</t>
  </si>
  <si>
    <t>Zřízení těsnící výplně z vhodné sypaniny s přemístěním sypaniny ze vzdálenosti do 10 m, avšak bez dodání sypaniny, s příp. nutným kropením se zhutněním</t>
  </si>
  <si>
    <t xml:space="preserve">Poznámka k souboru cen:_x000D_
1. Cena neplatí pro:_x000D_
a) těsnící jádro a těsnící vrstvu zemních hrází; tyto konstrukce se oceňují cenami souboru cen 172 15 Zřízení těsnícího jádra nebo těsnící vrstvy,_x000D_
b) těsnění hradicích stěn; toto těsnění se oceňuje cenami katalogu 800-2 Zvláštní zakládání objektů._x000D_
</t>
  </si>
  <si>
    <t>v úrovni základového pasu, z vykopané zeminy</t>
  </si>
  <si>
    <t>2*(7,1+2*0,5+0,6)*(2,8+0,6-1,5)*0,6</t>
  </si>
  <si>
    <t>174111311</t>
  </si>
  <si>
    <t>Zásyp sypaninou se zhutněním přes 3 m3 pro spodní stavbu železnic</t>
  </si>
  <si>
    <t>355675412</t>
  </si>
  <si>
    <t>Zásyp sypaninou pro spodní stavbu železnic objemu přes 3 m3 se zhutněním</t>
  </si>
  <si>
    <t xml:space="preserve">Poznámka k souboru cen:_x000D_
1. Ceny jsou určeny pro jakoukoliv míru zhutnění._x000D_
</t>
  </si>
  <si>
    <t>nenamrzavá zemina, při vhodnosti možnost použití vykopané zeminy (max. 50%)</t>
  </si>
  <si>
    <t>6,8599*(7,1+2*0,5)</t>
  </si>
  <si>
    <t>přechodové oblasti dl. 7,0 m</t>
  </si>
  <si>
    <t>2*7,0*(6,0+1,5*3,0)*2,6</t>
  </si>
  <si>
    <t>58331200</t>
  </si>
  <si>
    <t>štěrkopísek netříděný zásypový</t>
  </si>
  <si>
    <t>-1425497158</t>
  </si>
  <si>
    <t>1,8t/m3</t>
  </si>
  <si>
    <t>382,200*1,8</t>
  </si>
  <si>
    <t>0,5*382,200*1,8</t>
  </si>
  <si>
    <t>181411123</t>
  </si>
  <si>
    <t>Založení lučního trávníku výsevem plochy do 1000 m2 ve svahu do 1:1</t>
  </si>
  <si>
    <t>1134846213</t>
  </si>
  <si>
    <t>Založení trávníku na půdě předem připravené plochy do 1000 m2 výsevem včetně utažení lučního na svahu přes 1:2 do 1:1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</si>
  <si>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</si>
  <si>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00572100</t>
  </si>
  <si>
    <t>osivo jetelotráva intenzivní víceletá</t>
  </si>
  <si>
    <t>kg</t>
  </si>
  <si>
    <t>411937813</t>
  </si>
  <si>
    <t>210,385509641873*0,1 'Přepočtené koeficientem množství</t>
  </si>
  <si>
    <t>182351023</t>
  </si>
  <si>
    <t>Rozprostření ornice pl do 100 m2 ve svahu přes 1:5 tl vrstvy do 200 mm strojně</t>
  </si>
  <si>
    <t>1733114133</t>
  </si>
  <si>
    <t>Rozprostření a urovnání ornice ve svahu sklonu přes 1:5 strojně při souvislé ploše do 100 m2, tl. vrstvy do 200 mm</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</si>
  <si>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</si>
  <si>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humusování svahů nového násypu v tl. 150mm</t>
  </si>
  <si>
    <t>2*1,0*(5,0+5,0)+2*(2,5+3,5)*(41,3-22,1-2*5,0)</t>
  </si>
  <si>
    <t>humusování plochy po zrušení zařízení staveniště a přístupové cesty</t>
  </si>
  <si>
    <t>464531112</t>
  </si>
  <si>
    <t>Pohoz z hrubého drceného kamenivo zrno 63 až 125 mm z terénu</t>
  </si>
  <si>
    <t>2096629568</t>
  </si>
  <si>
    <t>Pohoz dna nebo svahů jakékoliv tloušťky z hrubého drceného kameniva, z terénu, frakce 63 - 125 mm</t>
  </si>
  <si>
    <t xml:space="preserve">Poznámka k souboru cen:_x000D_
1. Ceny neplatí pro zpevnění dna nebo svahů drceným kamenivem 63-125 mm prolévaným cementovou maltou s uzavírací vrstvou tl.do 50 mm z betonu, na povrchu uhlazenou; tyto práce se oceňují cenami souboru cen 469 52-1 . Zpevnění drceným kamenivem 63-125 mm prolévaným cementovou maltou._x000D_
2. V cenách jsou započteny i náklady na úpravu jednotlivých kamenů hmotnosti přes 500 kg dodatečným rozpojením na místě uložení._x000D_
3. Objem se stanoví v m3 pohozu._x000D_
</t>
  </si>
  <si>
    <t>zpevnění koryta před a za mostem na tl. 350 mm</t>
  </si>
  <si>
    <t>2*1,0*3,6*0,35</t>
  </si>
  <si>
    <t>58344003</t>
  </si>
  <si>
    <t>kamenivo drcené hrubé frakce 63/125</t>
  </si>
  <si>
    <t>-1866169194</t>
  </si>
  <si>
    <t>2,52*1,6 'Přepočtené koeficientem množství</t>
  </si>
  <si>
    <t>Zakládání</t>
  </si>
  <si>
    <t>226212612</t>
  </si>
  <si>
    <t>Vrty velkoprofilové svislé zapažené D do 850 mm hl do 10 m hor. II</t>
  </si>
  <si>
    <t>-907055601</t>
  </si>
  <si>
    <t>Velkoprofilové vrty náběrovým vrtáním svislé zapažené ocelovými pažnicemi průměru přes 650 do 850 mm, v hl od 0 do 10 m v hornině tř. II</t>
  </si>
  <si>
    <t>průměr 750 mm</t>
  </si>
  <si>
    <t>2*5*(9,0+0,2)</t>
  </si>
  <si>
    <t>231212113</t>
  </si>
  <si>
    <t>Zřízení pilot svislých zapažených D do 1250 mm hl do 10 m s vytažením pažnic z betonu železového</t>
  </si>
  <si>
    <t>-633095322</t>
  </si>
  <si>
    <t>Zřízení výplně pilot zapažených s vytažením pažnic z vrtu svislých z betonu železového, v hl od 0 do 10 m, při průměru piloty přes 650 do 1250 mm</t>
  </si>
  <si>
    <t xml:space="preserve">Poznámka k souboru cen:_x000D_
1. V cenách jsou započteny i náklady na vytažení pažnic._x000D_
2. Ceny neobsahují náklady na dodání výplně, tyto se oceňují podle ustanovení poznámky 1. a 3. souboru cen 231 1 . - Zřízení výplně pilot bez vytažení pažnic._x000D_
3. Množství měrných jednotek se u dodávky určuje v m3 objemu výplně piloty._x000D_
4. Pokud je výplň dodávána přímo na místo zabudování nebo do prostoru technologické manipulace, její hmotnost se nezapočítává do přesunu hmot._x000D_
</t>
  </si>
  <si>
    <t>58933330</t>
  </si>
  <si>
    <t>beton C 30/37 XA1 kamenivo frakce 0/22</t>
  </si>
  <si>
    <t>-1971860149</t>
  </si>
  <si>
    <t>92*0,44179 'Přepočtené koeficientem množství</t>
  </si>
  <si>
    <t>231611114</t>
  </si>
  <si>
    <t>Výztuž pilot betonovaných do země ocel z betonářské oceli 10 505</t>
  </si>
  <si>
    <t>1425136387</t>
  </si>
  <si>
    <t>Výztuž pilot betonovaných do země z oceli 10 505 (R)</t>
  </si>
  <si>
    <t xml:space="preserve">Poznámka k souboru cen:_x000D_
1. Ceny lze použít i pro zřízení armokošů._x000D_
2. V cenách nejsou započteny náklady na uložení výztuže a nastavení armokošů; tyto náklady jsou započteny v cenách souboru cen 231 . . - Zřízení výplně pilot z betonu železového, části A01 Zvláštní zakládání objektů._x000D_
</t>
  </si>
  <si>
    <t>6711,9</t>
  </si>
  <si>
    <t>6711,9*0,001 'Přepočtené koeficientem množství</t>
  </si>
  <si>
    <t>239111113</t>
  </si>
  <si>
    <t>Odbourání vrchní části znehodnocené výplně pilot D piloty do 1250 mm</t>
  </si>
  <si>
    <t>988244374</t>
  </si>
  <si>
    <t>Odbourání vrchní znehodnocené části výplně betonových pilot při průměru piloty přes 650 do 1250 mm</t>
  </si>
  <si>
    <t xml:space="preserve">Poznámka k souboru cen:_x000D_
1. Množství měrných jednotek se určuje v m délky odbourávané výplně piloty._x000D_
</t>
  </si>
  <si>
    <t>začištění vrchu pilot na úroveň základové spáry</t>
  </si>
  <si>
    <t>2*5*0,2</t>
  </si>
  <si>
    <t>273362122</t>
  </si>
  <si>
    <t>Svařovaný nosný spoj výztuže křížový D prutů do 32 mm</t>
  </si>
  <si>
    <t>-2079758857</t>
  </si>
  <si>
    <t>Spoje nosné betonářské výztuže se zaručenou nebo dobrou svařitelností křížové, prutů průměru přes 12 do 32 mm</t>
  </si>
  <si>
    <t xml:space="preserve">Poznámka k souboru cen:_x000D_
1. Ceny lze použít i nosné svary betonářské výztuže ostatních mostních konstrukcí (nejen základů)._x000D_
2. Spoje výztuže jsou zajištěny nosným svarem, tupé spoje prodloužením výztuže s možností zalisování převlečné pevnostní spojovací trubky speciálními kleštěmi. Mechanické spojení dodané závitové výztuže s maticovou spojkou HBS umožňuje napojení výztuže v čele bednění. Spojení závitové výztuže se zašroubovanou maticovou spojkou WD 90 umožňuje napojení do výztuže následně betonovaného postupu u závitové výztuže procházející čelem bednění pracovní spáry._x000D_
3. Ceny obsahují i přípravu místa svaru nebo nařezání převlečné trubky k nalisování zamačkovacími kleštěmi, vlastní zhotovení spoje svarem nebo lisováním styku případně závitovým spojem závitové výztuže, manipulaci ručně v pracovním okruhu, kontrolu pevnosti spoje, očištění spoje k zajištění soudržnosti výztuže s betonem._x000D_
4. Ceny spojů neobsahují náklady na povrchový antikorozní nátěr výztuže a úpravu bednění výztuže ukládané ke zhotovení spoje._x000D_
</t>
  </si>
  <si>
    <t>5*56</t>
  </si>
  <si>
    <t>274311127</t>
  </si>
  <si>
    <t>Základové pasy, prahy, věnce a ostruhy z betonu prostého C 25/30</t>
  </si>
  <si>
    <t>-227693011</t>
  </si>
  <si>
    <t>Základové konstrukce z betonu prostého pasy, prahy, věnce a ostruhy ve výkopu nebo na hlavách pilot C 25/30</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</si>
  <si>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</si>
  <si>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příčné prahy v korytě 300x700 mm</t>
  </si>
  <si>
    <t>(3,5+2*0,5+2*1,06)*0,3*0,7</t>
  </si>
  <si>
    <t>(3,8+2*0,5+2*1,06)*0,3*0,7</t>
  </si>
  <si>
    <t>274321118</t>
  </si>
  <si>
    <t>Základové pasy, prahy, věnce a ostruhy mostních konstrukcí ze ŽB C 30/37</t>
  </si>
  <si>
    <t>1070814988</t>
  </si>
  <si>
    <t>Základové konstrukce z betonu železového pásy, prahy, věnce a ostruhy ve výkopu nebo na hlavách pilot C 30/37</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</si>
  <si>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</si>
  <si>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pasy na hlavách pilot</t>
  </si>
  <si>
    <t>2*8,3*1,51*0,6</t>
  </si>
  <si>
    <t>274354111</t>
  </si>
  <si>
    <t>Bednění základových pasů - zřízení</t>
  </si>
  <si>
    <t>1548219703</t>
  </si>
  <si>
    <t>Bednění základových konstrukcí pasů, prahů, věnců a ostruh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</si>
  <si>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</si>
  <si>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pasy na hlavách pilotách</t>
  </si>
  <si>
    <t>2*2*(8,3+2,5)*0,6</t>
  </si>
  <si>
    <t>příčné prahy v korytě</t>
  </si>
  <si>
    <t>2*(3,5+2*0,5+2*1,06+0,3)*0,7</t>
  </si>
  <si>
    <t>2*(3,8+2*0,5+2*1,06+0,3)*0,7</t>
  </si>
  <si>
    <t>274354211</t>
  </si>
  <si>
    <t>Bednění základových pasů - odstranění</t>
  </si>
  <si>
    <t>1402141736</t>
  </si>
  <si>
    <t>Bednění základových konstrukcí pasů, prahů, věnců a ostruh odstranění bednění</t>
  </si>
  <si>
    <t>274361116</t>
  </si>
  <si>
    <t>Výztuž základových pasů, prahů, věnců a ostruh z betonářské oceli 10 505</t>
  </si>
  <si>
    <t>1763745255</t>
  </si>
  <si>
    <t>Výztuž základových konstrukcí pasů, prahů, věnců a ostruh z betonářské oceli 10 505 (R) nebo BSt 500</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</si>
  <si>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</si>
  <si>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výztuž pasů na hlavách pilot 80 kg/m3</t>
  </si>
  <si>
    <t>80*15,040</t>
  </si>
  <si>
    <t>1203,2*0,001 'Přepočtené koeficientem množství</t>
  </si>
  <si>
    <t>Svislé a kompletní konstrukce</t>
  </si>
  <si>
    <t>317321118</t>
  </si>
  <si>
    <t>Mostní římsy ze ŽB C 30/37</t>
  </si>
  <si>
    <t>1560065821</t>
  </si>
  <si>
    <t>Římsy ze železového betonu C 30/37</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</si>
  <si>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</si>
  <si>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2*22,09*0,52*0,25</t>
  </si>
  <si>
    <t>317353121</t>
  </si>
  <si>
    <t>Bednění mostních říms všech tvarů - zřízení</t>
  </si>
  <si>
    <t>-546219468</t>
  </si>
  <si>
    <t>Bednění mostní římsy zřízení všech tvarů</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</si>
  <si>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</si>
  <si>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2*((0,1+0,25+0,25)*22,1)</t>
  </si>
  <si>
    <t>4*(0,52*0,25)</t>
  </si>
  <si>
    <t>36</t>
  </si>
  <si>
    <t>317353221</t>
  </si>
  <si>
    <t>Bednění mostních říms všech tvarů - odstranění</t>
  </si>
  <si>
    <t>-1424060560</t>
  </si>
  <si>
    <t>Bednění mostní římsy odstranění všech tvarů</t>
  </si>
  <si>
    <t>37</t>
  </si>
  <si>
    <t>317361116</t>
  </si>
  <si>
    <t>Výztuž mostních říms z betonářské oceli 10 505</t>
  </si>
  <si>
    <t>1048122217</t>
  </si>
  <si>
    <t>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</si>
  <si>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</si>
  <si>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511,4</t>
  </si>
  <si>
    <t>511,4*0,001 'Přepočtené koeficientem množství</t>
  </si>
  <si>
    <t>38</t>
  </si>
  <si>
    <t>334351112</t>
  </si>
  <si>
    <t>Bednění systémové mostních opěr a úložných prahů z překližek pro ŽB - zřízení</t>
  </si>
  <si>
    <t>446566992</t>
  </si>
  <si>
    <t>Bednění mostních opěr a úložných prahů ze systémového bednění zřízení z překližek, pro železobeton</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</si>
  <si>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</si>
  <si>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stěny rámu</t>
  </si>
  <si>
    <t>2*(7,04+0,76)*2,98</t>
  </si>
  <si>
    <t>39</t>
  </si>
  <si>
    <t>334351191</t>
  </si>
  <si>
    <t>Příplatek k systémovému bednění za zakřivení opěry</t>
  </si>
  <si>
    <t>2079664229</t>
  </si>
  <si>
    <t>Bednění mostních opěr a úložných prahů ze systémového bednění Příplatek k ceně za zakřivení opěry</t>
  </si>
  <si>
    <t>40</t>
  </si>
  <si>
    <t>334351211</t>
  </si>
  <si>
    <t>Bednění systémové mostních opěr a úložných prahů z překližek - odstranění</t>
  </si>
  <si>
    <t>1414603597</t>
  </si>
  <si>
    <t>Bednění mostních opěr a úložných prahů ze systémového bednění odstranění z překližek</t>
  </si>
  <si>
    <t>41</t>
  </si>
  <si>
    <t>334352111</t>
  </si>
  <si>
    <t>Bednění mostních křídel a závěrných zídek ze systémového bednění s výplní z překližek - zřízení</t>
  </si>
  <si>
    <t>463578565</t>
  </si>
  <si>
    <t>Bednění mostních křídel a závěrných zídek ze systémového bednění zřízení z překližek</t>
  </si>
  <si>
    <t xml:space="preserve">Poznámka k souboru cen:_x000D_
1. Výplň bednění se uvažuje z pohledové strany opěry z palubek a z rubové strany z překližky._x000D_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prostupy pro drenážní výusti, drážky a výstupky, tyto práce se oceňují cenami 334 35-119 Příplatek k ceně,_x000D_
b) vložení těsnících pásů do pracovních spár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</si>
  <si>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zavěšená křídla</t>
  </si>
  <si>
    <t>4*2*4,0*2,3</t>
  </si>
  <si>
    <t>4*(3,7+1,3)*0,4</t>
  </si>
  <si>
    <t>stěny žlabu</t>
  </si>
  <si>
    <t>2*(0,9+0,45)*14,1</t>
  </si>
  <si>
    <t>42</t>
  </si>
  <si>
    <t>334352211</t>
  </si>
  <si>
    <t>Bednění mostních křídel a závěrných zídek ze systémového bednění s výplní z překližek - odstranění</t>
  </si>
  <si>
    <t>-1217772893</t>
  </si>
  <si>
    <t>Bednění mostních křídel a závěrných zídek ze systémového bednění odstranění z překližek</t>
  </si>
  <si>
    <t>43</t>
  </si>
  <si>
    <t>388995212</t>
  </si>
  <si>
    <t>Chránička kabelů z trub HDPE v římse DN 110</t>
  </si>
  <si>
    <t>1646324906</t>
  </si>
  <si>
    <t>Chránička kabelů v římse z trub HDPE přes DN 80 do DN 110</t>
  </si>
  <si>
    <t xml:space="preserve">Poznámka k souboru cen:_x000D_
1. V cenách jsou započteny náklady na osazení a dodání trubek a jejich spojkování na potřebnou délku v konstrukci římsy vyvázaně do výztuže římsy nebo do rýhy za opěrou, napojení trubních chrániček na případnou kabelovou komoru nebo přes dilataci na chráničku uloženou v zemní konstrukci za opěrou._x000D_
2. Cena nelze použít pro tvarovky HDPE chráničky multikanálu nebo žlabu s víkem, které se oceňují souborem cen 388 99-51 Tvarovka kabelovodu HDPE do konstrukce římsy._x000D_
3. V cenách nejsou započteny náklady na:_x000D_
a) prostup bedněním římsy, prostup se oceňuje souborem cen 334 35-91 Výřez bednění pro prostup betonovou konstrukcí,_x000D_
b) výkop rýhy pro chráničku za opěrou, výkop se oceňuje cenami katalogu 800-1 Zemní práce,_x000D_
c) pískové lože chráničky, lože se oceňuje souborem cen 451 57- . 1 Podkladní a výplňová vrstva z kameniva,_x000D_
d) obsyp chráničky a výstražnou fólii, protažení protahovacího lanka a kabelu trubní chráničkou._x000D_
</t>
  </si>
  <si>
    <t>v obou římsách</t>
  </si>
  <si>
    <t>2*(22,1+2*1,5)</t>
  </si>
  <si>
    <t>Vodorovné konstrukce</t>
  </si>
  <si>
    <t>44</t>
  </si>
  <si>
    <t>421321130</t>
  </si>
  <si>
    <t>Mostní nosné konstrukce deskové ze ŽB C 40/50</t>
  </si>
  <si>
    <t>-907452781</t>
  </si>
  <si>
    <t>Mostní železobetonové nosné konstrukce deskové nebo klenbové, trámové, ostatní deskové, z betonu C 40/50</t>
  </si>
  <si>
    <t xml:space="preserve">Poznámka k souboru cen:_x000D_
1. V cenách jsou započteny náklady na betonáž nosné konstrukce přechodové desky nebo nosné konstrukce mostu, kontrolu bednění, kontrolu uložení betonářské výztuže s požadovanou krycí vrstvou, vlastní betonáž mostní konstrukce zejména čerpadlem betonu, rozhrnutí a hutnění betonu požadované konsistence bez ohledu na hustotu výztuže, uhlazení betonu horního povrchu konstrukce, ošetření a ochranu čerstvě uloženého betonu._x000D_
2. Deskové konstrukce lze použít jako spřahující desku mostních nosníků._x000D_
3. Betonáž dilatačního závěru je prováděna po osazení ocelového dilatačního závěru do konstrukce._x000D_
4. V cenách nejsou započteny náklady na:_x000D_
a) frekvenci nájezdů mezi jednotlivými ukládkami do betonážních lamel ani rezervu prostředků na ukládku betonu a dopravy betonu, pokud jedna betonážní lamela má větší objem než 100 m3 ukládaného betonu,_x000D_
b) podkladní vrstvu z betonu pod přechodovou desku, tyto se oceňují souborem cen 451 31-51 Podkladní a výplňové vrstvy z betonu prostého,_x000D_
c) vrubový kloub (trn) přechodové desky do závěrné zídky případně vrubový kloub desky rámové konstrukce do spodní stavby nebo kloub pérový mostní desky vícepolového mostu , tyto se oceňují souborem cen 428 38 Vrubový a pérový kloub železobetonový._x000D_
d) rovinnost povrchu mostní konstrukce, tyto se oceňují cenou 457 31-1191 Příplatek k ceně za rovinnost._x000D_
</t>
  </si>
  <si>
    <t>2*5,60*0,76*2,98</t>
  </si>
  <si>
    <t>deska rámu</t>
  </si>
  <si>
    <t>2*5,60*(0,75+0,50)/2*3,15</t>
  </si>
  <si>
    <t>5,60*0,5*6,3</t>
  </si>
  <si>
    <t>2*((0,4+0,47)/2*0,4+0,15*0,15/2)*22,1</t>
  </si>
  <si>
    <t>4*4,0*2,3*0,4</t>
  </si>
  <si>
    <t>45</t>
  </si>
  <si>
    <t>421361226</t>
  </si>
  <si>
    <t>Výztuž ŽB deskového mostu z betonářské oceli 10 505</t>
  </si>
  <si>
    <t>-2110943006</t>
  </si>
  <si>
    <t>Výztuž deskových konstrukcí z betonářské oceli 10 505 (R) nebo BSt 500 deskového mostu</t>
  </si>
  <si>
    <t xml:space="preserve">Poznámka k souboru cen:_x000D_
1. Jedná se o výztuž deskových konstrukcí přechodové desky, spřahující desky nebo desky nosné konstrukce a dále o doplňkovou výztuž uzavírací spáry u letmé montáže nebo doplňkovou výztuž po osazení dilatačního závěru._x000D_
2. V cenách jsou započteny náklady na:_x000D_
a) uložení hlavní a rozdělovací výztuže a třmínků betonářské výztuže do konstrukce včetně betonových distančních podložek zajištujících požadované krytí, vázání nebo bodové sváry k vytvoření prostorového armokoše, případné úpravy výztuže pro osazení bednění a úpravy pro zajištění průběhu trubek předpínací výztuže._x000D_
b) manipulaci s výztuží při ukládce jeřábem a ručně._x000D_
3. V cenách jsou započteny i náklady na osazení distančních tělísek. Náklady na tělíska jsou započteny ve skladbě bednění._x000D_
4. V cenách nejsou započteny náklady na uchycení tupých spojů závitové výztuže do bednění a jejich napojování, tyto se oceňují souborem cen 273 36-21 Svarové nosné spoje._x000D_
</t>
  </si>
  <si>
    <t>19985,2</t>
  </si>
  <si>
    <t>19985,2*0,001 'Přepočtené koeficientem množství</t>
  </si>
  <si>
    <t>46</t>
  </si>
  <si>
    <t>421955112</t>
  </si>
  <si>
    <t>Bednění z překližek na mostní skruži - zřízení</t>
  </si>
  <si>
    <t>-1203163458</t>
  </si>
  <si>
    <t>Bednění na mostní skruži zřízení bednění z překližek</t>
  </si>
  <si>
    <t xml:space="preserve">Poznámka k souboru cen:_x000D_
1. Jedná se o vytvoření dřevěné konstrukce roznášecího roštu z hranolů na mostní skruži pro pohledové bednění z překližek nebo palubek spodního podhledu nosné konstrukce deskové, trámové nebo komorové. Konstrukce je doplněna únosnou pracovní podlahou z fošen na sraz na celou plochu skruže a ohrazením bezpečnostním dřevěným zábradlím._x000D_
2. V cenách -5112 a -5113 jsou započteny i náklady na:_x000D_
a) bednění, obsahuje výběr bednění, rozměření a osazení bednících dílů včetně roznášecího roštu bednění, vyklínování pro zajištění sklonu a případně oblouku podlahy na skruži, nástřik bednění odformovacím přípravkem, odbednění při rozebírání skruže, očištění bednění pro další užití, spotřebu pohledového bednění podle užití na jeden betonážní postup, vnitrostaveništní přesun v pracovním okruhu._x000D_
b) dodání distančních podložek výztuže, vlastní ukládka podložek je započtena v ceně výztuže._x000D_
3. V ceně -5114 jsou započteny i náklady na zřízení únosné pracovní podlahy na skruži z fošen na sraz včetně roznášecích roštů pro založení podpěr bednění stropů trámové konstrukce a založení podpěr bednění konzol bednění desky vyložení mostovky společně se zhotovením ochranného dřevěného zábradlí pracovní podlahy, odstranění podlahy a zábradlí společně s odstraněním bednění a skruže pod mostem, očištění a rozebrání._x000D_
4. V ceně -5114 jsou započteny i náklady na zřízení pracovní lávky z prken bez zábradlí na konzolových podpěrách horní desky mostovky podél říms, odstranění pracovní lávky probíhá společně s odstraněním konzolových podpěr._x000D_
</t>
  </si>
  <si>
    <t>12,6*(5,60+0,5)</t>
  </si>
  <si>
    <t>47</t>
  </si>
  <si>
    <t>421955114</t>
  </si>
  <si>
    <t>Pracovní podlaha z fošen na mostní skruži - zřízení</t>
  </si>
  <si>
    <t>7871251</t>
  </si>
  <si>
    <t>Bednění na mostní skruži zřízení pracovní podlahy z fošen</t>
  </si>
  <si>
    <t>podél stěn žlabu nosné konstrukce</t>
  </si>
  <si>
    <t>2*14,1*1,0</t>
  </si>
  <si>
    <t>48</t>
  </si>
  <si>
    <t>421955212</t>
  </si>
  <si>
    <t>Bednění z překližek na mostní skruži - odstranění</t>
  </si>
  <si>
    <t>1944043631</t>
  </si>
  <si>
    <t>Bednění na mostní skruži odstranění bednění z překližek</t>
  </si>
  <si>
    <t>49</t>
  </si>
  <si>
    <t>421955214</t>
  </si>
  <si>
    <t>Pracovní podlaha z fošen na mostní skruži - odstranění</t>
  </si>
  <si>
    <t>2120634427</t>
  </si>
  <si>
    <t>Bednění na mostní skruži odstranění pracovní podlahy z fošen</t>
  </si>
  <si>
    <t>50</t>
  </si>
  <si>
    <t>451315111</t>
  </si>
  <si>
    <t>Podkladní nebo vyrovnávací vrstva z betonu C25/30 tl 100 mm</t>
  </si>
  <si>
    <t>-1029527916</t>
  </si>
  <si>
    <t>Podkladní nebo vyrovnávací vrstva z betonu prostého tř. C 25/30, ve vrstvě do 100 mm</t>
  </si>
  <si>
    <t xml:space="preserve">Poznámka k souboru cen:_x000D_
1. V ceně nejsou započteny náklady na úpravu úložné spáry; tyto práce se oceňují cenou 967 04-1111 - úprava úložné spáry v části B 01 tohoto katalogu._x000D_
</t>
  </si>
  <si>
    <t>tvrdá ochrana izolace, tl. 50 mm</t>
  </si>
  <si>
    <t>14,1*(4,8+2*0,4)</t>
  </si>
  <si>
    <t>51</t>
  </si>
  <si>
    <t>273361411</t>
  </si>
  <si>
    <t>Výztuž základových desek ze svařovaných sítí do 3,5 kg/m2</t>
  </si>
  <si>
    <t>257905630</t>
  </si>
  <si>
    <t>Výztuž základových konstrukcí desek ze svařovaných sítí, hmotnosti do 3,5 kg/m2</t>
  </si>
  <si>
    <t>78,96*0,00238 'Přepočtené koeficientem množství</t>
  </si>
  <si>
    <t>52</t>
  </si>
  <si>
    <t>451315114</t>
  </si>
  <si>
    <t>Podkladní nebo výplňová vrstva z betonu C 12/15 tl do 100 mm</t>
  </si>
  <si>
    <t>1928434942</t>
  </si>
  <si>
    <t>Podkladní a výplňové vrstvy z betonu prostého tloušťky do 100 mm, z betonu C 12/15</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</si>
  <si>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</si>
  <si>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pod základové pasy</t>
  </si>
  <si>
    <t>2*8,3*2,5</t>
  </si>
  <si>
    <t>53</t>
  </si>
  <si>
    <t>465513157</t>
  </si>
  <si>
    <t>Dlažba svahu u opěr z upraveného lomového žulového kamene tl 200 mm do lože C16/20 pl přes 10 m2</t>
  </si>
  <si>
    <t>-839531605</t>
  </si>
  <si>
    <t>Dlažba svahu u mostních opěr z upraveného lomového žulového kamene tloušťky 200 mm s vyspárováním maltou MC 25, šíře spáry 15 - 30 mm do betonového lože C16/20, plochy přes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</si>
  <si>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</si>
  <si>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koryta pod mostem</t>
  </si>
  <si>
    <t>(15,1-2*0,3)*(3,6+2*0,9+2*0,5)</t>
  </si>
  <si>
    <t>2*8,5*(1,3+1,0)</t>
  </si>
  <si>
    <t>podél křídel</t>
  </si>
  <si>
    <t>4*(4,0+0,5)</t>
  </si>
  <si>
    <t>54</t>
  </si>
  <si>
    <t>4655131R</t>
  </si>
  <si>
    <t>Dlažba svahu u mostních opěr z upraveného lomového žulového kamene  příplatek za spárování sanační hmotou, plochy přes 10 m2</t>
  </si>
  <si>
    <t>1385087537</t>
  </si>
  <si>
    <t>Dlažba svahu u mostních opěr z upraveného lomového žulového kamene příplatek za spárování sanační hmotou, plochy přes 10 m2</t>
  </si>
  <si>
    <t>55</t>
  </si>
  <si>
    <t>213141112</t>
  </si>
  <si>
    <t>Zřízení vrstvy z geotextilie v rovině nebo ve sklonu do 1:5 š do 6 m</t>
  </si>
  <si>
    <t>564497415</t>
  </si>
  <si>
    <t>Zřízení vrstvy z geotextilie filtrační, separační, odvodňovací, ochranné, výztužné nebo protierozní v rovině nebo ve sklonu do 1:5, šířky přes 3 do 6 m</t>
  </si>
  <si>
    <t xml:space="preserve">Poznámka k souboru cen:_x000D_
1. Ceny jsou určeny pro zřízení vrstev na upraveném povrchu._x000D_
2. V cenách jsou započteny i náklady na položení a spojení geotextilií včetně přesahů._x000D_
3. V cenách nejsou započteny náklady na dodávku geotextilií, která se oceňuje ve specifikaci. Ztratné včetně přesahů lze stanovit ve výši 15 až 20 %._x000D_
4. Ceny -1131 až -1133 lze použít i pro vyvedení geotextilie na svislou konstrukci._x000D_
</t>
  </si>
  <si>
    <t>dočasná plocha zařízení staveniště a přístupová cesta</t>
  </si>
  <si>
    <t>56</t>
  </si>
  <si>
    <t>69311089</t>
  </si>
  <si>
    <t>geotextilie netkaná separační, ochranná, filtrační, drenážní PES 600g/m2</t>
  </si>
  <si>
    <t>1186980164</t>
  </si>
  <si>
    <t>57</t>
  </si>
  <si>
    <t>564871111</t>
  </si>
  <si>
    <t>Podklad ze štěrkodrtě ŠD tl 250 mm</t>
  </si>
  <si>
    <t>-746780535</t>
  </si>
  <si>
    <t>Podklad ze štěrkodrti ŠD s rozprostřením a zhutněním, po zhutnění tl. 250 mm</t>
  </si>
  <si>
    <t>58</t>
  </si>
  <si>
    <t>113107163</t>
  </si>
  <si>
    <t>Odstranění podkladu z kameniva drceného tl 300 mm strojně pl přes 50 do 200 m2</t>
  </si>
  <si>
    <t>1694319659</t>
  </si>
  <si>
    <t>Odstranění podkladů nebo krytů strojně plochy jednotlivě přes 50 m2 do 200 m2 s přemístěním hmot na skládku na vzdálenost do 20 m nebo s naložením na dopravní prostředek z kameniva hrubého drceného, o tl. vrstvy přes 200 do 300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</si>
  <si>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</si>
  <si>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59</t>
  </si>
  <si>
    <t>113106242</t>
  </si>
  <si>
    <t>Rozebrání vozovek ze silničních dílců se spárami zalitými cementovou maltou strojně pl přes 200 m2</t>
  </si>
  <si>
    <t>1737548092</t>
  </si>
  <si>
    <t>Rozebrání dlažeb a dílců vozovek a ploch s přemístěním hmot na skládku na vzdálenost do 3 m nebo s naložením na dopravní prostředek, s jakoukoliv výplní spár strojně plochy jednotlivě přes 200 m2 ze silničních dílců jakýchkoliv rozměrů, s ložem z kameniva nebo živice se spárami zalitými cementovou maltou</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</si>
  <si>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</si>
  <si>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60</t>
  </si>
  <si>
    <t>564201111</t>
  </si>
  <si>
    <t>Podklad nebo podsyp ze štěrkopísku ŠP tl 40 mm</t>
  </si>
  <si>
    <t>1066581857</t>
  </si>
  <si>
    <t>Podklad nebo podsyp ze štěrkopísku ŠP s rozprostřením, vlhčením a zhutněním, po zhutnění tl. 40 mm</t>
  </si>
  <si>
    <t>61</t>
  </si>
  <si>
    <t>584121112</t>
  </si>
  <si>
    <t>Osazení silničních dílců z ŽB do lože z kameniva těženého tl 40 mm plochy přes 200 m2</t>
  </si>
  <si>
    <t>-1858836955</t>
  </si>
  <si>
    <t>Osazení silničních dílců ze železového betonu s podkladem z kameniva těženého do tl. 40 mm jakéhokoliv druhu a velikosti, na plochu jednotlivě přes 200 m2</t>
  </si>
  <si>
    <t xml:space="preserve">Poznámka k souboru cen:_x000D_
1. V ceně nejsou započteny náklady na:_x000D_
a) dodání dílců, které se oceňuje ve specifikaci,_x000D_
b) výplň spár, které se oceňují cenami souboru cen 599 . 4-11 Vyplnění spár mezi silničními dílci jakékoliv tloušťky._x000D_
2. Počet měrných jednotek se určuje v m2 půdorysné plochy krytu z dílců včetně spár._x000D_
</t>
  </si>
  <si>
    <t>zpevněná plocha pod skruž</t>
  </si>
  <si>
    <t>12,6*5,60</t>
  </si>
  <si>
    <t>62</t>
  </si>
  <si>
    <t>59381006</t>
  </si>
  <si>
    <t>panel silniční 3,00x1,00x0,215m</t>
  </si>
  <si>
    <t>288360092</t>
  </si>
  <si>
    <t>63</t>
  </si>
  <si>
    <t>113107111</t>
  </si>
  <si>
    <t>Odstranění podkladu z kameniva těženého tl 100 mm ručně</t>
  </si>
  <si>
    <t>1925487324</t>
  </si>
  <si>
    <t>Odstranění podkladů nebo krytů ručně s přemístěním hmot na skládku na vzdálenost do 3 m nebo s naložením na dopravní prostředek z kameniva těženého, o tl. vrstvy do 100 mm</t>
  </si>
  <si>
    <t>Ostatní konstrukce a práce, bourání</t>
  </si>
  <si>
    <t>64</t>
  </si>
  <si>
    <t>911121211</t>
  </si>
  <si>
    <t>Výroba ocelového zábradli při opravách mostů</t>
  </si>
  <si>
    <t>-1651830286</t>
  </si>
  <si>
    <t>Oprava ocelového zábradlí svařovaného nebo šroubovaného výroba</t>
  </si>
  <si>
    <t xml:space="preserve">Poznámka k souboru cen:_x000D_
1. V ceně výroby -1211 jsou započteny i náklady na spojovací materiál._x000D_
2. V ceně výroby -1211 nejsou započteny náklady na dodávku materiálu pro výrobu zábradlí; tyto náklady se oceňují jako specifikace u cen montáže._x000D_
3. V ceně montáže -1311 jsou započteny i náklady upevnění zábradlí ke konstrukci mostu - vyvrtání otvorů, montáž a dodávku šroubů včetně chemických kotev._x000D_
4. V ceně montáže -1311 nejsou započteny náklady na dodávku materiálu, které se oceňují ve specifikaci:_x000D_
a) u vyráběného zábradlí jako dodávka materiálu pro výrobu,_x000D_
b) u nakupovaného zábradlí jako dodávka hotového nakupovaného výrobku._x000D_
5. Demontáž ocelového zábradlí se oceňuje cenou 966 07-5141 části B01 tohoto katalogu._x000D_
</t>
  </si>
  <si>
    <t>zábradlí na římsách</t>
  </si>
  <si>
    <t>2*22,1</t>
  </si>
  <si>
    <t>65</t>
  </si>
  <si>
    <t>911121311</t>
  </si>
  <si>
    <t>Montáž ocelového zábradli při opravách mostů</t>
  </si>
  <si>
    <t>-617602838</t>
  </si>
  <si>
    <t>Oprava ocelového zábradlí svařovaného nebo šroubovaného montáž</t>
  </si>
  <si>
    <t>66</t>
  </si>
  <si>
    <t>130104R</t>
  </si>
  <si>
    <t>materiál pro výrobu jakost S235</t>
  </si>
  <si>
    <t>944208831</t>
  </si>
  <si>
    <t>materiál  jakosti S235 pro výrobu ocelového úhelníkového zábradlí vč. PKO</t>
  </si>
  <si>
    <t>30 kg/m</t>
  </si>
  <si>
    <t>67</t>
  </si>
  <si>
    <t>931992111</t>
  </si>
  <si>
    <t>Výplň dilatačních spár z pěnového polystyrénu tl 20 mm</t>
  </si>
  <si>
    <t>1868681754</t>
  </si>
  <si>
    <t>Výplň dilatačních spár z polystyrenu pěnového, tloušťky 20 mm</t>
  </si>
  <si>
    <t xml:space="preserve">Poznámka k souboru cen:_x000D_
1. V cenách jsou započteny náklady na řezání desek z polystyrenu na požadovaný rozměr a uložení do bednění dilatační spáry s nutným zajištěním před betonáží._x000D_
2. V cenách nejsou započteny náklady bednění čela dilatační spáry a vložení lišt zkosení dilatační spáry, tmelení dilatační spáry s předtěsněním, tyto se oceňují souborem cen 931 99-41 Těsnění spáry betonové konstrukce pásy, profily a tmely._x000D_
</t>
  </si>
  <si>
    <t>6*(0,52*0,25)</t>
  </si>
  <si>
    <t>68</t>
  </si>
  <si>
    <t>931994142</t>
  </si>
  <si>
    <t>Těsnění dilatační spáry betonové konstrukce polyuretanovým tmelem do pl 4,0 cm2</t>
  </si>
  <si>
    <t>174139093</t>
  </si>
  <si>
    <t>Těsnění spáry betonové konstrukce pásy, profily, tmely tmelem polyuretanovým spáry dilatační do 4,0 cm2</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</si>
  <si>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</si>
  <si>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dilatační spáry</t>
  </si>
  <si>
    <t>2*3*(0,1+0,25+0,52+0,25)</t>
  </si>
  <si>
    <t>69</t>
  </si>
  <si>
    <t>936942211</t>
  </si>
  <si>
    <t>Zhotovení tabulky s letopočtem opravy mostu vložením šablony do bednění</t>
  </si>
  <si>
    <t>59827589</t>
  </si>
  <si>
    <t>Zhotovení tabulky s letopočtem opravy nebo větší údržby vložením šablony do bednění</t>
  </si>
  <si>
    <t>70</t>
  </si>
  <si>
    <t>938121111</t>
  </si>
  <si>
    <t>Odstranění náletových křovin, dřevin a travnatého porostu ve výškách v okolí říms a křídel</t>
  </si>
  <si>
    <t>-325044194</t>
  </si>
  <si>
    <t>Odstraňování náletových křovin, dřevin a travnatého porostu ve výškách v okolí mostních říms a křídel</t>
  </si>
  <si>
    <t>71</t>
  </si>
  <si>
    <t>946231111</t>
  </si>
  <si>
    <t>Montáž zavěšeného lešení pod bednění mostních říms s vyložením do 0,9 m</t>
  </si>
  <si>
    <t>817594604</t>
  </si>
  <si>
    <t>Zavěšené lešení pod bednění mostních říms pracovní a podpěrné s vyložením do 0,90 m montáž</t>
  </si>
  <si>
    <t xml:space="preserve">Poznámka k souboru cen:_x000D_
1. V ceně -1111 jsou započteny i náklady na použití lešení._x000D_
</t>
  </si>
  <si>
    <t>72</t>
  </si>
  <si>
    <t>946231121</t>
  </si>
  <si>
    <t>Demontáž zavěšeného lešení podpěrného pod bednění mostní římsy</t>
  </si>
  <si>
    <t>-1552634649</t>
  </si>
  <si>
    <t>Zavěšené lešení pod bednění mostních říms pracovní a podpěrné s vyložením do 0,90 m demontáž</t>
  </si>
  <si>
    <t>73</t>
  </si>
  <si>
    <t>948411111</t>
  </si>
  <si>
    <t>Zřízení podpěrné skruže dočasné kovové z věží výšky do 10 m</t>
  </si>
  <si>
    <t>-2046919500</t>
  </si>
  <si>
    <t>Podpěrné skruže a podpěry dočasné kovové zřízení skruží z věží výšky do 10 m</t>
  </si>
  <si>
    <t xml:space="preserve">Poznámka k souboru cen:_x000D_
1. V cenách podpěných skruží jsou započteny náklady na sestavení a zavětrování věží, osazení a vyrovnání stavěcích hlav a dolních základových rámů._x000D_
2. V cenách podpěr jsou započteny náklady na rozměření, sestavení modulů s uložením na základech, kontrolu stability, zavětrování konstrukce, osazení dočasných pomocných pracovních lávek a doprava podpěr do vzdálenosti 100 m v rámci staveniště._x000D_
3. Ceny nájemného skruží z věží a podpěr Pižmo jsou pouze informativní, je nutné je posoudit s ohledem na konkrétní podmínky stavby._x000D_
4. Měsíční nájemné podpěr ŽP 16 a P35, které je uvedené s nulovou hodnotou, se stanoví induviduálně podle konkrétních podmínek stavby, obvykle v hodnotě 6 % z ceny pořízení._x000D_
5. Drobný spotřební materiál (např. hřebíky, svorníky, matice) je započten v režijních nákladech._x000D_
6. V cenách nejsou započteny náklady na:_x000D_
a) odskružovací zařízení, tyto se oceňují souborem cen 429 94-1 . Odskružení bednění na podpěrné konstrukci,_x000D_
b) zřízení pracovních podlah a bednění spodní desky nebo trámu nosné konstrukce, tyto se oceňují souborem cen 421 95- . . Dřevěné deskové mostní nosné konstrukce,_x000D_
c) betonový základ nebo základ ze silničních panelů pod skruží nebo roznášecími nosníky dílců._x000D_
d) mimostaveništní dopravu skruží a podpěr a jejich nakládku a vykládku; tyto náklady se oceňují individuálně._x000D_
</t>
  </si>
  <si>
    <t>pro betonáž desky rámu</t>
  </si>
  <si>
    <t>74</t>
  </si>
  <si>
    <t>948411211</t>
  </si>
  <si>
    <t>Odstranění podpěrné skruže dočasné kovové z věží výšky do 10 m</t>
  </si>
  <si>
    <t>-87038882</t>
  </si>
  <si>
    <t>Podpěrné skruže a podpěry dočasné kovové odstranění skruží z věží výšky do 10 m</t>
  </si>
  <si>
    <t>75</t>
  </si>
  <si>
    <t>948411911</t>
  </si>
  <si>
    <t>Měsíční nájemné podpěrné skruže dočasné kovové z věží výšky do 10 m</t>
  </si>
  <si>
    <t>1490780400</t>
  </si>
  <si>
    <t>Podpěrné skruže a podpěry dočasné kovové měsíční nájemné skruží z věží výšky do 10 m</t>
  </si>
  <si>
    <t>76,86*2 'Přepočtené koeficientem množství</t>
  </si>
  <si>
    <t>76</t>
  </si>
  <si>
    <t>963021112</t>
  </si>
  <si>
    <t>Bourání mostní nosné konstrukce z kamene</t>
  </si>
  <si>
    <t>1398305521</t>
  </si>
  <si>
    <t>Bourání mostních konstrukcí nosných konstrukcí z kamene nebo cihel</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</si>
  <si>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</si>
  <si>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kamenné opěry</t>
  </si>
  <si>
    <t>2*8,2*2,4+2*2,0*0,7</t>
  </si>
  <si>
    <t>77</t>
  </si>
  <si>
    <t>963041211</t>
  </si>
  <si>
    <t>Bourání mostní nosné konstrukce z betonu prostého</t>
  </si>
  <si>
    <t>-2119276568</t>
  </si>
  <si>
    <t>Bourání mostních konstrukcí nosných konstrukcí z prostého betonu</t>
  </si>
  <si>
    <t>základy</t>
  </si>
  <si>
    <t>2*2,5*1,2*7,5</t>
  </si>
  <si>
    <t>78</t>
  </si>
  <si>
    <t>963051111</t>
  </si>
  <si>
    <t>Bourání mostní nosné konstrukce z ŽB</t>
  </si>
  <si>
    <t>-195496239</t>
  </si>
  <si>
    <t>Bourání mostních konstrukcí nosných konstrukcí ze železového betonu</t>
  </si>
  <si>
    <t>závěrné zídky</t>
  </si>
  <si>
    <t>2*4,0*0,5*0,5</t>
  </si>
  <si>
    <t>79</t>
  </si>
  <si>
    <t>9630711R</t>
  </si>
  <si>
    <t>Demontáž ocelových mostů nýtovaných</t>
  </si>
  <si>
    <t>-571297023</t>
  </si>
  <si>
    <t>Demontáž ocelové konstrukce mostu na části s naložením dílů na dopravní prostředek</t>
  </si>
  <si>
    <t>demontáž staré nosné konstrukce 13000 kg, 10 % vybavení a příslušenství</t>
  </si>
  <si>
    <t>13000*1,1</t>
  </si>
  <si>
    <t>ložiska 430 kg</t>
  </si>
  <si>
    <t>430</t>
  </si>
  <si>
    <t>997</t>
  </si>
  <si>
    <t>Přesun sutě</t>
  </si>
  <si>
    <t>80</t>
  </si>
  <si>
    <t>997013501</t>
  </si>
  <si>
    <t>Odvoz suti a vybouraných hmot na skládku nebo meziskládku do 1 km se složením</t>
  </si>
  <si>
    <t>-2044604752</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</si>
  <si>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</si>
  <si>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</si>
  <si>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81</t>
  </si>
  <si>
    <t>997013509</t>
  </si>
  <si>
    <t>Příplatek k odvozu suti a vybouraných hmot na skládku ZKD 1 km přes 1 km</t>
  </si>
  <si>
    <t>650502080</t>
  </si>
  <si>
    <t>Odvoz suti a vybouraných hmot na skládku nebo meziskládku se složením, na vzdálenost Příplatek k ceně za každý další i započatý 1 km přes 1 km</t>
  </si>
  <si>
    <t>423,635*19 'Přepočtené koeficientem množství</t>
  </si>
  <si>
    <t>82</t>
  </si>
  <si>
    <t>997013601</t>
  </si>
  <si>
    <t>Poplatek za uložení na skládce (skládkovné) stavebního odpadu betonového kód odpadu 17 01 01</t>
  </si>
  <si>
    <t>2004141261</t>
  </si>
  <si>
    <t>Poplatek za uložení stavebního odpadu na skládce (skládkovné) z prostého betonu zatříděného do Katalogu odpadů pod kódem 17 01 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</si>
  <si>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</si>
  <si>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45*2,4 'Přepočtené koeficientem množství</t>
  </si>
  <si>
    <t>83</t>
  </si>
  <si>
    <t>997013602</t>
  </si>
  <si>
    <t>Poplatek za uložení na skládce (skládkovné) stavebního odpadu železobetonového kód odpadu 17 01 01</t>
  </si>
  <si>
    <t>-988145129</t>
  </si>
  <si>
    <t>Poplatek za uložení stavebního odpadu na skládce (skládkovné) z armovaného betonu zatříděného do Katalogu odpadů pod kódem 17 01 01</t>
  </si>
  <si>
    <t>2*2,5 'Přepočtené koeficientem množství</t>
  </si>
  <si>
    <t>84</t>
  </si>
  <si>
    <t>997013631</t>
  </si>
  <si>
    <t>Poplatek za uložení na skládce (skládkovné) stavebního odpadu směsného kód odpadu 17 09 04</t>
  </si>
  <si>
    <t>1557187705</t>
  </si>
  <si>
    <t>Poplatek za uložení stavebního odpadu na skládce (skládkovné) směsného stavebního a demoličního zatříděného do Katalogu odpadů pod kódem 17 09 04</t>
  </si>
  <si>
    <t>ostatní stavební odpad</t>
  </si>
  <si>
    <t>23,895</t>
  </si>
  <si>
    <t>85</t>
  </si>
  <si>
    <t>997211612</t>
  </si>
  <si>
    <t>Nakládání vybouraných hmot na dopravní prostředky pro vodorovnou dopravu</t>
  </si>
  <si>
    <t>316610998</t>
  </si>
  <si>
    <t>Nakládání suti nebo vybouraných hmot na dopravní prostředky pro vodorovnou dopravu vybouraných hmot</t>
  </si>
  <si>
    <t>998</t>
  </si>
  <si>
    <t>Přesun hmot</t>
  </si>
  <si>
    <t>86</t>
  </si>
  <si>
    <t>998001011</t>
  </si>
  <si>
    <t>Přesun hmot pro piloty nebo podzemní stěny betonované na místě</t>
  </si>
  <si>
    <t>-241492536</t>
  </si>
  <si>
    <t xml:space="preserve">Poznámka k souboru cen:_x000D_
1. Přesunu hmot lze použít bez omezení největší dopravní vzdálenosti._x000D_
2. Ceny přesunu hmot - 1011 jsou určeny i pro výplně z kameniva._x000D_
</t>
  </si>
  <si>
    <t>87</t>
  </si>
  <si>
    <t>998212111</t>
  </si>
  <si>
    <t>Přesun hmot pro mosty zděné, monolitické betonové nebo ocelové v do 20 m</t>
  </si>
  <si>
    <t>1454914974</t>
  </si>
  <si>
    <t>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</si>
  <si>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</si>
  <si>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88</t>
  </si>
  <si>
    <t>998212195</t>
  </si>
  <si>
    <t>Příplatek k přesunu hmot pro mosty zděné nebo monolitické za zvětšený přesun do 5000 m</t>
  </si>
  <si>
    <t>-1523026334</t>
  </si>
  <si>
    <t>Přesun hmot pro mosty zděné, betonové monolitické, spřažené ocelobetonové nebo kovové Příplatek k cenám za zvětšený přesun přes přes vymezenou největší dopravní vzdálenost do 5000 m</t>
  </si>
  <si>
    <t>PSV</t>
  </si>
  <si>
    <t>Práce a dodávky PSV</t>
  </si>
  <si>
    <t>711</t>
  </si>
  <si>
    <t>Izolace proti vodě, vlhkosti a plynům</t>
  </si>
  <si>
    <t>89</t>
  </si>
  <si>
    <t>711112001</t>
  </si>
  <si>
    <t>Provedení izolace proti zemní vlhkosti svislé za studena nátěrem penetračním</t>
  </si>
  <si>
    <t>-1632901753</t>
  </si>
  <si>
    <t>Provedení izolace proti zemní vlhkosti natěradly a tmely za studena na ploše svislé S nátěrem penetračním</t>
  </si>
  <si>
    <t xml:space="preserve">Poznámka k souboru cen:_x000D_
1. Izolace plochy jednotlivě do 10 m2 se oceňují skladebně cenou příslušné izolace a cenou 711 19-9095 Příplatek za plochu do 10 m2._x000D_
</t>
  </si>
  <si>
    <t>1 vrstva</t>
  </si>
  <si>
    <t>2*(7,1+2*0,8)*2,6</t>
  </si>
  <si>
    <t>na líci křídel</t>
  </si>
  <si>
    <t>4*(4,0+0,4)*(3,1+0,4)</t>
  </si>
  <si>
    <t>90</t>
  </si>
  <si>
    <t>11163150</t>
  </si>
  <si>
    <t>lak penetrační asfaltový</t>
  </si>
  <si>
    <t>1794560432</t>
  </si>
  <si>
    <t>Poznámka k položce:_x000D_
Spotřeba 0,3-0,4kg/m2</t>
  </si>
  <si>
    <t>106,84*0,00035 'Přepočtené koeficientem množství</t>
  </si>
  <si>
    <t>91</t>
  </si>
  <si>
    <t>711112002</t>
  </si>
  <si>
    <t>Provedení izolace proti zemní vlhkosti svislé za studena lakem asfaltovým</t>
  </si>
  <si>
    <t>1453219895</t>
  </si>
  <si>
    <t>Provedení izolace proti zemní vlhkosti natěradly a tmely za studena na ploše svislé S nátěrem lakem asfaltovým</t>
  </si>
  <si>
    <t>106,84*2 'Přepočtené koeficientem množství</t>
  </si>
  <si>
    <t>92</t>
  </si>
  <si>
    <t>11163152</t>
  </si>
  <si>
    <t>lak hydroizolační asfaltový</t>
  </si>
  <si>
    <t>-1009803116</t>
  </si>
  <si>
    <t>Poznámka k položce:_x000D_
Spotřeba: 0,3-0,5 kg/m2</t>
  </si>
  <si>
    <t>106,84*0,0009 'Přepočtené koeficientem množství</t>
  </si>
  <si>
    <t>93</t>
  </si>
  <si>
    <t>69311083</t>
  </si>
  <si>
    <t>geotextilie netkaná separační, ochranná, filtrační, drenážní PP 600g/m2</t>
  </si>
  <si>
    <t>188746797</t>
  </si>
  <si>
    <t>89,0333333333334*1,2 'Přepočtené koeficientem množství</t>
  </si>
  <si>
    <t>94</t>
  </si>
  <si>
    <t>7116415R</t>
  </si>
  <si>
    <t>Provedení hydroizolace přitavením pásu NAIP pro mosty</t>
  </si>
  <si>
    <t>1633210742</t>
  </si>
  <si>
    <t>Provedení izolace na mostech přitavením pásy NAIP vč. penetračně adhezního nátěru nebo nátěru na bázi pryskyřic</t>
  </si>
  <si>
    <t>na NK</t>
  </si>
  <si>
    <t>(14,1+2*3,0+2*0,8)*(4,8+2*0,5)</t>
  </si>
  <si>
    <t>na křídlech</t>
  </si>
  <si>
    <t>4*3,1*4,0</t>
  </si>
  <si>
    <t>175,46*1,2 'Přepočtené koeficientem množství</t>
  </si>
  <si>
    <t>95</t>
  </si>
  <si>
    <t>62857002</t>
  </si>
  <si>
    <t>pás asfaltový natavitelný modifikovaný SBS tl 4,6mm s vložkou kombinovanou z různých materiálů a skleněných a hrubozrnným břidličným posypem na horním povrchu</t>
  </si>
  <si>
    <t>-1473128734</t>
  </si>
  <si>
    <t>96</t>
  </si>
  <si>
    <t>69311068</t>
  </si>
  <si>
    <t>geotextilie netkaná separační, ochranná, filtrační, drenážní PP 300g/m2</t>
  </si>
  <si>
    <t>-189425078</t>
  </si>
  <si>
    <t>97</t>
  </si>
  <si>
    <t>28329042</t>
  </si>
  <si>
    <t>fólie PE separační či ochranná tl 0,2mm</t>
  </si>
  <si>
    <t>1640015799</t>
  </si>
  <si>
    <t>98</t>
  </si>
  <si>
    <t>130102R</t>
  </si>
  <si>
    <t>nerez A4 pásová 40x4 mm</t>
  </si>
  <si>
    <t>1554783731</t>
  </si>
  <si>
    <t>kotvení mostní izolace nerez. páskem vč. nerez. šroubů do betonu</t>
  </si>
  <si>
    <t>2*14,1</t>
  </si>
  <si>
    <t>99</t>
  </si>
  <si>
    <t>998711101</t>
  </si>
  <si>
    <t>Přesun hmot tonážní pro izolace proti vodě, vlhkosti a plynům v objektech výšky do 6 m</t>
  </si>
  <si>
    <t>60980877</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</si>
  <si>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</si>
  <si>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</si>
  <si>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 xml:space="preserve">    VRN1 - Průzkumné, geodetické a projektové práce</t>
  </si>
  <si>
    <t xml:space="preserve">    VRN3 - Zařízení staveniště</t>
  </si>
  <si>
    <t xml:space="preserve">    VRN6 - Územní vlivy</t>
  </si>
  <si>
    <t>VRN1</t>
  </si>
  <si>
    <t>Průzkumné, geodetické a projektové práce</t>
  </si>
  <si>
    <t>012203000</t>
  </si>
  <si>
    <t>Geodetické práce při provádění stavby</t>
  </si>
  <si>
    <t>1024</t>
  </si>
  <si>
    <t>1337667616</t>
  </si>
  <si>
    <t>012303000</t>
  </si>
  <si>
    <t>Geodetické práce po výstavbě</t>
  </si>
  <si>
    <t>-1226820159</t>
  </si>
  <si>
    <t>013254000</t>
  </si>
  <si>
    <t>Dokumentace skutečného provedení stavby</t>
  </si>
  <si>
    <t>-213395966</t>
  </si>
  <si>
    <t>VRN3</t>
  </si>
  <si>
    <t>Zařízení staveniště</t>
  </si>
  <si>
    <t>030001000</t>
  </si>
  <si>
    <t>ks</t>
  </si>
  <si>
    <t>964849604</t>
  </si>
  <si>
    <t>035103001</t>
  </si>
  <si>
    <t>Pronájem ploch</t>
  </si>
  <si>
    <t>1585350414</t>
  </si>
  <si>
    <t>039002000</t>
  </si>
  <si>
    <t>Zrušení zařízení staveniště</t>
  </si>
  <si>
    <t>-1148806895</t>
  </si>
  <si>
    <t>VRN6</t>
  </si>
  <si>
    <t>Územní vlivy</t>
  </si>
  <si>
    <t>065002000</t>
  </si>
  <si>
    <t>Mimostaveništní doprava materiálů</t>
  </si>
  <si>
    <t>533321806</t>
  </si>
  <si>
    <t>Mimostaveništní doprava materiálů včetně materiálu skruže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</si>
</sst>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1"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800080"/>
      <name val="Arial CE"/>
      <family val="2"/>
      <charset val="238"/>
    </font>
    <font>
      <sz val="8"/>
      <color rgb="FF505050"/>
      <name val="Arial CE"/>
      <family val="2"/>
      <charset val="238"/>
    </font>
    <font>
      <sz val="8"/>
      <color rgb="FFFF0000"/>
      <name val="Arial CE"/>
      <family val="2"/>
      <charset val="238"/>
    </font>
    <font>
      <sz val="8"/>
      <color rgb="FF0000A8"/>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b/>
      <sz val="11"/>
      <color rgb="FF003366"/>
      <name val="Arial CE"/>
      <family val="2"/>
      <charset val="238"/>
    </font>
    <font>
      <sz val="11"/>
      <color rgb="FF003366"/>
      <name val="Arial CE"/>
      <family val="2"/>
      <charset val="238"/>
    </font>
    <font>
      <sz val="11"/>
      <color rgb="FF969696"/>
      <name val="Arial CE"/>
      <family val="2"/>
      <charset val="238"/>
    </font>
    <font>
      <sz val="18"/>
      <color theme="10"/>
      <name val="Wingdings 2"/>
      <family val="1"/>
      <charset val="2"/>
    </font>
    <font>
      <b/>
      <sz val="10"/>
      <color rgb="FF00336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sz val="7"/>
      <name val="Arial CE"/>
      <family val="2"/>
      <charset val="238"/>
    </font>
    <font>
      <i/>
      <sz val="7"/>
      <color rgb="FF969696"/>
      <name val="Arial CE"/>
      <family val="2"/>
      <charset val="238"/>
    </font>
    <font>
      <i/>
      <sz val="9"/>
      <color rgb="FF0000FF"/>
      <name val="Arial CE"/>
      <family val="2"/>
      <charset val="238"/>
    </font>
    <font>
      <i/>
      <sz val="8"/>
      <color rgb="FF0000FF"/>
      <name val="Arial CE"/>
      <family val="2"/>
      <charset val="238"/>
    </font>
    <font>
      <u/>
      <sz val="11"/>
      <color theme="10"/>
      <name val="Calibri"/>
      <family val="2"/>
      <charset val="238"/>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32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3"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0" xfId="0" applyFont="1" applyAlignment="1" applyProtection="1">
      <alignment vertical="center" wrapText="1"/>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22" xfId="0"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horizontal="righ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4"/>
  <sheetViews>
    <sheetView showGridLines="0" topLeftCell="A19" workbookViewId="0"/>
  </sheetViews>
  <sheetFormatPr defaultRowHeight="1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x14ac:dyDescent="0.2">
      <c r="A1" s="17" t="s">
        <v>0</v>
      </c>
      <c r="AZ1" s="17" t="s">
        <v>1</v>
      </c>
      <c r="BA1" s="17" t="s">
        <v>2</v>
      </c>
      <c r="BB1" s="17" t="s">
        <v>3</v>
      </c>
      <c r="BT1" s="17" t="s">
        <v>4</v>
      </c>
      <c r="BU1" s="17" t="s">
        <v>4</v>
      </c>
      <c r="BV1" s="17" t="s">
        <v>5</v>
      </c>
    </row>
    <row r="2" spans="1:74" s="1" customFormat="1" ht="36.950000000000003" customHeight="1" x14ac:dyDescent="0.2">
      <c r="AR2" s="314"/>
      <c r="AS2" s="314"/>
      <c r="AT2" s="314"/>
      <c r="AU2" s="314"/>
      <c r="AV2" s="314"/>
      <c r="AW2" s="314"/>
      <c r="AX2" s="314"/>
      <c r="AY2" s="314"/>
      <c r="AZ2" s="314"/>
      <c r="BA2" s="314"/>
      <c r="BB2" s="314"/>
      <c r="BC2" s="314"/>
      <c r="BD2" s="314"/>
      <c r="BE2" s="314"/>
      <c r="BS2" s="18" t="s">
        <v>6</v>
      </c>
      <c r="BT2" s="18" t="s">
        <v>7</v>
      </c>
    </row>
    <row r="3" spans="1:74" s="1" customFormat="1" ht="6.95" customHeight="1" x14ac:dyDescent="0.2">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x14ac:dyDescent="0.2">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x14ac:dyDescent="0.2">
      <c r="B5" s="22"/>
      <c r="C5" s="23"/>
      <c r="D5" s="27" t="s">
        <v>13</v>
      </c>
      <c r="E5" s="23"/>
      <c r="F5" s="23"/>
      <c r="G5" s="23"/>
      <c r="H5" s="23"/>
      <c r="I5" s="23"/>
      <c r="J5" s="23"/>
      <c r="K5" s="298" t="s">
        <v>14</v>
      </c>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P5" s="23"/>
      <c r="AQ5" s="23"/>
      <c r="AR5" s="21"/>
      <c r="BE5" s="295" t="s">
        <v>15</v>
      </c>
      <c r="BS5" s="18" t="s">
        <v>6</v>
      </c>
    </row>
    <row r="6" spans="1:74" s="1" customFormat="1" ht="36.950000000000003" customHeight="1" x14ac:dyDescent="0.2">
      <c r="B6" s="22"/>
      <c r="C6" s="23"/>
      <c r="D6" s="29" t="s">
        <v>16</v>
      </c>
      <c r="E6" s="23"/>
      <c r="F6" s="23"/>
      <c r="G6" s="23"/>
      <c r="H6" s="23"/>
      <c r="I6" s="23"/>
      <c r="J6" s="23"/>
      <c r="K6" s="300" t="s">
        <v>17</v>
      </c>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c r="AP6" s="23"/>
      <c r="AQ6" s="23"/>
      <c r="AR6" s="21"/>
      <c r="BE6" s="296"/>
      <c r="BS6" s="18" t="s">
        <v>6</v>
      </c>
    </row>
    <row r="7" spans="1:74" s="1" customFormat="1" ht="12" customHeight="1" x14ac:dyDescent="0.2">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296"/>
      <c r="BS7" s="18" t="s">
        <v>6</v>
      </c>
    </row>
    <row r="8" spans="1:74" s="1" customFormat="1" ht="12" customHeight="1" x14ac:dyDescent="0.2">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296"/>
      <c r="BS8" s="18" t="s">
        <v>6</v>
      </c>
    </row>
    <row r="9" spans="1:74" s="1" customFormat="1" ht="14.45" customHeight="1" x14ac:dyDescent="0.2">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296"/>
      <c r="BS9" s="18" t="s">
        <v>6</v>
      </c>
    </row>
    <row r="10" spans="1:74" s="1" customFormat="1" ht="12" customHeight="1" x14ac:dyDescent="0.2">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27</v>
      </c>
      <c r="AO10" s="23"/>
      <c r="AP10" s="23"/>
      <c r="AQ10" s="23"/>
      <c r="AR10" s="21"/>
      <c r="BE10" s="296"/>
      <c r="BS10" s="18" t="s">
        <v>6</v>
      </c>
    </row>
    <row r="11" spans="1:74" s="1" customFormat="1" ht="18.399999999999999" customHeight="1" x14ac:dyDescent="0.2">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29</v>
      </c>
      <c r="AL11" s="23"/>
      <c r="AM11" s="23"/>
      <c r="AN11" s="28" t="s">
        <v>30</v>
      </c>
      <c r="AO11" s="23"/>
      <c r="AP11" s="23"/>
      <c r="AQ11" s="23"/>
      <c r="AR11" s="21"/>
      <c r="BE11" s="296"/>
      <c r="BS11" s="18" t="s">
        <v>6</v>
      </c>
    </row>
    <row r="12" spans="1:74" s="1" customFormat="1" ht="6.95" customHeight="1" x14ac:dyDescent="0.2">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96"/>
      <c r="BS12" s="18" t="s">
        <v>6</v>
      </c>
    </row>
    <row r="13" spans="1:74" s="1" customFormat="1" ht="12" customHeight="1" x14ac:dyDescent="0.2">
      <c r="B13" s="22"/>
      <c r="C13" s="23"/>
      <c r="D13" s="30"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32</v>
      </c>
      <c r="AO13" s="23"/>
      <c r="AP13" s="23"/>
      <c r="AQ13" s="23"/>
      <c r="AR13" s="21"/>
      <c r="BE13" s="296"/>
      <c r="BS13" s="18" t="s">
        <v>6</v>
      </c>
    </row>
    <row r="14" spans="1:74" ht="12.75" x14ac:dyDescent="0.2">
      <c r="B14" s="22"/>
      <c r="C14" s="23"/>
      <c r="D14" s="23"/>
      <c r="E14" s="301" t="s">
        <v>32</v>
      </c>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 t="s">
        <v>29</v>
      </c>
      <c r="AL14" s="23"/>
      <c r="AM14" s="23"/>
      <c r="AN14" s="32" t="s">
        <v>32</v>
      </c>
      <c r="AO14" s="23"/>
      <c r="AP14" s="23"/>
      <c r="AQ14" s="23"/>
      <c r="AR14" s="21"/>
      <c r="BE14" s="296"/>
      <c r="BS14" s="18" t="s">
        <v>6</v>
      </c>
    </row>
    <row r="15" spans="1:74" s="1" customFormat="1" ht="6.95" customHeight="1" x14ac:dyDescent="0.2">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96"/>
      <c r="BS15" s="18" t="s">
        <v>4</v>
      </c>
    </row>
    <row r="16" spans="1:74" s="1" customFormat="1" ht="12" customHeight="1" x14ac:dyDescent="0.2">
      <c r="B16" s="22"/>
      <c r="C16" s="23"/>
      <c r="D16" s="30"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34</v>
      </c>
      <c r="AO16" s="23"/>
      <c r="AP16" s="23"/>
      <c r="AQ16" s="23"/>
      <c r="AR16" s="21"/>
      <c r="BE16" s="296"/>
      <c r="BS16" s="18" t="s">
        <v>4</v>
      </c>
    </row>
    <row r="17" spans="1:71" s="1" customFormat="1" ht="18.399999999999999" customHeight="1" x14ac:dyDescent="0.2">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29</v>
      </c>
      <c r="AL17" s="23"/>
      <c r="AM17" s="23"/>
      <c r="AN17" s="28" t="s">
        <v>36</v>
      </c>
      <c r="AO17" s="23"/>
      <c r="AP17" s="23"/>
      <c r="AQ17" s="23"/>
      <c r="AR17" s="21"/>
      <c r="BE17" s="296"/>
      <c r="BS17" s="18" t="s">
        <v>37</v>
      </c>
    </row>
    <row r="18" spans="1:71" s="1" customFormat="1" ht="6.95" customHeight="1" x14ac:dyDescent="0.2">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96"/>
      <c r="BS18" s="18" t="s">
        <v>6</v>
      </c>
    </row>
    <row r="19" spans="1:71" s="1" customFormat="1" ht="12" customHeight="1" x14ac:dyDescent="0.2">
      <c r="B19" s="22"/>
      <c r="C19" s="23"/>
      <c r="D19" s="30"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34</v>
      </c>
      <c r="AO19" s="23"/>
      <c r="AP19" s="23"/>
      <c r="AQ19" s="23"/>
      <c r="AR19" s="21"/>
      <c r="BE19" s="296"/>
      <c r="BS19" s="18" t="s">
        <v>6</v>
      </c>
    </row>
    <row r="20" spans="1:71" s="1" customFormat="1" ht="18.399999999999999" customHeight="1" x14ac:dyDescent="0.2">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29</v>
      </c>
      <c r="AL20" s="23"/>
      <c r="AM20" s="23"/>
      <c r="AN20" s="28" t="s">
        <v>36</v>
      </c>
      <c r="AO20" s="23"/>
      <c r="AP20" s="23"/>
      <c r="AQ20" s="23"/>
      <c r="AR20" s="21"/>
      <c r="BE20" s="296"/>
      <c r="BS20" s="18" t="s">
        <v>37</v>
      </c>
    </row>
    <row r="21" spans="1:71" s="1" customFormat="1" ht="6.95" customHeight="1" x14ac:dyDescent="0.2">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96"/>
    </row>
    <row r="22" spans="1:71" s="1" customFormat="1" ht="12" customHeight="1" x14ac:dyDescent="0.2">
      <c r="B22" s="22"/>
      <c r="C22" s="23"/>
      <c r="D22" s="30"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96"/>
    </row>
    <row r="23" spans="1:71" s="1" customFormat="1" ht="59.25" customHeight="1" x14ac:dyDescent="0.2">
      <c r="B23" s="22"/>
      <c r="C23" s="23"/>
      <c r="D23" s="23"/>
      <c r="E23" s="303" t="s">
        <v>40</v>
      </c>
      <c r="F23" s="303"/>
      <c r="G23" s="303"/>
      <c r="H23" s="303"/>
      <c r="I23" s="303"/>
      <c r="J23" s="303"/>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3"/>
      <c r="AH23" s="303"/>
      <c r="AI23" s="303"/>
      <c r="AJ23" s="303"/>
      <c r="AK23" s="303"/>
      <c r="AL23" s="303"/>
      <c r="AM23" s="303"/>
      <c r="AN23" s="303"/>
      <c r="AO23" s="23"/>
      <c r="AP23" s="23"/>
      <c r="AQ23" s="23"/>
      <c r="AR23" s="21"/>
      <c r="BE23" s="296"/>
    </row>
    <row r="24" spans="1:71" s="1" customFormat="1" ht="6.95" customHeight="1" x14ac:dyDescent="0.2">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96"/>
    </row>
    <row r="25" spans="1:71" s="1" customFormat="1" ht="6.95" customHeight="1" x14ac:dyDescent="0.2">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296"/>
    </row>
    <row r="26" spans="1:71" s="2" customFormat="1" ht="25.9" customHeight="1" x14ac:dyDescent="0.2">
      <c r="A26" s="35"/>
      <c r="B26" s="36"/>
      <c r="C26" s="37"/>
      <c r="D26" s="38" t="s">
        <v>41</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04">
        <f>ROUND(AG54,2)</f>
        <v>0</v>
      </c>
      <c r="AL26" s="305"/>
      <c r="AM26" s="305"/>
      <c r="AN26" s="305"/>
      <c r="AO26" s="305"/>
      <c r="AP26" s="37"/>
      <c r="AQ26" s="37"/>
      <c r="AR26" s="40"/>
      <c r="BE26" s="296"/>
    </row>
    <row r="27" spans="1:71" s="2" customFormat="1" ht="6.95" customHeight="1" x14ac:dyDescent="0.2">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96"/>
    </row>
    <row r="28" spans="1:71" s="2" customFormat="1" ht="12.75" x14ac:dyDescent="0.2">
      <c r="A28" s="35"/>
      <c r="B28" s="36"/>
      <c r="C28" s="37"/>
      <c r="D28" s="37"/>
      <c r="E28" s="37"/>
      <c r="F28" s="37"/>
      <c r="G28" s="37"/>
      <c r="H28" s="37"/>
      <c r="I28" s="37"/>
      <c r="J28" s="37"/>
      <c r="K28" s="37"/>
      <c r="L28" s="306" t="s">
        <v>42</v>
      </c>
      <c r="M28" s="306"/>
      <c r="N28" s="306"/>
      <c r="O28" s="306"/>
      <c r="P28" s="306"/>
      <c r="Q28" s="37"/>
      <c r="R28" s="37"/>
      <c r="S28" s="37"/>
      <c r="T28" s="37"/>
      <c r="U28" s="37"/>
      <c r="V28" s="37"/>
      <c r="W28" s="306" t="s">
        <v>43</v>
      </c>
      <c r="X28" s="306"/>
      <c r="Y28" s="306"/>
      <c r="Z28" s="306"/>
      <c r="AA28" s="306"/>
      <c r="AB28" s="306"/>
      <c r="AC28" s="306"/>
      <c r="AD28" s="306"/>
      <c r="AE28" s="306"/>
      <c r="AF28" s="37"/>
      <c r="AG28" s="37"/>
      <c r="AH28" s="37"/>
      <c r="AI28" s="37"/>
      <c r="AJ28" s="37"/>
      <c r="AK28" s="306" t="s">
        <v>44</v>
      </c>
      <c r="AL28" s="306"/>
      <c r="AM28" s="306"/>
      <c r="AN28" s="306"/>
      <c r="AO28" s="306"/>
      <c r="AP28" s="37"/>
      <c r="AQ28" s="37"/>
      <c r="AR28" s="40"/>
      <c r="BE28" s="296"/>
    </row>
    <row r="29" spans="1:71" s="3" customFormat="1" ht="14.45" customHeight="1" x14ac:dyDescent="0.2">
      <c r="B29" s="41"/>
      <c r="C29" s="42"/>
      <c r="D29" s="30" t="s">
        <v>45</v>
      </c>
      <c r="E29" s="42"/>
      <c r="F29" s="30" t="s">
        <v>46</v>
      </c>
      <c r="G29" s="42"/>
      <c r="H29" s="42"/>
      <c r="I29" s="42"/>
      <c r="J29" s="42"/>
      <c r="K29" s="42"/>
      <c r="L29" s="309">
        <v>0.21</v>
      </c>
      <c r="M29" s="308"/>
      <c r="N29" s="308"/>
      <c r="O29" s="308"/>
      <c r="P29" s="308"/>
      <c r="Q29" s="42"/>
      <c r="R29" s="42"/>
      <c r="S29" s="42"/>
      <c r="T29" s="42"/>
      <c r="U29" s="42"/>
      <c r="V29" s="42"/>
      <c r="W29" s="307">
        <f>ROUND(AZ54, 2)</f>
        <v>0</v>
      </c>
      <c r="X29" s="308"/>
      <c r="Y29" s="308"/>
      <c r="Z29" s="308"/>
      <c r="AA29" s="308"/>
      <c r="AB29" s="308"/>
      <c r="AC29" s="308"/>
      <c r="AD29" s="308"/>
      <c r="AE29" s="308"/>
      <c r="AF29" s="42"/>
      <c r="AG29" s="42"/>
      <c r="AH29" s="42"/>
      <c r="AI29" s="42"/>
      <c r="AJ29" s="42"/>
      <c r="AK29" s="307">
        <f>ROUND(AV54, 2)</f>
        <v>0</v>
      </c>
      <c r="AL29" s="308"/>
      <c r="AM29" s="308"/>
      <c r="AN29" s="308"/>
      <c r="AO29" s="308"/>
      <c r="AP29" s="42"/>
      <c r="AQ29" s="42"/>
      <c r="AR29" s="43"/>
      <c r="BE29" s="297"/>
    </row>
    <row r="30" spans="1:71" s="3" customFormat="1" ht="14.45" customHeight="1" x14ac:dyDescent="0.2">
      <c r="B30" s="41"/>
      <c r="C30" s="42"/>
      <c r="D30" s="42"/>
      <c r="E30" s="42"/>
      <c r="F30" s="30" t="s">
        <v>47</v>
      </c>
      <c r="G30" s="42"/>
      <c r="H30" s="42"/>
      <c r="I30" s="42"/>
      <c r="J30" s="42"/>
      <c r="K30" s="42"/>
      <c r="L30" s="309">
        <v>0.15</v>
      </c>
      <c r="M30" s="308"/>
      <c r="N30" s="308"/>
      <c r="O30" s="308"/>
      <c r="P30" s="308"/>
      <c r="Q30" s="42"/>
      <c r="R30" s="42"/>
      <c r="S30" s="42"/>
      <c r="T30" s="42"/>
      <c r="U30" s="42"/>
      <c r="V30" s="42"/>
      <c r="W30" s="307">
        <f>ROUND(BA54, 2)</f>
        <v>0</v>
      </c>
      <c r="X30" s="308"/>
      <c r="Y30" s="308"/>
      <c r="Z30" s="308"/>
      <c r="AA30" s="308"/>
      <c r="AB30" s="308"/>
      <c r="AC30" s="308"/>
      <c r="AD30" s="308"/>
      <c r="AE30" s="308"/>
      <c r="AF30" s="42"/>
      <c r="AG30" s="42"/>
      <c r="AH30" s="42"/>
      <c r="AI30" s="42"/>
      <c r="AJ30" s="42"/>
      <c r="AK30" s="307">
        <f>ROUND(AW54, 2)</f>
        <v>0</v>
      </c>
      <c r="AL30" s="308"/>
      <c r="AM30" s="308"/>
      <c r="AN30" s="308"/>
      <c r="AO30" s="308"/>
      <c r="AP30" s="42"/>
      <c r="AQ30" s="42"/>
      <c r="AR30" s="43"/>
      <c r="BE30" s="297"/>
    </row>
    <row r="31" spans="1:71" s="3" customFormat="1" ht="14.45" hidden="1" customHeight="1" x14ac:dyDescent="0.2">
      <c r="B31" s="41"/>
      <c r="C31" s="42"/>
      <c r="D31" s="42"/>
      <c r="E31" s="42"/>
      <c r="F31" s="30" t="s">
        <v>48</v>
      </c>
      <c r="G31" s="42"/>
      <c r="H31" s="42"/>
      <c r="I31" s="42"/>
      <c r="J31" s="42"/>
      <c r="K31" s="42"/>
      <c r="L31" s="309">
        <v>0.21</v>
      </c>
      <c r="M31" s="308"/>
      <c r="N31" s="308"/>
      <c r="O31" s="308"/>
      <c r="P31" s="308"/>
      <c r="Q31" s="42"/>
      <c r="R31" s="42"/>
      <c r="S31" s="42"/>
      <c r="T31" s="42"/>
      <c r="U31" s="42"/>
      <c r="V31" s="42"/>
      <c r="W31" s="307">
        <f>ROUND(BB54, 2)</f>
        <v>0</v>
      </c>
      <c r="X31" s="308"/>
      <c r="Y31" s="308"/>
      <c r="Z31" s="308"/>
      <c r="AA31" s="308"/>
      <c r="AB31" s="308"/>
      <c r="AC31" s="308"/>
      <c r="AD31" s="308"/>
      <c r="AE31" s="308"/>
      <c r="AF31" s="42"/>
      <c r="AG31" s="42"/>
      <c r="AH31" s="42"/>
      <c r="AI31" s="42"/>
      <c r="AJ31" s="42"/>
      <c r="AK31" s="307">
        <v>0</v>
      </c>
      <c r="AL31" s="308"/>
      <c r="AM31" s="308"/>
      <c r="AN31" s="308"/>
      <c r="AO31" s="308"/>
      <c r="AP31" s="42"/>
      <c r="AQ31" s="42"/>
      <c r="AR31" s="43"/>
      <c r="BE31" s="297"/>
    </row>
    <row r="32" spans="1:71" s="3" customFormat="1" ht="14.45" hidden="1" customHeight="1" x14ac:dyDescent="0.2">
      <c r="B32" s="41"/>
      <c r="C32" s="42"/>
      <c r="D32" s="42"/>
      <c r="E32" s="42"/>
      <c r="F32" s="30" t="s">
        <v>49</v>
      </c>
      <c r="G32" s="42"/>
      <c r="H32" s="42"/>
      <c r="I32" s="42"/>
      <c r="J32" s="42"/>
      <c r="K32" s="42"/>
      <c r="L32" s="309">
        <v>0.15</v>
      </c>
      <c r="M32" s="308"/>
      <c r="N32" s="308"/>
      <c r="O32" s="308"/>
      <c r="P32" s="308"/>
      <c r="Q32" s="42"/>
      <c r="R32" s="42"/>
      <c r="S32" s="42"/>
      <c r="T32" s="42"/>
      <c r="U32" s="42"/>
      <c r="V32" s="42"/>
      <c r="W32" s="307">
        <f>ROUND(BC54, 2)</f>
        <v>0</v>
      </c>
      <c r="X32" s="308"/>
      <c r="Y32" s="308"/>
      <c r="Z32" s="308"/>
      <c r="AA32" s="308"/>
      <c r="AB32" s="308"/>
      <c r="AC32" s="308"/>
      <c r="AD32" s="308"/>
      <c r="AE32" s="308"/>
      <c r="AF32" s="42"/>
      <c r="AG32" s="42"/>
      <c r="AH32" s="42"/>
      <c r="AI32" s="42"/>
      <c r="AJ32" s="42"/>
      <c r="AK32" s="307">
        <v>0</v>
      </c>
      <c r="AL32" s="308"/>
      <c r="AM32" s="308"/>
      <c r="AN32" s="308"/>
      <c r="AO32" s="308"/>
      <c r="AP32" s="42"/>
      <c r="AQ32" s="42"/>
      <c r="AR32" s="43"/>
      <c r="BE32" s="297"/>
    </row>
    <row r="33" spans="1:57" s="3" customFormat="1" ht="14.45" hidden="1" customHeight="1" x14ac:dyDescent="0.2">
      <c r="B33" s="41"/>
      <c r="C33" s="42"/>
      <c r="D33" s="42"/>
      <c r="E33" s="42"/>
      <c r="F33" s="30" t="s">
        <v>50</v>
      </c>
      <c r="G33" s="42"/>
      <c r="H33" s="42"/>
      <c r="I33" s="42"/>
      <c r="J33" s="42"/>
      <c r="K33" s="42"/>
      <c r="L33" s="309">
        <v>0</v>
      </c>
      <c r="M33" s="308"/>
      <c r="N33" s="308"/>
      <c r="O33" s="308"/>
      <c r="P33" s="308"/>
      <c r="Q33" s="42"/>
      <c r="R33" s="42"/>
      <c r="S33" s="42"/>
      <c r="T33" s="42"/>
      <c r="U33" s="42"/>
      <c r="V33" s="42"/>
      <c r="W33" s="307">
        <f>ROUND(BD54, 2)</f>
        <v>0</v>
      </c>
      <c r="X33" s="308"/>
      <c r="Y33" s="308"/>
      <c r="Z33" s="308"/>
      <c r="AA33" s="308"/>
      <c r="AB33" s="308"/>
      <c r="AC33" s="308"/>
      <c r="AD33" s="308"/>
      <c r="AE33" s="308"/>
      <c r="AF33" s="42"/>
      <c r="AG33" s="42"/>
      <c r="AH33" s="42"/>
      <c r="AI33" s="42"/>
      <c r="AJ33" s="42"/>
      <c r="AK33" s="307">
        <v>0</v>
      </c>
      <c r="AL33" s="308"/>
      <c r="AM33" s="308"/>
      <c r="AN33" s="308"/>
      <c r="AO33" s="308"/>
      <c r="AP33" s="42"/>
      <c r="AQ33" s="42"/>
      <c r="AR33" s="43"/>
    </row>
    <row r="34" spans="1:57" s="2" customFormat="1" ht="6.95" customHeight="1" x14ac:dyDescent="0.2">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x14ac:dyDescent="0.2">
      <c r="A35" s="35"/>
      <c r="B35" s="36"/>
      <c r="C35" s="44"/>
      <c r="D35" s="45" t="s">
        <v>51</v>
      </c>
      <c r="E35" s="46"/>
      <c r="F35" s="46"/>
      <c r="G35" s="46"/>
      <c r="H35" s="46"/>
      <c r="I35" s="46"/>
      <c r="J35" s="46"/>
      <c r="K35" s="46"/>
      <c r="L35" s="46"/>
      <c r="M35" s="46"/>
      <c r="N35" s="46"/>
      <c r="O35" s="46"/>
      <c r="P35" s="46"/>
      <c r="Q35" s="46"/>
      <c r="R35" s="46"/>
      <c r="S35" s="46"/>
      <c r="T35" s="47" t="s">
        <v>52</v>
      </c>
      <c r="U35" s="46"/>
      <c r="V35" s="46"/>
      <c r="W35" s="46"/>
      <c r="X35" s="313" t="s">
        <v>53</v>
      </c>
      <c r="Y35" s="311"/>
      <c r="Z35" s="311"/>
      <c r="AA35" s="311"/>
      <c r="AB35" s="311"/>
      <c r="AC35" s="46"/>
      <c r="AD35" s="46"/>
      <c r="AE35" s="46"/>
      <c r="AF35" s="46"/>
      <c r="AG35" s="46"/>
      <c r="AH35" s="46"/>
      <c r="AI35" s="46"/>
      <c r="AJ35" s="46"/>
      <c r="AK35" s="310">
        <f>SUM(AK26:AK33)</f>
        <v>0</v>
      </c>
      <c r="AL35" s="311"/>
      <c r="AM35" s="311"/>
      <c r="AN35" s="311"/>
      <c r="AO35" s="312"/>
      <c r="AP35" s="44"/>
      <c r="AQ35" s="44"/>
      <c r="AR35" s="40"/>
      <c r="BE35" s="35"/>
    </row>
    <row r="36" spans="1:57" s="2" customFormat="1" ht="6.95" customHeight="1" x14ac:dyDescent="0.2">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x14ac:dyDescent="0.2">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x14ac:dyDescent="0.2">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x14ac:dyDescent="0.2">
      <c r="A42" s="35"/>
      <c r="B42" s="36"/>
      <c r="C42" s="24" t="s">
        <v>54</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x14ac:dyDescent="0.2">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x14ac:dyDescent="0.2">
      <c r="B44" s="52"/>
      <c r="C44" s="30" t="s">
        <v>13</v>
      </c>
      <c r="D44" s="53"/>
      <c r="E44" s="53"/>
      <c r="F44" s="53"/>
      <c r="G44" s="53"/>
      <c r="H44" s="53"/>
      <c r="I44" s="53"/>
      <c r="J44" s="53"/>
      <c r="K44" s="53"/>
      <c r="L44" s="53" t="str">
        <f>K5</f>
        <v>J005-15</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x14ac:dyDescent="0.2">
      <c r="B45" s="55"/>
      <c r="C45" s="56" t="s">
        <v>16</v>
      </c>
      <c r="D45" s="57"/>
      <c r="E45" s="57"/>
      <c r="F45" s="57"/>
      <c r="G45" s="57"/>
      <c r="H45" s="57"/>
      <c r="I45" s="57"/>
      <c r="J45" s="57"/>
      <c r="K45" s="57"/>
      <c r="L45" s="271" t="str">
        <f>K6</f>
        <v>Oprava mostu v km 4,258 tratě Rohatec - Sudoměřice nad Moravou</v>
      </c>
      <c r="M45" s="272"/>
      <c r="N45" s="272"/>
      <c r="O45" s="272"/>
      <c r="P45" s="272"/>
      <c r="Q45" s="272"/>
      <c r="R45" s="272"/>
      <c r="S45" s="272"/>
      <c r="T45" s="272"/>
      <c r="U45" s="272"/>
      <c r="V45" s="272"/>
      <c r="W45" s="272"/>
      <c r="X45" s="272"/>
      <c r="Y45" s="272"/>
      <c r="Z45" s="272"/>
      <c r="AA45" s="272"/>
      <c r="AB45" s="272"/>
      <c r="AC45" s="272"/>
      <c r="AD45" s="272"/>
      <c r="AE45" s="272"/>
      <c r="AF45" s="272"/>
      <c r="AG45" s="272"/>
      <c r="AH45" s="272"/>
      <c r="AI45" s="272"/>
      <c r="AJ45" s="272"/>
      <c r="AK45" s="272"/>
      <c r="AL45" s="272"/>
      <c r="AM45" s="272"/>
      <c r="AN45" s="272"/>
      <c r="AO45" s="272"/>
      <c r="AP45" s="57"/>
      <c r="AQ45" s="57"/>
      <c r="AR45" s="58"/>
    </row>
    <row r="46" spans="1:57" s="2" customFormat="1" ht="6.95" customHeight="1" x14ac:dyDescent="0.2">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x14ac:dyDescent="0.2">
      <c r="A47" s="35"/>
      <c r="B47" s="36"/>
      <c r="C47" s="30" t="s">
        <v>21</v>
      </c>
      <c r="D47" s="37"/>
      <c r="E47" s="37"/>
      <c r="F47" s="37"/>
      <c r="G47" s="37"/>
      <c r="H47" s="37"/>
      <c r="I47" s="37"/>
      <c r="J47" s="37"/>
      <c r="K47" s="37"/>
      <c r="L47" s="59" t="str">
        <f>IF(K8="","",K8)</f>
        <v>Sudoměřice</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273" t="str">
        <f>IF(AN8= "","",AN8)</f>
        <v>10. 6. 2020</v>
      </c>
      <c r="AN47" s="273"/>
      <c r="AO47" s="37"/>
      <c r="AP47" s="37"/>
      <c r="AQ47" s="37"/>
      <c r="AR47" s="40"/>
      <c r="BE47" s="35"/>
    </row>
    <row r="48" spans="1:57" s="2" customFormat="1" ht="6.95" customHeight="1" x14ac:dyDescent="0.2">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25.7" customHeight="1" x14ac:dyDescent="0.2">
      <c r="A49" s="35"/>
      <c r="B49" s="36"/>
      <c r="C49" s="30" t="s">
        <v>25</v>
      </c>
      <c r="D49" s="37"/>
      <c r="E49" s="37"/>
      <c r="F49" s="37"/>
      <c r="G49" s="37"/>
      <c r="H49" s="37"/>
      <c r="I49" s="37"/>
      <c r="J49" s="37"/>
      <c r="K49" s="37"/>
      <c r="L49" s="53" t="str">
        <f>IF(E11= "","",E11)</f>
        <v>Správa železnic, s. o.</v>
      </c>
      <c r="M49" s="37"/>
      <c r="N49" s="37"/>
      <c r="O49" s="37"/>
      <c r="P49" s="37"/>
      <c r="Q49" s="37"/>
      <c r="R49" s="37"/>
      <c r="S49" s="37"/>
      <c r="T49" s="37"/>
      <c r="U49" s="37"/>
      <c r="V49" s="37"/>
      <c r="W49" s="37"/>
      <c r="X49" s="37"/>
      <c r="Y49" s="37"/>
      <c r="Z49" s="37"/>
      <c r="AA49" s="37"/>
      <c r="AB49" s="37"/>
      <c r="AC49" s="37"/>
      <c r="AD49" s="37"/>
      <c r="AE49" s="37"/>
      <c r="AF49" s="37"/>
      <c r="AG49" s="37"/>
      <c r="AH49" s="37"/>
      <c r="AI49" s="30" t="s">
        <v>33</v>
      </c>
      <c r="AJ49" s="37"/>
      <c r="AK49" s="37"/>
      <c r="AL49" s="37"/>
      <c r="AM49" s="274" t="str">
        <f>IF(E17="","",E17)</f>
        <v>F-PROJEKT-DOPRAVNÍ STAVBY s. r. o.</v>
      </c>
      <c r="AN49" s="275"/>
      <c r="AO49" s="275"/>
      <c r="AP49" s="275"/>
      <c r="AQ49" s="37"/>
      <c r="AR49" s="40"/>
      <c r="AS49" s="276" t="s">
        <v>55</v>
      </c>
      <c r="AT49" s="277"/>
      <c r="AU49" s="61"/>
      <c r="AV49" s="61"/>
      <c r="AW49" s="61"/>
      <c r="AX49" s="61"/>
      <c r="AY49" s="61"/>
      <c r="AZ49" s="61"/>
      <c r="BA49" s="61"/>
      <c r="BB49" s="61"/>
      <c r="BC49" s="61"/>
      <c r="BD49" s="62"/>
      <c r="BE49" s="35"/>
    </row>
    <row r="50" spans="1:91" s="2" customFormat="1" ht="25.7" customHeight="1" x14ac:dyDescent="0.2">
      <c r="A50" s="35"/>
      <c r="B50" s="36"/>
      <c r="C50" s="30" t="s">
        <v>31</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38</v>
      </c>
      <c r="AJ50" s="37"/>
      <c r="AK50" s="37"/>
      <c r="AL50" s="37"/>
      <c r="AM50" s="274" t="str">
        <f>IF(E20="","",E20)</f>
        <v>F-PROJEKT-DOPRAVNÍ STAVBY s. r. o.</v>
      </c>
      <c r="AN50" s="275"/>
      <c r="AO50" s="275"/>
      <c r="AP50" s="275"/>
      <c r="AQ50" s="37"/>
      <c r="AR50" s="40"/>
      <c r="AS50" s="278"/>
      <c r="AT50" s="279"/>
      <c r="AU50" s="63"/>
      <c r="AV50" s="63"/>
      <c r="AW50" s="63"/>
      <c r="AX50" s="63"/>
      <c r="AY50" s="63"/>
      <c r="AZ50" s="63"/>
      <c r="BA50" s="63"/>
      <c r="BB50" s="63"/>
      <c r="BC50" s="63"/>
      <c r="BD50" s="64"/>
      <c r="BE50" s="35"/>
    </row>
    <row r="51" spans="1:91" s="2" customFormat="1" ht="10.9" customHeight="1" x14ac:dyDescent="0.2">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280"/>
      <c r="AT51" s="281"/>
      <c r="AU51" s="65"/>
      <c r="AV51" s="65"/>
      <c r="AW51" s="65"/>
      <c r="AX51" s="65"/>
      <c r="AY51" s="65"/>
      <c r="AZ51" s="65"/>
      <c r="BA51" s="65"/>
      <c r="BB51" s="65"/>
      <c r="BC51" s="65"/>
      <c r="BD51" s="66"/>
      <c r="BE51" s="35"/>
    </row>
    <row r="52" spans="1:91" s="2" customFormat="1" ht="29.25" customHeight="1" x14ac:dyDescent="0.2">
      <c r="A52" s="35"/>
      <c r="B52" s="36"/>
      <c r="C52" s="282" t="s">
        <v>56</v>
      </c>
      <c r="D52" s="283"/>
      <c r="E52" s="283"/>
      <c r="F52" s="283"/>
      <c r="G52" s="283"/>
      <c r="H52" s="67"/>
      <c r="I52" s="285" t="s">
        <v>57</v>
      </c>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4" t="s">
        <v>58</v>
      </c>
      <c r="AH52" s="283"/>
      <c r="AI52" s="283"/>
      <c r="AJ52" s="283"/>
      <c r="AK52" s="283"/>
      <c r="AL52" s="283"/>
      <c r="AM52" s="283"/>
      <c r="AN52" s="285" t="s">
        <v>59</v>
      </c>
      <c r="AO52" s="283"/>
      <c r="AP52" s="283"/>
      <c r="AQ52" s="68" t="s">
        <v>60</v>
      </c>
      <c r="AR52" s="40"/>
      <c r="AS52" s="69" t="s">
        <v>61</v>
      </c>
      <c r="AT52" s="70" t="s">
        <v>62</v>
      </c>
      <c r="AU52" s="70" t="s">
        <v>63</v>
      </c>
      <c r="AV52" s="70" t="s">
        <v>64</v>
      </c>
      <c r="AW52" s="70" t="s">
        <v>65</v>
      </c>
      <c r="AX52" s="70" t="s">
        <v>66</v>
      </c>
      <c r="AY52" s="70" t="s">
        <v>67</v>
      </c>
      <c r="AZ52" s="70" t="s">
        <v>68</v>
      </c>
      <c r="BA52" s="70" t="s">
        <v>69</v>
      </c>
      <c r="BB52" s="70" t="s">
        <v>70</v>
      </c>
      <c r="BC52" s="70" t="s">
        <v>71</v>
      </c>
      <c r="BD52" s="71" t="s">
        <v>72</v>
      </c>
      <c r="BE52" s="35"/>
    </row>
    <row r="53" spans="1:91" s="2" customFormat="1" ht="10.9" customHeight="1" x14ac:dyDescent="0.2">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x14ac:dyDescent="0.2">
      <c r="B54" s="75"/>
      <c r="C54" s="76" t="s">
        <v>73</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293">
        <f>ROUND(AG55+AG57+AG59+AG61,2)</f>
        <v>0</v>
      </c>
      <c r="AH54" s="293"/>
      <c r="AI54" s="293"/>
      <c r="AJ54" s="293"/>
      <c r="AK54" s="293"/>
      <c r="AL54" s="293"/>
      <c r="AM54" s="293"/>
      <c r="AN54" s="294">
        <f t="shared" ref="AN54:AN62" si="0">SUM(AG54,AT54)</f>
        <v>0</v>
      </c>
      <c r="AO54" s="294"/>
      <c r="AP54" s="294"/>
      <c r="AQ54" s="79" t="s">
        <v>19</v>
      </c>
      <c r="AR54" s="80"/>
      <c r="AS54" s="81">
        <f>ROUND(AS55+AS57+AS59+AS61,2)</f>
        <v>0</v>
      </c>
      <c r="AT54" s="82">
        <f t="shared" ref="AT54:AT62" si="1">ROUND(SUM(AV54:AW54),2)</f>
        <v>0</v>
      </c>
      <c r="AU54" s="83">
        <f>ROUND(AU55+AU57+AU59+AU61,5)</f>
        <v>0</v>
      </c>
      <c r="AV54" s="82">
        <f>ROUND(AZ54*L29,2)</f>
        <v>0</v>
      </c>
      <c r="AW54" s="82">
        <f>ROUND(BA54*L30,2)</f>
        <v>0</v>
      </c>
      <c r="AX54" s="82">
        <f>ROUND(BB54*L29,2)</f>
        <v>0</v>
      </c>
      <c r="AY54" s="82">
        <f>ROUND(BC54*L30,2)</f>
        <v>0</v>
      </c>
      <c r="AZ54" s="82">
        <f>ROUND(AZ55+AZ57+AZ59+AZ61,2)</f>
        <v>0</v>
      </c>
      <c r="BA54" s="82">
        <f>ROUND(BA55+BA57+BA59+BA61,2)</f>
        <v>0</v>
      </c>
      <c r="BB54" s="82">
        <f>ROUND(BB55+BB57+BB59+BB61,2)</f>
        <v>0</v>
      </c>
      <c r="BC54" s="82">
        <f>ROUND(BC55+BC57+BC59+BC61,2)</f>
        <v>0</v>
      </c>
      <c r="BD54" s="84">
        <f>ROUND(BD55+BD57+BD59+BD61,2)</f>
        <v>0</v>
      </c>
      <c r="BS54" s="85" t="s">
        <v>74</v>
      </c>
      <c r="BT54" s="85" t="s">
        <v>75</v>
      </c>
      <c r="BU54" s="86" t="s">
        <v>76</v>
      </c>
      <c r="BV54" s="85" t="s">
        <v>77</v>
      </c>
      <c r="BW54" s="85" t="s">
        <v>5</v>
      </c>
      <c r="BX54" s="85" t="s">
        <v>78</v>
      </c>
      <c r="CL54" s="85" t="s">
        <v>19</v>
      </c>
    </row>
    <row r="55" spans="1:91" s="7" customFormat="1" ht="37.5" customHeight="1" x14ac:dyDescent="0.2">
      <c r="B55" s="87"/>
      <c r="C55" s="88"/>
      <c r="D55" s="288" t="s">
        <v>79</v>
      </c>
      <c r="E55" s="288"/>
      <c r="F55" s="288"/>
      <c r="G55" s="288"/>
      <c r="H55" s="288"/>
      <c r="I55" s="89"/>
      <c r="J55" s="288" t="s">
        <v>80</v>
      </c>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9">
        <f>ROUND(AG56,2)</f>
        <v>0</v>
      </c>
      <c r="AH55" s="287"/>
      <c r="AI55" s="287"/>
      <c r="AJ55" s="287"/>
      <c r="AK55" s="287"/>
      <c r="AL55" s="287"/>
      <c r="AM55" s="287"/>
      <c r="AN55" s="286">
        <f t="shared" si="0"/>
        <v>0</v>
      </c>
      <c r="AO55" s="287"/>
      <c r="AP55" s="287"/>
      <c r="AQ55" s="90" t="s">
        <v>81</v>
      </c>
      <c r="AR55" s="91"/>
      <c r="AS55" s="92">
        <f>ROUND(AS56,2)</f>
        <v>0</v>
      </c>
      <c r="AT55" s="93">
        <f t="shared" si="1"/>
        <v>0</v>
      </c>
      <c r="AU55" s="94">
        <f>ROUND(AU56,5)</f>
        <v>0</v>
      </c>
      <c r="AV55" s="93">
        <f>ROUND(AZ55*L29,2)</f>
        <v>0</v>
      </c>
      <c r="AW55" s="93">
        <f>ROUND(BA55*L30,2)</f>
        <v>0</v>
      </c>
      <c r="AX55" s="93">
        <f>ROUND(BB55*L29,2)</f>
        <v>0</v>
      </c>
      <c r="AY55" s="93">
        <f>ROUND(BC55*L30,2)</f>
        <v>0</v>
      </c>
      <c r="AZ55" s="93">
        <f>ROUND(AZ56,2)</f>
        <v>0</v>
      </c>
      <c r="BA55" s="93">
        <f>ROUND(BA56,2)</f>
        <v>0</v>
      </c>
      <c r="BB55" s="93">
        <f>ROUND(BB56,2)</f>
        <v>0</v>
      </c>
      <c r="BC55" s="93">
        <f>ROUND(BC56,2)</f>
        <v>0</v>
      </c>
      <c r="BD55" s="95">
        <f>ROUND(BD56,2)</f>
        <v>0</v>
      </c>
      <c r="BS55" s="96" t="s">
        <v>74</v>
      </c>
      <c r="BT55" s="96" t="s">
        <v>82</v>
      </c>
      <c r="BU55" s="96" t="s">
        <v>76</v>
      </c>
      <c r="BV55" s="96" t="s">
        <v>77</v>
      </c>
      <c r="BW55" s="96" t="s">
        <v>83</v>
      </c>
      <c r="BX55" s="96" t="s">
        <v>5</v>
      </c>
      <c r="CL55" s="96" t="s">
        <v>19</v>
      </c>
      <c r="CM55" s="96" t="s">
        <v>84</v>
      </c>
    </row>
    <row r="56" spans="1:91" s="4" customFormat="1" ht="35.25" customHeight="1" x14ac:dyDescent="0.2">
      <c r="A56" s="97" t="s">
        <v>85</v>
      </c>
      <c r="B56" s="52"/>
      <c r="C56" s="98"/>
      <c r="D56" s="98"/>
      <c r="E56" s="290" t="s">
        <v>79</v>
      </c>
      <c r="F56" s="290"/>
      <c r="G56" s="290"/>
      <c r="H56" s="290"/>
      <c r="I56" s="290"/>
      <c r="J56" s="98"/>
      <c r="K56" s="290" t="s">
        <v>80</v>
      </c>
      <c r="L56" s="290"/>
      <c r="M56" s="290"/>
      <c r="N56" s="290"/>
      <c r="O56" s="290"/>
      <c r="P56" s="290"/>
      <c r="Q56" s="290"/>
      <c r="R56" s="290"/>
      <c r="S56" s="290"/>
      <c r="T56" s="290"/>
      <c r="U56" s="290"/>
      <c r="V56" s="290"/>
      <c r="W56" s="290"/>
      <c r="X56" s="290"/>
      <c r="Y56" s="290"/>
      <c r="Z56" s="290"/>
      <c r="AA56" s="290"/>
      <c r="AB56" s="290"/>
      <c r="AC56" s="290"/>
      <c r="AD56" s="290"/>
      <c r="AE56" s="290"/>
      <c r="AF56" s="290"/>
      <c r="AG56" s="291">
        <f>'SO 2411-17-15 - Železničn...'!J32</f>
        <v>0</v>
      </c>
      <c r="AH56" s="292"/>
      <c r="AI56" s="292"/>
      <c r="AJ56" s="292"/>
      <c r="AK56" s="292"/>
      <c r="AL56" s="292"/>
      <c r="AM56" s="292"/>
      <c r="AN56" s="291">
        <f t="shared" si="0"/>
        <v>0</v>
      </c>
      <c r="AO56" s="292"/>
      <c r="AP56" s="292"/>
      <c r="AQ56" s="99" t="s">
        <v>86</v>
      </c>
      <c r="AR56" s="54"/>
      <c r="AS56" s="100">
        <v>0</v>
      </c>
      <c r="AT56" s="101">
        <f t="shared" si="1"/>
        <v>0</v>
      </c>
      <c r="AU56" s="102">
        <f>'SO 2411-17-15 - Železničn...'!P89</f>
        <v>0</v>
      </c>
      <c r="AV56" s="101">
        <f>'SO 2411-17-15 - Železničn...'!J35</f>
        <v>0</v>
      </c>
      <c r="AW56" s="101">
        <f>'SO 2411-17-15 - Železničn...'!J36</f>
        <v>0</v>
      </c>
      <c r="AX56" s="101">
        <f>'SO 2411-17-15 - Železničn...'!J37</f>
        <v>0</v>
      </c>
      <c r="AY56" s="101">
        <f>'SO 2411-17-15 - Železničn...'!J38</f>
        <v>0</v>
      </c>
      <c r="AZ56" s="101">
        <f>'SO 2411-17-15 - Železničn...'!F35</f>
        <v>0</v>
      </c>
      <c r="BA56" s="101">
        <f>'SO 2411-17-15 - Železničn...'!F36</f>
        <v>0</v>
      </c>
      <c r="BB56" s="101">
        <f>'SO 2411-17-15 - Železničn...'!F37</f>
        <v>0</v>
      </c>
      <c r="BC56" s="101">
        <f>'SO 2411-17-15 - Železničn...'!F38</f>
        <v>0</v>
      </c>
      <c r="BD56" s="103">
        <f>'SO 2411-17-15 - Železničn...'!F39</f>
        <v>0</v>
      </c>
      <c r="BT56" s="104" t="s">
        <v>84</v>
      </c>
      <c r="BV56" s="104" t="s">
        <v>77</v>
      </c>
      <c r="BW56" s="104" t="s">
        <v>87</v>
      </c>
      <c r="BX56" s="104" t="s">
        <v>83</v>
      </c>
      <c r="CL56" s="104" t="s">
        <v>19</v>
      </c>
    </row>
    <row r="57" spans="1:91" s="7" customFormat="1" ht="16.5" customHeight="1" x14ac:dyDescent="0.2">
      <c r="B57" s="87"/>
      <c r="C57" s="88"/>
      <c r="D57" s="288" t="s">
        <v>88</v>
      </c>
      <c r="E57" s="288"/>
      <c r="F57" s="288"/>
      <c r="G57" s="288"/>
      <c r="H57" s="288"/>
      <c r="I57" s="89"/>
      <c r="J57" s="288" t="s">
        <v>89</v>
      </c>
      <c r="K57" s="288"/>
      <c r="L57" s="288"/>
      <c r="M57" s="288"/>
      <c r="N57" s="288"/>
      <c r="O57" s="288"/>
      <c r="P57" s="288"/>
      <c r="Q57" s="288"/>
      <c r="R57" s="288"/>
      <c r="S57" s="288"/>
      <c r="T57" s="288"/>
      <c r="U57" s="288"/>
      <c r="V57" s="288"/>
      <c r="W57" s="288"/>
      <c r="X57" s="288"/>
      <c r="Y57" s="288"/>
      <c r="Z57" s="288"/>
      <c r="AA57" s="288"/>
      <c r="AB57" s="288"/>
      <c r="AC57" s="288"/>
      <c r="AD57" s="288"/>
      <c r="AE57" s="288"/>
      <c r="AF57" s="288"/>
      <c r="AG57" s="289">
        <f>ROUND(AG58,2)</f>
        <v>0</v>
      </c>
      <c r="AH57" s="287"/>
      <c r="AI57" s="287"/>
      <c r="AJ57" s="287"/>
      <c r="AK57" s="287"/>
      <c r="AL57" s="287"/>
      <c r="AM57" s="287"/>
      <c r="AN57" s="286">
        <f t="shared" si="0"/>
        <v>0</v>
      </c>
      <c r="AO57" s="287"/>
      <c r="AP57" s="287"/>
      <c r="AQ57" s="90" t="s">
        <v>81</v>
      </c>
      <c r="AR57" s="91"/>
      <c r="AS57" s="92">
        <f>ROUND(AS58,2)</f>
        <v>0</v>
      </c>
      <c r="AT57" s="93">
        <f t="shared" si="1"/>
        <v>0</v>
      </c>
      <c r="AU57" s="94">
        <f>ROUND(AU58,5)</f>
        <v>0</v>
      </c>
      <c r="AV57" s="93">
        <f>ROUND(AZ57*L29,2)</f>
        <v>0</v>
      </c>
      <c r="AW57" s="93">
        <f>ROUND(BA57*L30,2)</f>
        <v>0</v>
      </c>
      <c r="AX57" s="93">
        <f>ROUND(BB57*L29,2)</f>
        <v>0</v>
      </c>
      <c r="AY57" s="93">
        <f>ROUND(BC57*L30,2)</f>
        <v>0</v>
      </c>
      <c r="AZ57" s="93">
        <f>ROUND(AZ58,2)</f>
        <v>0</v>
      </c>
      <c r="BA57" s="93">
        <f>ROUND(BA58,2)</f>
        <v>0</v>
      </c>
      <c r="BB57" s="93">
        <f>ROUND(BB58,2)</f>
        <v>0</v>
      </c>
      <c r="BC57" s="93">
        <f>ROUND(BC58,2)</f>
        <v>0</v>
      </c>
      <c r="BD57" s="95">
        <f>ROUND(BD58,2)</f>
        <v>0</v>
      </c>
      <c r="BS57" s="96" t="s">
        <v>74</v>
      </c>
      <c r="BT57" s="96" t="s">
        <v>82</v>
      </c>
      <c r="BU57" s="96" t="s">
        <v>76</v>
      </c>
      <c r="BV57" s="96" t="s">
        <v>77</v>
      </c>
      <c r="BW57" s="96" t="s">
        <v>90</v>
      </c>
      <c r="BX57" s="96" t="s">
        <v>5</v>
      </c>
      <c r="CL57" s="96" t="s">
        <v>19</v>
      </c>
      <c r="CM57" s="96" t="s">
        <v>84</v>
      </c>
    </row>
    <row r="58" spans="1:91" s="4" customFormat="1" ht="16.5" customHeight="1" x14ac:dyDescent="0.2">
      <c r="A58" s="97" t="s">
        <v>85</v>
      </c>
      <c r="B58" s="52"/>
      <c r="C58" s="98"/>
      <c r="D58" s="98"/>
      <c r="E58" s="290" t="s">
        <v>88</v>
      </c>
      <c r="F58" s="290"/>
      <c r="G58" s="290"/>
      <c r="H58" s="290"/>
      <c r="I58" s="290"/>
      <c r="J58" s="98"/>
      <c r="K58" s="290" t="s">
        <v>89</v>
      </c>
      <c r="L58" s="290"/>
      <c r="M58" s="290"/>
      <c r="N58" s="290"/>
      <c r="O58" s="290"/>
      <c r="P58" s="290"/>
      <c r="Q58" s="290"/>
      <c r="R58" s="290"/>
      <c r="S58" s="290"/>
      <c r="T58" s="290"/>
      <c r="U58" s="290"/>
      <c r="V58" s="290"/>
      <c r="W58" s="290"/>
      <c r="X58" s="290"/>
      <c r="Y58" s="290"/>
      <c r="Z58" s="290"/>
      <c r="AA58" s="290"/>
      <c r="AB58" s="290"/>
      <c r="AC58" s="290"/>
      <c r="AD58" s="290"/>
      <c r="AE58" s="290"/>
      <c r="AF58" s="290"/>
      <c r="AG58" s="291">
        <f>'VON - Vedlejší a ostatní ...'!J32</f>
        <v>0</v>
      </c>
      <c r="AH58" s="292"/>
      <c r="AI58" s="292"/>
      <c r="AJ58" s="292"/>
      <c r="AK58" s="292"/>
      <c r="AL58" s="292"/>
      <c r="AM58" s="292"/>
      <c r="AN58" s="291">
        <f t="shared" si="0"/>
        <v>0</v>
      </c>
      <c r="AO58" s="292"/>
      <c r="AP58" s="292"/>
      <c r="AQ58" s="99" t="s">
        <v>86</v>
      </c>
      <c r="AR58" s="54"/>
      <c r="AS58" s="100">
        <v>0</v>
      </c>
      <c r="AT58" s="101">
        <f t="shared" si="1"/>
        <v>0</v>
      </c>
      <c r="AU58" s="102">
        <f>'VON - Vedlejší a ostatní ...'!P86</f>
        <v>0</v>
      </c>
      <c r="AV58" s="101">
        <f>'VON - Vedlejší a ostatní ...'!J35</f>
        <v>0</v>
      </c>
      <c r="AW58" s="101">
        <f>'VON - Vedlejší a ostatní ...'!J36</f>
        <v>0</v>
      </c>
      <c r="AX58" s="101">
        <f>'VON - Vedlejší a ostatní ...'!J37</f>
        <v>0</v>
      </c>
      <c r="AY58" s="101">
        <f>'VON - Vedlejší a ostatní ...'!J38</f>
        <v>0</v>
      </c>
      <c r="AZ58" s="101">
        <f>'VON - Vedlejší a ostatní ...'!F35</f>
        <v>0</v>
      </c>
      <c r="BA58" s="101">
        <f>'VON - Vedlejší a ostatní ...'!F36</f>
        <v>0</v>
      </c>
      <c r="BB58" s="101">
        <f>'VON - Vedlejší a ostatní ...'!F37</f>
        <v>0</v>
      </c>
      <c r="BC58" s="101">
        <f>'VON - Vedlejší a ostatní ...'!F38</f>
        <v>0</v>
      </c>
      <c r="BD58" s="103">
        <f>'VON - Vedlejší a ostatní ...'!F39</f>
        <v>0</v>
      </c>
      <c r="BT58" s="104" t="s">
        <v>84</v>
      </c>
      <c r="BV58" s="104" t="s">
        <v>77</v>
      </c>
      <c r="BW58" s="104" t="s">
        <v>91</v>
      </c>
      <c r="BX58" s="104" t="s">
        <v>90</v>
      </c>
      <c r="CL58" s="104" t="s">
        <v>19</v>
      </c>
    </row>
    <row r="59" spans="1:91" s="7" customFormat="1" ht="37.5" customHeight="1" x14ac:dyDescent="0.2">
      <c r="B59" s="87"/>
      <c r="C59" s="88"/>
      <c r="D59" s="288" t="s">
        <v>92</v>
      </c>
      <c r="E59" s="288"/>
      <c r="F59" s="288"/>
      <c r="G59" s="288"/>
      <c r="H59" s="288"/>
      <c r="I59" s="89"/>
      <c r="J59" s="288" t="s">
        <v>93</v>
      </c>
      <c r="K59" s="288"/>
      <c r="L59" s="288"/>
      <c r="M59" s="288"/>
      <c r="N59" s="288"/>
      <c r="O59" s="288"/>
      <c r="P59" s="288"/>
      <c r="Q59" s="288"/>
      <c r="R59" s="288"/>
      <c r="S59" s="288"/>
      <c r="T59" s="288"/>
      <c r="U59" s="288"/>
      <c r="V59" s="288"/>
      <c r="W59" s="288"/>
      <c r="X59" s="288"/>
      <c r="Y59" s="288"/>
      <c r="Z59" s="288"/>
      <c r="AA59" s="288"/>
      <c r="AB59" s="288"/>
      <c r="AC59" s="288"/>
      <c r="AD59" s="288"/>
      <c r="AE59" s="288"/>
      <c r="AF59" s="288"/>
      <c r="AG59" s="289">
        <f>ROUND(AG60,2)</f>
        <v>0</v>
      </c>
      <c r="AH59" s="287"/>
      <c r="AI59" s="287"/>
      <c r="AJ59" s="287"/>
      <c r="AK59" s="287"/>
      <c r="AL59" s="287"/>
      <c r="AM59" s="287"/>
      <c r="AN59" s="286">
        <f t="shared" si="0"/>
        <v>0</v>
      </c>
      <c r="AO59" s="287"/>
      <c r="AP59" s="287"/>
      <c r="AQ59" s="90" t="s">
        <v>81</v>
      </c>
      <c r="AR59" s="91"/>
      <c r="AS59" s="92">
        <f>ROUND(AS60,2)</f>
        <v>0</v>
      </c>
      <c r="AT59" s="93">
        <f t="shared" si="1"/>
        <v>0</v>
      </c>
      <c r="AU59" s="94">
        <f>ROUND(AU60,5)</f>
        <v>0</v>
      </c>
      <c r="AV59" s="93">
        <f>ROUND(AZ59*L29,2)</f>
        <v>0</v>
      </c>
      <c r="AW59" s="93">
        <f>ROUND(BA59*L30,2)</f>
        <v>0</v>
      </c>
      <c r="AX59" s="93">
        <f>ROUND(BB59*L29,2)</f>
        <v>0</v>
      </c>
      <c r="AY59" s="93">
        <f>ROUND(BC59*L30,2)</f>
        <v>0</v>
      </c>
      <c r="AZ59" s="93">
        <f>ROUND(AZ60,2)</f>
        <v>0</v>
      </c>
      <c r="BA59" s="93">
        <f>ROUND(BA60,2)</f>
        <v>0</v>
      </c>
      <c r="BB59" s="93">
        <f>ROUND(BB60,2)</f>
        <v>0</v>
      </c>
      <c r="BC59" s="93">
        <f>ROUND(BC60,2)</f>
        <v>0</v>
      </c>
      <c r="BD59" s="95">
        <f>ROUND(BD60,2)</f>
        <v>0</v>
      </c>
      <c r="BS59" s="96" t="s">
        <v>74</v>
      </c>
      <c r="BT59" s="96" t="s">
        <v>82</v>
      </c>
      <c r="BU59" s="96" t="s">
        <v>76</v>
      </c>
      <c r="BV59" s="96" t="s">
        <v>77</v>
      </c>
      <c r="BW59" s="96" t="s">
        <v>94</v>
      </c>
      <c r="BX59" s="96" t="s">
        <v>5</v>
      </c>
      <c r="CL59" s="96" t="s">
        <v>19</v>
      </c>
      <c r="CM59" s="96" t="s">
        <v>84</v>
      </c>
    </row>
    <row r="60" spans="1:91" s="4" customFormat="1" ht="35.25" customHeight="1" x14ac:dyDescent="0.2">
      <c r="A60" s="97" t="s">
        <v>85</v>
      </c>
      <c r="B60" s="52"/>
      <c r="C60" s="98"/>
      <c r="D60" s="98"/>
      <c r="E60" s="290" t="s">
        <v>92</v>
      </c>
      <c r="F60" s="290"/>
      <c r="G60" s="290"/>
      <c r="H60" s="290"/>
      <c r="I60" s="290"/>
      <c r="J60" s="98"/>
      <c r="K60" s="290" t="s">
        <v>93</v>
      </c>
      <c r="L60" s="290"/>
      <c r="M60" s="290"/>
      <c r="N60" s="290"/>
      <c r="O60" s="290"/>
      <c r="P60" s="290"/>
      <c r="Q60" s="290"/>
      <c r="R60" s="290"/>
      <c r="S60" s="290"/>
      <c r="T60" s="290"/>
      <c r="U60" s="290"/>
      <c r="V60" s="290"/>
      <c r="W60" s="290"/>
      <c r="X60" s="290"/>
      <c r="Y60" s="290"/>
      <c r="Z60" s="290"/>
      <c r="AA60" s="290"/>
      <c r="AB60" s="290"/>
      <c r="AC60" s="290"/>
      <c r="AD60" s="290"/>
      <c r="AE60" s="290"/>
      <c r="AF60" s="290"/>
      <c r="AG60" s="291">
        <f>'SO 2411-19-15 - Železničn...'!J32</f>
        <v>0</v>
      </c>
      <c r="AH60" s="292"/>
      <c r="AI60" s="292"/>
      <c r="AJ60" s="292"/>
      <c r="AK60" s="292"/>
      <c r="AL60" s="292"/>
      <c r="AM60" s="292"/>
      <c r="AN60" s="291">
        <f t="shared" si="0"/>
        <v>0</v>
      </c>
      <c r="AO60" s="292"/>
      <c r="AP60" s="292"/>
      <c r="AQ60" s="99" t="s">
        <v>86</v>
      </c>
      <c r="AR60" s="54"/>
      <c r="AS60" s="100">
        <v>0</v>
      </c>
      <c r="AT60" s="101">
        <f t="shared" si="1"/>
        <v>0</v>
      </c>
      <c r="AU60" s="102">
        <f>'SO 2411-19-15 - Železničn...'!P96</f>
        <v>0</v>
      </c>
      <c r="AV60" s="101">
        <f>'SO 2411-19-15 - Železničn...'!J35</f>
        <v>0</v>
      </c>
      <c r="AW60" s="101">
        <f>'SO 2411-19-15 - Železničn...'!J36</f>
        <v>0</v>
      </c>
      <c r="AX60" s="101">
        <f>'SO 2411-19-15 - Železničn...'!J37</f>
        <v>0</v>
      </c>
      <c r="AY60" s="101">
        <f>'SO 2411-19-15 - Železničn...'!J38</f>
        <v>0</v>
      </c>
      <c r="AZ60" s="101">
        <f>'SO 2411-19-15 - Železničn...'!F35</f>
        <v>0</v>
      </c>
      <c r="BA60" s="101">
        <f>'SO 2411-19-15 - Železničn...'!F36</f>
        <v>0</v>
      </c>
      <c r="BB60" s="101">
        <f>'SO 2411-19-15 - Železničn...'!F37</f>
        <v>0</v>
      </c>
      <c r="BC60" s="101">
        <f>'SO 2411-19-15 - Železničn...'!F38</f>
        <v>0</v>
      </c>
      <c r="BD60" s="103">
        <f>'SO 2411-19-15 - Železničn...'!F39</f>
        <v>0</v>
      </c>
      <c r="BT60" s="104" t="s">
        <v>84</v>
      </c>
      <c r="BV60" s="104" t="s">
        <v>77</v>
      </c>
      <c r="BW60" s="104" t="s">
        <v>95</v>
      </c>
      <c r="BX60" s="104" t="s">
        <v>94</v>
      </c>
      <c r="CL60" s="104" t="s">
        <v>19</v>
      </c>
    </row>
    <row r="61" spans="1:91" s="7" customFormat="1" ht="16.5" customHeight="1" x14ac:dyDescent="0.2">
      <c r="B61" s="87"/>
      <c r="C61" s="88"/>
      <c r="D61" s="288" t="s">
        <v>96</v>
      </c>
      <c r="E61" s="288"/>
      <c r="F61" s="288"/>
      <c r="G61" s="288"/>
      <c r="H61" s="288"/>
      <c r="I61" s="89"/>
      <c r="J61" s="288" t="s">
        <v>97</v>
      </c>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9">
        <f>ROUND(AG62,2)</f>
        <v>0</v>
      </c>
      <c r="AH61" s="287"/>
      <c r="AI61" s="287"/>
      <c r="AJ61" s="287"/>
      <c r="AK61" s="287"/>
      <c r="AL61" s="287"/>
      <c r="AM61" s="287"/>
      <c r="AN61" s="286">
        <f t="shared" si="0"/>
        <v>0</v>
      </c>
      <c r="AO61" s="287"/>
      <c r="AP61" s="287"/>
      <c r="AQ61" s="90" t="s">
        <v>81</v>
      </c>
      <c r="AR61" s="91"/>
      <c r="AS61" s="92">
        <f>ROUND(AS62,2)</f>
        <v>0</v>
      </c>
      <c r="AT61" s="93">
        <f t="shared" si="1"/>
        <v>0</v>
      </c>
      <c r="AU61" s="94">
        <f>ROUND(AU62,5)</f>
        <v>0</v>
      </c>
      <c r="AV61" s="93">
        <f>ROUND(AZ61*L29,2)</f>
        <v>0</v>
      </c>
      <c r="AW61" s="93">
        <f>ROUND(BA61*L30,2)</f>
        <v>0</v>
      </c>
      <c r="AX61" s="93">
        <f>ROUND(BB61*L29,2)</f>
        <v>0</v>
      </c>
      <c r="AY61" s="93">
        <f>ROUND(BC61*L30,2)</f>
        <v>0</v>
      </c>
      <c r="AZ61" s="93">
        <f>ROUND(AZ62,2)</f>
        <v>0</v>
      </c>
      <c r="BA61" s="93">
        <f>ROUND(BA62,2)</f>
        <v>0</v>
      </c>
      <c r="BB61" s="93">
        <f>ROUND(BB62,2)</f>
        <v>0</v>
      </c>
      <c r="BC61" s="93">
        <f>ROUND(BC62,2)</f>
        <v>0</v>
      </c>
      <c r="BD61" s="95">
        <f>ROUND(BD62,2)</f>
        <v>0</v>
      </c>
      <c r="BS61" s="96" t="s">
        <v>74</v>
      </c>
      <c r="BT61" s="96" t="s">
        <v>82</v>
      </c>
      <c r="BU61" s="96" t="s">
        <v>76</v>
      </c>
      <c r="BV61" s="96" t="s">
        <v>77</v>
      </c>
      <c r="BW61" s="96" t="s">
        <v>98</v>
      </c>
      <c r="BX61" s="96" t="s">
        <v>5</v>
      </c>
      <c r="CL61" s="96" t="s">
        <v>19</v>
      </c>
      <c r="CM61" s="96" t="s">
        <v>84</v>
      </c>
    </row>
    <row r="62" spans="1:91" s="4" customFormat="1" ht="16.5" customHeight="1" x14ac:dyDescent="0.2">
      <c r="A62" s="97" t="s">
        <v>85</v>
      </c>
      <c r="B62" s="52"/>
      <c r="C62" s="98"/>
      <c r="D62" s="98"/>
      <c r="E62" s="290" t="s">
        <v>96</v>
      </c>
      <c r="F62" s="290"/>
      <c r="G62" s="290"/>
      <c r="H62" s="290"/>
      <c r="I62" s="290"/>
      <c r="J62" s="98"/>
      <c r="K62" s="290" t="s">
        <v>97</v>
      </c>
      <c r="L62" s="290"/>
      <c r="M62" s="290"/>
      <c r="N62" s="290"/>
      <c r="O62" s="290"/>
      <c r="P62" s="290"/>
      <c r="Q62" s="290"/>
      <c r="R62" s="290"/>
      <c r="S62" s="290"/>
      <c r="T62" s="290"/>
      <c r="U62" s="290"/>
      <c r="V62" s="290"/>
      <c r="W62" s="290"/>
      <c r="X62" s="290"/>
      <c r="Y62" s="290"/>
      <c r="Z62" s="290"/>
      <c r="AA62" s="290"/>
      <c r="AB62" s="290"/>
      <c r="AC62" s="290"/>
      <c r="AD62" s="290"/>
      <c r="AE62" s="290"/>
      <c r="AF62" s="290"/>
      <c r="AG62" s="291">
        <f>'VRN - Vedlejší rozpočtové...'!J32</f>
        <v>0</v>
      </c>
      <c r="AH62" s="292"/>
      <c r="AI62" s="292"/>
      <c r="AJ62" s="292"/>
      <c r="AK62" s="292"/>
      <c r="AL62" s="292"/>
      <c r="AM62" s="292"/>
      <c r="AN62" s="291">
        <f t="shared" si="0"/>
        <v>0</v>
      </c>
      <c r="AO62" s="292"/>
      <c r="AP62" s="292"/>
      <c r="AQ62" s="99" t="s">
        <v>86</v>
      </c>
      <c r="AR62" s="54"/>
      <c r="AS62" s="105">
        <v>0</v>
      </c>
      <c r="AT62" s="106">
        <f t="shared" si="1"/>
        <v>0</v>
      </c>
      <c r="AU62" s="107">
        <f>'VRN - Vedlejší rozpočtové...'!P89</f>
        <v>0</v>
      </c>
      <c r="AV62" s="106">
        <f>'VRN - Vedlejší rozpočtové...'!J35</f>
        <v>0</v>
      </c>
      <c r="AW62" s="106">
        <f>'VRN - Vedlejší rozpočtové...'!J36</f>
        <v>0</v>
      </c>
      <c r="AX62" s="106">
        <f>'VRN - Vedlejší rozpočtové...'!J37</f>
        <v>0</v>
      </c>
      <c r="AY62" s="106">
        <f>'VRN - Vedlejší rozpočtové...'!J38</f>
        <v>0</v>
      </c>
      <c r="AZ62" s="106">
        <f>'VRN - Vedlejší rozpočtové...'!F35</f>
        <v>0</v>
      </c>
      <c r="BA62" s="106">
        <f>'VRN - Vedlejší rozpočtové...'!F36</f>
        <v>0</v>
      </c>
      <c r="BB62" s="106">
        <f>'VRN - Vedlejší rozpočtové...'!F37</f>
        <v>0</v>
      </c>
      <c r="BC62" s="106">
        <f>'VRN - Vedlejší rozpočtové...'!F38</f>
        <v>0</v>
      </c>
      <c r="BD62" s="108">
        <f>'VRN - Vedlejší rozpočtové...'!F39</f>
        <v>0</v>
      </c>
      <c r="BT62" s="104" t="s">
        <v>84</v>
      </c>
      <c r="BV62" s="104" t="s">
        <v>77</v>
      </c>
      <c r="BW62" s="104" t="s">
        <v>99</v>
      </c>
      <c r="BX62" s="104" t="s">
        <v>98</v>
      </c>
      <c r="CL62" s="104" t="s">
        <v>19</v>
      </c>
    </row>
    <row r="63" spans="1:91" s="2" customFormat="1" ht="30" customHeight="1" x14ac:dyDescent="0.2">
      <c r="A63" s="35"/>
      <c r="B63" s="36"/>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40"/>
      <c r="AS63" s="35"/>
      <c r="AT63" s="35"/>
      <c r="AU63" s="35"/>
      <c r="AV63" s="35"/>
      <c r="AW63" s="35"/>
      <c r="AX63" s="35"/>
      <c r="AY63" s="35"/>
      <c r="AZ63" s="35"/>
      <c r="BA63" s="35"/>
      <c r="BB63" s="35"/>
      <c r="BC63" s="35"/>
      <c r="BD63" s="35"/>
      <c r="BE63" s="35"/>
    </row>
    <row r="64" spans="1:91" s="2" customFormat="1" ht="6.95" customHeight="1" x14ac:dyDescent="0.2">
      <c r="A64" s="35"/>
      <c r="B64" s="48"/>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0"/>
      <c r="AS64" s="35"/>
      <c r="AT64" s="35"/>
      <c r="AU64" s="35"/>
      <c r="AV64" s="35"/>
      <c r="AW64" s="35"/>
      <c r="AX64" s="35"/>
      <c r="AY64" s="35"/>
      <c r="AZ64" s="35"/>
      <c r="BA64" s="35"/>
      <c r="BB64" s="35"/>
      <c r="BC64" s="35"/>
      <c r="BD64" s="35"/>
      <c r="BE64" s="35"/>
    </row>
  </sheetData>
  <sheetProtection algorithmName="SHA-512" hashValue="YC/LC6jOIeWLfTxhoqOwTQWhhLzM9RD3BBwAEHk95rACGYrUxa+UOvxhq4q2XAU/sqxTeMEmoshDf0xuaWqXKg==" saltValue="3i5WgHdMDYbLXShTl6Pg+2C+vWny732isUaBOMm2sI6kE1H50xoQpC3lOHAyQJ1O9AT1ZJuYjcsDqQiNuzO09A==" spinCount="100000" sheet="1" objects="1" scenarios="1" formatColumns="0" formatRows="0"/>
  <mergeCells count="70">
    <mergeCell ref="AR2:BE2"/>
    <mergeCell ref="L33:P33"/>
    <mergeCell ref="W33:AE33"/>
    <mergeCell ref="AK33:AO33"/>
    <mergeCell ref="AK35:AO35"/>
    <mergeCell ref="X35:AB35"/>
    <mergeCell ref="L31:P31"/>
    <mergeCell ref="AK31:AO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AN62:AP62"/>
    <mergeCell ref="AG62:AM62"/>
    <mergeCell ref="E62:I62"/>
    <mergeCell ref="K62:AF62"/>
    <mergeCell ref="AG54:AM54"/>
    <mergeCell ref="AN54:AP54"/>
    <mergeCell ref="AN60:AP60"/>
    <mergeCell ref="AG60:AM60"/>
    <mergeCell ref="E60:I60"/>
    <mergeCell ref="K60:AF60"/>
    <mergeCell ref="AN61:AP61"/>
    <mergeCell ref="AG61:AM61"/>
    <mergeCell ref="D61:H61"/>
    <mergeCell ref="J61:AF61"/>
    <mergeCell ref="AG58:AM58"/>
    <mergeCell ref="AN58:AP58"/>
    <mergeCell ref="E58:I58"/>
    <mergeCell ref="K58:AF58"/>
    <mergeCell ref="AN59:AP59"/>
    <mergeCell ref="AG59:AM59"/>
    <mergeCell ref="D59:H59"/>
    <mergeCell ref="J59:AF59"/>
    <mergeCell ref="K56:AF56"/>
    <mergeCell ref="AN56:AP56"/>
    <mergeCell ref="AG56:AM56"/>
    <mergeCell ref="E56:I56"/>
    <mergeCell ref="D57:H57"/>
    <mergeCell ref="J57:AF57"/>
    <mergeCell ref="AN57:AP57"/>
    <mergeCell ref="AG57:AM57"/>
    <mergeCell ref="C52:G52"/>
    <mergeCell ref="AG52:AM52"/>
    <mergeCell ref="AN52:AP52"/>
    <mergeCell ref="I52:AF52"/>
    <mergeCell ref="AN55:AP55"/>
    <mergeCell ref="D55:H55"/>
    <mergeCell ref="J55:AF55"/>
    <mergeCell ref="AG55:AM55"/>
    <mergeCell ref="L45:AO45"/>
    <mergeCell ref="AM47:AN47"/>
    <mergeCell ref="AM49:AP49"/>
    <mergeCell ref="AS49:AT51"/>
    <mergeCell ref="AM50:AP50"/>
  </mergeCells>
  <hyperlinks>
    <hyperlink ref="A56" location="'SO 2411-17-15 - Železničn...'!C2" display="/"/>
    <hyperlink ref="A58" location="'VON - Vedlejší a ostatní ...'!C2" display="/"/>
    <hyperlink ref="A60" location="'SO 2411-19-15 - Železničn...'!C2" display="/"/>
    <hyperlink ref="A62" location="'VRN - Vedlejší rozpočtové...'!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8"/>
  <sheetViews>
    <sheetView showGridLines="0" tabSelected="1" workbookViewId="0"/>
  </sheetViews>
  <sheetFormatPr defaultRowHeight="1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9" width="20.1640625" style="10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9"/>
      <c r="L2" s="314"/>
      <c r="M2" s="314"/>
      <c r="N2" s="314"/>
      <c r="O2" s="314"/>
      <c r="P2" s="314"/>
      <c r="Q2" s="314"/>
      <c r="R2" s="314"/>
      <c r="S2" s="314"/>
      <c r="T2" s="314"/>
      <c r="U2" s="314"/>
      <c r="V2" s="314"/>
      <c r="AT2" s="18" t="s">
        <v>87</v>
      </c>
    </row>
    <row r="3" spans="1:46" s="1" customFormat="1" ht="6.95" hidden="1" customHeight="1" x14ac:dyDescent="0.2">
      <c r="B3" s="110"/>
      <c r="C3" s="111"/>
      <c r="D3" s="111"/>
      <c r="E3" s="111"/>
      <c r="F3" s="111"/>
      <c r="G3" s="111"/>
      <c r="H3" s="111"/>
      <c r="I3" s="112"/>
      <c r="J3" s="111"/>
      <c r="K3" s="111"/>
      <c r="L3" s="21"/>
      <c r="AT3" s="18" t="s">
        <v>84</v>
      </c>
    </row>
    <row r="4" spans="1:46" s="1" customFormat="1" ht="24.95" hidden="1" customHeight="1" x14ac:dyDescent="0.2">
      <c r="B4" s="21"/>
      <c r="D4" s="113" t="s">
        <v>100</v>
      </c>
      <c r="I4" s="109"/>
      <c r="L4" s="21"/>
      <c r="M4" s="114" t="s">
        <v>10</v>
      </c>
      <c r="AT4" s="18" t="s">
        <v>4</v>
      </c>
    </row>
    <row r="5" spans="1:46" s="1" customFormat="1" ht="6.95" hidden="1" customHeight="1" x14ac:dyDescent="0.2">
      <c r="B5" s="21"/>
      <c r="I5" s="109"/>
      <c r="L5" s="21"/>
    </row>
    <row r="6" spans="1:46" s="1" customFormat="1" ht="12" hidden="1" customHeight="1" x14ac:dyDescent="0.2">
      <c r="B6" s="21"/>
      <c r="D6" s="115" t="s">
        <v>16</v>
      </c>
      <c r="I6" s="109"/>
      <c r="L6" s="21"/>
    </row>
    <row r="7" spans="1:46" s="1" customFormat="1" ht="16.5" hidden="1" customHeight="1" x14ac:dyDescent="0.2">
      <c r="B7" s="21"/>
      <c r="E7" s="315" t="str">
        <f>'Rekapitulace zakázky'!K6</f>
        <v>Oprava mostu v km 4,258 tratě Rohatec - Sudoměřice nad Moravou</v>
      </c>
      <c r="F7" s="316"/>
      <c r="G7" s="316"/>
      <c r="H7" s="316"/>
      <c r="I7" s="109"/>
      <c r="L7" s="21"/>
    </row>
    <row r="8" spans="1:46" s="1" customFormat="1" ht="12" hidden="1" customHeight="1" x14ac:dyDescent="0.2">
      <c r="B8" s="21"/>
      <c r="D8" s="115" t="s">
        <v>101</v>
      </c>
      <c r="I8" s="109"/>
      <c r="L8" s="21"/>
    </row>
    <row r="9" spans="1:46" s="2" customFormat="1" ht="16.5" hidden="1" customHeight="1" x14ac:dyDescent="0.2">
      <c r="A9" s="35"/>
      <c r="B9" s="40"/>
      <c r="C9" s="35"/>
      <c r="D9" s="35"/>
      <c r="E9" s="315" t="s">
        <v>102</v>
      </c>
      <c r="F9" s="317"/>
      <c r="G9" s="317"/>
      <c r="H9" s="317"/>
      <c r="I9" s="116"/>
      <c r="J9" s="35"/>
      <c r="K9" s="35"/>
      <c r="L9" s="117"/>
      <c r="S9" s="35"/>
      <c r="T9" s="35"/>
      <c r="U9" s="35"/>
      <c r="V9" s="35"/>
      <c r="W9" s="35"/>
      <c r="X9" s="35"/>
      <c r="Y9" s="35"/>
      <c r="Z9" s="35"/>
      <c r="AA9" s="35"/>
      <c r="AB9" s="35"/>
      <c r="AC9" s="35"/>
      <c r="AD9" s="35"/>
      <c r="AE9" s="35"/>
    </row>
    <row r="10" spans="1:46" s="2" customFormat="1" ht="12" hidden="1" customHeight="1" x14ac:dyDescent="0.2">
      <c r="A10" s="35"/>
      <c r="B10" s="40"/>
      <c r="C10" s="35"/>
      <c r="D10" s="115" t="s">
        <v>103</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hidden="1" customHeight="1" x14ac:dyDescent="0.2">
      <c r="A11" s="35"/>
      <c r="B11" s="40"/>
      <c r="C11" s="35"/>
      <c r="D11" s="35"/>
      <c r="E11" s="318" t="s">
        <v>102</v>
      </c>
      <c r="F11" s="317"/>
      <c r="G11" s="317"/>
      <c r="H11" s="317"/>
      <c r="I11" s="116"/>
      <c r="J11" s="35"/>
      <c r="K11" s="35"/>
      <c r="L11" s="117"/>
      <c r="S11" s="35"/>
      <c r="T11" s="35"/>
      <c r="U11" s="35"/>
      <c r="V11" s="35"/>
      <c r="W11" s="35"/>
      <c r="X11" s="35"/>
      <c r="Y11" s="35"/>
      <c r="Z11" s="35"/>
      <c r="AA11" s="35"/>
      <c r="AB11" s="35"/>
      <c r="AC11" s="35"/>
      <c r="AD11" s="35"/>
      <c r="AE11" s="35"/>
    </row>
    <row r="12" spans="1:46" s="2" customFormat="1" ht="11.25" hidden="1" x14ac:dyDescent="0.2">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hidden="1" customHeight="1" x14ac:dyDescent="0.2">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hidden="1" customHeight="1" x14ac:dyDescent="0.2">
      <c r="A14" s="35"/>
      <c r="B14" s="40"/>
      <c r="C14" s="35"/>
      <c r="D14" s="115" t="s">
        <v>21</v>
      </c>
      <c r="E14" s="35"/>
      <c r="F14" s="104" t="s">
        <v>22</v>
      </c>
      <c r="G14" s="35"/>
      <c r="H14" s="35"/>
      <c r="I14" s="118" t="s">
        <v>23</v>
      </c>
      <c r="J14" s="119" t="str">
        <f>'Rekapitulace zakázky'!AN8</f>
        <v>10. 6. 2020</v>
      </c>
      <c r="K14" s="35"/>
      <c r="L14" s="117"/>
      <c r="S14" s="35"/>
      <c r="T14" s="35"/>
      <c r="U14" s="35"/>
      <c r="V14" s="35"/>
      <c r="W14" s="35"/>
      <c r="X14" s="35"/>
      <c r="Y14" s="35"/>
      <c r="Z14" s="35"/>
      <c r="AA14" s="35"/>
      <c r="AB14" s="35"/>
      <c r="AC14" s="35"/>
      <c r="AD14" s="35"/>
      <c r="AE14" s="35"/>
    </row>
    <row r="15" spans="1:46" s="2" customFormat="1" ht="10.9" hidden="1" customHeight="1" x14ac:dyDescent="0.2">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hidden="1" customHeight="1" x14ac:dyDescent="0.2">
      <c r="A16" s="35"/>
      <c r="B16" s="40"/>
      <c r="C16" s="35"/>
      <c r="D16" s="115" t="s">
        <v>25</v>
      </c>
      <c r="E16" s="35"/>
      <c r="F16" s="35"/>
      <c r="G16" s="35"/>
      <c r="H16" s="35"/>
      <c r="I16" s="118" t="s">
        <v>26</v>
      </c>
      <c r="J16" s="104" t="s">
        <v>27</v>
      </c>
      <c r="K16" s="35"/>
      <c r="L16" s="117"/>
      <c r="S16" s="35"/>
      <c r="T16" s="35"/>
      <c r="U16" s="35"/>
      <c r="V16" s="35"/>
      <c r="W16" s="35"/>
      <c r="X16" s="35"/>
      <c r="Y16" s="35"/>
      <c r="Z16" s="35"/>
      <c r="AA16" s="35"/>
      <c r="AB16" s="35"/>
      <c r="AC16" s="35"/>
      <c r="AD16" s="35"/>
      <c r="AE16" s="35"/>
    </row>
    <row r="17" spans="1:31" s="2" customFormat="1" ht="18" hidden="1" customHeight="1" x14ac:dyDescent="0.2">
      <c r="A17" s="35"/>
      <c r="B17" s="40"/>
      <c r="C17" s="35"/>
      <c r="D17" s="35"/>
      <c r="E17" s="104" t="s">
        <v>28</v>
      </c>
      <c r="F17" s="35"/>
      <c r="G17" s="35"/>
      <c r="H17" s="35"/>
      <c r="I17" s="118" t="s">
        <v>29</v>
      </c>
      <c r="J17" s="104" t="s">
        <v>30</v>
      </c>
      <c r="K17" s="35"/>
      <c r="L17" s="117"/>
      <c r="S17" s="35"/>
      <c r="T17" s="35"/>
      <c r="U17" s="35"/>
      <c r="V17" s="35"/>
      <c r="W17" s="35"/>
      <c r="X17" s="35"/>
      <c r="Y17" s="35"/>
      <c r="Z17" s="35"/>
      <c r="AA17" s="35"/>
      <c r="AB17" s="35"/>
      <c r="AC17" s="35"/>
      <c r="AD17" s="35"/>
      <c r="AE17" s="35"/>
    </row>
    <row r="18" spans="1:31" s="2" customFormat="1" ht="6.95" hidden="1" customHeight="1" x14ac:dyDescent="0.2">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hidden="1" customHeight="1" x14ac:dyDescent="0.2">
      <c r="A19" s="35"/>
      <c r="B19" s="40"/>
      <c r="C19" s="35"/>
      <c r="D19" s="115" t="s">
        <v>31</v>
      </c>
      <c r="E19" s="35"/>
      <c r="F19" s="35"/>
      <c r="G19" s="35"/>
      <c r="H19" s="35"/>
      <c r="I19" s="118" t="s">
        <v>26</v>
      </c>
      <c r="J19" s="31" t="str">
        <f>'Rekapitulace zakázky'!AN13</f>
        <v>Vyplň údaj</v>
      </c>
      <c r="K19" s="35"/>
      <c r="L19" s="117"/>
      <c r="S19" s="35"/>
      <c r="T19" s="35"/>
      <c r="U19" s="35"/>
      <c r="V19" s="35"/>
      <c r="W19" s="35"/>
      <c r="X19" s="35"/>
      <c r="Y19" s="35"/>
      <c r="Z19" s="35"/>
      <c r="AA19" s="35"/>
      <c r="AB19" s="35"/>
      <c r="AC19" s="35"/>
      <c r="AD19" s="35"/>
      <c r="AE19" s="35"/>
    </row>
    <row r="20" spans="1:31" s="2" customFormat="1" ht="18" hidden="1" customHeight="1" x14ac:dyDescent="0.2">
      <c r="A20" s="35"/>
      <c r="B20" s="40"/>
      <c r="C20" s="35"/>
      <c r="D20" s="35"/>
      <c r="E20" s="319" t="str">
        <f>'Rekapitulace zakázky'!E14</f>
        <v>Vyplň údaj</v>
      </c>
      <c r="F20" s="320"/>
      <c r="G20" s="320"/>
      <c r="H20" s="320"/>
      <c r="I20" s="118" t="s">
        <v>29</v>
      </c>
      <c r="J20" s="31" t="str">
        <f>'Rekapitulace zakázky'!AN14</f>
        <v>Vyplň údaj</v>
      </c>
      <c r="K20" s="35"/>
      <c r="L20" s="117"/>
      <c r="S20" s="35"/>
      <c r="T20" s="35"/>
      <c r="U20" s="35"/>
      <c r="V20" s="35"/>
      <c r="W20" s="35"/>
      <c r="X20" s="35"/>
      <c r="Y20" s="35"/>
      <c r="Z20" s="35"/>
      <c r="AA20" s="35"/>
      <c r="AB20" s="35"/>
      <c r="AC20" s="35"/>
      <c r="AD20" s="35"/>
      <c r="AE20" s="35"/>
    </row>
    <row r="21" spans="1:31" s="2" customFormat="1" ht="6.95" hidden="1" customHeight="1" x14ac:dyDescent="0.2">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hidden="1" customHeight="1" x14ac:dyDescent="0.2">
      <c r="A22" s="35"/>
      <c r="B22" s="40"/>
      <c r="C22" s="35"/>
      <c r="D22" s="115" t="s">
        <v>33</v>
      </c>
      <c r="E22" s="35"/>
      <c r="F22" s="35"/>
      <c r="G22" s="35"/>
      <c r="H22" s="35"/>
      <c r="I22" s="118" t="s">
        <v>26</v>
      </c>
      <c r="J22" s="104" t="s">
        <v>34</v>
      </c>
      <c r="K22" s="35"/>
      <c r="L22" s="117"/>
      <c r="S22" s="35"/>
      <c r="T22" s="35"/>
      <c r="U22" s="35"/>
      <c r="V22" s="35"/>
      <c r="W22" s="35"/>
      <c r="X22" s="35"/>
      <c r="Y22" s="35"/>
      <c r="Z22" s="35"/>
      <c r="AA22" s="35"/>
      <c r="AB22" s="35"/>
      <c r="AC22" s="35"/>
      <c r="AD22" s="35"/>
      <c r="AE22" s="35"/>
    </row>
    <row r="23" spans="1:31" s="2" customFormat="1" ht="18" hidden="1" customHeight="1" x14ac:dyDescent="0.2">
      <c r="A23" s="35"/>
      <c r="B23" s="40"/>
      <c r="C23" s="35"/>
      <c r="D23" s="35"/>
      <c r="E23" s="104" t="s">
        <v>35</v>
      </c>
      <c r="F23" s="35"/>
      <c r="G23" s="35"/>
      <c r="H23" s="35"/>
      <c r="I23" s="118" t="s">
        <v>29</v>
      </c>
      <c r="J23" s="104" t="s">
        <v>36</v>
      </c>
      <c r="K23" s="35"/>
      <c r="L23" s="117"/>
      <c r="S23" s="35"/>
      <c r="T23" s="35"/>
      <c r="U23" s="35"/>
      <c r="V23" s="35"/>
      <c r="W23" s="35"/>
      <c r="X23" s="35"/>
      <c r="Y23" s="35"/>
      <c r="Z23" s="35"/>
      <c r="AA23" s="35"/>
      <c r="AB23" s="35"/>
      <c r="AC23" s="35"/>
      <c r="AD23" s="35"/>
      <c r="AE23" s="35"/>
    </row>
    <row r="24" spans="1:31" s="2" customFormat="1" ht="6.95" hidden="1" customHeight="1" x14ac:dyDescent="0.2">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hidden="1" customHeight="1" x14ac:dyDescent="0.2">
      <c r="A25" s="35"/>
      <c r="B25" s="40"/>
      <c r="C25" s="35"/>
      <c r="D25" s="115" t="s">
        <v>38</v>
      </c>
      <c r="E25" s="35"/>
      <c r="F25" s="35"/>
      <c r="G25" s="35"/>
      <c r="H25" s="35"/>
      <c r="I25" s="118" t="s">
        <v>26</v>
      </c>
      <c r="J25" s="104" t="s">
        <v>34</v>
      </c>
      <c r="K25" s="35"/>
      <c r="L25" s="117"/>
      <c r="S25" s="35"/>
      <c r="T25" s="35"/>
      <c r="U25" s="35"/>
      <c r="V25" s="35"/>
      <c r="W25" s="35"/>
      <c r="X25" s="35"/>
      <c r="Y25" s="35"/>
      <c r="Z25" s="35"/>
      <c r="AA25" s="35"/>
      <c r="AB25" s="35"/>
      <c r="AC25" s="35"/>
      <c r="AD25" s="35"/>
      <c r="AE25" s="35"/>
    </row>
    <row r="26" spans="1:31" s="2" customFormat="1" ht="18" hidden="1" customHeight="1" x14ac:dyDescent="0.2">
      <c r="A26" s="35"/>
      <c r="B26" s="40"/>
      <c r="C26" s="35"/>
      <c r="D26" s="35"/>
      <c r="E26" s="104" t="s">
        <v>35</v>
      </c>
      <c r="F26" s="35"/>
      <c r="G26" s="35"/>
      <c r="H26" s="35"/>
      <c r="I26" s="118" t="s">
        <v>29</v>
      </c>
      <c r="J26" s="104" t="s">
        <v>36</v>
      </c>
      <c r="K26" s="35"/>
      <c r="L26" s="117"/>
      <c r="S26" s="35"/>
      <c r="T26" s="35"/>
      <c r="U26" s="35"/>
      <c r="V26" s="35"/>
      <c r="W26" s="35"/>
      <c r="X26" s="35"/>
      <c r="Y26" s="35"/>
      <c r="Z26" s="35"/>
      <c r="AA26" s="35"/>
      <c r="AB26" s="35"/>
      <c r="AC26" s="35"/>
      <c r="AD26" s="35"/>
      <c r="AE26" s="35"/>
    </row>
    <row r="27" spans="1:31" s="2" customFormat="1" ht="6.95" hidden="1" customHeight="1" x14ac:dyDescent="0.2">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hidden="1" customHeight="1" x14ac:dyDescent="0.2">
      <c r="A28" s="35"/>
      <c r="B28" s="40"/>
      <c r="C28" s="35"/>
      <c r="D28" s="115" t="s">
        <v>39</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59.25" hidden="1" customHeight="1" x14ac:dyDescent="0.2">
      <c r="A29" s="120"/>
      <c r="B29" s="121"/>
      <c r="C29" s="120"/>
      <c r="D29" s="120"/>
      <c r="E29" s="321" t="s">
        <v>40</v>
      </c>
      <c r="F29" s="321"/>
      <c r="G29" s="321"/>
      <c r="H29" s="321"/>
      <c r="I29" s="122"/>
      <c r="J29" s="120"/>
      <c r="K29" s="120"/>
      <c r="L29" s="123"/>
      <c r="S29" s="120"/>
      <c r="T29" s="120"/>
      <c r="U29" s="120"/>
      <c r="V29" s="120"/>
      <c r="W29" s="120"/>
      <c r="X29" s="120"/>
      <c r="Y29" s="120"/>
      <c r="Z29" s="120"/>
      <c r="AA29" s="120"/>
      <c r="AB29" s="120"/>
      <c r="AC29" s="120"/>
      <c r="AD29" s="120"/>
      <c r="AE29" s="120"/>
    </row>
    <row r="30" spans="1:31" s="2" customFormat="1" ht="6.95" hidden="1" customHeight="1" x14ac:dyDescent="0.2">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hidden="1" customHeight="1" x14ac:dyDescent="0.2">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hidden="1" customHeight="1" x14ac:dyDescent="0.2">
      <c r="A32" s="35"/>
      <c r="B32" s="40"/>
      <c r="C32" s="35"/>
      <c r="D32" s="126" t="s">
        <v>41</v>
      </c>
      <c r="E32" s="35"/>
      <c r="F32" s="35"/>
      <c r="G32" s="35"/>
      <c r="H32" s="35"/>
      <c r="I32" s="116"/>
      <c r="J32" s="127">
        <f>ROUND(J89, 2)</f>
        <v>0</v>
      </c>
      <c r="K32" s="35"/>
      <c r="L32" s="117"/>
      <c r="S32" s="35"/>
      <c r="T32" s="35"/>
      <c r="U32" s="35"/>
      <c r="V32" s="35"/>
      <c r="W32" s="35"/>
      <c r="X32" s="35"/>
      <c r="Y32" s="35"/>
      <c r="Z32" s="35"/>
      <c r="AA32" s="35"/>
      <c r="AB32" s="35"/>
      <c r="AC32" s="35"/>
      <c r="AD32" s="35"/>
      <c r="AE32" s="35"/>
    </row>
    <row r="33" spans="1:31" s="2" customFormat="1" ht="6.95" hidden="1" customHeight="1" x14ac:dyDescent="0.2">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hidden="1" customHeight="1" x14ac:dyDescent="0.2">
      <c r="A34" s="35"/>
      <c r="B34" s="40"/>
      <c r="C34" s="35"/>
      <c r="D34" s="35"/>
      <c r="E34" s="35"/>
      <c r="F34" s="128" t="s">
        <v>43</v>
      </c>
      <c r="G34" s="35"/>
      <c r="H34" s="35"/>
      <c r="I34" s="129" t="s">
        <v>42</v>
      </c>
      <c r="J34" s="128" t="s">
        <v>44</v>
      </c>
      <c r="K34" s="35"/>
      <c r="L34" s="117"/>
      <c r="S34" s="35"/>
      <c r="T34" s="35"/>
      <c r="U34" s="35"/>
      <c r="V34" s="35"/>
      <c r="W34" s="35"/>
      <c r="X34" s="35"/>
      <c r="Y34" s="35"/>
      <c r="Z34" s="35"/>
      <c r="AA34" s="35"/>
      <c r="AB34" s="35"/>
      <c r="AC34" s="35"/>
      <c r="AD34" s="35"/>
      <c r="AE34" s="35"/>
    </row>
    <row r="35" spans="1:31" s="2" customFormat="1" ht="14.45" hidden="1" customHeight="1" x14ac:dyDescent="0.2">
      <c r="A35" s="35"/>
      <c r="B35" s="40"/>
      <c r="C35" s="35"/>
      <c r="D35" s="130" t="s">
        <v>45</v>
      </c>
      <c r="E35" s="115" t="s">
        <v>46</v>
      </c>
      <c r="F35" s="131">
        <f>ROUND((SUM(BE89:BE257)),  2)</f>
        <v>0</v>
      </c>
      <c r="G35" s="35"/>
      <c r="H35" s="35"/>
      <c r="I35" s="132">
        <v>0.21</v>
      </c>
      <c r="J35" s="131">
        <f>ROUND(((SUM(BE89:BE257))*I35),  2)</f>
        <v>0</v>
      </c>
      <c r="K35" s="35"/>
      <c r="L35" s="117"/>
      <c r="S35" s="35"/>
      <c r="T35" s="35"/>
      <c r="U35" s="35"/>
      <c r="V35" s="35"/>
      <c r="W35" s="35"/>
      <c r="X35" s="35"/>
      <c r="Y35" s="35"/>
      <c r="Z35" s="35"/>
      <c r="AA35" s="35"/>
      <c r="AB35" s="35"/>
      <c r="AC35" s="35"/>
      <c r="AD35" s="35"/>
      <c r="AE35" s="35"/>
    </row>
    <row r="36" spans="1:31" s="2" customFormat="1" ht="14.45" hidden="1" customHeight="1" x14ac:dyDescent="0.2">
      <c r="A36" s="35"/>
      <c r="B36" s="40"/>
      <c r="C36" s="35"/>
      <c r="D36" s="35"/>
      <c r="E36" s="115" t="s">
        <v>47</v>
      </c>
      <c r="F36" s="131">
        <f>ROUND((SUM(BF89:BF257)),  2)</f>
        <v>0</v>
      </c>
      <c r="G36" s="35"/>
      <c r="H36" s="35"/>
      <c r="I36" s="132">
        <v>0.15</v>
      </c>
      <c r="J36" s="131">
        <f>ROUND(((SUM(BF89:BF257))*I36),  2)</f>
        <v>0</v>
      </c>
      <c r="K36" s="35"/>
      <c r="L36" s="117"/>
      <c r="S36" s="35"/>
      <c r="T36" s="35"/>
      <c r="U36" s="35"/>
      <c r="V36" s="35"/>
      <c r="W36" s="35"/>
      <c r="X36" s="35"/>
      <c r="Y36" s="35"/>
      <c r="Z36" s="35"/>
      <c r="AA36" s="35"/>
      <c r="AB36" s="35"/>
      <c r="AC36" s="35"/>
      <c r="AD36" s="35"/>
      <c r="AE36" s="35"/>
    </row>
    <row r="37" spans="1:31" s="2" customFormat="1" ht="14.45" hidden="1" customHeight="1" x14ac:dyDescent="0.2">
      <c r="A37" s="35"/>
      <c r="B37" s="40"/>
      <c r="C37" s="35"/>
      <c r="D37" s="35"/>
      <c r="E37" s="115" t="s">
        <v>48</v>
      </c>
      <c r="F37" s="131">
        <f>ROUND((SUM(BG89:BG257)),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x14ac:dyDescent="0.2">
      <c r="A38" s="35"/>
      <c r="B38" s="40"/>
      <c r="C38" s="35"/>
      <c r="D38" s="35"/>
      <c r="E38" s="115" t="s">
        <v>49</v>
      </c>
      <c r="F38" s="131">
        <f>ROUND((SUM(BH89:BH257)),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x14ac:dyDescent="0.2">
      <c r="A39" s="35"/>
      <c r="B39" s="40"/>
      <c r="C39" s="35"/>
      <c r="D39" s="35"/>
      <c r="E39" s="115" t="s">
        <v>50</v>
      </c>
      <c r="F39" s="131">
        <f>ROUND((SUM(BI89:BI257)),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hidden="1" customHeight="1" x14ac:dyDescent="0.2">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hidden="1" customHeight="1" x14ac:dyDescent="0.2">
      <c r="A41" s="35"/>
      <c r="B41" s="40"/>
      <c r="C41" s="133"/>
      <c r="D41" s="134" t="s">
        <v>51</v>
      </c>
      <c r="E41" s="135"/>
      <c r="F41" s="135"/>
      <c r="G41" s="136" t="s">
        <v>52</v>
      </c>
      <c r="H41" s="137" t="s">
        <v>53</v>
      </c>
      <c r="I41" s="138"/>
      <c r="J41" s="139">
        <f>SUM(J32:J39)</f>
        <v>0</v>
      </c>
      <c r="K41" s="140"/>
      <c r="L41" s="117"/>
      <c r="S41" s="35"/>
      <c r="T41" s="35"/>
      <c r="U41" s="35"/>
      <c r="V41" s="35"/>
      <c r="W41" s="35"/>
      <c r="X41" s="35"/>
      <c r="Y41" s="35"/>
      <c r="Z41" s="35"/>
      <c r="AA41" s="35"/>
      <c r="AB41" s="35"/>
      <c r="AC41" s="35"/>
      <c r="AD41" s="35"/>
      <c r="AE41" s="35"/>
    </row>
    <row r="42" spans="1:31" s="2" customFormat="1" ht="14.45" hidden="1" customHeight="1" x14ac:dyDescent="0.2">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3" spans="1:31" ht="11.25" hidden="1" x14ac:dyDescent="0.2"/>
    <row r="44" spans="1:31" ht="11.25" hidden="1" x14ac:dyDescent="0.2"/>
    <row r="45" spans="1:31" ht="11.25" hidden="1" x14ac:dyDescent="0.2"/>
    <row r="46" spans="1:31" s="2" customFormat="1" ht="6.95" hidden="1" customHeight="1" x14ac:dyDescent="0.2">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hidden="1" customHeight="1" x14ac:dyDescent="0.2">
      <c r="A47" s="35"/>
      <c r="B47" s="36"/>
      <c r="C47" s="24" t="s">
        <v>104</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hidden="1" customHeight="1" x14ac:dyDescent="0.2">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hidden="1" customHeight="1" x14ac:dyDescent="0.2">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hidden="1" customHeight="1" x14ac:dyDescent="0.2">
      <c r="A50" s="35"/>
      <c r="B50" s="36"/>
      <c r="C50" s="37"/>
      <c r="D50" s="37"/>
      <c r="E50" s="322" t="str">
        <f>E7</f>
        <v>Oprava mostu v km 4,258 tratě Rohatec - Sudoměřice nad Moravou</v>
      </c>
      <c r="F50" s="323"/>
      <c r="G50" s="323"/>
      <c r="H50" s="323"/>
      <c r="I50" s="116"/>
      <c r="J50" s="37"/>
      <c r="K50" s="37"/>
      <c r="L50" s="117"/>
      <c r="S50" s="35"/>
      <c r="T50" s="35"/>
      <c r="U50" s="35"/>
      <c r="V50" s="35"/>
      <c r="W50" s="35"/>
      <c r="X50" s="35"/>
      <c r="Y50" s="35"/>
      <c r="Z50" s="35"/>
      <c r="AA50" s="35"/>
      <c r="AB50" s="35"/>
      <c r="AC50" s="35"/>
      <c r="AD50" s="35"/>
      <c r="AE50" s="35"/>
    </row>
    <row r="51" spans="1:47" s="1" customFormat="1" ht="12" hidden="1" customHeight="1" x14ac:dyDescent="0.2">
      <c r="B51" s="22"/>
      <c r="C51" s="30" t="s">
        <v>101</v>
      </c>
      <c r="D51" s="23"/>
      <c r="E51" s="23"/>
      <c r="F51" s="23"/>
      <c r="G51" s="23"/>
      <c r="H51" s="23"/>
      <c r="I51" s="109"/>
      <c r="J51" s="23"/>
      <c r="K51" s="23"/>
      <c r="L51" s="21"/>
    </row>
    <row r="52" spans="1:47" s="2" customFormat="1" ht="16.5" hidden="1" customHeight="1" x14ac:dyDescent="0.2">
      <c r="A52" s="35"/>
      <c r="B52" s="36"/>
      <c r="C52" s="37"/>
      <c r="D52" s="37"/>
      <c r="E52" s="322" t="s">
        <v>102</v>
      </c>
      <c r="F52" s="324"/>
      <c r="G52" s="324"/>
      <c r="H52" s="324"/>
      <c r="I52" s="116"/>
      <c r="J52" s="37"/>
      <c r="K52" s="37"/>
      <c r="L52" s="117"/>
      <c r="S52" s="35"/>
      <c r="T52" s="35"/>
      <c r="U52" s="35"/>
      <c r="V52" s="35"/>
      <c r="W52" s="35"/>
      <c r="X52" s="35"/>
      <c r="Y52" s="35"/>
      <c r="Z52" s="35"/>
      <c r="AA52" s="35"/>
      <c r="AB52" s="35"/>
      <c r="AC52" s="35"/>
      <c r="AD52" s="35"/>
      <c r="AE52" s="35"/>
    </row>
    <row r="53" spans="1:47" s="2" customFormat="1" ht="12" hidden="1" customHeight="1" x14ac:dyDescent="0.2">
      <c r="A53" s="35"/>
      <c r="B53" s="36"/>
      <c r="C53" s="30" t="s">
        <v>103</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hidden="1" customHeight="1" x14ac:dyDescent="0.2">
      <c r="A54" s="35"/>
      <c r="B54" s="36"/>
      <c r="C54" s="37"/>
      <c r="D54" s="37"/>
      <c r="E54" s="271" t="str">
        <f>E11</f>
        <v>SO 2411-17-15 - Železniční svršek</v>
      </c>
      <c r="F54" s="324"/>
      <c r="G54" s="324"/>
      <c r="H54" s="324"/>
      <c r="I54" s="116"/>
      <c r="J54" s="37"/>
      <c r="K54" s="37"/>
      <c r="L54" s="117"/>
      <c r="S54" s="35"/>
      <c r="T54" s="35"/>
      <c r="U54" s="35"/>
      <c r="V54" s="35"/>
      <c r="W54" s="35"/>
      <c r="X54" s="35"/>
      <c r="Y54" s="35"/>
      <c r="Z54" s="35"/>
      <c r="AA54" s="35"/>
      <c r="AB54" s="35"/>
      <c r="AC54" s="35"/>
      <c r="AD54" s="35"/>
      <c r="AE54" s="35"/>
    </row>
    <row r="55" spans="1:47" s="2" customFormat="1" ht="6.95" hidden="1" customHeight="1" x14ac:dyDescent="0.2">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hidden="1" customHeight="1" x14ac:dyDescent="0.2">
      <c r="A56" s="35"/>
      <c r="B56" s="36"/>
      <c r="C56" s="30" t="s">
        <v>21</v>
      </c>
      <c r="D56" s="37"/>
      <c r="E56" s="37"/>
      <c r="F56" s="28" t="str">
        <f>F14</f>
        <v>Sudoměřice</v>
      </c>
      <c r="G56" s="37"/>
      <c r="H56" s="37"/>
      <c r="I56" s="118" t="s">
        <v>23</v>
      </c>
      <c r="J56" s="60" t="str">
        <f>IF(J14="","",J14)</f>
        <v>10. 6. 2020</v>
      </c>
      <c r="K56" s="37"/>
      <c r="L56" s="117"/>
      <c r="S56" s="35"/>
      <c r="T56" s="35"/>
      <c r="U56" s="35"/>
      <c r="V56" s="35"/>
      <c r="W56" s="35"/>
      <c r="X56" s="35"/>
      <c r="Y56" s="35"/>
      <c r="Z56" s="35"/>
      <c r="AA56" s="35"/>
      <c r="AB56" s="35"/>
      <c r="AC56" s="35"/>
      <c r="AD56" s="35"/>
      <c r="AE56" s="35"/>
    </row>
    <row r="57" spans="1:47" s="2" customFormat="1" ht="6.95" hidden="1" customHeight="1" x14ac:dyDescent="0.2">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hidden="1" customHeight="1" x14ac:dyDescent="0.2">
      <c r="A58" s="35"/>
      <c r="B58" s="36"/>
      <c r="C58" s="30" t="s">
        <v>25</v>
      </c>
      <c r="D58" s="37"/>
      <c r="E58" s="37"/>
      <c r="F58" s="28" t="str">
        <f>E17</f>
        <v>Správa železnic, s. o.</v>
      </c>
      <c r="G58" s="37"/>
      <c r="H58" s="37"/>
      <c r="I58" s="118" t="s">
        <v>33</v>
      </c>
      <c r="J58" s="33" t="str">
        <f>E23</f>
        <v>F-PROJEKT-DOPRAVNÍ STAVBY s. r. o.</v>
      </c>
      <c r="K58" s="37"/>
      <c r="L58" s="117"/>
      <c r="S58" s="35"/>
      <c r="T58" s="35"/>
      <c r="U58" s="35"/>
      <c r="V58" s="35"/>
      <c r="W58" s="35"/>
      <c r="X58" s="35"/>
      <c r="Y58" s="35"/>
      <c r="Z58" s="35"/>
      <c r="AA58" s="35"/>
      <c r="AB58" s="35"/>
      <c r="AC58" s="35"/>
      <c r="AD58" s="35"/>
      <c r="AE58" s="35"/>
    </row>
    <row r="59" spans="1:47" s="2" customFormat="1" ht="40.15" hidden="1" customHeight="1" x14ac:dyDescent="0.2">
      <c r="A59" s="35"/>
      <c r="B59" s="36"/>
      <c r="C59" s="30" t="s">
        <v>31</v>
      </c>
      <c r="D59" s="37"/>
      <c r="E59" s="37"/>
      <c r="F59" s="28" t="str">
        <f>IF(E20="","",E20)</f>
        <v>Vyplň údaj</v>
      </c>
      <c r="G59" s="37"/>
      <c r="H59" s="37"/>
      <c r="I59" s="118" t="s">
        <v>38</v>
      </c>
      <c r="J59" s="33" t="str">
        <f>E26</f>
        <v>F-PROJEKT-DOPRAVNÍ STAVBY s. r. o.</v>
      </c>
      <c r="K59" s="37"/>
      <c r="L59" s="117"/>
      <c r="S59" s="35"/>
      <c r="T59" s="35"/>
      <c r="U59" s="35"/>
      <c r="V59" s="35"/>
      <c r="W59" s="35"/>
      <c r="X59" s="35"/>
      <c r="Y59" s="35"/>
      <c r="Z59" s="35"/>
      <c r="AA59" s="35"/>
      <c r="AB59" s="35"/>
      <c r="AC59" s="35"/>
      <c r="AD59" s="35"/>
      <c r="AE59" s="35"/>
    </row>
    <row r="60" spans="1:47" s="2" customFormat="1" ht="10.35" hidden="1" customHeight="1" x14ac:dyDescent="0.2">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hidden="1" customHeight="1" x14ac:dyDescent="0.2">
      <c r="A61" s="35"/>
      <c r="B61" s="36"/>
      <c r="C61" s="147" t="s">
        <v>105</v>
      </c>
      <c r="D61" s="148"/>
      <c r="E61" s="148"/>
      <c r="F61" s="148"/>
      <c r="G61" s="148"/>
      <c r="H61" s="148"/>
      <c r="I61" s="149"/>
      <c r="J61" s="150" t="s">
        <v>106</v>
      </c>
      <c r="K61" s="148"/>
      <c r="L61" s="117"/>
      <c r="S61" s="35"/>
      <c r="T61" s="35"/>
      <c r="U61" s="35"/>
      <c r="V61" s="35"/>
      <c r="W61" s="35"/>
      <c r="X61" s="35"/>
      <c r="Y61" s="35"/>
      <c r="Z61" s="35"/>
      <c r="AA61" s="35"/>
      <c r="AB61" s="35"/>
      <c r="AC61" s="35"/>
      <c r="AD61" s="35"/>
      <c r="AE61" s="35"/>
    </row>
    <row r="62" spans="1:47" s="2" customFormat="1" ht="10.35" hidden="1" customHeight="1" x14ac:dyDescent="0.2">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hidden="1" customHeight="1" x14ac:dyDescent="0.2">
      <c r="A63" s="35"/>
      <c r="B63" s="36"/>
      <c r="C63" s="151" t="s">
        <v>73</v>
      </c>
      <c r="D63" s="37"/>
      <c r="E63" s="37"/>
      <c r="F63" s="37"/>
      <c r="G63" s="37"/>
      <c r="H63" s="37"/>
      <c r="I63" s="116"/>
      <c r="J63" s="78">
        <f>J89</f>
        <v>0</v>
      </c>
      <c r="K63" s="37"/>
      <c r="L63" s="117"/>
      <c r="S63" s="35"/>
      <c r="T63" s="35"/>
      <c r="U63" s="35"/>
      <c r="V63" s="35"/>
      <c r="W63" s="35"/>
      <c r="X63" s="35"/>
      <c r="Y63" s="35"/>
      <c r="Z63" s="35"/>
      <c r="AA63" s="35"/>
      <c r="AB63" s="35"/>
      <c r="AC63" s="35"/>
      <c r="AD63" s="35"/>
      <c r="AE63" s="35"/>
      <c r="AU63" s="18" t="s">
        <v>107</v>
      </c>
    </row>
    <row r="64" spans="1:47" s="9" customFormat="1" ht="24.95" hidden="1" customHeight="1" x14ac:dyDescent="0.2">
      <c r="B64" s="152"/>
      <c r="C64" s="153"/>
      <c r="D64" s="154" t="s">
        <v>108</v>
      </c>
      <c r="E64" s="155"/>
      <c r="F64" s="155"/>
      <c r="G64" s="155"/>
      <c r="H64" s="155"/>
      <c r="I64" s="156"/>
      <c r="J64" s="157">
        <f>J90</f>
        <v>0</v>
      </c>
      <c r="K64" s="153"/>
      <c r="L64" s="158"/>
    </row>
    <row r="65" spans="1:31" s="10" customFormat="1" ht="19.899999999999999" hidden="1" customHeight="1" x14ac:dyDescent="0.2">
      <c r="B65" s="159"/>
      <c r="C65" s="98"/>
      <c r="D65" s="160" t="s">
        <v>109</v>
      </c>
      <c r="E65" s="161"/>
      <c r="F65" s="161"/>
      <c r="G65" s="161"/>
      <c r="H65" s="161"/>
      <c r="I65" s="162"/>
      <c r="J65" s="163">
        <f>J91</f>
        <v>0</v>
      </c>
      <c r="K65" s="98"/>
      <c r="L65" s="164"/>
    </row>
    <row r="66" spans="1:31" s="10" customFormat="1" ht="19.899999999999999" hidden="1" customHeight="1" x14ac:dyDescent="0.2">
      <c r="B66" s="159"/>
      <c r="C66" s="98"/>
      <c r="D66" s="160" t="s">
        <v>110</v>
      </c>
      <c r="E66" s="161"/>
      <c r="F66" s="161"/>
      <c r="G66" s="161"/>
      <c r="H66" s="161"/>
      <c r="I66" s="162"/>
      <c r="J66" s="163">
        <f>J104</f>
        <v>0</v>
      </c>
      <c r="K66" s="98"/>
      <c r="L66" s="164"/>
    </row>
    <row r="67" spans="1:31" s="9" customFormat="1" ht="24.95" hidden="1" customHeight="1" x14ac:dyDescent="0.2">
      <c r="B67" s="152"/>
      <c r="C67" s="153"/>
      <c r="D67" s="154" t="s">
        <v>111</v>
      </c>
      <c r="E67" s="155"/>
      <c r="F67" s="155"/>
      <c r="G67" s="155"/>
      <c r="H67" s="155"/>
      <c r="I67" s="156"/>
      <c r="J67" s="157">
        <f>J209</f>
        <v>0</v>
      </c>
      <c r="K67" s="153"/>
      <c r="L67" s="158"/>
    </row>
    <row r="68" spans="1:31" s="2" customFormat="1" ht="21.75" hidden="1" customHeight="1" x14ac:dyDescent="0.2">
      <c r="A68" s="35"/>
      <c r="B68" s="36"/>
      <c r="C68" s="37"/>
      <c r="D68" s="37"/>
      <c r="E68" s="37"/>
      <c r="F68" s="37"/>
      <c r="G68" s="37"/>
      <c r="H68" s="37"/>
      <c r="I68" s="116"/>
      <c r="J68" s="37"/>
      <c r="K68" s="37"/>
      <c r="L68" s="117"/>
      <c r="S68" s="35"/>
      <c r="T68" s="35"/>
      <c r="U68" s="35"/>
      <c r="V68" s="35"/>
      <c r="W68" s="35"/>
      <c r="X68" s="35"/>
      <c r="Y68" s="35"/>
      <c r="Z68" s="35"/>
      <c r="AA68" s="35"/>
      <c r="AB68" s="35"/>
      <c r="AC68" s="35"/>
      <c r="AD68" s="35"/>
      <c r="AE68" s="35"/>
    </row>
    <row r="69" spans="1:31" s="2" customFormat="1" ht="6.95" hidden="1" customHeight="1" x14ac:dyDescent="0.2">
      <c r="A69" s="35"/>
      <c r="B69" s="48"/>
      <c r="C69" s="49"/>
      <c r="D69" s="49"/>
      <c r="E69" s="49"/>
      <c r="F69" s="49"/>
      <c r="G69" s="49"/>
      <c r="H69" s="49"/>
      <c r="I69" s="143"/>
      <c r="J69" s="49"/>
      <c r="K69" s="49"/>
      <c r="L69" s="117"/>
      <c r="S69" s="35"/>
      <c r="T69" s="35"/>
      <c r="U69" s="35"/>
      <c r="V69" s="35"/>
      <c r="W69" s="35"/>
      <c r="X69" s="35"/>
      <c r="Y69" s="35"/>
      <c r="Z69" s="35"/>
      <c r="AA69" s="35"/>
      <c r="AB69" s="35"/>
      <c r="AC69" s="35"/>
      <c r="AD69" s="35"/>
      <c r="AE69" s="35"/>
    </row>
    <row r="70" spans="1:31" ht="11.25" hidden="1" x14ac:dyDescent="0.2"/>
    <row r="71" spans="1:31" ht="11.25" hidden="1" x14ac:dyDescent="0.2"/>
    <row r="72" spans="1:31" ht="11.25" hidden="1" x14ac:dyDescent="0.2"/>
    <row r="73" spans="1:31" s="2" customFormat="1" ht="6.95" customHeight="1" x14ac:dyDescent="0.2">
      <c r="A73" s="35"/>
      <c r="B73" s="50"/>
      <c r="C73" s="51"/>
      <c r="D73" s="51"/>
      <c r="E73" s="51"/>
      <c r="F73" s="51"/>
      <c r="G73" s="51"/>
      <c r="H73" s="51"/>
      <c r="I73" s="146"/>
      <c r="J73" s="51"/>
      <c r="K73" s="51"/>
      <c r="L73" s="117"/>
      <c r="S73" s="35"/>
      <c r="T73" s="35"/>
      <c r="U73" s="35"/>
      <c r="V73" s="35"/>
      <c r="W73" s="35"/>
      <c r="X73" s="35"/>
      <c r="Y73" s="35"/>
      <c r="Z73" s="35"/>
      <c r="AA73" s="35"/>
      <c r="AB73" s="35"/>
      <c r="AC73" s="35"/>
      <c r="AD73" s="35"/>
      <c r="AE73" s="35"/>
    </row>
    <row r="74" spans="1:31" s="2" customFormat="1" ht="24.95" customHeight="1" x14ac:dyDescent="0.2">
      <c r="A74" s="35"/>
      <c r="B74" s="36"/>
      <c r="C74" s="24" t="s">
        <v>112</v>
      </c>
      <c r="D74" s="37"/>
      <c r="E74" s="37"/>
      <c r="F74" s="37"/>
      <c r="G74" s="37"/>
      <c r="H74" s="37"/>
      <c r="I74" s="116"/>
      <c r="J74" s="37"/>
      <c r="K74" s="37"/>
      <c r="L74" s="117"/>
      <c r="S74" s="35"/>
      <c r="T74" s="35"/>
      <c r="U74" s="35"/>
      <c r="V74" s="35"/>
      <c r="W74" s="35"/>
      <c r="X74" s="35"/>
      <c r="Y74" s="35"/>
      <c r="Z74" s="35"/>
      <c r="AA74" s="35"/>
      <c r="AB74" s="35"/>
      <c r="AC74" s="35"/>
      <c r="AD74" s="35"/>
      <c r="AE74" s="35"/>
    </row>
    <row r="75" spans="1:31" s="2" customFormat="1" ht="6.95" customHeight="1" x14ac:dyDescent="0.2">
      <c r="A75" s="35"/>
      <c r="B75" s="36"/>
      <c r="C75" s="37"/>
      <c r="D75" s="37"/>
      <c r="E75" s="37"/>
      <c r="F75" s="37"/>
      <c r="G75" s="37"/>
      <c r="H75" s="37"/>
      <c r="I75" s="116"/>
      <c r="J75" s="37"/>
      <c r="K75" s="37"/>
      <c r="L75" s="117"/>
      <c r="S75" s="35"/>
      <c r="T75" s="35"/>
      <c r="U75" s="35"/>
      <c r="V75" s="35"/>
      <c r="W75" s="35"/>
      <c r="X75" s="35"/>
      <c r="Y75" s="35"/>
      <c r="Z75" s="35"/>
      <c r="AA75" s="35"/>
      <c r="AB75" s="35"/>
      <c r="AC75" s="35"/>
      <c r="AD75" s="35"/>
      <c r="AE75" s="35"/>
    </row>
    <row r="76" spans="1:31" s="2" customFormat="1" ht="12" customHeight="1" x14ac:dyDescent="0.2">
      <c r="A76" s="35"/>
      <c r="B76" s="36"/>
      <c r="C76" s="30" t="s">
        <v>16</v>
      </c>
      <c r="D76" s="37"/>
      <c r="E76" s="37"/>
      <c r="F76" s="37"/>
      <c r="G76" s="37"/>
      <c r="H76" s="37"/>
      <c r="I76" s="116"/>
      <c r="J76" s="37"/>
      <c r="K76" s="37"/>
      <c r="L76" s="117"/>
      <c r="S76" s="35"/>
      <c r="T76" s="35"/>
      <c r="U76" s="35"/>
      <c r="V76" s="35"/>
      <c r="W76" s="35"/>
      <c r="X76" s="35"/>
      <c r="Y76" s="35"/>
      <c r="Z76" s="35"/>
      <c r="AA76" s="35"/>
      <c r="AB76" s="35"/>
      <c r="AC76" s="35"/>
      <c r="AD76" s="35"/>
      <c r="AE76" s="35"/>
    </row>
    <row r="77" spans="1:31" s="2" customFormat="1" ht="16.5" customHeight="1" x14ac:dyDescent="0.2">
      <c r="A77" s="35"/>
      <c r="B77" s="36"/>
      <c r="C77" s="37"/>
      <c r="D77" s="37"/>
      <c r="E77" s="322" t="str">
        <f>E7</f>
        <v>Oprava mostu v km 4,258 tratě Rohatec - Sudoměřice nad Moravou</v>
      </c>
      <c r="F77" s="323"/>
      <c r="G77" s="323"/>
      <c r="H77" s="323"/>
      <c r="I77" s="116"/>
      <c r="J77" s="37"/>
      <c r="K77" s="37"/>
      <c r="L77" s="117"/>
      <c r="S77" s="35"/>
      <c r="T77" s="35"/>
      <c r="U77" s="35"/>
      <c r="V77" s="35"/>
      <c r="W77" s="35"/>
      <c r="X77" s="35"/>
      <c r="Y77" s="35"/>
      <c r="Z77" s="35"/>
      <c r="AA77" s="35"/>
      <c r="AB77" s="35"/>
      <c r="AC77" s="35"/>
      <c r="AD77" s="35"/>
      <c r="AE77" s="35"/>
    </row>
    <row r="78" spans="1:31" s="1" customFormat="1" ht="12" customHeight="1" x14ac:dyDescent="0.2">
      <c r="B78" s="22"/>
      <c r="C78" s="30" t="s">
        <v>101</v>
      </c>
      <c r="D78" s="23"/>
      <c r="E78" s="23"/>
      <c r="F78" s="23"/>
      <c r="G78" s="23"/>
      <c r="H78" s="23"/>
      <c r="I78" s="109"/>
      <c r="J78" s="23"/>
      <c r="K78" s="23"/>
      <c r="L78" s="21"/>
    </row>
    <row r="79" spans="1:31" s="2" customFormat="1" ht="16.5" customHeight="1" x14ac:dyDescent="0.2">
      <c r="A79" s="35"/>
      <c r="B79" s="36"/>
      <c r="C79" s="37"/>
      <c r="D79" s="37"/>
      <c r="E79" s="322" t="s">
        <v>102</v>
      </c>
      <c r="F79" s="324"/>
      <c r="G79" s="324"/>
      <c r="H79" s="324"/>
      <c r="I79" s="116"/>
      <c r="J79" s="37"/>
      <c r="K79" s="37"/>
      <c r="L79" s="117"/>
      <c r="S79" s="35"/>
      <c r="T79" s="35"/>
      <c r="U79" s="35"/>
      <c r="V79" s="35"/>
      <c r="W79" s="35"/>
      <c r="X79" s="35"/>
      <c r="Y79" s="35"/>
      <c r="Z79" s="35"/>
      <c r="AA79" s="35"/>
      <c r="AB79" s="35"/>
      <c r="AC79" s="35"/>
      <c r="AD79" s="35"/>
      <c r="AE79" s="35"/>
    </row>
    <row r="80" spans="1:31" s="2" customFormat="1" ht="12" customHeight="1" x14ac:dyDescent="0.2">
      <c r="A80" s="35"/>
      <c r="B80" s="36"/>
      <c r="C80" s="30" t="s">
        <v>103</v>
      </c>
      <c r="D80" s="37"/>
      <c r="E80" s="37"/>
      <c r="F80" s="37"/>
      <c r="G80" s="37"/>
      <c r="H80" s="37"/>
      <c r="I80" s="116"/>
      <c r="J80" s="37"/>
      <c r="K80" s="37"/>
      <c r="L80" s="117"/>
      <c r="S80" s="35"/>
      <c r="T80" s="35"/>
      <c r="U80" s="35"/>
      <c r="V80" s="35"/>
      <c r="W80" s="35"/>
      <c r="X80" s="35"/>
      <c r="Y80" s="35"/>
      <c r="Z80" s="35"/>
      <c r="AA80" s="35"/>
      <c r="AB80" s="35"/>
      <c r="AC80" s="35"/>
      <c r="AD80" s="35"/>
      <c r="AE80" s="35"/>
    </row>
    <row r="81" spans="1:65" s="2" customFormat="1" ht="16.5" customHeight="1" x14ac:dyDescent="0.2">
      <c r="A81" s="35"/>
      <c r="B81" s="36"/>
      <c r="C81" s="37"/>
      <c r="D81" s="37"/>
      <c r="E81" s="271" t="str">
        <f>E11</f>
        <v>SO 2411-17-15 - Železniční svršek</v>
      </c>
      <c r="F81" s="324"/>
      <c r="G81" s="324"/>
      <c r="H81" s="324"/>
      <c r="I81" s="116"/>
      <c r="J81" s="37"/>
      <c r="K81" s="37"/>
      <c r="L81" s="117"/>
      <c r="S81" s="35"/>
      <c r="T81" s="35"/>
      <c r="U81" s="35"/>
      <c r="V81" s="35"/>
      <c r="W81" s="35"/>
      <c r="X81" s="35"/>
      <c r="Y81" s="35"/>
      <c r="Z81" s="35"/>
      <c r="AA81" s="35"/>
      <c r="AB81" s="35"/>
      <c r="AC81" s="35"/>
      <c r="AD81" s="35"/>
      <c r="AE81" s="35"/>
    </row>
    <row r="82" spans="1:65" s="2" customFormat="1" ht="6.95" customHeight="1" x14ac:dyDescent="0.2">
      <c r="A82" s="35"/>
      <c r="B82" s="36"/>
      <c r="C82" s="37"/>
      <c r="D82" s="37"/>
      <c r="E82" s="37"/>
      <c r="F82" s="37"/>
      <c r="G82" s="37"/>
      <c r="H82" s="37"/>
      <c r="I82" s="116"/>
      <c r="J82" s="37"/>
      <c r="K82" s="37"/>
      <c r="L82" s="117"/>
      <c r="S82" s="35"/>
      <c r="T82" s="35"/>
      <c r="U82" s="35"/>
      <c r="V82" s="35"/>
      <c r="W82" s="35"/>
      <c r="X82" s="35"/>
      <c r="Y82" s="35"/>
      <c r="Z82" s="35"/>
      <c r="AA82" s="35"/>
      <c r="AB82" s="35"/>
      <c r="AC82" s="35"/>
      <c r="AD82" s="35"/>
      <c r="AE82" s="35"/>
    </row>
    <row r="83" spans="1:65" s="2" customFormat="1" ht="12" customHeight="1" x14ac:dyDescent="0.2">
      <c r="A83" s="35"/>
      <c r="B83" s="36"/>
      <c r="C83" s="30" t="s">
        <v>21</v>
      </c>
      <c r="D83" s="37"/>
      <c r="E83" s="37"/>
      <c r="F83" s="28" t="str">
        <f>F14</f>
        <v>Sudoměřice</v>
      </c>
      <c r="G83" s="37"/>
      <c r="H83" s="37"/>
      <c r="I83" s="118" t="s">
        <v>23</v>
      </c>
      <c r="J83" s="60" t="str">
        <f>IF(J14="","",J14)</f>
        <v>10. 6. 2020</v>
      </c>
      <c r="K83" s="37"/>
      <c r="L83" s="117"/>
      <c r="S83" s="35"/>
      <c r="T83" s="35"/>
      <c r="U83" s="35"/>
      <c r="V83" s="35"/>
      <c r="W83" s="35"/>
      <c r="X83" s="35"/>
      <c r="Y83" s="35"/>
      <c r="Z83" s="35"/>
      <c r="AA83" s="35"/>
      <c r="AB83" s="35"/>
      <c r="AC83" s="35"/>
      <c r="AD83" s="35"/>
      <c r="AE83" s="35"/>
    </row>
    <row r="84" spans="1:65" s="2" customFormat="1" ht="6.95" customHeight="1" x14ac:dyDescent="0.2">
      <c r="A84" s="35"/>
      <c r="B84" s="36"/>
      <c r="C84" s="37"/>
      <c r="D84" s="37"/>
      <c r="E84" s="37"/>
      <c r="F84" s="37"/>
      <c r="G84" s="37"/>
      <c r="H84" s="37"/>
      <c r="I84" s="116"/>
      <c r="J84" s="37"/>
      <c r="K84" s="37"/>
      <c r="L84" s="117"/>
      <c r="S84" s="35"/>
      <c r="T84" s="35"/>
      <c r="U84" s="35"/>
      <c r="V84" s="35"/>
      <c r="W84" s="35"/>
      <c r="X84" s="35"/>
      <c r="Y84" s="35"/>
      <c r="Z84" s="35"/>
      <c r="AA84" s="35"/>
      <c r="AB84" s="35"/>
      <c r="AC84" s="35"/>
      <c r="AD84" s="35"/>
      <c r="AE84" s="35"/>
    </row>
    <row r="85" spans="1:65" s="2" customFormat="1" ht="40.15" customHeight="1" x14ac:dyDescent="0.2">
      <c r="A85" s="35"/>
      <c r="B85" s="36"/>
      <c r="C85" s="30" t="s">
        <v>25</v>
      </c>
      <c r="D85" s="37"/>
      <c r="E85" s="37"/>
      <c r="F85" s="28" t="str">
        <f>E17</f>
        <v>Správa železnic, s. o.</v>
      </c>
      <c r="G85" s="37"/>
      <c r="H85" s="37"/>
      <c r="I85" s="118" t="s">
        <v>33</v>
      </c>
      <c r="J85" s="33" t="str">
        <f>E23</f>
        <v>F-PROJEKT-DOPRAVNÍ STAVBY s. r. o.</v>
      </c>
      <c r="K85" s="37"/>
      <c r="L85" s="117"/>
      <c r="S85" s="35"/>
      <c r="T85" s="35"/>
      <c r="U85" s="35"/>
      <c r="V85" s="35"/>
      <c r="W85" s="35"/>
      <c r="X85" s="35"/>
      <c r="Y85" s="35"/>
      <c r="Z85" s="35"/>
      <c r="AA85" s="35"/>
      <c r="AB85" s="35"/>
      <c r="AC85" s="35"/>
      <c r="AD85" s="35"/>
      <c r="AE85" s="35"/>
    </row>
    <row r="86" spans="1:65" s="2" customFormat="1" ht="40.15" customHeight="1" x14ac:dyDescent="0.2">
      <c r="A86" s="35"/>
      <c r="B86" s="36"/>
      <c r="C86" s="30" t="s">
        <v>31</v>
      </c>
      <c r="D86" s="37"/>
      <c r="E86" s="37"/>
      <c r="F86" s="28" t="str">
        <f>IF(E20="","",E20)</f>
        <v>Vyplň údaj</v>
      </c>
      <c r="G86" s="37"/>
      <c r="H86" s="37"/>
      <c r="I86" s="118" t="s">
        <v>38</v>
      </c>
      <c r="J86" s="33" t="str">
        <f>E26</f>
        <v>F-PROJEKT-DOPRAVNÍ STAVBY s. r. o.</v>
      </c>
      <c r="K86" s="37"/>
      <c r="L86" s="117"/>
      <c r="S86" s="35"/>
      <c r="T86" s="35"/>
      <c r="U86" s="35"/>
      <c r="V86" s="35"/>
      <c r="W86" s="35"/>
      <c r="X86" s="35"/>
      <c r="Y86" s="35"/>
      <c r="Z86" s="35"/>
      <c r="AA86" s="35"/>
      <c r="AB86" s="35"/>
      <c r="AC86" s="35"/>
      <c r="AD86" s="35"/>
      <c r="AE86" s="35"/>
    </row>
    <row r="87" spans="1:65" s="2" customFormat="1" ht="10.35" customHeight="1" x14ac:dyDescent="0.2">
      <c r="A87" s="35"/>
      <c r="B87" s="36"/>
      <c r="C87" s="37"/>
      <c r="D87" s="37"/>
      <c r="E87" s="37"/>
      <c r="F87" s="37"/>
      <c r="G87" s="37"/>
      <c r="H87" s="37"/>
      <c r="I87" s="116"/>
      <c r="J87" s="37"/>
      <c r="K87" s="37"/>
      <c r="L87" s="117"/>
      <c r="S87" s="35"/>
      <c r="T87" s="35"/>
      <c r="U87" s="35"/>
      <c r="V87" s="35"/>
      <c r="W87" s="35"/>
      <c r="X87" s="35"/>
      <c r="Y87" s="35"/>
      <c r="Z87" s="35"/>
      <c r="AA87" s="35"/>
      <c r="AB87" s="35"/>
      <c r="AC87" s="35"/>
      <c r="AD87" s="35"/>
      <c r="AE87" s="35"/>
    </row>
    <row r="88" spans="1:65" s="11" customFormat="1" ht="29.25" customHeight="1" x14ac:dyDescent="0.2">
      <c r="A88" s="165"/>
      <c r="B88" s="166"/>
      <c r="C88" s="167" t="s">
        <v>113</v>
      </c>
      <c r="D88" s="168" t="s">
        <v>60</v>
      </c>
      <c r="E88" s="168" t="s">
        <v>56</v>
      </c>
      <c r="F88" s="168" t="s">
        <v>57</v>
      </c>
      <c r="G88" s="168" t="s">
        <v>114</v>
      </c>
      <c r="H88" s="168" t="s">
        <v>115</v>
      </c>
      <c r="I88" s="169" t="s">
        <v>116</v>
      </c>
      <c r="J88" s="170" t="s">
        <v>106</v>
      </c>
      <c r="K88" s="171" t="s">
        <v>117</v>
      </c>
      <c r="L88" s="172"/>
      <c r="M88" s="69" t="s">
        <v>19</v>
      </c>
      <c r="N88" s="70" t="s">
        <v>45</v>
      </c>
      <c r="O88" s="70" t="s">
        <v>118</v>
      </c>
      <c r="P88" s="70" t="s">
        <v>119</v>
      </c>
      <c r="Q88" s="70" t="s">
        <v>120</v>
      </c>
      <c r="R88" s="70" t="s">
        <v>121</v>
      </c>
      <c r="S88" s="70" t="s">
        <v>122</v>
      </c>
      <c r="T88" s="71" t="s">
        <v>123</v>
      </c>
      <c r="U88" s="165"/>
      <c r="V88" s="165"/>
      <c r="W88" s="165"/>
      <c r="X88" s="165"/>
      <c r="Y88" s="165"/>
      <c r="Z88" s="165"/>
      <c r="AA88" s="165"/>
      <c r="AB88" s="165"/>
      <c r="AC88" s="165"/>
      <c r="AD88" s="165"/>
      <c r="AE88" s="165"/>
    </row>
    <row r="89" spans="1:65" s="2" customFormat="1" ht="22.9" customHeight="1" x14ac:dyDescent="0.25">
      <c r="A89" s="35"/>
      <c r="B89" s="36"/>
      <c r="C89" s="76" t="s">
        <v>124</v>
      </c>
      <c r="D89" s="37"/>
      <c r="E89" s="37"/>
      <c r="F89" s="37"/>
      <c r="G89" s="37"/>
      <c r="H89" s="37"/>
      <c r="I89" s="116"/>
      <c r="J89" s="173">
        <f>BK89</f>
        <v>0</v>
      </c>
      <c r="K89" s="37"/>
      <c r="L89" s="40"/>
      <c r="M89" s="72"/>
      <c r="N89" s="174"/>
      <c r="O89" s="73"/>
      <c r="P89" s="175">
        <f>P90+P209</f>
        <v>0</v>
      </c>
      <c r="Q89" s="73"/>
      <c r="R89" s="175">
        <f>R90+R209</f>
        <v>500.60399999999998</v>
      </c>
      <c r="S89" s="73"/>
      <c r="T89" s="176">
        <f>T90+T209</f>
        <v>0</v>
      </c>
      <c r="U89" s="35"/>
      <c r="V89" s="35"/>
      <c r="W89" s="35"/>
      <c r="X89" s="35"/>
      <c r="Y89" s="35"/>
      <c r="Z89" s="35"/>
      <c r="AA89" s="35"/>
      <c r="AB89" s="35"/>
      <c r="AC89" s="35"/>
      <c r="AD89" s="35"/>
      <c r="AE89" s="35"/>
      <c r="AT89" s="18" t="s">
        <v>74</v>
      </c>
      <c r="AU89" s="18" t="s">
        <v>107</v>
      </c>
      <c r="BK89" s="177">
        <f>BK90+BK209</f>
        <v>0</v>
      </c>
    </row>
    <row r="90" spans="1:65" s="12" customFormat="1" ht="25.9" customHeight="1" x14ac:dyDescent="0.2">
      <c r="B90" s="178"/>
      <c r="C90" s="179"/>
      <c r="D90" s="180" t="s">
        <v>74</v>
      </c>
      <c r="E90" s="181" t="s">
        <v>125</v>
      </c>
      <c r="F90" s="181" t="s">
        <v>126</v>
      </c>
      <c r="G90" s="179"/>
      <c r="H90" s="179"/>
      <c r="I90" s="182"/>
      <c r="J90" s="183">
        <f>BK90</f>
        <v>0</v>
      </c>
      <c r="K90" s="179"/>
      <c r="L90" s="184"/>
      <c r="M90" s="185"/>
      <c r="N90" s="186"/>
      <c r="O90" s="186"/>
      <c r="P90" s="187">
        <f>P91+P104</f>
        <v>0</v>
      </c>
      <c r="Q90" s="186"/>
      <c r="R90" s="187">
        <f>R91+R104</f>
        <v>500.60399999999998</v>
      </c>
      <c r="S90" s="186"/>
      <c r="T90" s="188">
        <f>T91+T104</f>
        <v>0</v>
      </c>
      <c r="AR90" s="189" t="s">
        <v>82</v>
      </c>
      <c r="AT90" s="190" t="s">
        <v>74</v>
      </c>
      <c r="AU90" s="190" t="s">
        <v>75</v>
      </c>
      <c r="AY90" s="189" t="s">
        <v>127</v>
      </c>
      <c r="BK90" s="191">
        <f>BK91+BK104</f>
        <v>0</v>
      </c>
    </row>
    <row r="91" spans="1:65" s="12" customFormat="1" ht="22.9" customHeight="1" x14ac:dyDescent="0.2">
      <c r="B91" s="178"/>
      <c r="C91" s="179"/>
      <c r="D91" s="180" t="s">
        <v>74</v>
      </c>
      <c r="E91" s="192" t="s">
        <v>82</v>
      </c>
      <c r="F91" s="192" t="s">
        <v>128</v>
      </c>
      <c r="G91" s="179"/>
      <c r="H91" s="179"/>
      <c r="I91" s="182"/>
      <c r="J91" s="193">
        <f>BK91</f>
        <v>0</v>
      </c>
      <c r="K91" s="179"/>
      <c r="L91" s="184"/>
      <c r="M91" s="185"/>
      <c r="N91" s="186"/>
      <c r="O91" s="186"/>
      <c r="P91" s="187">
        <f>SUM(P92:P103)</f>
        <v>0</v>
      </c>
      <c r="Q91" s="186"/>
      <c r="R91" s="187">
        <f>SUM(R92:R103)</f>
        <v>0</v>
      </c>
      <c r="S91" s="186"/>
      <c r="T91" s="188">
        <f>SUM(T92:T103)</f>
        <v>0</v>
      </c>
      <c r="AR91" s="189" t="s">
        <v>82</v>
      </c>
      <c r="AT91" s="190" t="s">
        <v>74</v>
      </c>
      <c r="AU91" s="190" t="s">
        <v>82</v>
      </c>
      <c r="AY91" s="189" t="s">
        <v>127</v>
      </c>
      <c r="BK91" s="191">
        <f>SUM(BK92:BK103)</f>
        <v>0</v>
      </c>
    </row>
    <row r="92" spans="1:65" s="2" customFormat="1" ht="14.45" customHeight="1" x14ac:dyDescent="0.2">
      <c r="A92" s="35"/>
      <c r="B92" s="36"/>
      <c r="C92" s="194" t="s">
        <v>82</v>
      </c>
      <c r="D92" s="194" t="s">
        <v>129</v>
      </c>
      <c r="E92" s="195" t="s">
        <v>130</v>
      </c>
      <c r="F92" s="196" t="s">
        <v>131</v>
      </c>
      <c r="G92" s="197" t="s">
        <v>132</v>
      </c>
      <c r="H92" s="198">
        <v>20</v>
      </c>
      <c r="I92" s="199"/>
      <c r="J92" s="200">
        <f>ROUND(I92*H92,2)</f>
        <v>0</v>
      </c>
      <c r="K92" s="201"/>
      <c r="L92" s="40"/>
      <c r="M92" s="202" t="s">
        <v>19</v>
      </c>
      <c r="N92" s="203" t="s">
        <v>46</v>
      </c>
      <c r="O92" s="65"/>
      <c r="P92" s="204">
        <f>O92*H92</f>
        <v>0</v>
      </c>
      <c r="Q92" s="204">
        <v>0</v>
      </c>
      <c r="R92" s="204">
        <f>Q92*H92</f>
        <v>0</v>
      </c>
      <c r="S92" s="204">
        <v>0</v>
      </c>
      <c r="T92" s="205">
        <f>S92*H92</f>
        <v>0</v>
      </c>
      <c r="U92" s="35"/>
      <c r="V92" s="35"/>
      <c r="W92" s="35"/>
      <c r="X92" s="35"/>
      <c r="Y92" s="35"/>
      <c r="Z92" s="35"/>
      <c r="AA92" s="35"/>
      <c r="AB92" s="35"/>
      <c r="AC92" s="35"/>
      <c r="AD92" s="35"/>
      <c r="AE92" s="35"/>
      <c r="AR92" s="206" t="s">
        <v>133</v>
      </c>
      <c r="AT92" s="206" t="s">
        <v>129</v>
      </c>
      <c r="AU92" s="206" t="s">
        <v>84</v>
      </c>
      <c r="AY92" s="18" t="s">
        <v>127</v>
      </c>
      <c r="BE92" s="207">
        <f>IF(N92="základní",J92,0)</f>
        <v>0</v>
      </c>
      <c r="BF92" s="207">
        <f>IF(N92="snížená",J92,0)</f>
        <v>0</v>
      </c>
      <c r="BG92" s="207">
        <f>IF(N92="zákl. přenesená",J92,0)</f>
        <v>0</v>
      </c>
      <c r="BH92" s="207">
        <f>IF(N92="sníž. přenesená",J92,0)</f>
        <v>0</v>
      </c>
      <c r="BI92" s="207">
        <f>IF(N92="nulová",J92,0)</f>
        <v>0</v>
      </c>
      <c r="BJ92" s="18" t="s">
        <v>82</v>
      </c>
      <c r="BK92" s="207">
        <f>ROUND(I92*H92,2)</f>
        <v>0</v>
      </c>
      <c r="BL92" s="18" t="s">
        <v>133</v>
      </c>
      <c r="BM92" s="206" t="s">
        <v>134</v>
      </c>
    </row>
    <row r="93" spans="1:65" s="2" customFormat="1" ht="11.25" x14ac:dyDescent="0.2">
      <c r="A93" s="35"/>
      <c r="B93" s="36"/>
      <c r="C93" s="37"/>
      <c r="D93" s="208" t="s">
        <v>135</v>
      </c>
      <c r="E93" s="37"/>
      <c r="F93" s="209" t="s">
        <v>131</v>
      </c>
      <c r="G93" s="37"/>
      <c r="H93" s="37"/>
      <c r="I93" s="116"/>
      <c r="J93" s="37"/>
      <c r="K93" s="37"/>
      <c r="L93" s="40"/>
      <c r="M93" s="210"/>
      <c r="N93" s="211"/>
      <c r="O93" s="65"/>
      <c r="P93" s="65"/>
      <c r="Q93" s="65"/>
      <c r="R93" s="65"/>
      <c r="S93" s="65"/>
      <c r="T93" s="66"/>
      <c r="U93" s="35"/>
      <c r="V93" s="35"/>
      <c r="W93" s="35"/>
      <c r="X93" s="35"/>
      <c r="Y93" s="35"/>
      <c r="Z93" s="35"/>
      <c r="AA93" s="35"/>
      <c r="AB93" s="35"/>
      <c r="AC93" s="35"/>
      <c r="AD93" s="35"/>
      <c r="AE93" s="35"/>
      <c r="AT93" s="18" t="s">
        <v>135</v>
      </c>
      <c r="AU93" s="18" t="s">
        <v>84</v>
      </c>
    </row>
    <row r="94" spans="1:65" s="13" customFormat="1" ht="11.25" x14ac:dyDescent="0.2">
      <c r="B94" s="212"/>
      <c r="C94" s="213"/>
      <c r="D94" s="208" t="s">
        <v>136</v>
      </c>
      <c r="E94" s="214" t="s">
        <v>19</v>
      </c>
      <c r="F94" s="215" t="s">
        <v>137</v>
      </c>
      <c r="G94" s="213"/>
      <c r="H94" s="214" t="s">
        <v>19</v>
      </c>
      <c r="I94" s="216"/>
      <c r="J94" s="213"/>
      <c r="K94" s="213"/>
      <c r="L94" s="217"/>
      <c r="M94" s="218"/>
      <c r="N94" s="219"/>
      <c r="O94" s="219"/>
      <c r="P94" s="219"/>
      <c r="Q94" s="219"/>
      <c r="R94" s="219"/>
      <c r="S94" s="219"/>
      <c r="T94" s="220"/>
      <c r="AT94" s="221" t="s">
        <v>136</v>
      </c>
      <c r="AU94" s="221" t="s">
        <v>84</v>
      </c>
      <c r="AV94" s="13" t="s">
        <v>82</v>
      </c>
      <c r="AW94" s="13" t="s">
        <v>37</v>
      </c>
      <c r="AX94" s="13" t="s">
        <v>75</v>
      </c>
      <c r="AY94" s="221" t="s">
        <v>127</v>
      </c>
    </row>
    <row r="95" spans="1:65" s="14" customFormat="1" ht="11.25" x14ac:dyDescent="0.2">
      <c r="B95" s="222"/>
      <c r="C95" s="223"/>
      <c r="D95" s="208" t="s">
        <v>136</v>
      </c>
      <c r="E95" s="224" t="s">
        <v>19</v>
      </c>
      <c r="F95" s="225" t="s">
        <v>138</v>
      </c>
      <c r="G95" s="223"/>
      <c r="H95" s="226">
        <v>20</v>
      </c>
      <c r="I95" s="227"/>
      <c r="J95" s="223"/>
      <c r="K95" s="223"/>
      <c r="L95" s="228"/>
      <c r="M95" s="229"/>
      <c r="N95" s="230"/>
      <c r="O95" s="230"/>
      <c r="P95" s="230"/>
      <c r="Q95" s="230"/>
      <c r="R95" s="230"/>
      <c r="S95" s="230"/>
      <c r="T95" s="231"/>
      <c r="AT95" s="232" t="s">
        <v>136</v>
      </c>
      <c r="AU95" s="232" t="s">
        <v>84</v>
      </c>
      <c r="AV95" s="14" t="s">
        <v>84</v>
      </c>
      <c r="AW95" s="14" t="s">
        <v>37</v>
      </c>
      <c r="AX95" s="14" t="s">
        <v>82</v>
      </c>
      <c r="AY95" s="232" t="s">
        <v>127</v>
      </c>
    </row>
    <row r="96" spans="1:65" s="2" customFormat="1" ht="14.45" customHeight="1" x14ac:dyDescent="0.2">
      <c r="A96" s="35"/>
      <c r="B96" s="36"/>
      <c r="C96" s="194" t="s">
        <v>84</v>
      </c>
      <c r="D96" s="194" t="s">
        <v>129</v>
      </c>
      <c r="E96" s="195" t="s">
        <v>139</v>
      </c>
      <c r="F96" s="196" t="s">
        <v>140</v>
      </c>
      <c r="G96" s="197" t="s">
        <v>132</v>
      </c>
      <c r="H96" s="198">
        <v>20</v>
      </c>
      <c r="I96" s="199"/>
      <c r="J96" s="200">
        <f>ROUND(I96*H96,2)</f>
        <v>0</v>
      </c>
      <c r="K96" s="201"/>
      <c r="L96" s="40"/>
      <c r="M96" s="202" t="s">
        <v>19</v>
      </c>
      <c r="N96" s="203" t="s">
        <v>46</v>
      </c>
      <c r="O96" s="65"/>
      <c r="P96" s="204">
        <f>O96*H96</f>
        <v>0</v>
      </c>
      <c r="Q96" s="204">
        <v>0</v>
      </c>
      <c r="R96" s="204">
        <f>Q96*H96</f>
        <v>0</v>
      </c>
      <c r="S96" s="204">
        <v>0</v>
      </c>
      <c r="T96" s="205">
        <f>S96*H96</f>
        <v>0</v>
      </c>
      <c r="U96" s="35"/>
      <c r="V96" s="35"/>
      <c r="W96" s="35"/>
      <c r="X96" s="35"/>
      <c r="Y96" s="35"/>
      <c r="Z96" s="35"/>
      <c r="AA96" s="35"/>
      <c r="AB96" s="35"/>
      <c r="AC96" s="35"/>
      <c r="AD96" s="35"/>
      <c r="AE96" s="35"/>
      <c r="AR96" s="206" t="s">
        <v>133</v>
      </c>
      <c r="AT96" s="206" t="s">
        <v>129</v>
      </c>
      <c r="AU96" s="206" t="s">
        <v>84</v>
      </c>
      <c r="AY96" s="18" t="s">
        <v>127</v>
      </c>
      <c r="BE96" s="207">
        <f>IF(N96="základní",J96,0)</f>
        <v>0</v>
      </c>
      <c r="BF96" s="207">
        <f>IF(N96="snížená",J96,0)</f>
        <v>0</v>
      </c>
      <c r="BG96" s="207">
        <f>IF(N96="zákl. přenesená",J96,0)</f>
        <v>0</v>
      </c>
      <c r="BH96" s="207">
        <f>IF(N96="sníž. přenesená",J96,0)</f>
        <v>0</v>
      </c>
      <c r="BI96" s="207">
        <f>IF(N96="nulová",J96,0)</f>
        <v>0</v>
      </c>
      <c r="BJ96" s="18" t="s">
        <v>82</v>
      </c>
      <c r="BK96" s="207">
        <f>ROUND(I96*H96,2)</f>
        <v>0</v>
      </c>
      <c r="BL96" s="18" t="s">
        <v>133</v>
      </c>
      <c r="BM96" s="206" t="s">
        <v>141</v>
      </c>
    </row>
    <row r="97" spans="1:65" s="2" customFormat="1" ht="11.25" x14ac:dyDescent="0.2">
      <c r="A97" s="35"/>
      <c r="B97" s="36"/>
      <c r="C97" s="37"/>
      <c r="D97" s="208" t="s">
        <v>135</v>
      </c>
      <c r="E97" s="37"/>
      <c r="F97" s="209" t="s">
        <v>140</v>
      </c>
      <c r="G97" s="37"/>
      <c r="H97" s="37"/>
      <c r="I97" s="116"/>
      <c r="J97" s="37"/>
      <c r="K97" s="37"/>
      <c r="L97" s="40"/>
      <c r="M97" s="210"/>
      <c r="N97" s="211"/>
      <c r="O97" s="65"/>
      <c r="P97" s="65"/>
      <c r="Q97" s="65"/>
      <c r="R97" s="65"/>
      <c r="S97" s="65"/>
      <c r="T97" s="66"/>
      <c r="U97" s="35"/>
      <c r="V97" s="35"/>
      <c r="W97" s="35"/>
      <c r="X97" s="35"/>
      <c r="Y97" s="35"/>
      <c r="Z97" s="35"/>
      <c r="AA97" s="35"/>
      <c r="AB97" s="35"/>
      <c r="AC97" s="35"/>
      <c r="AD97" s="35"/>
      <c r="AE97" s="35"/>
      <c r="AT97" s="18" t="s">
        <v>135</v>
      </c>
      <c r="AU97" s="18" t="s">
        <v>84</v>
      </c>
    </row>
    <row r="98" spans="1:65" s="2" customFormat="1" ht="14.45" customHeight="1" x14ac:dyDescent="0.2">
      <c r="A98" s="35"/>
      <c r="B98" s="36"/>
      <c r="C98" s="194" t="s">
        <v>142</v>
      </c>
      <c r="D98" s="194" t="s">
        <v>129</v>
      </c>
      <c r="E98" s="195" t="s">
        <v>143</v>
      </c>
      <c r="F98" s="196" t="s">
        <v>144</v>
      </c>
      <c r="G98" s="197" t="s">
        <v>132</v>
      </c>
      <c r="H98" s="198">
        <v>20</v>
      </c>
      <c r="I98" s="199"/>
      <c r="J98" s="200">
        <f>ROUND(I98*H98,2)</f>
        <v>0</v>
      </c>
      <c r="K98" s="201"/>
      <c r="L98" s="40"/>
      <c r="M98" s="202" t="s">
        <v>19</v>
      </c>
      <c r="N98" s="203" t="s">
        <v>46</v>
      </c>
      <c r="O98" s="65"/>
      <c r="P98" s="204">
        <f>O98*H98</f>
        <v>0</v>
      </c>
      <c r="Q98" s="204">
        <v>0</v>
      </c>
      <c r="R98" s="204">
        <f>Q98*H98</f>
        <v>0</v>
      </c>
      <c r="S98" s="204">
        <v>0</v>
      </c>
      <c r="T98" s="205">
        <f>S98*H98</f>
        <v>0</v>
      </c>
      <c r="U98" s="35"/>
      <c r="V98" s="35"/>
      <c r="W98" s="35"/>
      <c r="X98" s="35"/>
      <c r="Y98" s="35"/>
      <c r="Z98" s="35"/>
      <c r="AA98" s="35"/>
      <c r="AB98" s="35"/>
      <c r="AC98" s="35"/>
      <c r="AD98" s="35"/>
      <c r="AE98" s="35"/>
      <c r="AR98" s="206" t="s">
        <v>133</v>
      </c>
      <c r="AT98" s="206" t="s">
        <v>129</v>
      </c>
      <c r="AU98" s="206" t="s">
        <v>84</v>
      </c>
      <c r="AY98" s="18" t="s">
        <v>127</v>
      </c>
      <c r="BE98" s="207">
        <f>IF(N98="základní",J98,0)</f>
        <v>0</v>
      </c>
      <c r="BF98" s="207">
        <f>IF(N98="snížená",J98,0)</f>
        <v>0</v>
      </c>
      <c r="BG98" s="207">
        <f>IF(N98="zákl. přenesená",J98,0)</f>
        <v>0</v>
      </c>
      <c r="BH98" s="207">
        <f>IF(N98="sníž. přenesená",J98,0)</f>
        <v>0</v>
      </c>
      <c r="BI98" s="207">
        <f>IF(N98="nulová",J98,0)</f>
        <v>0</v>
      </c>
      <c r="BJ98" s="18" t="s">
        <v>82</v>
      </c>
      <c r="BK98" s="207">
        <f>ROUND(I98*H98,2)</f>
        <v>0</v>
      </c>
      <c r="BL98" s="18" t="s">
        <v>133</v>
      </c>
      <c r="BM98" s="206" t="s">
        <v>145</v>
      </c>
    </row>
    <row r="99" spans="1:65" s="2" customFormat="1" ht="11.25" x14ac:dyDescent="0.2">
      <c r="A99" s="35"/>
      <c r="B99" s="36"/>
      <c r="C99" s="37"/>
      <c r="D99" s="208" t="s">
        <v>135</v>
      </c>
      <c r="E99" s="37"/>
      <c r="F99" s="209" t="s">
        <v>144</v>
      </c>
      <c r="G99" s="37"/>
      <c r="H99" s="37"/>
      <c r="I99" s="116"/>
      <c r="J99" s="37"/>
      <c r="K99" s="37"/>
      <c r="L99" s="40"/>
      <c r="M99" s="210"/>
      <c r="N99" s="211"/>
      <c r="O99" s="65"/>
      <c r="P99" s="65"/>
      <c r="Q99" s="65"/>
      <c r="R99" s="65"/>
      <c r="S99" s="65"/>
      <c r="T99" s="66"/>
      <c r="U99" s="35"/>
      <c r="V99" s="35"/>
      <c r="W99" s="35"/>
      <c r="X99" s="35"/>
      <c r="Y99" s="35"/>
      <c r="Z99" s="35"/>
      <c r="AA99" s="35"/>
      <c r="AB99" s="35"/>
      <c r="AC99" s="35"/>
      <c r="AD99" s="35"/>
      <c r="AE99" s="35"/>
      <c r="AT99" s="18" t="s">
        <v>135</v>
      </c>
      <c r="AU99" s="18" t="s">
        <v>84</v>
      </c>
    </row>
    <row r="100" spans="1:65" s="2" customFormat="1" ht="14.45" customHeight="1" x14ac:dyDescent="0.2">
      <c r="A100" s="35"/>
      <c r="B100" s="36"/>
      <c r="C100" s="194" t="s">
        <v>133</v>
      </c>
      <c r="D100" s="194" t="s">
        <v>129</v>
      </c>
      <c r="E100" s="195" t="s">
        <v>146</v>
      </c>
      <c r="F100" s="196" t="s">
        <v>147</v>
      </c>
      <c r="G100" s="197" t="s">
        <v>132</v>
      </c>
      <c r="H100" s="198">
        <v>20</v>
      </c>
      <c r="I100" s="199"/>
      <c r="J100" s="200">
        <f>ROUND(I100*H100,2)</f>
        <v>0</v>
      </c>
      <c r="K100" s="201"/>
      <c r="L100" s="40"/>
      <c r="M100" s="202" t="s">
        <v>19</v>
      </c>
      <c r="N100" s="203" t="s">
        <v>46</v>
      </c>
      <c r="O100" s="65"/>
      <c r="P100" s="204">
        <f>O100*H100</f>
        <v>0</v>
      </c>
      <c r="Q100" s="204">
        <v>0</v>
      </c>
      <c r="R100" s="204">
        <f>Q100*H100</f>
        <v>0</v>
      </c>
      <c r="S100" s="204">
        <v>0</v>
      </c>
      <c r="T100" s="205">
        <f>S100*H100</f>
        <v>0</v>
      </c>
      <c r="U100" s="35"/>
      <c r="V100" s="35"/>
      <c r="W100" s="35"/>
      <c r="X100" s="35"/>
      <c r="Y100" s="35"/>
      <c r="Z100" s="35"/>
      <c r="AA100" s="35"/>
      <c r="AB100" s="35"/>
      <c r="AC100" s="35"/>
      <c r="AD100" s="35"/>
      <c r="AE100" s="35"/>
      <c r="AR100" s="206" t="s">
        <v>133</v>
      </c>
      <c r="AT100" s="206" t="s">
        <v>129</v>
      </c>
      <c r="AU100" s="206" t="s">
        <v>84</v>
      </c>
      <c r="AY100" s="18" t="s">
        <v>127</v>
      </c>
      <c r="BE100" s="207">
        <f>IF(N100="základní",J100,0)</f>
        <v>0</v>
      </c>
      <c r="BF100" s="207">
        <f>IF(N100="snížená",J100,0)</f>
        <v>0</v>
      </c>
      <c r="BG100" s="207">
        <f>IF(N100="zákl. přenesená",J100,0)</f>
        <v>0</v>
      </c>
      <c r="BH100" s="207">
        <f>IF(N100="sníž. přenesená",J100,0)</f>
        <v>0</v>
      </c>
      <c r="BI100" s="207">
        <f>IF(N100="nulová",J100,0)</f>
        <v>0</v>
      </c>
      <c r="BJ100" s="18" t="s">
        <v>82</v>
      </c>
      <c r="BK100" s="207">
        <f>ROUND(I100*H100,2)</f>
        <v>0</v>
      </c>
      <c r="BL100" s="18" t="s">
        <v>133</v>
      </c>
      <c r="BM100" s="206" t="s">
        <v>148</v>
      </c>
    </row>
    <row r="101" spans="1:65" s="2" customFormat="1" ht="11.25" x14ac:dyDescent="0.2">
      <c r="A101" s="35"/>
      <c r="B101" s="36"/>
      <c r="C101" s="37"/>
      <c r="D101" s="208" t="s">
        <v>135</v>
      </c>
      <c r="E101" s="37"/>
      <c r="F101" s="209" t="s">
        <v>147</v>
      </c>
      <c r="G101" s="37"/>
      <c r="H101" s="37"/>
      <c r="I101" s="116"/>
      <c r="J101" s="37"/>
      <c r="K101" s="37"/>
      <c r="L101" s="40"/>
      <c r="M101" s="210"/>
      <c r="N101" s="211"/>
      <c r="O101" s="65"/>
      <c r="P101" s="65"/>
      <c r="Q101" s="65"/>
      <c r="R101" s="65"/>
      <c r="S101" s="65"/>
      <c r="T101" s="66"/>
      <c r="U101" s="35"/>
      <c r="V101" s="35"/>
      <c r="W101" s="35"/>
      <c r="X101" s="35"/>
      <c r="Y101" s="35"/>
      <c r="Z101" s="35"/>
      <c r="AA101" s="35"/>
      <c r="AB101" s="35"/>
      <c r="AC101" s="35"/>
      <c r="AD101" s="35"/>
      <c r="AE101" s="35"/>
      <c r="AT101" s="18" t="s">
        <v>135</v>
      </c>
      <c r="AU101" s="18" t="s">
        <v>84</v>
      </c>
    </row>
    <row r="102" spans="1:65" s="2" customFormat="1" ht="14.45" customHeight="1" x14ac:dyDescent="0.2">
      <c r="A102" s="35"/>
      <c r="B102" s="36"/>
      <c r="C102" s="194" t="s">
        <v>149</v>
      </c>
      <c r="D102" s="194" t="s">
        <v>129</v>
      </c>
      <c r="E102" s="195" t="s">
        <v>150</v>
      </c>
      <c r="F102" s="196" t="s">
        <v>151</v>
      </c>
      <c r="G102" s="197" t="s">
        <v>132</v>
      </c>
      <c r="H102" s="198">
        <v>20</v>
      </c>
      <c r="I102" s="199"/>
      <c r="J102" s="200">
        <f>ROUND(I102*H102,2)</f>
        <v>0</v>
      </c>
      <c r="K102" s="201"/>
      <c r="L102" s="40"/>
      <c r="M102" s="202" t="s">
        <v>19</v>
      </c>
      <c r="N102" s="203" t="s">
        <v>46</v>
      </c>
      <c r="O102" s="65"/>
      <c r="P102" s="204">
        <f>O102*H102</f>
        <v>0</v>
      </c>
      <c r="Q102" s="204">
        <v>0</v>
      </c>
      <c r="R102" s="204">
        <f>Q102*H102</f>
        <v>0</v>
      </c>
      <c r="S102" s="204">
        <v>0</v>
      </c>
      <c r="T102" s="205">
        <f>S102*H102</f>
        <v>0</v>
      </c>
      <c r="U102" s="35"/>
      <c r="V102" s="35"/>
      <c r="W102" s="35"/>
      <c r="X102" s="35"/>
      <c r="Y102" s="35"/>
      <c r="Z102" s="35"/>
      <c r="AA102" s="35"/>
      <c r="AB102" s="35"/>
      <c r="AC102" s="35"/>
      <c r="AD102" s="35"/>
      <c r="AE102" s="35"/>
      <c r="AR102" s="206" t="s">
        <v>133</v>
      </c>
      <c r="AT102" s="206" t="s">
        <v>129</v>
      </c>
      <c r="AU102" s="206" t="s">
        <v>84</v>
      </c>
      <c r="AY102" s="18" t="s">
        <v>127</v>
      </c>
      <c r="BE102" s="207">
        <f>IF(N102="základní",J102,0)</f>
        <v>0</v>
      </c>
      <c r="BF102" s="207">
        <f>IF(N102="snížená",J102,0)</f>
        <v>0</v>
      </c>
      <c r="BG102" s="207">
        <f>IF(N102="zákl. přenesená",J102,0)</f>
        <v>0</v>
      </c>
      <c r="BH102" s="207">
        <f>IF(N102="sníž. přenesená",J102,0)</f>
        <v>0</v>
      </c>
      <c r="BI102" s="207">
        <f>IF(N102="nulová",J102,0)</f>
        <v>0</v>
      </c>
      <c r="BJ102" s="18" t="s">
        <v>82</v>
      </c>
      <c r="BK102" s="207">
        <f>ROUND(I102*H102,2)</f>
        <v>0</v>
      </c>
      <c r="BL102" s="18" t="s">
        <v>133</v>
      </c>
      <c r="BM102" s="206" t="s">
        <v>152</v>
      </c>
    </row>
    <row r="103" spans="1:65" s="2" customFormat="1" ht="11.25" x14ac:dyDescent="0.2">
      <c r="A103" s="35"/>
      <c r="B103" s="36"/>
      <c r="C103" s="37"/>
      <c r="D103" s="208" t="s">
        <v>135</v>
      </c>
      <c r="E103" s="37"/>
      <c r="F103" s="209" t="s">
        <v>151</v>
      </c>
      <c r="G103" s="37"/>
      <c r="H103" s="37"/>
      <c r="I103" s="116"/>
      <c r="J103" s="37"/>
      <c r="K103" s="37"/>
      <c r="L103" s="40"/>
      <c r="M103" s="210"/>
      <c r="N103" s="211"/>
      <c r="O103" s="65"/>
      <c r="P103" s="65"/>
      <c r="Q103" s="65"/>
      <c r="R103" s="65"/>
      <c r="S103" s="65"/>
      <c r="T103" s="66"/>
      <c r="U103" s="35"/>
      <c r="V103" s="35"/>
      <c r="W103" s="35"/>
      <c r="X103" s="35"/>
      <c r="Y103" s="35"/>
      <c r="Z103" s="35"/>
      <c r="AA103" s="35"/>
      <c r="AB103" s="35"/>
      <c r="AC103" s="35"/>
      <c r="AD103" s="35"/>
      <c r="AE103" s="35"/>
      <c r="AT103" s="18" t="s">
        <v>135</v>
      </c>
      <c r="AU103" s="18" t="s">
        <v>84</v>
      </c>
    </row>
    <row r="104" spans="1:65" s="12" customFormat="1" ht="22.9" customHeight="1" x14ac:dyDescent="0.2">
      <c r="B104" s="178"/>
      <c r="C104" s="179"/>
      <c r="D104" s="180" t="s">
        <v>74</v>
      </c>
      <c r="E104" s="192" t="s">
        <v>149</v>
      </c>
      <c r="F104" s="192" t="s">
        <v>153</v>
      </c>
      <c r="G104" s="179"/>
      <c r="H104" s="179"/>
      <c r="I104" s="182"/>
      <c r="J104" s="193">
        <f>BK104</f>
        <v>0</v>
      </c>
      <c r="K104" s="179"/>
      <c r="L104" s="184"/>
      <c r="M104" s="185"/>
      <c r="N104" s="186"/>
      <c r="O104" s="186"/>
      <c r="P104" s="187">
        <f>SUM(P105:P208)</f>
        <v>0</v>
      </c>
      <c r="Q104" s="186"/>
      <c r="R104" s="187">
        <f>SUM(R105:R208)</f>
        <v>500.60399999999998</v>
      </c>
      <c r="S104" s="186"/>
      <c r="T104" s="188">
        <f>SUM(T105:T208)</f>
        <v>0</v>
      </c>
      <c r="AR104" s="189" t="s">
        <v>82</v>
      </c>
      <c r="AT104" s="190" t="s">
        <v>74</v>
      </c>
      <c r="AU104" s="190" t="s">
        <v>82</v>
      </c>
      <c r="AY104" s="189" t="s">
        <v>127</v>
      </c>
      <c r="BK104" s="191">
        <f>SUM(BK105:BK208)</f>
        <v>0</v>
      </c>
    </row>
    <row r="105" spans="1:65" s="2" customFormat="1" ht="14.45" customHeight="1" x14ac:dyDescent="0.2">
      <c r="A105" s="35"/>
      <c r="B105" s="36"/>
      <c r="C105" s="194" t="s">
        <v>154</v>
      </c>
      <c r="D105" s="194" t="s">
        <v>129</v>
      </c>
      <c r="E105" s="195" t="s">
        <v>155</v>
      </c>
      <c r="F105" s="196" t="s">
        <v>156</v>
      </c>
      <c r="G105" s="197" t="s">
        <v>157</v>
      </c>
      <c r="H105" s="198">
        <v>6.2E-2</v>
      </c>
      <c r="I105" s="199"/>
      <c r="J105" s="200">
        <f>ROUND(I105*H105,2)</f>
        <v>0</v>
      </c>
      <c r="K105" s="201"/>
      <c r="L105" s="40"/>
      <c r="M105" s="202" t="s">
        <v>19</v>
      </c>
      <c r="N105" s="203" t="s">
        <v>46</v>
      </c>
      <c r="O105" s="65"/>
      <c r="P105" s="204">
        <f>O105*H105</f>
        <v>0</v>
      </c>
      <c r="Q105" s="204">
        <v>0</v>
      </c>
      <c r="R105" s="204">
        <f>Q105*H105</f>
        <v>0</v>
      </c>
      <c r="S105" s="204">
        <v>0</v>
      </c>
      <c r="T105" s="205">
        <f>S105*H105</f>
        <v>0</v>
      </c>
      <c r="U105" s="35"/>
      <c r="V105" s="35"/>
      <c r="W105" s="35"/>
      <c r="X105" s="35"/>
      <c r="Y105" s="35"/>
      <c r="Z105" s="35"/>
      <c r="AA105" s="35"/>
      <c r="AB105" s="35"/>
      <c r="AC105" s="35"/>
      <c r="AD105" s="35"/>
      <c r="AE105" s="35"/>
      <c r="AR105" s="206" t="s">
        <v>133</v>
      </c>
      <c r="AT105" s="206" t="s">
        <v>129</v>
      </c>
      <c r="AU105" s="206" t="s">
        <v>84</v>
      </c>
      <c r="AY105" s="18" t="s">
        <v>127</v>
      </c>
      <c r="BE105" s="207">
        <f>IF(N105="základní",J105,0)</f>
        <v>0</v>
      </c>
      <c r="BF105" s="207">
        <f>IF(N105="snížená",J105,0)</f>
        <v>0</v>
      </c>
      <c r="BG105" s="207">
        <f>IF(N105="zákl. přenesená",J105,0)</f>
        <v>0</v>
      </c>
      <c r="BH105" s="207">
        <f>IF(N105="sníž. přenesená",J105,0)</f>
        <v>0</v>
      </c>
      <c r="BI105" s="207">
        <f>IF(N105="nulová",J105,0)</f>
        <v>0</v>
      </c>
      <c r="BJ105" s="18" t="s">
        <v>82</v>
      </c>
      <c r="BK105" s="207">
        <f>ROUND(I105*H105,2)</f>
        <v>0</v>
      </c>
      <c r="BL105" s="18" t="s">
        <v>133</v>
      </c>
      <c r="BM105" s="206" t="s">
        <v>158</v>
      </c>
    </row>
    <row r="106" spans="1:65" s="2" customFormat="1" ht="19.5" x14ac:dyDescent="0.2">
      <c r="A106" s="35"/>
      <c r="B106" s="36"/>
      <c r="C106" s="37"/>
      <c r="D106" s="208" t="s">
        <v>135</v>
      </c>
      <c r="E106" s="37"/>
      <c r="F106" s="209" t="s">
        <v>159</v>
      </c>
      <c r="G106" s="37"/>
      <c r="H106" s="37"/>
      <c r="I106" s="116"/>
      <c r="J106" s="37"/>
      <c r="K106" s="37"/>
      <c r="L106" s="40"/>
      <c r="M106" s="210"/>
      <c r="N106" s="211"/>
      <c r="O106" s="65"/>
      <c r="P106" s="65"/>
      <c r="Q106" s="65"/>
      <c r="R106" s="65"/>
      <c r="S106" s="65"/>
      <c r="T106" s="66"/>
      <c r="U106" s="35"/>
      <c r="V106" s="35"/>
      <c r="W106" s="35"/>
      <c r="X106" s="35"/>
      <c r="Y106" s="35"/>
      <c r="Z106" s="35"/>
      <c r="AA106" s="35"/>
      <c r="AB106" s="35"/>
      <c r="AC106" s="35"/>
      <c r="AD106" s="35"/>
      <c r="AE106" s="35"/>
      <c r="AT106" s="18" t="s">
        <v>135</v>
      </c>
      <c r="AU106" s="18" t="s">
        <v>84</v>
      </c>
    </row>
    <row r="107" spans="1:65" s="2" customFormat="1" ht="19.5" x14ac:dyDescent="0.2">
      <c r="A107" s="35"/>
      <c r="B107" s="36"/>
      <c r="C107" s="37"/>
      <c r="D107" s="208" t="s">
        <v>160</v>
      </c>
      <c r="E107" s="37"/>
      <c r="F107" s="233" t="s">
        <v>161</v>
      </c>
      <c r="G107" s="37"/>
      <c r="H107" s="37"/>
      <c r="I107" s="116"/>
      <c r="J107" s="37"/>
      <c r="K107" s="37"/>
      <c r="L107" s="40"/>
      <c r="M107" s="210"/>
      <c r="N107" s="211"/>
      <c r="O107" s="65"/>
      <c r="P107" s="65"/>
      <c r="Q107" s="65"/>
      <c r="R107" s="65"/>
      <c r="S107" s="65"/>
      <c r="T107" s="66"/>
      <c r="U107" s="35"/>
      <c r="V107" s="35"/>
      <c r="W107" s="35"/>
      <c r="X107" s="35"/>
      <c r="Y107" s="35"/>
      <c r="Z107" s="35"/>
      <c r="AA107" s="35"/>
      <c r="AB107" s="35"/>
      <c r="AC107" s="35"/>
      <c r="AD107" s="35"/>
      <c r="AE107" s="35"/>
      <c r="AT107" s="18" t="s">
        <v>160</v>
      </c>
      <c r="AU107" s="18" t="s">
        <v>84</v>
      </c>
    </row>
    <row r="108" spans="1:65" s="2" customFormat="1" ht="19.5" x14ac:dyDescent="0.2">
      <c r="A108" s="35"/>
      <c r="B108" s="36"/>
      <c r="C108" s="37"/>
      <c r="D108" s="208" t="s">
        <v>162</v>
      </c>
      <c r="E108" s="37"/>
      <c r="F108" s="233" t="s">
        <v>163</v>
      </c>
      <c r="G108" s="37"/>
      <c r="H108" s="37"/>
      <c r="I108" s="116"/>
      <c r="J108" s="37"/>
      <c r="K108" s="37"/>
      <c r="L108" s="40"/>
      <c r="M108" s="210"/>
      <c r="N108" s="211"/>
      <c r="O108" s="65"/>
      <c r="P108" s="65"/>
      <c r="Q108" s="65"/>
      <c r="R108" s="65"/>
      <c r="S108" s="65"/>
      <c r="T108" s="66"/>
      <c r="U108" s="35"/>
      <c r="V108" s="35"/>
      <c r="W108" s="35"/>
      <c r="X108" s="35"/>
      <c r="Y108" s="35"/>
      <c r="Z108" s="35"/>
      <c r="AA108" s="35"/>
      <c r="AB108" s="35"/>
      <c r="AC108" s="35"/>
      <c r="AD108" s="35"/>
      <c r="AE108" s="35"/>
      <c r="AT108" s="18" t="s">
        <v>162</v>
      </c>
      <c r="AU108" s="18" t="s">
        <v>84</v>
      </c>
    </row>
    <row r="109" spans="1:65" s="14" customFormat="1" ht="11.25" x14ac:dyDescent="0.2">
      <c r="B109" s="222"/>
      <c r="C109" s="223"/>
      <c r="D109" s="208" t="s">
        <v>136</v>
      </c>
      <c r="E109" s="224" t="s">
        <v>19</v>
      </c>
      <c r="F109" s="225" t="s">
        <v>164</v>
      </c>
      <c r="G109" s="223"/>
      <c r="H109" s="226">
        <v>61.5</v>
      </c>
      <c r="I109" s="227"/>
      <c r="J109" s="223"/>
      <c r="K109" s="223"/>
      <c r="L109" s="228"/>
      <c r="M109" s="229"/>
      <c r="N109" s="230"/>
      <c r="O109" s="230"/>
      <c r="P109" s="230"/>
      <c r="Q109" s="230"/>
      <c r="R109" s="230"/>
      <c r="S109" s="230"/>
      <c r="T109" s="231"/>
      <c r="AT109" s="232" t="s">
        <v>136</v>
      </c>
      <c r="AU109" s="232" t="s">
        <v>84</v>
      </c>
      <c r="AV109" s="14" t="s">
        <v>84</v>
      </c>
      <c r="AW109" s="14" t="s">
        <v>37</v>
      </c>
      <c r="AX109" s="14" t="s">
        <v>82</v>
      </c>
      <c r="AY109" s="232" t="s">
        <v>127</v>
      </c>
    </row>
    <row r="110" spans="1:65" s="14" customFormat="1" ht="11.25" x14ac:dyDescent="0.2">
      <c r="B110" s="222"/>
      <c r="C110" s="223"/>
      <c r="D110" s="208" t="s">
        <v>136</v>
      </c>
      <c r="E110" s="223"/>
      <c r="F110" s="225" t="s">
        <v>165</v>
      </c>
      <c r="G110" s="223"/>
      <c r="H110" s="226">
        <v>6.2E-2</v>
      </c>
      <c r="I110" s="227"/>
      <c r="J110" s="223"/>
      <c r="K110" s="223"/>
      <c r="L110" s="228"/>
      <c r="M110" s="229"/>
      <c r="N110" s="230"/>
      <c r="O110" s="230"/>
      <c r="P110" s="230"/>
      <c r="Q110" s="230"/>
      <c r="R110" s="230"/>
      <c r="S110" s="230"/>
      <c r="T110" s="231"/>
      <c r="AT110" s="232" t="s">
        <v>136</v>
      </c>
      <c r="AU110" s="232" t="s">
        <v>84</v>
      </c>
      <c r="AV110" s="14" t="s">
        <v>84</v>
      </c>
      <c r="AW110" s="14" t="s">
        <v>4</v>
      </c>
      <c r="AX110" s="14" t="s">
        <v>82</v>
      </c>
      <c r="AY110" s="232" t="s">
        <v>127</v>
      </c>
    </row>
    <row r="111" spans="1:65" s="2" customFormat="1" ht="14.45" customHeight="1" x14ac:dyDescent="0.2">
      <c r="A111" s="35"/>
      <c r="B111" s="36"/>
      <c r="C111" s="194" t="s">
        <v>166</v>
      </c>
      <c r="D111" s="194" t="s">
        <v>129</v>
      </c>
      <c r="E111" s="195" t="s">
        <v>167</v>
      </c>
      <c r="F111" s="196" t="s">
        <v>168</v>
      </c>
      <c r="G111" s="197" t="s">
        <v>169</v>
      </c>
      <c r="H111" s="198">
        <v>49.56</v>
      </c>
      <c r="I111" s="199"/>
      <c r="J111" s="200">
        <f>ROUND(I111*H111,2)</f>
        <v>0</v>
      </c>
      <c r="K111" s="201"/>
      <c r="L111" s="40"/>
      <c r="M111" s="202" t="s">
        <v>19</v>
      </c>
      <c r="N111" s="203" t="s">
        <v>46</v>
      </c>
      <c r="O111" s="65"/>
      <c r="P111" s="204">
        <f>O111*H111</f>
        <v>0</v>
      </c>
      <c r="Q111" s="204">
        <v>0</v>
      </c>
      <c r="R111" s="204">
        <f>Q111*H111</f>
        <v>0</v>
      </c>
      <c r="S111" s="204">
        <v>0</v>
      </c>
      <c r="T111" s="205">
        <f>S111*H111</f>
        <v>0</v>
      </c>
      <c r="U111" s="35"/>
      <c r="V111" s="35"/>
      <c r="W111" s="35"/>
      <c r="X111" s="35"/>
      <c r="Y111" s="35"/>
      <c r="Z111" s="35"/>
      <c r="AA111" s="35"/>
      <c r="AB111" s="35"/>
      <c r="AC111" s="35"/>
      <c r="AD111" s="35"/>
      <c r="AE111" s="35"/>
      <c r="AR111" s="206" t="s">
        <v>133</v>
      </c>
      <c r="AT111" s="206" t="s">
        <v>129</v>
      </c>
      <c r="AU111" s="206" t="s">
        <v>84</v>
      </c>
      <c r="AY111" s="18" t="s">
        <v>127</v>
      </c>
      <c r="BE111" s="207">
        <f>IF(N111="základní",J111,0)</f>
        <v>0</v>
      </c>
      <c r="BF111" s="207">
        <f>IF(N111="snížená",J111,0)</f>
        <v>0</v>
      </c>
      <c r="BG111" s="207">
        <f>IF(N111="zákl. přenesená",J111,0)</f>
        <v>0</v>
      </c>
      <c r="BH111" s="207">
        <f>IF(N111="sníž. přenesená",J111,0)</f>
        <v>0</v>
      </c>
      <c r="BI111" s="207">
        <f>IF(N111="nulová",J111,0)</f>
        <v>0</v>
      </c>
      <c r="BJ111" s="18" t="s">
        <v>82</v>
      </c>
      <c r="BK111" s="207">
        <f>ROUND(I111*H111,2)</f>
        <v>0</v>
      </c>
      <c r="BL111" s="18" t="s">
        <v>133</v>
      </c>
      <c r="BM111" s="206" t="s">
        <v>170</v>
      </c>
    </row>
    <row r="112" spans="1:65" s="2" customFormat="1" ht="29.25" x14ac:dyDescent="0.2">
      <c r="A112" s="35"/>
      <c r="B112" s="36"/>
      <c r="C112" s="37"/>
      <c r="D112" s="208" t="s">
        <v>135</v>
      </c>
      <c r="E112" s="37"/>
      <c r="F112" s="209" t="s">
        <v>171</v>
      </c>
      <c r="G112" s="37"/>
      <c r="H112" s="37"/>
      <c r="I112" s="116"/>
      <c r="J112" s="37"/>
      <c r="K112" s="37"/>
      <c r="L112" s="40"/>
      <c r="M112" s="210"/>
      <c r="N112" s="211"/>
      <c r="O112" s="65"/>
      <c r="P112" s="65"/>
      <c r="Q112" s="65"/>
      <c r="R112" s="65"/>
      <c r="S112" s="65"/>
      <c r="T112" s="66"/>
      <c r="U112" s="35"/>
      <c r="V112" s="35"/>
      <c r="W112" s="35"/>
      <c r="X112" s="35"/>
      <c r="Y112" s="35"/>
      <c r="Z112" s="35"/>
      <c r="AA112" s="35"/>
      <c r="AB112" s="35"/>
      <c r="AC112" s="35"/>
      <c r="AD112" s="35"/>
      <c r="AE112" s="35"/>
      <c r="AT112" s="18" t="s">
        <v>135</v>
      </c>
      <c r="AU112" s="18" t="s">
        <v>84</v>
      </c>
    </row>
    <row r="113" spans="1:65" s="2" customFormat="1" ht="29.25" x14ac:dyDescent="0.2">
      <c r="A113" s="35"/>
      <c r="B113" s="36"/>
      <c r="C113" s="37"/>
      <c r="D113" s="208" t="s">
        <v>160</v>
      </c>
      <c r="E113" s="37"/>
      <c r="F113" s="233" t="s">
        <v>172</v>
      </c>
      <c r="G113" s="37"/>
      <c r="H113" s="37"/>
      <c r="I113" s="116"/>
      <c r="J113" s="37"/>
      <c r="K113" s="37"/>
      <c r="L113" s="40"/>
      <c r="M113" s="210"/>
      <c r="N113" s="211"/>
      <c r="O113" s="65"/>
      <c r="P113" s="65"/>
      <c r="Q113" s="65"/>
      <c r="R113" s="65"/>
      <c r="S113" s="65"/>
      <c r="T113" s="66"/>
      <c r="U113" s="35"/>
      <c r="V113" s="35"/>
      <c r="W113" s="35"/>
      <c r="X113" s="35"/>
      <c r="Y113" s="35"/>
      <c r="Z113" s="35"/>
      <c r="AA113" s="35"/>
      <c r="AB113" s="35"/>
      <c r="AC113" s="35"/>
      <c r="AD113" s="35"/>
      <c r="AE113" s="35"/>
      <c r="AT113" s="18" t="s">
        <v>160</v>
      </c>
      <c r="AU113" s="18" t="s">
        <v>84</v>
      </c>
    </row>
    <row r="114" spans="1:65" s="14" customFormat="1" ht="11.25" x14ac:dyDescent="0.2">
      <c r="B114" s="222"/>
      <c r="C114" s="223"/>
      <c r="D114" s="208" t="s">
        <v>136</v>
      </c>
      <c r="E114" s="224" t="s">
        <v>19</v>
      </c>
      <c r="F114" s="225" t="s">
        <v>173</v>
      </c>
      <c r="G114" s="223"/>
      <c r="H114" s="226">
        <v>49.56</v>
      </c>
      <c r="I114" s="227"/>
      <c r="J114" s="223"/>
      <c r="K114" s="223"/>
      <c r="L114" s="228"/>
      <c r="M114" s="229"/>
      <c r="N114" s="230"/>
      <c r="O114" s="230"/>
      <c r="P114" s="230"/>
      <c r="Q114" s="230"/>
      <c r="R114" s="230"/>
      <c r="S114" s="230"/>
      <c r="T114" s="231"/>
      <c r="AT114" s="232" t="s">
        <v>136</v>
      </c>
      <c r="AU114" s="232" t="s">
        <v>84</v>
      </c>
      <c r="AV114" s="14" t="s">
        <v>84</v>
      </c>
      <c r="AW114" s="14" t="s">
        <v>37</v>
      </c>
      <c r="AX114" s="14" t="s">
        <v>82</v>
      </c>
      <c r="AY114" s="232" t="s">
        <v>127</v>
      </c>
    </row>
    <row r="115" spans="1:65" s="2" customFormat="1" ht="14.45" customHeight="1" x14ac:dyDescent="0.2">
      <c r="A115" s="35"/>
      <c r="B115" s="36"/>
      <c r="C115" s="234" t="s">
        <v>174</v>
      </c>
      <c r="D115" s="234" t="s">
        <v>175</v>
      </c>
      <c r="E115" s="235" t="s">
        <v>176</v>
      </c>
      <c r="F115" s="236" t="s">
        <v>177</v>
      </c>
      <c r="G115" s="237" t="s">
        <v>178</v>
      </c>
      <c r="H115" s="238">
        <v>10.903</v>
      </c>
      <c r="I115" s="239"/>
      <c r="J115" s="240">
        <f>ROUND(I115*H115,2)</f>
        <v>0</v>
      </c>
      <c r="K115" s="241"/>
      <c r="L115" s="242"/>
      <c r="M115" s="243" t="s">
        <v>19</v>
      </c>
      <c r="N115" s="244" t="s">
        <v>46</v>
      </c>
      <c r="O115" s="65"/>
      <c r="P115" s="204">
        <f>O115*H115</f>
        <v>0</v>
      </c>
      <c r="Q115" s="204">
        <v>1</v>
      </c>
      <c r="R115" s="204">
        <f>Q115*H115</f>
        <v>10.903</v>
      </c>
      <c r="S115" s="204">
        <v>0</v>
      </c>
      <c r="T115" s="205">
        <f>S115*H115</f>
        <v>0</v>
      </c>
      <c r="U115" s="35"/>
      <c r="V115" s="35"/>
      <c r="W115" s="35"/>
      <c r="X115" s="35"/>
      <c r="Y115" s="35"/>
      <c r="Z115" s="35"/>
      <c r="AA115" s="35"/>
      <c r="AB115" s="35"/>
      <c r="AC115" s="35"/>
      <c r="AD115" s="35"/>
      <c r="AE115" s="35"/>
      <c r="AR115" s="206" t="s">
        <v>174</v>
      </c>
      <c r="AT115" s="206" t="s">
        <v>175</v>
      </c>
      <c r="AU115" s="206" t="s">
        <v>84</v>
      </c>
      <c r="AY115" s="18" t="s">
        <v>127</v>
      </c>
      <c r="BE115" s="207">
        <f>IF(N115="základní",J115,0)</f>
        <v>0</v>
      </c>
      <c r="BF115" s="207">
        <f>IF(N115="snížená",J115,0)</f>
        <v>0</v>
      </c>
      <c r="BG115" s="207">
        <f>IF(N115="zákl. přenesená",J115,0)</f>
        <v>0</v>
      </c>
      <c r="BH115" s="207">
        <f>IF(N115="sníž. přenesená",J115,0)</f>
        <v>0</v>
      </c>
      <c r="BI115" s="207">
        <f>IF(N115="nulová",J115,0)</f>
        <v>0</v>
      </c>
      <c r="BJ115" s="18" t="s">
        <v>82</v>
      </c>
      <c r="BK115" s="207">
        <f>ROUND(I115*H115,2)</f>
        <v>0</v>
      </c>
      <c r="BL115" s="18" t="s">
        <v>133</v>
      </c>
      <c r="BM115" s="206" t="s">
        <v>179</v>
      </c>
    </row>
    <row r="116" spans="1:65" s="2" customFormat="1" ht="11.25" x14ac:dyDescent="0.2">
      <c r="A116" s="35"/>
      <c r="B116" s="36"/>
      <c r="C116" s="37"/>
      <c r="D116" s="208" t="s">
        <v>135</v>
      </c>
      <c r="E116" s="37"/>
      <c r="F116" s="209" t="s">
        <v>177</v>
      </c>
      <c r="G116" s="37"/>
      <c r="H116" s="37"/>
      <c r="I116" s="116"/>
      <c r="J116" s="37"/>
      <c r="K116" s="37"/>
      <c r="L116" s="40"/>
      <c r="M116" s="210"/>
      <c r="N116" s="211"/>
      <c r="O116" s="65"/>
      <c r="P116" s="65"/>
      <c r="Q116" s="65"/>
      <c r="R116" s="65"/>
      <c r="S116" s="65"/>
      <c r="T116" s="66"/>
      <c r="U116" s="35"/>
      <c r="V116" s="35"/>
      <c r="W116" s="35"/>
      <c r="X116" s="35"/>
      <c r="Y116" s="35"/>
      <c r="Z116" s="35"/>
      <c r="AA116" s="35"/>
      <c r="AB116" s="35"/>
      <c r="AC116" s="35"/>
      <c r="AD116" s="35"/>
      <c r="AE116" s="35"/>
      <c r="AT116" s="18" t="s">
        <v>135</v>
      </c>
      <c r="AU116" s="18" t="s">
        <v>84</v>
      </c>
    </row>
    <row r="117" spans="1:65" s="2" customFormat="1" ht="14.45" customHeight="1" x14ac:dyDescent="0.2">
      <c r="A117" s="35"/>
      <c r="B117" s="36"/>
      <c r="C117" s="194" t="s">
        <v>180</v>
      </c>
      <c r="D117" s="194" t="s">
        <v>129</v>
      </c>
      <c r="E117" s="195" t="s">
        <v>181</v>
      </c>
      <c r="F117" s="196" t="s">
        <v>182</v>
      </c>
      <c r="G117" s="197" t="s">
        <v>183</v>
      </c>
      <c r="H117" s="198">
        <v>54.74</v>
      </c>
      <c r="I117" s="199"/>
      <c r="J117" s="200">
        <f>ROUND(I117*H117,2)</f>
        <v>0</v>
      </c>
      <c r="K117" s="201"/>
      <c r="L117" s="40"/>
      <c r="M117" s="202" t="s">
        <v>19</v>
      </c>
      <c r="N117" s="203" t="s">
        <v>46</v>
      </c>
      <c r="O117" s="65"/>
      <c r="P117" s="204">
        <f>O117*H117</f>
        <v>0</v>
      </c>
      <c r="Q117" s="204">
        <v>0</v>
      </c>
      <c r="R117" s="204">
        <f>Q117*H117</f>
        <v>0</v>
      </c>
      <c r="S117" s="204">
        <v>0</v>
      </c>
      <c r="T117" s="205">
        <f>S117*H117</f>
        <v>0</v>
      </c>
      <c r="U117" s="35"/>
      <c r="V117" s="35"/>
      <c r="W117" s="35"/>
      <c r="X117" s="35"/>
      <c r="Y117" s="35"/>
      <c r="Z117" s="35"/>
      <c r="AA117" s="35"/>
      <c r="AB117" s="35"/>
      <c r="AC117" s="35"/>
      <c r="AD117" s="35"/>
      <c r="AE117" s="35"/>
      <c r="AR117" s="206" t="s">
        <v>133</v>
      </c>
      <c r="AT117" s="206" t="s">
        <v>129</v>
      </c>
      <c r="AU117" s="206" t="s">
        <v>84</v>
      </c>
      <c r="AY117" s="18" t="s">
        <v>127</v>
      </c>
      <c r="BE117" s="207">
        <f>IF(N117="základní",J117,0)</f>
        <v>0</v>
      </c>
      <c r="BF117" s="207">
        <f>IF(N117="snížená",J117,0)</f>
        <v>0</v>
      </c>
      <c r="BG117" s="207">
        <f>IF(N117="zákl. přenesená",J117,0)</f>
        <v>0</v>
      </c>
      <c r="BH117" s="207">
        <f>IF(N117="sníž. přenesená",J117,0)</f>
        <v>0</v>
      </c>
      <c r="BI117" s="207">
        <f>IF(N117="nulová",J117,0)</f>
        <v>0</v>
      </c>
      <c r="BJ117" s="18" t="s">
        <v>82</v>
      </c>
      <c r="BK117" s="207">
        <f>ROUND(I117*H117,2)</f>
        <v>0</v>
      </c>
      <c r="BL117" s="18" t="s">
        <v>133</v>
      </c>
      <c r="BM117" s="206" t="s">
        <v>184</v>
      </c>
    </row>
    <row r="118" spans="1:65" s="2" customFormat="1" ht="39" x14ac:dyDescent="0.2">
      <c r="A118" s="35"/>
      <c r="B118" s="36"/>
      <c r="C118" s="37"/>
      <c r="D118" s="208" t="s">
        <v>135</v>
      </c>
      <c r="E118" s="37"/>
      <c r="F118" s="209" t="s">
        <v>185</v>
      </c>
      <c r="G118" s="37"/>
      <c r="H118" s="37"/>
      <c r="I118" s="116"/>
      <c r="J118" s="37"/>
      <c r="K118" s="37"/>
      <c r="L118" s="40"/>
      <c r="M118" s="210"/>
      <c r="N118" s="211"/>
      <c r="O118" s="65"/>
      <c r="P118" s="65"/>
      <c r="Q118" s="65"/>
      <c r="R118" s="65"/>
      <c r="S118" s="65"/>
      <c r="T118" s="66"/>
      <c r="U118" s="35"/>
      <c r="V118" s="35"/>
      <c r="W118" s="35"/>
      <c r="X118" s="35"/>
      <c r="Y118" s="35"/>
      <c r="Z118" s="35"/>
      <c r="AA118" s="35"/>
      <c r="AB118" s="35"/>
      <c r="AC118" s="35"/>
      <c r="AD118" s="35"/>
      <c r="AE118" s="35"/>
      <c r="AT118" s="18" t="s">
        <v>135</v>
      </c>
      <c r="AU118" s="18" t="s">
        <v>84</v>
      </c>
    </row>
    <row r="119" spans="1:65" s="2" customFormat="1" ht="48.75" x14ac:dyDescent="0.2">
      <c r="A119" s="35"/>
      <c r="B119" s="36"/>
      <c r="C119" s="37"/>
      <c r="D119" s="208" t="s">
        <v>160</v>
      </c>
      <c r="E119" s="37"/>
      <c r="F119" s="233" t="s">
        <v>186</v>
      </c>
      <c r="G119" s="37"/>
      <c r="H119" s="37"/>
      <c r="I119" s="116"/>
      <c r="J119" s="37"/>
      <c r="K119" s="37"/>
      <c r="L119" s="40"/>
      <c r="M119" s="210"/>
      <c r="N119" s="211"/>
      <c r="O119" s="65"/>
      <c r="P119" s="65"/>
      <c r="Q119" s="65"/>
      <c r="R119" s="65"/>
      <c r="S119" s="65"/>
      <c r="T119" s="66"/>
      <c r="U119" s="35"/>
      <c r="V119" s="35"/>
      <c r="W119" s="35"/>
      <c r="X119" s="35"/>
      <c r="Y119" s="35"/>
      <c r="Z119" s="35"/>
      <c r="AA119" s="35"/>
      <c r="AB119" s="35"/>
      <c r="AC119" s="35"/>
      <c r="AD119" s="35"/>
      <c r="AE119" s="35"/>
      <c r="AT119" s="18" t="s">
        <v>160</v>
      </c>
      <c r="AU119" s="18" t="s">
        <v>84</v>
      </c>
    </row>
    <row r="120" spans="1:65" s="13" customFormat="1" ht="11.25" x14ac:dyDescent="0.2">
      <c r="B120" s="212"/>
      <c r="C120" s="213"/>
      <c r="D120" s="208" t="s">
        <v>136</v>
      </c>
      <c r="E120" s="214" t="s">
        <v>19</v>
      </c>
      <c r="F120" s="215" t="s">
        <v>137</v>
      </c>
      <c r="G120" s="213"/>
      <c r="H120" s="214" t="s">
        <v>19</v>
      </c>
      <c r="I120" s="216"/>
      <c r="J120" s="213"/>
      <c r="K120" s="213"/>
      <c r="L120" s="217"/>
      <c r="M120" s="218"/>
      <c r="N120" s="219"/>
      <c r="O120" s="219"/>
      <c r="P120" s="219"/>
      <c r="Q120" s="219"/>
      <c r="R120" s="219"/>
      <c r="S120" s="219"/>
      <c r="T120" s="220"/>
      <c r="AT120" s="221" t="s">
        <v>136</v>
      </c>
      <c r="AU120" s="221" t="s">
        <v>84</v>
      </c>
      <c r="AV120" s="13" t="s">
        <v>82</v>
      </c>
      <c r="AW120" s="13" t="s">
        <v>37</v>
      </c>
      <c r="AX120" s="13" t="s">
        <v>75</v>
      </c>
      <c r="AY120" s="221" t="s">
        <v>127</v>
      </c>
    </row>
    <row r="121" spans="1:65" s="14" customFormat="1" ht="11.25" x14ac:dyDescent="0.2">
      <c r="B121" s="222"/>
      <c r="C121" s="223"/>
      <c r="D121" s="208" t="s">
        <v>136</v>
      </c>
      <c r="E121" s="224" t="s">
        <v>19</v>
      </c>
      <c r="F121" s="225" t="s">
        <v>187</v>
      </c>
      <c r="G121" s="223"/>
      <c r="H121" s="226">
        <v>54.74</v>
      </c>
      <c r="I121" s="227"/>
      <c r="J121" s="223"/>
      <c r="K121" s="223"/>
      <c r="L121" s="228"/>
      <c r="M121" s="229"/>
      <c r="N121" s="230"/>
      <c r="O121" s="230"/>
      <c r="P121" s="230"/>
      <c r="Q121" s="230"/>
      <c r="R121" s="230"/>
      <c r="S121" s="230"/>
      <c r="T121" s="231"/>
      <c r="AT121" s="232" t="s">
        <v>136</v>
      </c>
      <c r="AU121" s="232" t="s">
        <v>84</v>
      </c>
      <c r="AV121" s="14" t="s">
        <v>84</v>
      </c>
      <c r="AW121" s="14" t="s">
        <v>37</v>
      </c>
      <c r="AX121" s="14" t="s">
        <v>82</v>
      </c>
      <c r="AY121" s="232" t="s">
        <v>127</v>
      </c>
    </row>
    <row r="122" spans="1:65" s="2" customFormat="1" ht="14.45" customHeight="1" x14ac:dyDescent="0.2">
      <c r="A122" s="35"/>
      <c r="B122" s="36"/>
      <c r="C122" s="194" t="s">
        <v>188</v>
      </c>
      <c r="D122" s="194" t="s">
        <v>129</v>
      </c>
      <c r="E122" s="195" t="s">
        <v>189</v>
      </c>
      <c r="F122" s="196" t="s">
        <v>190</v>
      </c>
      <c r="G122" s="197" t="s">
        <v>183</v>
      </c>
      <c r="H122" s="198">
        <v>40.607999999999997</v>
      </c>
      <c r="I122" s="199"/>
      <c r="J122" s="200">
        <f>ROUND(I122*H122,2)</f>
        <v>0</v>
      </c>
      <c r="K122" s="201"/>
      <c r="L122" s="40"/>
      <c r="M122" s="202" t="s">
        <v>19</v>
      </c>
      <c r="N122" s="203" t="s">
        <v>46</v>
      </c>
      <c r="O122" s="65"/>
      <c r="P122" s="204">
        <f>O122*H122</f>
        <v>0</v>
      </c>
      <c r="Q122" s="204">
        <v>0</v>
      </c>
      <c r="R122" s="204">
        <f>Q122*H122</f>
        <v>0</v>
      </c>
      <c r="S122" s="204">
        <v>0</v>
      </c>
      <c r="T122" s="205">
        <f>S122*H122</f>
        <v>0</v>
      </c>
      <c r="U122" s="35"/>
      <c r="V122" s="35"/>
      <c r="W122" s="35"/>
      <c r="X122" s="35"/>
      <c r="Y122" s="35"/>
      <c r="Z122" s="35"/>
      <c r="AA122" s="35"/>
      <c r="AB122" s="35"/>
      <c r="AC122" s="35"/>
      <c r="AD122" s="35"/>
      <c r="AE122" s="35"/>
      <c r="AR122" s="206" t="s">
        <v>133</v>
      </c>
      <c r="AT122" s="206" t="s">
        <v>129</v>
      </c>
      <c r="AU122" s="206" t="s">
        <v>84</v>
      </c>
      <c r="AY122" s="18" t="s">
        <v>127</v>
      </c>
      <c r="BE122" s="207">
        <f>IF(N122="základní",J122,0)</f>
        <v>0</v>
      </c>
      <c r="BF122" s="207">
        <f>IF(N122="snížená",J122,0)</f>
        <v>0</v>
      </c>
      <c r="BG122" s="207">
        <f>IF(N122="zákl. přenesená",J122,0)</f>
        <v>0</v>
      </c>
      <c r="BH122" s="207">
        <f>IF(N122="sníž. přenesená",J122,0)</f>
        <v>0</v>
      </c>
      <c r="BI122" s="207">
        <f>IF(N122="nulová",J122,0)</f>
        <v>0</v>
      </c>
      <c r="BJ122" s="18" t="s">
        <v>82</v>
      </c>
      <c r="BK122" s="207">
        <f>ROUND(I122*H122,2)</f>
        <v>0</v>
      </c>
      <c r="BL122" s="18" t="s">
        <v>133</v>
      </c>
      <c r="BM122" s="206" t="s">
        <v>191</v>
      </c>
    </row>
    <row r="123" spans="1:65" s="2" customFormat="1" ht="39" x14ac:dyDescent="0.2">
      <c r="A123" s="35"/>
      <c r="B123" s="36"/>
      <c r="C123" s="37"/>
      <c r="D123" s="208" t="s">
        <v>135</v>
      </c>
      <c r="E123" s="37"/>
      <c r="F123" s="209" t="s">
        <v>192</v>
      </c>
      <c r="G123" s="37"/>
      <c r="H123" s="37"/>
      <c r="I123" s="116"/>
      <c r="J123" s="37"/>
      <c r="K123" s="37"/>
      <c r="L123" s="40"/>
      <c r="M123" s="210"/>
      <c r="N123" s="211"/>
      <c r="O123" s="65"/>
      <c r="P123" s="65"/>
      <c r="Q123" s="65"/>
      <c r="R123" s="65"/>
      <c r="S123" s="65"/>
      <c r="T123" s="66"/>
      <c r="U123" s="35"/>
      <c r="V123" s="35"/>
      <c r="W123" s="35"/>
      <c r="X123" s="35"/>
      <c r="Y123" s="35"/>
      <c r="Z123" s="35"/>
      <c r="AA123" s="35"/>
      <c r="AB123" s="35"/>
      <c r="AC123" s="35"/>
      <c r="AD123" s="35"/>
      <c r="AE123" s="35"/>
      <c r="AT123" s="18" t="s">
        <v>135</v>
      </c>
      <c r="AU123" s="18" t="s">
        <v>84</v>
      </c>
    </row>
    <row r="124" spans="1:65" s="2" customFormat="1" ht="58.5" x14ac:dyDescent="0.2">
      <c r="A124" s="35"/>
      <c r="B124" s="36"/>
      <c r="C124" s="37"/>
      <c r="D124" s="208" t="s">
        <v>160</v>
      </c>
      <c r="E124" s="37"/>
      <c r="F124" s="233" t="s">
        <v>193</v>
      </c>
      <c r="G124" s="37"/>
      <c r="H124" s="37"/>
      <c r="I124" s="116"/>
      <c r="J124" s="37"/>
      <c r="K124" s="37"/>
      <c r="L124" s="40"/>
      <c r="M124" s="210"/>
      <c r="N124" s="211"/>
      <c r="O124" s="65"/>
      <c r="P124" s="65"/>
      <c r="Q124" s="65"/>
      <c r="R124" s="65"/>
      <c r="S124" s="65"/>
      <c r="T124" s="66"/>
      <c r="U124" s="35"/>
      <c r="V124" s="35"/>
      <c r="W124" s="35"/>
      <c r="X124" s="35"/>
      <c r="Y124" s="35"/>
      <c r="Z124" s="35"/>
      <c r="AA124" s="35"/>
      <c r="AB124" s="35"/>
      <c r="AC124" s="35"/>
      <c r="AD124" s="35"/>
      <c r="AE124" s="35"/>
      <c r="AT124" s="18" t="s">
        <v>160</v>
      </c>
      <c r="AU124" s="18" t="s">
        <v>84</v>
      </c>
    </row>
    <row r="125" spans="1:65" s="13" customFormat="1" ht="11.25" x14ac:dyDescent="0.2">
      <c r="B125" s="212"/>
      <c r="C125" s="213"/>
      <c r="D125" s="208" t="s">
        <v>136</v>
      </c>
      <c r="E125" s="214" t="s">
        <v>19</v>
      </c>
      <c r="F125" s="215" t="s">
        <v>194</v>
      </c>
      <c r="G125" s="213"/>
      <c r="H125" s="214" t="s">
        <v>19</v>
      </c>
      <c r="I125" s="216"/>
      <c r="J125" s="213"/>
      <c r="K125" s="213"/>
      <c r="L125" s="217"/>
      <c r="M125" s="218"/>
      <c r="N125" s="219"/>
      <c r="O125" s="219"/>
      <c r="P125" s="219"/>
      <c r="Q125" s="219"/>
      <c r="R125" s="219"/>
      <c r="S125" s="219"/>
      <c r="T125" s="220"/>
      <c r="AT125" s="221" t="s">
        <v>136</v>
      </c>
      <c r="AU125" s="221" t="s">
        <v>84</v>
      </c>
      <c r="AV125" s="13" t="s">
        <v>82</v>
      </c>
      <c r="AW125" s="13" t="s">
        <v>37</v>
      </c>
      <c r="AX125" s="13" t="s">
        <v>75</v>
      </c>
      <c r="AY125" s="221" t="s">
        <v>127</v>
      </c>
    </row>
    <row r="126" spans="1:65" s="14" customFormat="1" ht="11.25" x14ac:dyDescent="0.2">
      <c r="B126" s="222"/>
      <c r="C126" s="223"/>
      <c r="D126" s="208" t="s">
        <v>136</v>
      </c>
      <c r="E126" s="224" t="s">
        <v>19</v>
      </c>
      <c r="F126" s="225" t="s">
        <v>195</v>
      </c>
      <c r="G126" s="223"/>
      <c r="H126" s="226">
        <v>40.607999999999997</v>
      </c>
      <c r="I126" s="227"/>
      <c r="J126" s="223"/>
      <c r="K126" s="223"/>
      <c r="L126" s="228"/>
      <c r="M126" s="229"/>
      <c r="N126" s="230"/>
      <c r="O126" s="230"/>
      <c r="P126" s="230"/>
      <c r="Q126" s="230"/>
      <c r="R126" s="230"/>
      <c r="S126" s="230"/>
      <c r="T126" s="231"/>
      <c r="AT126" s="232" t="s">
        <v>136</v>
      </c>
      <c r="AU126" s="232" t="s">
        <v>84</v>
      </c>
      <c r="AV126" s="14" t="s">
        <v>84</v>
      </c>
      <c r="AW126" s="14" t="s">
        <v>37</v>
      </c>
      <c r="AX126" s="14" t="s">
        <v>82</v>
      </c>
      <c r="AY126" s="232" t="s">
        <v>127</v>
      </c>
    </row>
    <row r="127" spans="1:65" s="2" customFormat="1" ht="14.45" customHeight="1" x14ac:dyDescent="0.2">
      <c r="A127" s="35"/>
      <c r="B127" s="36"/>
      <c r="C127" s="194" t="s">
        <v>196</v>
      </c>
      <c r="D127" s="194" t="s">
        <v>129</v>
      </c>
      <c r="E127" s="195" t="s">
        <v>197</v>
      </c>
      <c r="F127" s="196" t="s">
        <v>198</v>
      </c>
      <c r="G127" s="197" t="s">
        <v>183</v>
      </c>
      <c r="H127" s="198">
        <v>4.7670000000000003</v>
      </c>
      <c r="I127" s="199"/>
      <c r="J127" s="200">
        <f>ROUND(I127*H127,2)</f>
        <v>0</v>
      </c>
      <c r="K127" s="201"/>
      <c r="L127" s="40"/>
      <c r="M127" s="202" t="s">
        <v>19</v>
      </c>
      <c r="N127" s="203" t="s">
        <v>46</v>
      </c>
      <c r="O127" s="65"/>
      <c r="P127" s="204">
        <f>O127*H127</f>
        <v>0</v>
      </c>
      <c r="Q127" s="204">
        <v>0</v>
      </c>
      <c r="R127" s="204">
        <f>Q127*H127</f>
        <v>0</v>
      </c>
      <c r="S127" s="204">
        <v>0</v>
      </c>
      <c r="T127" s="205">
        <f>S127*H127</f>
        <v>0</v>
      </c>
      <c r="U127" s="35"/>
      <c r="V127" s="35"/>
      <c r="W127" s="35"/>
      <c r="X127" s="35"/>
      <c r="Y127" s="35"/>
      <c r="Z127" s="35"/>
      <c r="AA127" s="35"/>
      <c r="AB127" s="35"/>
      <c r="AC127" s="35"/>
      <c r="AD127" s="35"/>
      <c r="AE127" s="35"/>
      <c r="AR127" s="206" t="s">
        <v>133</v>
      </c>
      <c r="AT127" s="206" t="s">
        <v>129</v>
      </c>
      <c r="AU127" s="206" t="s">
        <v>84</v>
      </c>
      <c r="AY127" s="18" t="s">
        <v>127</v>
      </c>
      <c r="BE127" s="207">
        <f>IF(N127="základní",J127,0)</f>
        <v>0</v>
      </c>
      <c r="BF127" s="207">
        <f>IF(N127="snížená",J127,0)</f>
        <v>0</v>
      </c>
      <c r="BG127" s="207">
        <f>IF(N127="zákl. přenesená",J127,0)</f>
        <v>0</v>
      </c>
      <c r="BH127" s="207">
        <f>IF(N127="sníž. přenesená",J127,0)</f>
        <v>0</v>
      </c>
      <c r="BI127" s="207">
        <f>IF(N127="nulová",J127,0)</f>
        <v>0</v>
      </c>
      <c r="BJ127" s="18" t="s">
        <v>82</v>
      </c>
      <c r="BK127" s="207">
        <f>ROUND(I127*H127,2)</f>
        <v>0</v>
      </c>
      <c r="BL127" s="18" t="s">
        <v>133</v>
      </c>
      <c r="BM127" s="206" t="s">
        <v>199</v>
      </c>
    </row>
    <row r="128" spans="1:65" s="2" customFormat="1" ht="19.5" x14ac:dyDescent="0.2">
      <c r="A128" s="35"/>
      <c r="B128" s="36"/>
      <c r="C128" s="37"/>
      <c r="D128" s="208" t="s">
        <v>135</v>
      </c>
      <c r="E128" s="37"/>
      <c r="F128" s="209" t="s">
        <v>200</v>
      </c>
      <c r="G128" s="37"/>
      <c r="H128" s="37"/>
      <c r="I128" s="116"/>
      <c r="J128" s="37"/>
      <c r="K128" s="37"/>
      <c r="L128" s="40"/>
      <c r="M128" s="210"/>
      <c r="N128" s="211"/>
      <c r="O128" s="65"/>
      <c r="P128" s="65"/>
      <c r="Q128" s="65"/>
      <c r="R128" s="65"/>
      <c r="S128" s="65"/>
      <c r="T128" s="66"/>
      <c r="U128" s="35"/>
      <c r="V128" s="35"/>
      <c r="W128" s="35"/>
      <c r="X128" s="35"/>
      <c r="Y128" s="35"/>
      <c r="Z128" s="35"/>
      <c r="AA128" s="35"/>
      <c r="AB128" s="35"/>
      <c r="AC128" s="35"/>
      <c r="AD128" s="35"/>
      <c r="AE128" s="35"/>
      <c r="AT128" s="18" t="s">
        <v>135</v>
      </c>
      <c r="AU128" s="18" t="s">
        <v>84</v>
      </c>
    </row>
    <row r="129" spans="1:65" s="2" customFormat="1" ht="39" x14ac:dyDescent="0.2">
      <c r="A129" s="35"/>
      <c r="B129" s="36"/>
      <c r="C129" s="37"/>
      <c r="D129" s="208" t="s">
        <v>160</v>
      </c>
      <c r="E129" s="37"/>
      <c r="F129" s="233" t="s">
        <v>201</v>
      </c>
      <c r="G129" s="37"/>
      <c r="H129" s="37"/>
      <c r="I129" s="116"/>
      <c r="J129" s="37"/>
      <c r="K129" s="37"/>
      <c r="L129" s="40"/>
      <c r="M129" s="210"/>
      <c r="N129" s="211"/>
      <c r="O129" s="65"/>
      <c r="P129" s="65"/>
      <c r="Q129" s="65"/>
      <c r="R129" s="65"/>
      <c r="S129" s="65"/>
      <c r="T129" s="66"/>
      <c r="U129" s="35"/>
      <c r="V129" s="35"/>
      <c r="W129" s="35"/>
      <c r="X129" s="35"/>
      <c r="Y129" s="35"/>
      <c r="Z129" s="35"/>
      <c r="AA129" s="35"/>
      <c r="AB129" s="35"/>
      <c r="AC129" s="35"/>
      <c r="AD129" s="35"/>
      <c r="AE129" s="35"/>
      <c r="AT129" s="18" t="s">
        <v>160</v>
      </c>
      <c r="AU129" s="18" t="s">
        <v>84</v>
      </c>
    </row>
    <row r="130" spans="1:65" s="14" customFormat="1" ht="11.25" x14ac:dyDescent="0.2">
      <c r="B130" s="222"/>
      <c r="C130" s="223"/>
      <c r="D130" s="208" t="s">
        <v>136</v>
      </c>
      <c r="E130" s="223"/>
      <c r="F130" s="225" t="s">
        <v>202</v>
      </c>
      <c r="G130" s="223"/>
      <c r="H130" s="226">
        <v>4.7670000000000003</v>
      </c>
      <c r="I130" s="227"/>
      <c r="J130" s="223"/>
      <c r="K130" s="223"/>
      <c r="L130" s="228"/>
      <c r="M130" s="229"/>
      <c r="N130" s="230"/>
      <c r="O130" s="230"/>
      <c r="P130" s="230"/>
      <c r="Q130" s="230"/>
      <c r="R130" s="230"/>
      <c r="S130" s="230"/>
      <c r="T130" s="231"/>
      <c r="AT130" s="232" t="s">
        <v>136</v>
      </c>
      <c r="AU130" s="232" t="s">
        <v>84</v>
      </c>
      <c r="AV130" s="14" t="s">
        <v>84</v>
      </c>
      <c r="AW130" s="14" t="s">
        <v>4</v>
      </c>
      <c r="AX130" s="14" t="s">
        <v>82</v>
      </c>
      <c r="AY130" s="232" t="s">
        <v>127</v>
      </c>
    </row>
    <row r="131" spans="1:65" s="2" customFormat="1" ht="14.45" customHeight="1" x14ac:dyDescent="0.2">
      <c r="A131" s="35"/>
      <c r="B131" s="36"/>
      <c r="C131" s="234" t="s">
        <v>203</v>
      </c>
      <c r="D131" s="234" t="s">
        <v>175</v>
      </c>
      <c r="E131" s="235" t="s">
        <v>204</v>
      </c>
      <c r="F131" s="236" t="s">
        <v>205</v>
      </c>
      <c r="G131" s="237" t="s">
        <v>178</v>
      </c>
      <c r="H131" s="238">
        <v>214.804</v>
      </c>
      <c r="I131" s="239"/>
      <c r="J131" s="240">
        <f>ROUND(I131*H131,2)</f>
        <v>0</v>
      </c>
      <c r="K131" s="241"/>
      <c r="L131" s="242"/>
      <c r="M131" s="243" t="s">
        <v>19</v>
      </c>
      <c r="N131" s="244" t="s">
        <v>46</v>
      </c>
      <c r="O131" s="65"/>
      <c r="P131" s="204">
        <f>O131*H131</f>
        <v>0</v>
      </c>
      <c r="Q131" s="204">
        <v>1</v>
      </c>
      <c r="R131" s="204">
        <f>Q131*H131</f>
        <v>214.804</v>
      </c>
      <c r="S131" s="204">
        <v>0</v>
      </c>
      <c r="T131" s="205">
        <f>S131*H131</f>
        <v>0</v>
      </c>
      <c r="U131" s="35"/>
      <c r="V131" s="35"/>
      <c r="W131" s="35"/>
      <c r="X131" s="35"/>
      <c r="Y131" s="35"/>
      <c r="Z131" s="35"/>
      <c r="AA131" s="35"/>
      <c r="AB131" s="35"/>
      <c r="AC131" s="35"/>
      <c r="AD131" s="35"/>
      <c r="AE131" s="35"/>
      <c r="AR131" s="206" t="s">
        <v>174</v>
      </c>
      <c r="AT131" s="206" t="s">
        <v>175</v>
      </c>
      <c r="AU131" s="206" t="s">
        <v>84</v>
      </c>
      <c r="AY131" s="18" t="s">
        <v>127</v>
      </c>
      <c r="BE131" s="207">
        <f>IF(N131="základní",J131,0)</f>
        <v>0</v>
      </c>
      <c r="BF131" s="207">
        <f>IF(N131="snížená",J131,0)</f>
        <v>0</v>
      </c>
      <c r="BG131" s="207">
        <f>IF(N131="zákl. přenesená",J131,0)</f>
        <v>0</v>
      </c>
      <c r="BH131" s="207">
        <f>IF(N131="sníž. přenesená",J131,0)</f>
        <v>0</v>
      </c>
      <c r="BI131" s="207">
        <f>IF(N131="nulová",J131,0)</f>
        <v>0</v>
      </c>
      <c r="BJ131" s="18" t="s">
        <v>82</v>
      </c>
      <c r="BK131" s="207">
        <f>ROUND(I131*H131,2)</f>
        <v>0</v>
      </c>
      <c r="BL131" s="18" t="s">
        <v>133</v>
      </c>
      <c r="BM131" s="206" t="s">
        <v>206</v>
      </c>
    </row>
    <row r="132" spans="1:65" s="2" customFormat="1" ht="11.25" x14ac:dyDescent="0.2">
      <c r="A132" s="35"/>
      <c r="B132" s="36"/>
      <c r="C132" s="37"/>
      <c r="D132" s="208" t="s">
        <v>135</v>
      </c>
      <c r="E132" s="37"/>
      <c r="F132" s="209" t="s">
        <v>205</v>
      </c>
      <c r="G132" s="37"/>
      <c r="H132" s="37"/>
      <c r="I132" s="116"/>
      <c r="J132" s="37"/>
      <c r="K132" s="37"/>
      <c r="L132" s="40"/>
      <c r="M132" s="210"/>
      <c r="N132" s="211"/>
      <c r="O132" s="65"/>
      <c r="P132" s="65"/>
      <c r="Q132" s="65"/>
      <c r="R132" s="65"/>
      <c r="S132" s="65"/>
      <c r="T132" s="66"/>
      <c r="U132" s="35"/>
      <c r="V132" s="35"/>
      <c r="W132" s="35"/>
      <c r="X132" s="35"/>
      <c r="Y132" s="35"/>
      <c r="Z132" s="35"/>
      <c r="AA132" s="35"/>
      <c r="AB132" s="35"/>
      <c r="AC132" s="35"/>
      <c r="AD132" s="35"/>
      <c r="AE132" s="35"/>
      <c r="AT132" s="18" t="s">
        <v>135</v>
      </c>
      <c r="AU132" s="18" t="s">
        <v>84</v>
      </c>
    </row>
    <row r="133" spans="1:65" s="13" customFormat="1" ht="11.25" x14ac:dyDescent="0.2">
      <c r="B133" s="212"/>
      <c r="C133" s="213"/>
      <c r="D133" s="208" t="s">
        <v>136</v>
      </c>
      <c r="E133" s="214" t="s">
        <v>19</v>
      </c>
      <c r="F133" s="215" t="s">
        <v>207</v>
      </c>
      <c r="G133" s="213"/>
      <c r="H133" s="214" t="s">
        <v>19</v>
      </c>
      <c r="I133" s="216"/>
      <c r="J133" s="213"/>
      <c r="K133" s="213"/>
      <c r="L133" s="217"/>
      <c r="M133" s="218"/>
      <c r="N133" s="219"/>
      <c r="O133" s="219"/>
      <c r="P133" s="219"/>
      <c r="Q133" s="219"/>
      <c r="R133" s="219"/>
      <c r="S133" s="219"/>
      <c r="T133" s="220"/>
      <c r="AT133" s="221" t="s">
        <v>136</v>
      </c>
      <c r="AU133" s="221" t="s">
        <v>84</v>
      </c>
      <c r="AV133" s="13" t="s">
        <v>82</v>
      </c>
      <c r="AW133" s="13" t="s">
        <v>37</v>
      </c>
      <c r="AX133" s="13" t="s">
        <v>75</v>
      </c>
      <c r="AY133" s="221" t="s">
        <v>127</v>
      </c>
    </row>
    <row r="134" spans="1:65" s="14" customFormat="1" ht="11.25" x14ac:dyDescent="0.2">
      <c r="B134" s="222"/>
      <c r="C134" s="223"/>
      <c r="D134" s="208" t="s">
        <v>136</v>
      </c>
      <c r="E134" s="224" t="s">
        <v>19</v>
      </c>
      <c r="F134" s="225" t="s">
        <v>208</v>
      </c>
      <c r="G134" s="223"/>
      <c r="H134" s="226">
        <v>214.804</v>
      </c>
      <c r="I134" s="227"/>
      <c r="J134" s="223"/>
      <c r="K134" s="223"/>
      <c r="L134" s="228"/>
      <c r="M134" s="229"/>
      <c r="N134" s="230"/>
      <c r="O134" s="230"/>
      <c r="P134" s="230"/>
      <c r="Q134" s="230"/>
      <c r="R134" s="230"/>
      <c r="S134" s="230"/>
      <c r="T134" s="231"/>
      <c r="AT134" s="232" t="s">
        <v>136</v>
      </c>
      <c r="AU134" s="232" t="s">
        <v>84</v>
      </c>
      <c r="AV134" s="14" t="s">
        <v>84</v>
      </c>
      <c r="AW134" s="14" t="s">
        <v>37</v>
      </c>
      <c r="AX134" s="14" t="s">
        <v>82</v>
      </c>
      <c r="AY134" s="232" t="s">
        <v>127</v>
      </c>
    </row>
    <row r="135" spans="1:65" s="2" customFormat="1" ht="14.45" customHeight="1" x14ac:dyDescent="0.2">
      <c r="A135" s="35"/>
      <c r="B135" s="36"/>
      <c r="C135" s="234" t="s">
        <v>209</v>
      </c>
      <c r="D135" s="234" t="s">
        <v>175</v>
      </c>
      <c r="E135" s="235" t="s">
        <v>210</v>
      </c>
      <c r="F135" s="236" t="s">
        <v>211</v>
      </c>
      <c r="G135" s="237" t="s">
        <v>178</v>
      </c>
      <c r="H135" s="238">
        <v>261.93700000000001</v>
      </c>
      <c r="I135" s="239"/>
      <c r="J135" s="240">
        <f>ROUND(I135*H135,2)</f>
        <v>0</v>
      </c>
      <c r="K135" s="241"/>
      <c r="L135" s="242"/>
      <c r="M135" s="243" t="s">
        <v>19</v>
      </c>
      <c r="N135" s="244" t="s">
        <v>46</v>
      </c>
      <c r="O135" s="65"/>
      <c r="P135" s="204">
        <f>O135*H135</f>
        <v>0</v>
      </c>
      <c r="Q135" s="204">
        <v>1</v>
      </c>
      <c r="R135" s="204">
        <f>Q135*H135</f>
        <v>261.93700000000001</v>
      </c>
      <c r="S135" s="204">
        <v>0</v>
      </c>
      <c r="T135" s="205">
        <f>S135*H135</f>
        <v>0</v>
      </c>
      <c r="U135" s="35"/>
      <c r="V135" s="35"/>
      <c r="W135" s="35"/>
      <c r="X135" s="35"/>
      <c r="Y135" s="35"/>
      <c r="Z135" s="35"/>
      <c r="AA135" s="35"/>
      <c r="AB135" s="35"/>
      <c r="AC135" s="35"/>
      <c r="AD135" s="35"/>
      <c r="AE135" s="35"/>
      <c r="AR135" s="206" t="s">
        <v>174</v>
      </c>
      <c r="AT135" s="206" t="s">
        <v>175</v>
      </c>
      <c r="AU135" s="206" t="s">
        <v>84</v>
      </c>
      <c r="AY135" s="18" t="s">
        <v>127</v>
      </c>
      <c r="BE135" s="207">
        <f>IF(N135="základní",J135,0)</f>
        <v>0</v>
      </c>
      <c r="BF135" s="207">
        <f>IF(N135="snížená",J135,0)</f>
        <v>0</v>
      </c>
      <c r="BG135" s="207">
        <f>IF(N135="zákl. přenesená",J135,0)</f>
        <v>0</v>
      </c>
      <c r="BH135" s="207">
        <f>IF(N135="sníž. přenesená",J135,0)</f>
        <v>0</v>
      </c>
      <c r="BI135" s="207">
        <f>IF(N135="nulová",J135,0)</f>
        <v>0</v>
      </c>
      <c r="BJ135" s="18" t="s">
        <v>82</v>
      </c>
      <c r="BK135" s="207">
        <f>ROUND(I135*H135,2)</f>
        <v>0</v>
      </c>
      <c r="BL135" s="18" t="s">
        <v>133</v>
      </c>
      <c r="BM135" s="206" t="s">
        <v>212</v>
      </c>
    </row>
    <row r="136" spans="1:65" s="2" customFormat="1" ht="11.25" x14ac:dyDescent="0.2">
      <c r="A136" s="35"/>
      <c r="B136" s="36"/>
      <c r="C136" s="37"/>
      <c r="D136" s="208" t="s">
        <v>135</v>
      </c>
      <c r="E136" s="37"/>
      <c r="F136" s="209" t="s">
        <v>211</v>
      </c>
      <c r="G136" s="37"/>
      <c r="H136" s="37"/>
      <c r="I136" s="116"/>
      <c r="J136" s="37"/>
      <c r="K136" s="37"/>
      <c r="L136" s="40"/>
      <c r="M136" s="210"/>
      <c r="N136" s="211"/>
      <c r="O136" s="65"/>
      <c r="P136" s="65"/>
      <c r="Q136" s="65"/>
      <c r="R136" s="65"/>
      <c r="S136" s="65"/>
      <c r="T136" s="66"/>
      <c r="U136" s="35"/>
      <c r="V136" s="35"/>
      <c r="W136" s="35"/>
      <c r="X136" s="35"/>
      <c r="Y136" s="35"/>
      <c r="Z136" s="35"/>
      <c r="AA136" s="35"/>
      <c r="AB136" s="35"/>
      <c r="AC136" s="35"/>
      <c r="AD136" s="35"/>
      <c r="AE136" s="35"/>
      <c r="AT136" s="18" t="s">
        <v>135</v>
      </c>
      <c r="AU136" s="18" t="s">
        <v>84</v>
      </c>
    </row>
    <row r="137" spans="1:65" s="13" customFormat="1" ht="11.25" x14ac:dyDescent="0.2">
      <c r="B137" s="212"/>
      <c r="C137" s="213"/>
      <c r="D137" s="208" t="s">
        <v>136</v>
      </c>
      <c r="E137" s="214" t="s">
        <v>19</v>
      </c>
      <c r="F137" s="215" t="s">
        <v>213</v>
      </c>
      <c r="G137" s="213"/>
      <c r="H137" s="214" t="s">
        <v>19</v>
      </c>
      <c r="I137" s="216"/>
      <c r="J137" s="213"/>
      <c r="K137" s="213"/>
      <c r="L137" s="217"/>
      <c r="M137" s="218"/>
      <c r="N137" s="219"/>
      <c r="O137" s="219"/>
      <c r="P137" s="219"/>
      <c r="Q137" s="219"/>
      <c r="R137" s="219"/>
      <c r="S137" s="219"/>
      <c r="T137" s="220"/>
      <c r="AT137" s="221" t="s">
        <v>136</v>
      </c>
      <c r="AU137" s="221" t="s">
        <v>84</v>
      </c>
      <c r="AV137" s="13" t="s">
        <v>82</v>
      </c>
      <c r="AW137" s="13" t="s">
        <v>37</v>
      </c>
      <c r="AX137" s="13" t="s">
        <v>75</v>
      </c>
      <c r="AY137" s="221" t="s">
        <v>127</v>
      </c>
    </row>
    <row r="138" spans="1:65" s="14" customFormat="1" ht="11.25" x14ac:dyDescent="0.2">
      <c r="B138" s="222"/>
      <c r="C138" s="223"/>
      <c r="D138" s="208" t="s">
        <v>136</v>
      </c>
      <c r="E138" s="224" t="s">
        <v>19</v>
      </c>
      <c r="F138" s="225" t="s">
        <v>214</v>
      </c>
      <c r="G138" s="223"/>
      <c r="H138" s="226">
        <v>261.93700000000001</v>
      </c>
      <c r="I138" s="227"/>
      <c r="J138" s="223"/>
      <c r="K138" s="223"/>
      <c r="L138" s="228"/>
      <c r="M138" s="229"/>
      <c r="N138" s="230"/>
      <c r="O138" s="230"/>
      <c r="P138" s="230"/>
      <c r="Q138" s="230"/>
      <c r="R138" s="230"/>
      <c r="S138" s="230"/>
      <c r="T138" s="231"/>
      <c r="AT138" s="232" t="s">
        <v>136</v>
      </c>
      <c r="AU138" s="232" t="s">
        <v>84</v>
      </c>
      <c r="AV138" s="14" t="s">
        <v>84</v>
      </c>
      <c r="AW138" s="14" t="s">
        <v>37</v>
      </c>
      <c r="AX138" s="14" t="s">
        <v>82</v>
      </c>
      <c r="AY138" s="232" t="s">
        <v>127</v>
      </c>
    </row>
    <row r="139" spans="1:65" s="2" customFormat="1" ht="14.45" customHeight="1" x14ac:dyDescent="0.2">
      <c r="A139" s="35"/>
      <c r="B139" s="36"/>
      <c r="C139" s="194" t="s">
        <v>215</v>
      </c>
      <c r="D139" s="194" t="s">
        <v>129</v>
      </c>
      <c r="E139" s="195" t="s">
        <v>216</v>
      </c>
      <c r="F139" s="196" t="s">
        <v>217</v>
      </c>
      <c r="G139" s="197" t="s">
        <v>218</v>
      </c>
      <c r="H139" s="198">
        <v>48</v>
      </c>
      <c r="I139" s="199"/>
      <c r="J139" s="200">
        <f>ROUND(I139*H139,2)</f>
        <v>0</v>
      </c>
      <c r="K139" s="201"/>
      <c r="L139" s="40"/>
      <c r="M139" s="202" t="s">
        <v>19</v>
      </c>
      <c r="N139" s="203" t="s">
        <v>46</v>
      </c>
      <c r="O139" s="65"/>
      <c r="P139" s="204">
        <f>O139*H139</f>
        <v>0</v>
      </c>
      <c r="Q139" s="204">
        <v>0</v>
      </c>
      <c r="R139" s="204">
        <f>Q139*H139</f>
        <v>0</v>
      </c>
      <c r="S139" s="204">
        <v>0</v>
      </c>
      <c r="T139" s="205">
        <f>S139*H139</f>
        <v>0</v>
      </c>
      <c r="U139" s="35"/>
      <c r="V139" s="35"/>
      <c r="W139" s="35"/>
      <c r="X139" s="35"/>
      <c r="Y139" s="35"/>
      <c r="Z139" s="35"/>
      <c r="AA139" s="35"/>
      <c r="AB139" s="35"/>
      <c r="AC139" s="35"/>
      <c r="AD139" s="35"/>
      <c r="AE139" s="35"/>
      <c r="AR139" s="206" t="s">
        <v>133</v>
      </c>
      <c r="AT139" s="206" t="s">
        <v>129</v>
      </c>
      <c r="AU139" s="206" t="s">
        <v>84</v>
      </c>
      <c r="AY139" s="18" t="s">
        <v>127</v>
      </c>
      <c r="BE139" s="207">
        <f>IF(N139="základní",J139,0)</f>
        <v>0</v>
      </c>
      <c r="BF139" s="207">
        <f>IF(N139="snížená",J139,0)</f>
        <v>0</v>
      </c>
      <c r="BG139" s="207">
        <f>IF(N139="zákl. přenesená",J139,0)</f>
        <v>0</v>
      </c>
      <c r="BH139" s="207">
        <f>IF(N139="sníž. přenesená",J139,0)</f>
        <v>0</v>
      </c>
      <c r="BI139" s="207">
        <f>IF(N139="nulová",J139,0)</f>
        <v>0</v>
      </c>
      <c r="BJ139" s="18" t="s">
        <v>82</v>
      </c>
      <c r="BK139" s="207">
        <f>ROUND(I139*H139,2)</f>
        <v>0</v>
      </c>
      <c r="BL139" s="18" t="s">
        <v>133</v>
      </c>
      <c r="BM139" s="206" t="s">
        <v>219</v>
      </c>
    </row>
    <row r="140" spans="1:65" s="2" customFormat="1" ht="39" x14ac:dyDescent="0.2">
      <c r="A140" s="35"/>
      <c r="B140" s="36"/>
      <c r="C140" s="37"/>
      <c r="D140" s="208" t="s">
        <v>135</v>
      </c>
      <c r="E140" s="37"/>
      <c r="F140" s="209" t="s">
        <v>220</v>
      </c>
      <c r="G140" s="37"/>
      <c r="H140" s="37"/>
      <c r="I140" s="116"/>
      <c r="J140" s="37"/>
      <c r="K140" s="37"/>
      <c r="L140" s="40"/>
      <c r="M140" s="210"/>
      <c r="N140" s="211"/>
      <c r="O140" s="65"/>
      <c r="P140" s="65"/>
      <c r="Q140" s="65"/>
      <c r="R140" s="65"/>
      <c r="S140" s="65"/>
      <c r="T140" s="66"/>
      <c r="U140" s="35"/>
      <c r="V140" s="35"/>
      <c r="W140" s="35"/>
      <c r="X140" s="35"/>
      <c r="Y140" s="35"/>
      <c r="Z140" s="35"/>
      <c r="AA140" s="35"/>
      <c r="AB140" s="35"/>
      <c r="AC140" s="35"/>
      <c r="AD140" s="35"/>
      <c r="AE140" s="35"/>
      <c r="AT140" s="18" t="s">
        <v>135</v>
      </c>
      <c r="AU140" s="18" t="s">
        <v>84</v>
      </c>
    </row>
    <row r="141" spans="1:65" s="2" customFormat="1" ht="39" x14ac:dyDescent="0.2">
      <c r="A141" s="35"/>
      <c r="B141" s="36"/>
      <c r="C141" s="37"/>
      <c r="D141" s="208" t="s">
        <v>160</v>
      </c>
      <c r="E141" s="37"/>
      <c r="F141" s="233" t="s">
        <v>221</v>
      </c>
      <c r="G141" s="37"/>
      <c r="H141" s="37"/>
      <c r="I141" s="116"/>
      <c r="J141" s="37"/>
      <c r="K141" s="37"/>
      <c r="L141" s="40"/>
      <c r="M141" s="210"/>
      <c r="N141" s="211"/>
      <c r="O141" s="65"/>
      <c r="P141" s="65"/>
      <c r="Q141" s="65"/>
      <c r="R141" s="65"/>
      <c r="S141" s="65"/>
      <c r="T141" s="66"/>
      <c r="U141" s="35"/>
      <c r="V141" s="35"/>
      <c r="W141" s="35"/>
      <c r="X141" s="35"/>
      <c r="Y141" s="35"/>
      <c r="Z141" s="35"/>
      <c r="AA141" s="35"/>
      <c r="AB141" s="35"/>
      <c r="AC141" s="35"/>
      <c r="AD141" s="35"/>
      <c r="AE141" s="35"/>
      <c r="AT141" s="18" t="s">
        <v>160</v>
      </c>
      <c r="AU141" s="18" t="s">
        <v>84</v>
      </c>
    </row>
    <row r="142" spans="1:65" s="2" customFormat="1" ht="14.45" customHeight="1" x14ac:dyDescent="0.2">
      <c r="A142" s="35"/>
      <c r="B142" s="36"/>
      <c r="C142" s="234" t="s">
        <v>8</v>
      </c>
      <c r="D142" s="234" t="s">
        <v>175</v>
      </c>
      <c r="E142" s="235" t="s">
        <v>222</v>
      </c>
      <c r="F142" s="236" t="s">
        <v>223</v>
      </c>
      <c r="G142" s="237" t="s">
        <v>218</v>
      </c>
      <c r="H142" s="238">
        <v>48</v>
      </c>
      <c r="I142" s="239"/>
      <c r="J142" s="240">
        <f>ROUND(I142*H142,2)</f>
        <v>0</v>
      </c>
      <c r="K142" s="241"/>
      <c r="L142" s="242"/>
      <c r="M142" s="243" t="s">
        <v>19</v>
      </c>
      <c r="N142" s="244" t="s">
        <v>46</v>
      </c>
      <c r="O142" s="65"/>
      <c r="P142" s="204">
        <f>O142*H142</f>
        <v>0</v>
      </c>
      <c r="Q142" s="204">
        <v>0.27</v>
      </c>
      <c r="R142" s="204">
        <f>Q142*H142</f>
        <v>12.96</v>
      </c>
      <c r="S142" s="204">
        <v>0</v>
      </c>
      <c r="T142" s="205">
        <f>S142*H142</f>
        <v>0</v>
      </c>
      <c r="U142" s="35"/>
      <c r="V142" s="35"/>
      <c r="W142" s="35"/>
      <c r="X142" s="35"/>
      <c r="Y142" s="35"/>
      <c r="Z142" s="35"/>
      <c r="AA142" s="35"/>
      <c r="AB142" s="35"/>
      <c r="AC142" s="35"/>
      <c r="AD142" s="35"/>
      <c r="AE142" s="35"/>
      <c r="AR142" s="206" t="s">
        <v>174</v>
      </c>
      <c r="AT142" s="206" t="s">
        <v>175</v>
      </c>
      <c r="AU142" s="206" t="s">
        <v>84</v>
      </c>
      <c r="AY142" s="18" t="s">
        <v>127</v>
      </c>
      <c r="BE142" s="207">
        <f>IF(N142="základní",J142,0)</f>
        <v>0</v>
      </c>
      <c r="BF142" s="207">
        <f>IF(N142="snížená",J142,0)</f>
        <v>0</v>
      </c>
      <c r="BG142" s="207">
        <f>IF(N142="zákl. přenesená",J142,0)</f>
        <v>0</v>
      </c>
      <c r="BH142" s="207">
        <f>IF(N142="sníž. přenesená",J142,0)</f>
        <v>0</v>
      </c>
      <c r="BI142" s="207">
        <f>IF(N142="nulová",J142,0)</f>
        <v>0</v>
      </c>
      <c r="BJ142" s="18" t="s">
        <v>82</v>
      </c>
      <c r="BK142" s="207">
        <f>ROUND(I142*H142,2)</f>
        <v>0</v>
      </c>
      <c r="BL142" s="18" t="s">
        <v>133</v>
      </c>
      <c r="BM142" s="206" t="s">
        <v>224</v>
      </c>
    </row>
    <row r="143" spans="1:65" s="2" customFormat="1" ht="11.25" x14ac:dyDescent="0.2">
      <c r="A143" s="35"/>
      <c r="B143" s="36"/>
      <c r="C143" s="37"/>
      <c r="D143" s="208" t="s">
        <v>135</v>
      </c>
      <c r="E143" s="37"/>
      <c r="F143" s="209" t="s">
        <v>223</v>
      </c>
      <c r="G143" s="37"/>
      <c r="H143" s="37"/>
      <c r="I143" s="116"/>
      <c r="J143" s="37"/>
      <c r="K143" s="37"/>
      <c r="L143" s="40"/>
      <c r="M143" s="210"/>
      <c r="N143" s="211"/>
      <c r="O143" s="65"/>
      <c r="P143" s="65"/>
      <c r="Q143" s="65"/>
      <c r="R143" s="65"/>
      <c r="S143" s="65"/>
      <c r="T143" s="66"/>
      <c r="U143" s="35"/>
      <c r="V143" s="35"/>
      <c r="W143" s="35"/>
      <c r="X143" s="35"/>
      <c r="Y143" s="35"/>
      <c r="Z143" s="35"/>
      <c r="AA143" s="35"/>
      <c r="AB143" s="35"/>
      <c r="AC143" s="35"/>
      <c r="AD143" s="35"/>
      <c r="AE143" s="35"/>
      <c r="AT143" s="18" t="s">
        <v>135</v>
      </c>
      <c r="AU143" s="18" t="s">
        <v>84</v>
      </c>
    </row>
    <row r="144" spans="1:65" s="13" customFormat="1" ht="11.25" x14ac:dyDescent="0.2">
      <c r="B144" s="212"/>
      <c r="C144" s="213"/>
      <c r="D144" s="208" t="s">
        <v>136</v>
      </c>
      <c r="E144" s="214" t="s">
        <v>19</v>
      </c>
      <c r="F144" s="215" t="s">
        <v>225</v>
      </c>
      <c r="G144" s="213"/>
      <c r="H144" s="214" t="s">
        <v>19</v>
      </c>
      <c r="I144" s="216"/>
      <c r="J144" s="213"/>
      <c r="K144" s="213"/>
      <c r="L144" s="217"/>
      <c r="M144" s="218"/>
      <c r="N144" s="219"/>
      <c r="O144" s="219"/>
      <c r="P144" s="219"/>
      <c r="Q144" s="219"/>
      <c r="R144" s="219"/>
      <c r="S144" s="219"/>
      <c r="T144" s="220"/>
      <c r="AT144" s="221" t="s">
        <v>136</v>
      </c>
      <c r="AU144" s="221" t="s">
        <v>84</v>
      </c>
      <c r="AV144" s="13" t="s">
        <v>82</v>
      </c>
      <c r="AW144" s="13" t="s">
        <v>37</v>
      </c>
      <c r="AX144" s="13" t="s">
        <v>75</v>
      </c>
      <c r="AY144" s="221" t="s">
        <v>127</v>
      </c>
    </row>
    <row r="145" spans="1:65" s="14" customFormat="1" ht="11.25" x14ac:dyDescent="0.2">
      <c r="B145" s="222"/>
      <c r="C145" s="223"/>
      <c r="D145" s="208" t="s">
        <v>136</v>
      </c>
      <c r="E145" s="224" t="s">
        <v>19</v>
      </c>
      <c r="F145" s="225" t="s">
        <v>226</v>
      </c>
      <c r="G145" s="223"/>
      <c r="H145" s="226">
        <v>48</v>
      </c>
      <c r="I145" s="227"/>
      <c r="J145" s="223"/>
      <c r="K145" s="223"/>
      <c r="L145" s="228"/>
      <c r="M145" s="229"/>
      <c r="N145" s="230"/>
      <c r="O145" s="230"/>
      <c r="P145" s="230"/>
      <c r="Q145" s="230"/>
      <c r="R145" s="230"/>
      <c r="S145" s="230"/>
      <c r="T145" s="231"/>
      <c r="AT145" s="232" t="s">
        <v>136</v>
      </c>
      <c r="AU145" s="232" t="s">
        <v>84</v>
      </c>
      <c r="AV145" s="14" t="s">
        <v>84</v>
      </c>
      <c r="AW145" s="14" t="s">
        <v>37</v>
      </c>
      <c r="AX145" s="14" t="s">
        <v>82</v>
      </c>
      <c r="AY145" s="232" t="s">
        <v>127</v>
      </c>
    </row>
    <row r="146" spans="1:65" s="2" customFormat="1" ht="14.45" customHeight="1" x14ac:dyDescent="0.2">
      <c r="A146" s="35"/>
      <c r="B146" s="36"/>
      <c r="C146" s="194" t="s">
        <v>227</v>
      </c>
      <c r="D146" s="194" t="s">
        <v>129</v>
      </c>
      <c r="E146" s="195" t="s">
        <v>228</v>
      </c>
      <c r="F146" s="196" t="s">
        <v>229</v>
      </c>
      <c r="G146" s="197" t="s">
        <v>157</v>
      </c>
      <c r="H146" s="198">
        <v>4.2000000000000003E-2</v>
      </c>
      <c r="I146" s="199"/>
      <c r="J146" s="200">
        <f>ROUND(I146*H146,2)</f>
        <v>0</v>
      </c>
      <c r="K146" s="201"/>
      <c r="L146" s="40"/>
      <c r="M146" s="202" t="s">
        <v>19</v>
      </c>
      <c r="N146" s="203" t="s">
        <v>46</v>
      </c>
      <c r="O146" s="65"/>
      <c r="P146" s="204">
        <f>O146*H146</f>
        <v>0</v>
      </c>
      <c r="Q146" s="204">
        <v>0</v>
      </c>
      <c r="R146" s="204">
        <f>Q146*H146</f>
        <v>0</v>
      </c>
      <c r="S146" s="204">
        <v>0</v>
      </c>
      <c r="T146" s="205">
        <f>S146*H146</f>
        <v>0</v>
      </c>
      <c r="U146" s="35"/>
      <c r="V146" s="35"/>
      <c r="W146" s="35"/>
      <c r="X146" s="35"/>
      <c r="Y146" s="35"/>
      <c r="Z146" s="35"/>
      <c r="AA146" s="35"/>
      <c r="AB146" s="35"/>
      <c r="AC146" s="35"/>
      <c r="AD146" s="35"/>
      <c r="AE146" s="35"/>
      <c r="AR146" s="206" t="s">
        <v>133</v>
      </c>
      <c r="AT146" s="206" t="s">
        <v>129</v>
      </c>
      <c r="AU146" s="206" t="s">
        <v>84</v>
      </c>
      <c r="AY146" s="18" t="s">
        <v>127</v>
      </c>
      <c r="BE146" s="207">
        <f>IF(N146="základní",J146,0)</f>
        <v>0</v>
      </c>
      <c r="BF146" s="207">
        <f>IF(N146="snížená",J146,0)</f>
        <v>0</v>
      </c>
      <c r="BG146" s="207">
        <f>IF(N146="zákl. přenesená",J146,0)</f>
        <v>0</v>
      </c>
      <c r="BH146" s="207">
        <f>IF(N146="sníž. přenesená",J146,0)</f>
        <v>0</v>
      </c>
      <c r="BI146" s="207">
        <f>IF(N146="nulová",J146,0)</f>
        <v>0</v>
      </c>
      <c r="BJ146" s="18" t="s">
        <v>82</v>
      </c>
      <c r="BK146" s="207">
        <f>ROUND(I146*H146,2)</f>
        <v>0</v>
      </c>
      <c r="BL146" s="18" t="s">
        <v>133</v>
      </c>
      <c r="BM146" s="206" t="s">
        <v>230</v>
      </c>
    </row>
    <row r="147" spans="1:65" s="2" customFormat="1" ht="29.25" x14ac:dyDescent="0.2">
      <c r="A147" s="35"/>
      <c r="B147" s="36"/>
      <c r="C147" s="37"/>
      <c r="D147" s="208" t="s">
        <v>135</v>
      </c>
      <c r="E147" s="37"/>
      <c r="F147" s="209" t="s">
        <v>231</v>
      </c>
      <c r="G147" s="37"/>
      <c r="H147" s="37"/>
      <c r="I147" s="116"/>
      <c r="J147" s="37"/>
      <c r="K147" s="37"/>
      <c r="L147" s="40"/>
      <c r="M147" s="210"/>
      <c r="N147" s="211"/>
      <c r="O147" s="65"/>
      <c r="P147" s="65"/>
      <c r="Q147" s="65"/>
      <c r="R147" s="65"/>
      <c r="S147" s="65"/>
      <c r="T147" s="66"/>
      <c r="U147" s="35"/>
      <c r="V147" s="35"/>
      <c r="W147" s="35"/>
      <c r="X147" s="35"/>
      <c r="Y147" s="35"/>
      <c r="Z147" s="35"/>
      <c r="AA147" s="35"/>
      <c r="AB147" s="35"/>
      <c r="AC147" s="35"/>
      <c r="AD147" s="35"/>
      <c r="AE147" s="35"/>
      <c r="AT147" s="18" t="s">
        <v>135</v>
      </c>
      <c r="AU147" s="18" t="s">
        <v>84</v>
      </c>
    </row>
    <row r="148" spans="1:65" s="2" customFormat="1" ht="29.25" x14ac:dyDescent="0.2">
      <c r="A148" s="35"/>
      <c r="B148" s="36"/>
      <c r="C148" s="37"/>
      <c r="D148" s="208" t="s">
        <v>160</v>
      </c>
      <c r="E148" s="37"/>
      <c r="F148" s="233" t="s">
        <v>232</v>
      </c>
      <c r="G148" s="37"/>
      <c r="H148" s="37"/>
      <c r="I148" s="116"/>
      <c r="J148" s="37"/>
      <c r="K148" s="37"/>
      <c r="L148" s="40"/>
      <c r="M148" s="210"/>
      <c r="N148" s="211"/>
      <c r="O148" s="65"/>
      <c r="P148" s="65"/>
      <c r="Q148" s="65"/>
      <c r="R148" s="65"/>
      <c r="S148" s="65"/>
      <c r="T148" s="66"/>
      <c r="U148" s="35"/>
      <c r="V148" s="35"/>
      <c r="W148" s="35"/>
      <c r="X148" s="35"/>
      <c r="Y148" s="35"/>
      <c r="Z148" s="35"/>
      <c r="AA148" s="35"/>
      <c r="AB148" s="35"/>
      <c r="AC148" s="35"/>
      <c r="AD148" s="35"/>
      <c r="AE148" s="35"/>
      <c r="AT148" s="18" t="s">
        <v>160</v>
      </c>
      <c r="AU148" s="18" t="s">
        <v>84</v>
      </c>
    </row>
    <row r="149" spans="1:65" s="14" customFormat="1" ht="11.25" x14ac:dyDescent="0.2">
      <c r="B149" s="222"/>
      <c r="C149" s="223"/>
      <c r="D149" s="208" t="s">
        <v>136</v>
      </c>
      <c r="E149" s="223"/>
      <c r="F149" s="225" t="s">
        <v>233</v>
      </c>
      <c r="G149" s="223"/>
      <c r="H149" s="226">
        <v>4.2000000000000003E-2</v>
      </c>
      <c r="I149" s="227"/>
      <c r="J149" s="223"/>
      <c r="K149" s="223"/>
      <c r="L149" s="228"/>
      <c r="M149" s="229"/>
      <c r="N149" s="230"/>
      <c r="O149" s="230"/>
      <c r="P149" s="230"/>
      <c r="Q149" s="230"/>
      <c r="R149" s="230"/>
      <c r="S149" s="230"/>
      <c r="T149" s="231"/>
      <c r="AT149" s="232" t="s">
        <v>136</v>
      </c>
      <c r="AU149" s="232" t="s">
        <v>84</v>
      </c>
      <c r="AV149" s="14" t="s">
        <v>84</v>
      </c>
      <c r="AW149" s="14" t="s">
        <v>4</v>
      </c>
      <c r="AX149" s="14" t="s">
        <v>82</v>
      </c>
      <c r="AY149" s="232" t="s">
        <v>127</v>
      </c>
    </row>
    <row r="150" spans="1:65" s="2" customFormat="1" ht="14.45" customHeight="1" x14ac:dyDescent="0.2">
      <c r="A150" s="35"/>
      <c r="B150" s="36"/>
      <c r="C150" s="194" t="s">
        <v>234</v>
      </c>
      <c r="D150" s="194" t="s">
        <v>129</v>
      </c>
      <c r="E150" s="195" t="s">
        <v>235</v>
      </c>
      <c r="F150" s="196" t="s">
        <v>236</v>
      </c>
      <c r="G150" s="197" t="s">
        <v>157</v>
      </c>
      <c r="H150" s="198">
        <v>2.4E-2</v>
      </c>
      <c r="I150" s="199"/>
      <c r="J150" s="200">
        <f>ROUND(I150*H150,2)</f>
        <v>0</v>
      </c>
      <c r="K150" s="201"/>
      <c r="L150" s="40"/>
      <c r="M150" s="202" t="s">
        <v>19</v>
      </c>
      <c r="N150" s="203" t="s">
        <v>46</v>
      </c>
      <c r="O150" s="65"/>
      <c r="P150" s="204">
        <f>O150*H150</f>
        <v>0</v>
      </c>
      <c r="Q150" s="204">
        <v>0</v>
      </c>
      <c r="R150" s="204">
        <f>Q150*H150</f>
        <v>0</v>
      </c>
      <c r="S150" s="204">
        <v>0</v>
      </c>
      <c r="T150" s="205">
        <f>S150*H150</f>
        <v>0</v>
      </c>
      <c r="U150" s="35"/>
      <c r="V150" s="35"/>
      <c r="W150" s="35"/>
      <c r="X150" s="35"/>
      <c r="Y150" s="35"/>
      <c r="Z150" s="35"/>
      <c r="AA150" s="35"/>
      <c r="AB150" s="35"/>
      <c r="AC150" s="35"/>
      <c r="AD150" s="35"/>
      <c r="AE150" s="35"/>
      <c r="AR150" s="206" t="s">
        <v>133</v>
      </c>
      <c r="AT150" s="206" t="s">
        <v>129</v>
      </c>
      <c r="AU150" s="206" t="s">
        <v>84</v>
      </c>
      <c r="AY150" s="18" t="s">
        <v>127</v>
      </c>
      <c r="BE150" s="207">
        <f>IF(N150="základní",J150,0)</f>
        <v>0</v>
      </c>
      <c r="BF150" s="207">
        <f>IF(N150="snížená",J150,0)</f>
        <v>0</v>
      </c>
      <c r="BG150" s="207">
        <f>IF(N150="zákl. přenesená",J150,0)</f>
        <v>0</v>
      </c>
      <c r="BH150" s="207">
        <f>IF(N150="sníž. přenesená",J150,0)</f>
        <v>0</v>
      </c>
      <c r="BI150" s="207">
        <f>IF(N150="nulová",J150,0)</f>
        <v>0</v>
      </c>
      <c r="BJ150" s="18" t="s">
        <v>82</v>
      </c>
      <c r="BK150" s="207">
        <f>ROUND(I150*H150,2)</f>
        <v>0</v>
      </c>
      <c r="BL150" s="18" t="s">
        <v>133</v>
      </c>
      <c r="BM150" s="206" t="s">
        <v>237</v>
      </c>
    </row>
    <row r="151" spans="1:65" s="2" customFormat="1" ht="29.25" x14ac:dyDescent="0.2">
      <c r="A151" s="35"/>
      <c r="B151" s="36"/>
      <c r="C151" s="37"/>
      <c r="D151" s="208" t="s">
        <v>135</v>
      </c>
      <c r="E151" s="37"/>
      <c r="F151" s="209" t="s">
        <v>238</v>
      </c>
      <c r="G151" s="37"/>
      <c r="H151" s="37"/>
      <c r="I151" s="116"/>
      <c r="J151" s="37"/>
      <c r="K151" s="37"/>
      <c r="L151" s="40"/>
      <c r="M151" s="210"/>
      <c r="N151" s="211"/>
      <c r="O151" s="65"/>
      <c r="P151" s="65"/>
      <c r="Q151" s="65"/>
      <c r="R151" s="65"/>
      <c r="S151" s="65"/>
      <c r="T151" s="66"/>
      <c r="U151" s="35"/>
      <c r="V151" s="35"/>
      <c r="W151" s="35"/>
      <c r="X151" s="35"/>
      <c r="Y151" s="35"/>
      <c r="Z151" s="35"/>
      <c r="AA151" s="35"/>
      <c r="AB151" s="35"/>
      <c r="AC151" s="35"/>
      <c r="AD151" s="35"/>
      <c r="AE151" s="35"/>
      <c r="AT151" s="18" t="s">
        <v>135</v>
      </c>
      <c r="AU151" s="18" t="s">
        <v>84</v>
      </c>
    </row>
    <row r="152" spans="1:65" s="2" customFormat="1" ht="39" x14ac:dyDescent="0.2">
      <c r="A152" s="35"/>
      <c r="B152" s="36"/>
      <c r="C152" s="37"/>
      <c r="D152" s="208" t="s">
        <v>160</v>
      </c>
      <c r="E152" s="37"/>
      <c r="F152" s="233" t="s">
        <v>239</v>
      </c>
      <c r="G152" s="37"/>
      <c r="H152" s="37"/>
      <c r="I152" s="116"/>
      <c r="J152" s="37"/>
      <c r="K152" s="37"/>
      <c r="L152" s="40"/>
      <c r="M152" s="210"/>
      <c r="N152" s="211"/>
      <c r="O152" s="65"/>
      <c r="P152" s="65"/>
      <c r="Q152" s="65"/>
      <c r="R152" s="65"/>
      <c r="S152" s="65"/>
      <c r="T152" s="66"/>
      <c r="U152" s="35"/>
      <c r="V152" s="35"/>
      <c r="W152" s="35"/>
      <c r="X152" s="35"/>
      <c r="Y152" s="35"/>
      <c r="Z152" s="35"/>
      <c r="AA152" s="35"/>
      <c r="AB152" s="35"/>
      <c r="AC152" s="35"/>
      <c r="AD152" s="35"/>
      <c r="AE152" s="35"/>
      <c r="AT152" s="18" t="s">
        <v>160</v>
      </c>
      <c r="AU152" s="18" t="s">
        <v>84</v>
      </c>
    </row>
    <row r="153" spans="1:65" s="13" customFormat="1" ht="11.25" x14ac:dyDescent="0.2">
      <c r="B153" s="212"/>
      <c r="C153" s="213"/>
      <c r="D153" s="208" t="s">
        <v>136</v>
      </c>
      <c r="E153" s="214" t="s">
        <v>19</v>
      </c>
      <c r="F153" s="215" t="s">
        <v>240</v>
      </c>
      <c r="G153" s="213"/>
      <c r="H153" s="214" t="s">
        <v>19</v>
      </c>
      <c r="I153" s="216"/>
      <c r="J153" s="213"/>
      <c r="K153" s="213"/>
      <c r="L153" s="217"/>
      <c r="M153" s="218"/>
      <c r="N153" s="219"/>
      <c r="O153" s="219"/>
      <c r="P153" s="219"/>
      <c r="Q153" s="219"/>
      <c r="R153" s="219"/>
      <c r="S153" s="219"/>
      <c r="T153" s="220"/>
      <c r="AT153" s="221" t="s">
        <v>136</v>
      </c>
      <c r="AU153" s="221" t="s">
        <v>84</v>
      </c>
      <c r="AV153" s="13" t="s">
        <v>82</v>
      </c>
      <c r="AW153" s="13" t="s">
        <v>37</v>
      </c>
      <c r="AX153" s="13" t="s">
        <v>75</v>
      </c>
      <c r="AY153" s="221" t="s">
        <v>127</v>
      </c>
    </row>
    <row r="154" spans="1:65" s="14" customFormat="1" ht="11.25" x14ac:dyDescent="0.2">
      <c r="B154" s="222"/>
      <c r="C154" s="223"/>
      <c r="D154" s="208" t="s">
        <v>136</v>
      </c>
      <c r="E154" s="224" t="s">
        <v>19</v>
      </c>
      <c r="F154" s="225" t="s">
        <v>215</v>
      </c>
      <c r="G154" s="223"/>
      <c r="H154" s="226">
        <v>14</v>
      </c>
      <c r="I154" s="227"/>
      <c r="J154" s="223"/>
      <c r="K154" s="223"/>
      <c r="L154" s="228"/>
      <c r="M154" s="229"/>
      <c r="N154" s="230"/>
      <c r="O154" s="230"/>
      <c r="P154" s="230"/>
      <c r="Q154" s="230"/>
      <c r="R154" s="230"/>
      <c r="S154" s="230"/>
      <c r="T154" s="231"/>
      <c r="AT154" s="232" t="s">
        <v>136</v>
      </c>
      <c r="AU154" s="232" t="s">
        <v>84</v>
      </c>
      <c r="AV154" s="14" t="s">
        <v>84</v>
      </c>
      <c r="AW154" s="14" t="s">
        <v>37</v>
      </c>
      <c r="AX154" s="14" t="s">
        <v>75</v>
      </c>
      <c r="AY154" s="232" t="s">
        <v>127</v>
      </c>
    </row>
    <row r="155" spans="1:65" s="13" customFormat="1" ht="11.25" x14ac:dyDescent="0.2">
      <c r="B155" s="212"/>
      <c r="C155" s="213"/>
      <c r="D155" s="208" t="s">
        <v>136</v>
      </c>
      <c r="E155" s="214" t="s">
        <v>19</v>
      </c>
      <c r="F155" s="215" t="s">
        <v>241</v>
      </c>
      <c r="G155" s="213"/>
      <c r="H155" s="214" t="s">
        <v>19</v>
      </c>
      <c r="I155" s="216"/>
      <c r="J155" s="213"/>
      <c r="K155" s="213"/>
      <c r="L155" s="217"/>
      <c r="M155" s="218"/>
      <c r="N155" s="219"/>
      <c r="O155" s="219"/>
      <c r="P155" s="219"/>
      <c r="Q155" s="219"/>
      <c r="R155" s="219"/>
      <c r="S155" s="219"/>
      <c r="T155" s="220"/>
      <c r="AT155" s="221" t="s">
        <v>136</v>
      </c>
      <c r="AU155" s="221" t="s">
        <v>84</v>
      </c>
      <c r="AV155" s="13" t="s">
        <v>82</v>
      </c>
      <c r="AW155" s="13" t="s">
        <v>37</v>
      </c>
      <c r="AX155" s="13" t="s">
        <v>75</v>
      </c>
      <c r="AY155" s="221" t="s">
        <v>127</v>
      </c>
    </row>
    <row r="156" spans="1:65" s="14" customFormat="1" ht="11.25" x14ac:dyDescent="0.2">
      <c r="B156" s="222"/>
      <c r="C156" s="223"/>
      <c r="D156" s="208" t="s">
        <v>136</v>
      </c>
      <c r="E156" s="224" t="s">
        <v>19</v>
      </c>
      <c r="F156" s="225" t="s">
        <v>242</v>
      </c>
      <c r="G156" s="223"/>
      <c r="H156" s="226">
        <v>10</v>
      </c>
      <c r="I156" s="227"/>
      <c r="J156" s="223"/>
      <c r="K156" s="223"/>
      <c r="L156" s="228"/>
      <c r="M156" s="229"/>
      <c r="N156" s="230"/>
      <c r="O156" s="230"/>
      <c r="P156" s="230"/>
      <c r="Q156" s="230"/>
      <c r="R156" s="230"/>
      <c r="S156" s="230"/>
      <c r="T156" s="231"/>
      <c r="AT156" s="232" t="s">
        <v>136</v>
      </c>
      <c r="AU156" s="232" t="s">
        <v>84</v>
      </c>
      <c r="AV156" s="14" t="s">
        <v>84</v>
      </c>
      <c r="AW156" s="14" t="s">
        <v>37</v>
      </c>
      <c r="AX156" s="14" t="s">
        <v>75</v>
      </c>
      <c r="AY156" s="232" t="s">
        <v>127</v>
      </c>
    </row>
    <row r="157" spans="1:65" s="15" customFormat="1" ht="11.25" x14ac:dyDescent="0.2">
      <c r="B157" s="245"/>
      <c r="C157" s="246"/>
      <c r="D157" s="208" t="s">
        <v>136</v>
      </c>
      <c r="E157" s="247" t="s">
        <v>19</v>
      </c>
      <c r="F157" s="248" t="s">
        <v>243</v>
      </c>
      <c r="G157" s="246"/>
      <c r="H157" s="249">
        <v>24</v>
      </c>
      <c r="I157" s="250"/>
      <c r="J157" s="246"/>
      <c r="K157" s="246"/>
      <c r="L157" s="251"/>
      <c r="M157" s="252"/>
      <c r="N157" s="253"/>
      <c r="O157" s="253"/>
      <c r="P157" s="253"/>
      <c r="Q157" s="253"/>
      <c r="R157" s="253"/>
      <c r="S157" s="253"/>
      <c r="T157" s="254"/>
      <c r="AT157" s="255" t="s">
        <v>136</v>
      </c>
      <c r="AU157" s="255" t="s">
        <v>84</v>
      </c>
      <c r="AV157" s="15" t="s">
        <v>133</v>
      </c>
      <c r="AW157" s="15" t="s">
        <v>37</v>
      </c>
      <c r="AX157" s="15" t="s">
        <v>82</v>
      </c>
      <c r="AY157" s="255" t="s">
        <v>127</v>
      </c>
    </row>
    <row r="158" spans="1:65" s="14" customFormat="1" ht="11.25" x14ac:dyDescent="0.2">
      <c r="B158" s="222"/>
      <c r="C158" s="223"/>
      <c r="D158" s="208" t="s">
        <v>136</v>
      </c>
      <c r="E158" s="223"/>
      <c r="F158" s="225" t="s">
        <v>244</v>
      </c>
      <c r="G158" s="223"/>
      <c r="H158" s="226">
        <v>2.4E-2</v>
      </c>
      <c r="I158" s="227"/>
      <c r="J158" s="223"/>
      <c r="K158" s="223"/>
      <c r="L158" s="228"/>
      <c r="M158" s="229"/>
      <c r="N158" s="230"/>
      <c r="O158" s="230"/>
      <c r="P158" s="230"/>
      <c r="Q158" s="230"/>
      <c r="R158" s="230"/>
      <c r="S158" s="230"/>
      <c r="T158" s="231"/>
      <c r="AT158" s="232" t="s">
        <v>136</v>
      </c>
      <c r="AU158" s="232" t="s">
        <v>84</v>
      </c>
      <c r="AV158" s="14" t="s">
        <v>84</v>
      </c>
      <c r="AW158" s="14" t="s">
        <v>4</v>
      </c>
      <c r="AX158" s="14" t="s">
        <v>82</v>
      </c>
      <c r="AY158" s="232" t="s">
        <v>127</v>
      </c>
    </row>
    <row r="159" spans="1:65" s="2" customFormat="1" ht="14.45" customHeight="1" x14ac:dyDescent="0.2">
      <c r="A159" s="35"/>
      <c r="B159" s="36"/>
      <c r="C159" s="194" t="s">
        <v>245</v>
      </c>
      <c r="D159" s="194" t="s">
        <v>129</v>
      </c>
      <c r="E159" s="195" t="s">
        <v>246</v>
      </c>
      <c r="F159" s="196" t="s">
        <v>247</v>
      </c>
      <c r="G159" s="197" t="s">
        <v>157</v>
      </c>
      <c r="H159" s="198">
        <v>1.7999999999999999E-2</v>
      </c>
      <c r="I159" s="199"/>
      <c r="J159" s="200">
        <f>ROUND(I159*H159,2)</f>
        <v>0</v>
      </c>
      <c r="K159" s="201"/>
      <c r="L159" s="40"/>
      <c r="M159" s="202" t="s">
        <v>19</v>
      </c>
      <c r="N159" s="203" t="s">
        <v>46</v>
      </c>
      <c r="O159" s="65"/>
      <c r="P159" s="204">
        <f>O159*H159</f>
        <v>0</v>
      </c>
      <c r="Q159" s="204">
        <v>0</v>
      </c>
      <c r="R159" s="204">
        <f>Q159*H159</f>
        <v>0</v>
      </c>
      <c r="S159" s="204">
        <v>0</v>
      </c>
      <c r="T159" s="205">
        <f>S159*H159</f>
        <v>0</v>
      </c>
      <c r="U159" s="35"/>
      <c r="V159" s="35"/>
      <c r="W159" s="35"/>
      <c r="X159" s="35"/>
      <c r="Y159" s="35"/>
      <c r="Z159" s="35"/>
      <c r="AA159" s="35"/>
      <c r="AB159" s="35"/>
      <c r="AC159" s="35"/>
      <c r="AD159" s="35"/>
      <c r="AE159" s="35"/>
      <c r="AR159" s="206" t="s">
        <v>133</v>
      </c>
      <c r="AT159" s="206" t="s">
        <v>129</v>
      </c>
      <c r="AU159" s="206" t="s">
        <v>84</v>
      </c>
      <c r="AY159" s="18" t="s">
        <v>127</v>
      </c>
      <c r="BE159" s="207">
        <f>IF(N159="základní",J159,0)</f>
        <v>0</v>
      </c>
      <c r="BF159" s="207">
        <f>IF(N159="snížená",J159,0)</f>
        <v>0</v>
      </c>
      <c r="BG159" s="207">
        <f>IF(N159="zákl. přenesená",J159,0)</f>
        <v>0</v>
      </c>
      <c r="BH159" s="207">
        <f>IF(N159="sníž. přenesená",J159,0)</f>
        <v>0</v>
      </c>
      <c r="BI159" s="207">
        <f>IF(N159="nulová",J159,0)</f>
        <v>0</v>
      </c>
      <c r="BJ159" s="18" t="s">
        <v>82</v>
      </c>
      <c r="BK159" s="207">
        <f>ROUND(I159*H159,2)</f>
        <v>0</v>
      </c>
      <c r="BL159" s="18" t="s">
        <v>133</v>
      </c>
      <c r="BM159" s="206" t="s">
        <v>248</v>
      </c>
    </row>
    <row r="160" spans="1:65" s="2" customFormat="1" ht="29.25" x14ac:dyDescent="0.2">
      <c r="A160" s="35"/>
      <c r="B160" s="36"/>
      <c r="C160" s="37"/>
      <c r="D160" s="208" t="s">
        <v>135</v>
      </c>
      <c r="E160" s="37"/>
      <c r="F160" s="209" t="s">
        <v>249</v>
      </c>
      <c r="G160" s="37"/>
      <c r="H160" s="37"/>
      <c r="I160" s="116"/>
      <c r="J160" s="37"/>
      <c r="K160" s="37"/>
      <c r="L160" s="40"/>
      <c r="M160" s="210"/>
      <c r="N160" s="211"/>
      <c r="O160" s="65"/>
      <c r="P160" s="65"/>
      <c r="Q160" s="65"/>
      <c r="R160" s="65"/>
      <c r="S160" s="65"/>
      <c r="T160" s="66"/>
      <c r="U160" s="35"/>
      <c r="V160" s="35"/>
      <c r="W160" s="35"/>
      <c r="X160" s="35"/>
      <c r="Y160" s="35"/>
      <c r="Z160" s="35"/>
      <c r="AA160" s="35"/>
      <c r="AB160" s="35"/>
      <c r="AC160" s="35"/>
      <c r="AD160" s="35"/>
      <c r="AE160" s="35"/>
      <c r="AT160" s="18" t="s">
        <v>135</v>
      </c>
      <c r="AU160" s="18" t="s">
        <v>84</v>
      </c>
    </row>
    <row r="161" spans="1:65" s="2" customFormat="1" ht="39" x14ac:dyDescent="0.2">
      <c r="A161" s="35"/>
      <c r="B161" s="36"/>
      <c r="C161" s="37"/>
      <c r="D161" s="208" t="s">
        <v>160</v>
      </c>
      <c r="E161" s="37"/>
      <c r="F161" s="233" t="s">
        <v>239</v>
      </c>
      <c r="G161" s="37"/>
      <c r="H161" s="37"/>
      <c r="I161" s="116"/>
      <c r="J161" s="37"/>
      <c r="K161" s="37"/>
      <c r="L161" s="40"/>
      <c r="M161" s="210"/>
      <c r="N161" s="211"/>
      <c r="O161" s="65"/>
      <c r="P161" s="65"/>
      <c r="Q161" s="65"/>
      <c r="R161" s="65"/>
      <c r="S161" s="65"/>
      <c r="T161" s="66"/>
      <c r="U161" s="35"/>
      <c r="V161" s="35"/>
      <c r="W161" s="35"/>
      <c r="X161" s="35"/>
      <c r="Y161" s="35"/>
      <c r="Z161" s="35"/>
      <c r="AA161" s="35"/>
      <c r="AB161" s="35"/>
      <c r="AC161" s="35"/>
      <c r="AD161" s="35"/>
      <c r="AE161" s="35"/>
      <c r="AT161" s="18" t="s">
        <v>160</v>
      </c>
      <c r="AU161" s="18" t="s">
        <v>84</v>
      </c>
    </row>
    <row r="162" spans="1:65" s="13" customFormat="1" ht="11.25" x14ac:dyDescent="0.2">
      <c r="B162" s="212"/>
      <c r="C162" s="213"/>
      <c r="D162" s="208" t="s">
        <v>136</v>
      </c>
      <c r="E162" s="214" t="s">
        <v>19</v>
      </c>
      <c r="F162" s="215" t="s">
        <v>250</v>
      </c>
      <c r="G162" s="213"/>
      <c r="H162" s="214" t="s">
        <v>19</v>
      </c>
      <c r="I162" s="216"/>
      <c r="J162" s="213"/>
      <c r="K162" s="213"/>
      <c r="L162" s="217"/>
      <c r="M162" s="218"/>
      <c r="N162" s="219"/>
      <c r="O162" s="219"/>
      <c r="P162" s="219"/>
      <c r="Q162" s="219"/>
      <c r="R162" s="219"/>
      <c r="S162" s="219"/>
      <c r="T162" s="220"/>
      <c r="AT162" s="221" t="s">
        <v>136</v>
      </c>
      <c r="AU162" s="221" t="s">
        <v>84</v>
      </c>
      <c r="AV162" s="13" t="s">
        <v>82</v>
      </c>
      <c r="AW162" s="13" t="s">
        <v>37</v>
      </c>
      <c r="AX162" s="13" t="s">
        <v>75</v>
      </c>
      <c r="AY162" s="221" t="s">
        <v>127</v>
      </c>
    </row>
    <row r="163" spans="1:65" s="14" customFormat="1" ht="11.25" x14ac:dyDescent="0.2">
      <c r="B163" s="222"/>
      <c r="C163" s="223"/>
      <c r="D163" s="208" t="s">
        <v>136</v>
      </c>
      <c r="E163" s="224" t="s">
        <v>19</v>
      </c>
      <c r="F163" s="225" t="s">
        <v>251</v>
      </c>
      <c r="G163" s="223"/>
      <c r="H163" s="226">
        <v>18</v>
      </c>
      <c r="I163" s="227"/>
      <c r="J163" s="223"/>
      <c r="K163" s="223"/>
      <c r="L163" s="228"/>
      <c r="M163" s="229"/>
      <c r="N163" s="230"/>
      <c r="O163" s="230"/>
      <c r="P163" s="230"/>
      <c r="Q163" s="230"/>
      <c r="R163" s="230"/>
      <c r="S163" s="230"/>
      <c r="T163" s="231"/>
      <c r="AT163" s="232" t="s">
        <v>136</v>
      </c>
      <c r="AU163" s="232" t="s">
        <v>84</v>
      </c>
      <c r="AV163" s="14" t="s">
        <v>84</v>
      </c>
      <c r="AW163" s="14" t="s">
        <v>37</v>
      </c>
      <c r="AX163" s="14" t="s">
        <v>82</v>
      </c>
      <c r="AY163" s="232" t="s">
        <v>127</v>
      </c>
    </row>
    <row r="164" spans="1:65" s="14" customFormat="1" ht="11.25" x14ac:dyDescent="0.2">
      <c r="B164" s="222"/>
      <c r="C164" s="223"/>
      <c r="D164" s="208" t="s">
        <v>136</v>
      </c>
      <c r="E164" s="223"/>
      <c r="F164" s="225" t="s">
        <v>252</v>
      </c>
      <c r="G164" s="223"/>
      <c r="H164" s="226">
        <v>1.7999999999999999E-2</v>
      </c>
      <c r="I164" s="227"/>
      <c r="J164" s="223"/>
      <c r="K164" s="223"/>
      <c r="L164" s="228"/>
      <c r="M164" s="229"/>
      <c r="N164" s="230"/>
      <c r="O164" s="230"/>
      <c r="P164" s="230"/>
      <c r="Q164" s="230"/>
      <c r="R164" s="230"/>
      <c r="S164" s="230"/>
      <c r="T164" s="231"/>
      <c r="AT164" s="232" t="s">
        <v>136</v>
      </c>
      <c r="AU164" s="232" t="s">
        <v>84</v>
      </c>
      <c r="AV164" s="14" t="s">
        <v>84</v>
      </c>
      <c r="AW164" s="14" t="s">
        <v>4</v>
      </c>
      <c r="AX164" s="14" t="s">
        <v>82</v>
      </c>
      <c r="AY164" s="232" t="s">
        <v>127</v>
      </c>
    </row>
    <row r="165" spans="1:65" s="2" customFormat="1" ht="14.45" customHeight="1" x14ac:dyDescent="0.2">
      <c r="A165" s="35"/>
      <c r="B165" s="36"/>
      <c r="C165" s="194" t="s">
        <v>253</v>
      </c>
      <c r="D165" s="194" t="s">
        <v>129</v>
      </c>
      <c r="E165" s="195" t="s">
        <v>254</v>
      </c>
      <c r="F165" s="196" t="s">
        <v>255</v>
      </c>
      <c r="G165" s="197" t="s">
        <v>218</v>
      </c>
      <c r="H165" s="198">
        <v>4</v>
      </c>
      <c r="I165" s="199"/>
      <c r="J165" s="200">
        <f>ROUND(I165*H165,2)</f>
        <v>0</v>
      </c>
      <c r="K165" s="201"/>
      <c r="L165" s="40"/>
      <c r="M165" s="202" t="s">
        <v>19</v>
      </c>
      <c r="N165" s="203" t="s">
        <v>46</v>
      </c>
      <c r="O165" s="65"/>
      <c r="P165" s="204">
        <f>O165*H165</f>
        <v>0</v>
      </c>
      <c r="Q165" s="204">
        <v>0</v>
      </c>
      <c r="R165" s="204">
        <f>Q165*H165</f>
        <v>0</v>
      </c>
      <c r="S165" s="204">
        <v>0</v>
      </c>
      <c r="T165" s="205">
        <f>S165*H165</f>
        <v>0</v>
      </c>
      <c r="U165" s="35"/>
      <c r="V165" s="35"/>
      <c r="W165" s="35"/>
      <c r="X165" s="35"/>
      <c r="Y165" s="35"/>
      <c r="Z165" s="35"/>
      <c r="AA165" s="35"/>
      <c r="AB165" s="35"/>
      <c r="AC165" s="35"/>
      <c r="AD165" s="35"/>
      <c r="AE165" s="35"/>
      <c r="AR165" s="206" t="s">
        <v>133</v>
      </c>
      <c r="AT165" s="206" t="s">
        <v>129</v>
      </c>
      <c r="AU165" s="206" t="s">
        <v>84</v>
      </c>
      <c r="AY165" s="18" t="s">
        <v>127</v>
      </c>
      <c r="BE165" s="207">
        <f>IF(N165="základní",J165,0)</f>
        <v>0</v>
      </c>
      <c r="BF165" s="207">
        <f>IF(N165="snížená",J165,0)</f>
        <v>0</v>
      </c>
      <c r="BG165" s="207">
        <f>IF(N165="zákl. přenesená",J165,0)</f>
        <v>0</v>
      </c>
      <c r="BH165" s="207">
        <f>IF(N165="sníž. přenesená",J165,0)</f>
        <v>0</v>
      </c>
      <c r="BI165" s="207">
        <f>IF(N165="nulová",J165,0)</f>
        <v>0</v>
      </c>
      <c r="BJ165" s="18" t="s">
        <v>82</v>
      </c>
      <c r="BK165" s="207">
        <f>ROUND(I165*H165,2)</f>
        <v>0</v>
      </c>
      <c r="BL165" s="18" t="s">
        <v>133</v>
      </c>
      <c r="BM165" s="206" t="s">
        <v>256</v>
      </c>
    </row>
    <row r="166" spans="1:65" s="2" customFormat="1" ht="19.5" x14ac:dyDescent="0.2">
      <c r="A166" s="35"/>
      <c r="B166" s="36"/>
      <c r="C166" s="37"/>
      <c r="D166" s="208" t="s">
        <v>135</v>
      </c>
      <c r="E166" s="37"/>
      <c r="F166" s="209" t="s">
        <v>257</v>
      </c>
      <c r="G166" s="37"/>
      <c r="H166" s="37"/>
      <c r="I166" s="116"/>
      <c r="J166" s="37"/>
      <c r="K166" s="37"/>
      <c r="L166" s="40"/>
      <c r="M166" s="210"/>
      <c r="N166" s="211"/>
      <c r="O166" s="65"/>
      <c r="P166" s="65"/>
      <c r="Q166" s="65"/>
      <c r="R166" s="65"/>
      <c r="S166" s="65"/>
      <c r="T166" s="66"/>
      <c r="U166" s="35"/>
      <c r="V166" s="35"/>
      <c r="W166" s="35"/>
      <c r="X166" s="35"/>
      <c r="Y166" s="35"/>
      <c r="Z166" s="35"/>
      <c r="AA166" s="35"/>
      <c r="AB166" s="35"/>
      <c r="AC166" s="35"/>
      <c r="AD166" s="35"/>
      <c r="AE166" s="35"/>
      <c r="AT166" s="18" t="s">
        <v>135</v>
      </c>
      <c r="AU166" s="18" t="s">
        <v>84</v>
      </c>
    </row>
    <row r="167" spans="1:65" s="2" customFormat="1" ht="19.5" x14ac:dyDescent="0.2">
      <c r="A167" s="35"/>
      <c r="B167" s="36"/>
      <c r="C167" s="37"/>
      <c r="D167" s="208" t="s">
        <v>160</v>
      </c>
      <c r="E167" s="37"/>
      <c r="F167" s="233" t="s">
        <v>258</v>
      </c>
      <c r="G167" s="37"/>
      <c r="H167" s="37"/>
      <c r="I167" s="116"/>
      <c r="J167" s="37"/>
      <c r="K167" s="37"/>
      <c r="L167" s="40"/>
      <c r="M167" s="210"/>
      <c r="N167" s="211"/>
      <c r="O167" s="65"/>
      <c r="P167" s="65"/>
      <c r="Q167" s="65"/>
      <c r="R167" s="65"/>
      <c r="S167" s="65"/>
      <c r="T167" s="66"/>
      <c r="U167" s="35"/>
      <c r="V167" s="35"/>
      <c r="W167" s="35"/>
      <c r="X167" s="35"/>
      <c r="Y167" s="35"/>
      <c r="Z167" s="35"/>
      <c r="AA167" s="35"/>
      <c r="AB167" s="35"/>
      <c r="AC167" s="35"/>
      <c r="AD167" s="35"/>
      <c r="AE167" s="35"/>
      <c r="AT167" s="18" t="s">
        <v>160</v>
      </c>
      <c r="AU167" s="18" t="s">
        <v>84</v>
      </c>
    </row>
    <row r="168" spans="1:65" s="2" customFormat="1" ht="19.5" x14ac:dyDescent="0.2">
      <c r="A168" s="35"/>
      <c r="B168" s="36"/>
      <c r="C168" s="37"/>
      <c r="D168" s="208" t="s">
        <v>162</v>
      </c>
      <c r="E168" s="37"/>
      <c r="F168" s="233" t="s">
        <v>259</v>
      </c>
      <c r="G168" s="37"/>
      <c r="H168" s="37"/>
      <c r="I168" s="116"/>
      <c r="J168" s="37"/>
      <c r="K168" s="37"/>
      <c r="L168" s="40"/>
      <c r="M168" s="210"/>
      <c r="N168" s="211"/>
      <c r="O168" s="65"/>
      <c r="P168" s="65"/>
      <c r="Q168" s="65"/>
      <c r="R168" s="65"/>
      <c r="S168" s="65"/>
      <c r="T168" s="66"/>
      <c r="U168" s="35"/>
      <c r="V168" s="35"/>
      <c r="W168" s="35"/>
      <c r="X168" s="35"/>
      <c r="Y168" s="35"/>
      <c r="Z168" s="35"/>
      <c r="AA168" s="35"/>
      <c r="AB168" s="35"/>
      <c r="AC168" s="35"/>
      <c r="AD168" s="35"/>
      <c r="AE168" s="35"/>
      <c r="AT168" s="18" t="s">
        <v>162</v>
      </c>
      <c r="AU168" s="18" t="s">
        <v>84</v>
      </c>
    </row>
    <row r="169" spans="1:65" s="2" customFormat="1" ht="14.45" customHeight="1" x14ac:dyDescent="0.2">
      <c r="A169" s="35"/>
      <c r="B169" s="36"/>
      <c r="C169" s="194" t="s">
        <v>260</v>
      </c>
      <c r="D169" s="194" t="s">
        <v>129</v>
      </c>
      <c r="E169" s="195" t="s">
        <v>261</v>
      </c>
      <c r="F169" s="196" t="s">
        <v>262</v>
      </c>
      <c r="G169" s="197" t="s">
        <v>157</v>
      </c>
      <c r="H169" s="198">
        <v>6.2E-2</v>
      </c>
      <c r="I169" s="199"/>
      <c r="J169" s="200">
        <f>ROUND(I169*H169,2)</f>
        <v>0</v>
      </c>
      <c r="K169" s="201"/>
      <c r="L169" s="40"/>
      <c r="M169" s="202" t="s">
        <v>19</v>
      </c>
      <c r="N169" s="203" t="s">
        <v>46</v>
      </c>
      <c r="O169" s="65"/>
      <c r="P169" s="204">
        <f>O169*H169</f>
        <v>0</v>
      </c>
      <c r="Q169" s="204">
        <v>0</v>
      </c>
      <c r="R169" s="204">
        <f>Q169*H169</f>
        <v>0</v>
      </c>
      <c r="S169" s="204">
        <v>0</v>
      </c>
      <c r="T169" s="205">
        <f>S169*H169</f>
        <v>0</v>
      </c>
      <c r="U169" s="35"/>
      <c r="V169" s="35"/>
      <c r="W169" s="35"/>
      <c r="X169" s="35"/>
      <c r="Y169" s="35"/>
      <c r="Z169" s="35"/>
      <c r="AA169" s="35"/>
      <c r="AB169" s="35"/>
      <c r="AC169" s="35"/>
      <c r="AD169" s="35"/>
      <c r="AE169" s="35"/>
      <c r="AR169" s="206" t="s">
        <v>133</v>
      </c>
      <c r="AT169" s="206" t="s">
        <v>129</v>
      </c>
      <c r="AU169" s="206" t="s">
        <v>84</v>
      </c>
      <c r="AY169" s="18" t="s">
        <v>127</v>
      </c>
      <c r="BE169" s="207">
        <f>IF(N169="základní",J169,0)</f>
        <v>0</v>
      </c>
      <c r="BF169" s="207">
        <f>IF(N169="snížená",J169,0)</f>
        <v>0</v>
      </c>
      <c r="BG169" s="207">
        <f>IF(N169="zákl. přenesená",J169,0)</f>
        <v>0</v>
      </c>
      <c r="BH169" s="207">
        <f>IF(N169="sníž. přenesená",J169,0)</f>
        <v>0</v>
      </c>
      <c r="BI169" s="207">
        <f>IF(N169="nulová",J169,0)</f>
        <v>0</v>
      </c>
      <c r="BJ169" s="18" t="s">
        <v>82</v>
      </c>
      <c r="BK169" s="207">
        <f>ROUND(I169*H169,2)</f>
        <v>0</v>
      </c>
      <c r="BL169" s="18" t="s">
        <v>133</v>
      </c>
      <c r="BM169" s="206" t="s">
        <v>263</v>
      </c>
    </row>
    <row r="170" spans="1:65" s="2" customFormat="1" ht="39" x14ac:dyDescent="0.2">
      <c r="A170" s="35"/>
      <c r="B170" s="36"/>
      <c r="C170" s="37"/>
      <c r="D170" s="208" t="s">
        <v>135</v>
      </c>
      <c r="E170" s="37"/>
      <c r="F170" s="209" t="s">
        <v>264</v>
      </c>
      <c r="G170" s="37"/>
      <c r="H170" s="37"/>
      <c r="I170" s="116"/>
      <c r="J170" s="37"/>
      <c r="K170" s="37"/>
      <c r="L170" s="40"/>
      <c r="M170" s="210"/>
      <c r="N170" s="211"/>
      <c r="O170" s="65"/>
      <c r="P170" s="65"/>
      <c r="Q170" s="65"/>
      <c r="R170" s="65"/>
      <c r="S170" s="65"/>
      <c r="T170" s="66"/>
      <c r="U170" s="35"/>
      <c r="V170" s="35"/>
      <c r="W170" s="35"/>
      <c r="X170" s="35"/>
      <c r="Y170" s="35"/>
      <c r="Z170" s="35"/>
      <c r="AA170" s="35"/>
      <c r="AB170" s="35"/>
      <c r="AC170" s="35"/>
      <c r="AD170" s="35"/>
      <c r="AE170" s="35"/>
      <c r="AT170" s="18" t="s">
        <v>135</v>
      </c>
      <c r="AU170" s="18" t="s">
        <v>84</v>
      </c>
    </row>
    <row r="171" spans="1:65" s="2" customFormat="1" ht="48.75" x14ac:dyDescent="0.2">
      <c r="A171" s="35"/>
      <c r="B171" s="36"/>
      <c r="C171" s="37"/>
      <c r="D171" s="208" t="s">
        <v>160</v>
      </c>
      <c r="E171" s="37"/>
      <c r="F171" s="233" t="s">
        <v>265</v>
      </c>
      <c r="G171" s="37"/>
      <c r="H171" s="37"/>
      <c r="I171" s="116"/>
      <c r="J171" s="37"/>
      <c r="K171" s="37"/>
      <c r="L171" s="40"/>
      <c r="M171" s="210"/>
      <c r="N171" s="211"/>
      <c r="O171" s="65"/>
      <c r="P171" s="65"/>
      <c r="Q171" s="65"/>
      <c r="R171" s="65"/>
      <c r="S171" s="65"/>
      <c r="T171" s="66"/>
      <c r="U171" s="35"/>
      <c r="V171" s="35"/>
      <c r="W171" s="35"/>
      <c r="X171" s="35"/>
      <c r="Y171" s="35"/>
      <c r="Z171" s="35"/>
      <c r="AA171" s="35"/>
      <c r="AB171" s="35"/>
      <c r="AC171" s="35"/>
      <c r="AD171" s="35"/>
      <c r="AE171" s="35"/>
      <c r="AT171" s="18" t="s">
        <v>160</v>
      </c>
      <c r="AU171" s="18" t="s">
        <v>84</v>
      </c>
    </row>
    <row r="172" spans="1:65" s="14" customFormat="1" ht="11.25" x14ac:dyDescent="0.2">
      <c r="B172" s="222"/>
      <c r="C172" s="223"/>
      <c r="D172" s="208" t="s">
        <v>136</v>
      </c>
      <c r="E172" s="223"/>
      <c r="F172" s="225" t="s">
        <v>165</v>
      </c>
      <c r="G172" s="223"/>
      <c r="H172" s="226">
        <v>6.2E-2</v>
      </c>
      <c r="I172" s="227"/>
      <c r="J172" s="223"/>
      <c r="K172" s="223"/>
      <c r="L172" s="228"/>
      <c r="M172" s="229"/>
      <c r="N172" s="230"/>
      <c r="O172" s="230"/>
      <c r="P172" s="230"/>
      <c r="Q172" s="230"/>
      <c r="R172" s="230"/>
      <c r="S172" s="230"/>
      <c r="T172" s="231"/>
      <c r="AT172" s="232" t="s">
        <v>136</v>
      </c>
      <c r="AU172" s="232" t="s">
        <v>84</v>
      </c>
      <c r="AV172" s="14" t="s">
        <v>84</v>
      </c>
      <c r="AW172" s="14" t="s">
        <v>4</v>
      </c>
      <c r="AX172" s="14" t="s">
        <v>82</v>
      </c>
      <c r="AY172" s="232" t="s">
        <v>127</v>
      </c>
    </row>
    <row r="173" spans="1:65" s="2" customFormat="1" ht="14.45" customHeight="1" x14ac:dyDescent="0.2">
      <c r="A173" s="35"/>
      <c r="B173" s="36"/>
      <c r="C173" s="194" t="s">
        <v>7</v>
      </c>
      <c r="D173" s="194" t="s">
        <v>129</v>
      </c>
      <c r="E173" s="195" t="s">
        <v>266</v>
      </c>
      <c r="F173" s="196" t="s">
        <v>267</v>
      </c>
      <c r="G173" s="197" t="s">
        <v>157</v>
      </c>
      <c r="H173" s="198">
        <v>6.2E-2</v>
      </c>
      <c r="I173" s="199"/>
      <c r="J173" s="200">
        <f>ROUND(I173*H173,2)</f>
        <v>0</v>
      </c>
      <c r="K173" s="201"/>
      <c r="L173" s="40"/>
      <c r="M173" s="202" t="s">
        <v>19</v>
      </c>
      <c r="N173" s="203" t="s">
        <v>46</v>
      </c>
      <c r="O173" s="65"/>
      <c r="P173" s="204">
        <f>O173*H173</f>
        <v>0</v>
      </c>
      <c r="Q173" s="204">
        <v>0</v>
      </c>
      <c r="R173" s="204">
        <f>Q173*H173</f>
        <v>0</v>
      </c>
      <c r="S173" s="204">
        <v>0</v>
      </c>
      <c r="T173" s="205">
        <f>S173*H173</f>
        <v>0</v>
      </c>
      <c r="U173" s="35"/>
      <c r="V173" s="35"/>
      <c r="W173" s="35"/>
      <c r="X173" s="35"/>
      <c r="Y173" s="35"/>
      <c r="Z173" s="35"/>
      <c r="AA173" s="35"/>
      <c r="AB173" s="35"/>
      <c r="AC173" s="35"/>
      <c r="AD173" s="35"/>
      <c r="AE173" s="35"/>
      <c r="AR173" s="206" t="s">
        <v>133</v>
      </c>
      <c r="AT173" s="206" t="s">
        <v>129</v>
      </c>
      <c r="AU173" s="206" t="s">
        <v>84</v>
      </c>
      <c r="AY173" s="18" t="s">
        <v>127</v>
      </c>
      <c r="BE173" s="207">
        <f>IF(N173="základní",J173,0)</f>
        <v>0</v>
      </c>
      <c r="BF173" s="207">
        <f>IF(N173="snížená",J173,0)</f>
        <v>0</v>
      </c>
      <c r="BG173" s="207">
        <f>IF(N173="zákl. přenesená",J173,0)</f>
        <v>0</v>
      </c>
      <c r="BH173" s="207">
        <f>IF(N173="sníž. přenesená",J173,0)</f>
        <v>0</v>
      </c>
      <c r="BI173" s="207">
        <f>IF(N173="nulová",J173,0)</f>
        <v>0</v>
      </c>
      <c r="BJ173" s="18" t="s">
        <v>82</v>
      </c>
      <c r="BK173" s="207">
        <f>ROUND(I173*H173,2)</f>
        <v>0</v>
      </c>
      <c r="BL173" s="18" t="s">
        <v>133</v>
      </c>
      <c r="BM173" s="206" t="s">
        <v>268</v>
      </c>
    </row>
    <row r="174" spans="1:65" s="2" customFormat="1" ht="39" x14ac:dyDescent="0.2">
      <c r="A174" s="35"/>
      <c r="B174" s="36"/>
      <c r="C174" s="37"/>
      <c r="D174" s="208" t="s">
        <v>135</v>
      </c>
      <c r="E174" s="37"/>
      <c r="F174" s="209" t="s">
        <v>269</v>
      </c>
      <c r="G174" s="37"/>
      <c r="H174" s="37"/>
      <c r="I174" s="116"/>
      <c r="J174" s="37"/>
      <c r="K174" s="37"/>
      <c r="L174" s="40"/>
      <c r="M174" s="210"/>
      <c r="N174" s="211"/>
      <c r="O174" s="65"/>
      <c r="P174" s="65"/>
      <c r="Q174" s="65"/>
      <c r="R174" s="65"/>
      <c r="S174" s="65"/>
      <c r="T174" s="66"/>
      <c r="U174" s="35"/>
      <c r="V174" s="35"/>
      <c r="W174" s="35"/>
      <c r="X174" s="35"/>
      <c r="Y174" s="35"/>
      <c r="Z174" s="35"/>
      <c r="AA174" s="35"/>
      <c r="AB174" s="35"/>
      <c r="AC174" s="35"/>
      <c r="AD174" s="35"/>
      <c r="AE174" s="35"/>
      <c r="AT174" s="18" t="s">
        <v>135</v>
      </c>
      <c r="AU174" s="18" t="s">
        <v>84</v>
      </c>
    </row>
    <row r="175" spans="1:65" s="2" customFormat="1" ht="48.75" x14ac:dyDescent="0.2">
      <c r="A175" s="35"/>
      <c r="B175" s="36"/>
      <c r="C175" s="37"/>
      <c r="D175" s="208" t="s">
        <v>160</v>
      </c>
      <c r="E175" s="37"/>
      <c r="F175" s="233" t="s">
        <v>270</v>
      </c>
      <c r="G175" s="37"/>
      <c r="H175" s="37"/>
      <c r="I175" s="116"/>
      <c r="J175" s="37"/>
      <c r="K175" s="37"/>
      <c r="L175" s="40"/>
      <c r="M175" s="210"/>
      <c r="N175" s="211"/>
      <c r="O175" s="65"/>
      <c r="P175" s="65"/>
      <c r="Q175" s="65"/>
      <c r="R175" s="65"/>
      <c r="S175" s="65"/>
      <c r="T175" s="66"/>
      <c r="U175" s="35"/>
      <c r="V175" s="35"/>
      <c r="W175" s="35"/>
      <c r="X175" s="35"/>
      <c r="Y175" s="35"/>
      <c r="Z175" s="35"/>
      <c r="AA175" s="35"/>
      <c r="AB175" s="35"/>
      <c r="AC175" s="35"/>
      <c r="AD175" s="35"/>
      <c r="AE175" s="35"/>
      <c r="AT175" s="18" t="s">
        <v>160</v>
      </c>
      <c r="AU175" s="18" t="s">
        <v>84</v>
      </c>
    </row>
    <row r="176" spans="1:65" s="2" customFormat="1" ht="19.5" x14ac:dyDescent="0.2">
      <c r="A176" s="35"/>
      <c r="B176" s="36"/>
      <c r="C176" s="37"/>
      <c r="D176" s="208" t="s">
        <v>162</v>
      </c>
      <c r="E176" s="37"/>
      <c r="F176" s="233" t="s">
        <v>163</v>
      </c>
      <c r="G176" s="37"/>
      <c r="H176" s="37"/>
      <c r="I176" s="116"/>
      <c r="J176" s="37"/>
      <c r="K176" s="37"/>
      <c r="L176" s="40"/>
      <c r="M176" s="210"/>
      <c r="N176" s="211"/>
      <c r="O176" s="65"/>
      <c r="P176" s="65"/>
      <c r="Q176" s="65"/>
      <c r="R176" s="65"/>
      <c r="S176" s="65"/>
      <c r="T176" s="66"/>
      <c r="U176" s="35"/>
      <c r="V176" s="35"/>
      <c r="W176" s="35"/>
      <c r="X176" s="35"/>
      <c r="Y176" s="35"/>
      <c r="Z176" s="35"/>
      <c r="AA176" s="35"/>
      <c r="AB176" s="35"/>
      <c r="AC176" s="35"/>
      <c r="AD176" s="35"/>
      <c r="AE176" s="35"/>
      <c r="AT176" s="18" t="s">
        <v>162</v>
      </c>
      <c r="AU176" s="18" t="s">
        <v>84</v>
      </c>
    </row>
    <row r="177" spans="1:65" s="14" customFormat="1" ht="11.25" x14ac:dyDescent="0.2">
      <c r="B177" s="222"/>
      <c r="C177" s="223"/>
      <c r="D177" s="208" t="s">
        <v>136</v>
      </c>
      <c r="E177" s="223"/>
      <c r="F177" s="225" t="s">
        <v>165</v>
      </c>
      <c r="G177" s="223"/>
      <c r="H177" s="226">
        <v>6.2E-2</v>
      </c>
      <c r="I177" s="227"/>
      <c r="J177" s="223"/>
      <c r="K177" s="223"/>
      <c r="L177" s="228"/>
      <c r="M177" s="229"/>
      <c r="N177" s="230"/>
      <c r="O177" s="230"/>
      <c r="P177" s="230"/>
      <c r="Q177" s="230"/>
      <c r="R177" s="230"/>
      <c r="S177" s="230"/>
      <c r="T177" s="231"/>
      <c r="AT177" s="232" t="s">
        <v>136</v>
      </c>
      <c r="AU177" s="232" t="s">
        <v>84</v>
      </c>
      <c r="AV177" s="14" t="s">
        <v>84</v>
      </c>
      <c r="AW177" s="14" t="s">
        <v>4</v>
      </c>
      <c r="AX177" s="14" t="s">
        <v>82</v>
      </c>
      <c r="AY177" s="232" t="s">
        <v>127</v>
      </c>
    </row>
    <row r="178" spans="1:65" s="2" customFormat="1" ht="14.45" customHeight="1" x14ac:dyDescent="0.2">
      <c r="A178" s="35"/>
      <c r="B178" s="36"/>
      <c r="C178" s="194" t="s">
        <v>271</v>
      </c>
      <c r="D178" s="194" t="s">
        <v>129</v>
      </c>
      <c r="E178" s="195" t="s">
        <v>272</v>
      </c>
      <c r="F178" s="196" t="s">
        <v>273</v>
      </c>
      <c r="G178" s="197" t="s">
        <v>157</v>
      </c>
      <c r="H178" s="198">
        <v>6.2E-2</v>
      </c>
      <c r="I178" s="199"/>
      <c r="J178" s="200">
        <f>ROUND(I178*H178,2)</f>
        <v>0</v>
      </c>
      <c r="K178" s="201"/>
      <c r="L178" s="40"/>
      <c r="M178" s="202" t="s">
        <v>19</v>
      </c>
      <c r="N178" s="203" t="s">
        <v>46</v>
      </c>
      <c r="O178" s="65"/>
      <c r="P178" s="204">
        <f>O178*H178</f>
        <v>0</v>
      </c>
      <c r="Q178" s="204">
        <v>0</v>
      </c>
      <c r="R178" s="204">
        <f>Q178*H178</f>
        <v>0</v>
      </c>
      <c r="S178" s="204">
        <v>0</v>
      </c>
      <c r="T178" s="205">
        <f>S178*H178</f>
        <v>0</v>
      </c>
      <c r="U178" s="35"/>
      <c r="V178" s="35"/>
      <c r="W178" s="35"/>
      <c r="X178" s="35"/>
      <c r="Y178" s="35"/>
      <c r="Z178" s="35"/>
      <c r="AA178" s="35"/>
      <c r="AB178" s="35"/>
      <c r="AC178" s="35"/>
      <c r="AD178" s="35"/>
      <c r="AE178" s="35"/>
      <c r="AR178" s="206" t="s">
        <v>133</v>
      </c>
      <c r="AT178" s="206" t="s">
        <v>129</v>
      </c>
      <c r="AU178" s="206" t="s">
        <v>84</v>
      </c>
      <c r="AY178" s="18" t="s">
        <v>127</v>
      </c>
      <c r="BE178" s="207">
        <f>IF(N178="základní",J178,0)</f>
        <v>0</v>
      </c>
      <c r="BF178" s="207">
        <f>IF(N178="snížená",J178,0)</f>
        <v>0</v>
      </c>
      <c r="BG178" s="207">
        <f>IF(N178="zákl. přenesená",J178,0)</f>
        <v>0</v>
      </c>
      <c r="BH178" s="207">
        <f>IF(N178="sníž. přenesená",J178,0)</f>
        <v>0</v>
      </c>
      <c r="BI178" s="207">
        <f>IF(N178="nulová",J178,0)</f>
        <v>0</v>
      </c>
      <c r="BJ178" s="18" t="s">
        <v>82</v>
      </c>
      <c r="BK178" s="207">
        <f>ROUND(I178*H178,2)</f>
        <v>0</v>
      </c>
      <c r="BL178" s="18" t="s">
        <v>133</v>
      </c>
      <c r="BM178" s="206" t="s">
        <v>274</v>
      </c>
    </row>
    <row r="179" spans="1:65" s="2" customFormat="1" ht="19.5" x14ac:dyDescent="0.2">
      <c r="A179" s="35"/>
      <c r="B179" s="36"/>
      <c r="C179" s="37"/>
      <c r="D179" s="208" t="s">
        <v>135</v>
      </c>
      <c r="E179" s="37"/>
      <c r="F179" s="209" t="s">
        <v>275</v>
      </c>
      <c r="G179" s="37"/>
      <c r="H179" s="37"/>
      <c r="I179" s="116"/>
      <c r="J179" s="37"/>
      <c r="K179" s="37"/>
      <c r="L179" s="40"/>
      <c r="M179" s="210"/>
      <c r="N179" s="211"/>
      <c r="O179" s="65"/>
      <c r="P179" s="65"/>
      <c r="Q179" s="65"/>
      <c r="R179" s="65"/>
      <c r="S179" s="65"/>
      <c r="T179" s="66"/>
      <c r="U179" s="35"/>
      <c r="V179" s="35"/>
      <c r="W179" s="35"/>
      <c r="X179" s="35"/>
      <c r="Y179" s="35"/>
      <c r="Z179" s="35"/>
      <c r="AA179" s="35"/>
      <c r="AB179" s="35"/>
      <c r="AC179" s="35"/>
      <c r="AD179" s="35"/>
      <c r="AE179" s="35"/>
      <c r="AT179" s="18" t="s">
        <v>135</v>
      </c>
      <c r="AU179" s="18" t="s">
        <v>84</v>
      </c>
    </row>
    <row r="180" spans="1:65" s="2" customFormat="1" ht="19.5" x14ac:dyDescent="0.2">
      <c r="A180" s="35"/>
      <c r="B180" s="36"/>
      <c r="C180" s="37"/>
      <c r="D180" s="208" t="s">
        <v>160</v>
      </c>
      <c r="E180" s="37"/>
      <c r="F180" s="233" t="s">
        <v>276</v>
      </c>
      <c r="G180" s="37"/>
      <c r="H180" s="37"/>
      <c r="I180" s="116"/>
      <c r="J180" s="37"/>
      <c r="K180" s="37"/>
      <c r="L180" s="40"/>
      <c r="M180" s="210"/>
      <c r="N180" s="211"/>
      <c r="O180" s="65"/>
      <c r="P180" s="65"/>
      <c r="Q180" s="65"/>
      <c r="R180" s="65"/>
      <c r="S180" s="65"/>
      <c r="T180" s="66"/>
      <c r="U180" s="35"/>
      <c r="V180" s="35"/>
      <c r="W180" s="35"/>
      <c r="X180" s="35"/>
      <c r="Y180" s="35"/>
      <c r="Z180" s="35"/>
      <c r="AA180" s="35"/>
      <c r="AB180" s="35"/>
      <c r="AC180" s="35"/>
      <c r="AD180" s="35"/>
      <c r="AE180" s="35"/>
      <c r="AT180" s="18" t="s">
        <v>160</v>
      </c>
      <c r="AU180" s="18" t="s">
        <v>84</v>
      </c>
    </row>
    <row r="181" spans="1:65" s="2" customFormat="1" ht="19.5" x14ac:dyDescent="0.2">
      <c r="A181" s="35"/>
      <c r="B181" s="36"/>
      <c r="C181" s="37"/>
      <c r="D181" s="208" t="s">
        <v>162</v>
      </c>
      <c r="E181" s="37"/>
      <c r="F181" s="233" t="s">
        <v>163</v>
      </c>
      <c r="G181" s="37"/>
      <c r="H181" s="37"/>
      <c r="I181" s="116"/>
      <c r="J181" s="37"/>
      <c r="K181" s="37"/>
      <c r="L181" s="40"/>
      <c r="M181" s="210"/>
      <c r="N181" s="211"/>
      <c r="O181" s="65"/>
      <c r="P181" s="65"/>
      <c r="Q181" s="65"/>
      <c r="R181" s="65"/>
      <c r="S181" s="65"/>
      <c r="T181" s="66"/>
      <c r="U181" s="35"/>
      <c r="V181" s="35"/>
      <c r="W181" s="35"/>
      <c r="X181" s="35"/>
      <c r="Y181" s="35"/>
      <c r="Z181" s="35"/>
      <c r="AA181" s="35"/>
      <c r="AB181" s="35"/>
      <c r="AC181" s="35"/>
      <c r="AD181" s="35"/>
      <c r="AE181" s="35"/>
      <c r="AT181" s="18" t="s">
        <v>162</v>
      </c>
      <c r="AU181" s="18" t="s">
        <v>84</v>
      </c>
    </row>
    <row r="182" spans="1:65" s="14" customFormat="1" ht="11.25" x14ac:dyDescent="0.2">
      <c r="B182" s="222"/>
      <c r="C182" s="223"/>
      <c r="D182" s="208" t="s">
        <v>136</v>
      </c>
      <c r="E182" s="223"/>
      <c r="F182" s="225" t="s">
        <v>165</v>
      </c>
      <c r="G182" s="223"/>
      <c r="H182" s="226">
        <v>6.2E-2</v>
      </c>
      <c r="I182" s="227"/>
      <c r="J182" s="223"/>
      <c r="K182" s="223"/>
      <c r="L182" s="228"/>
      <c r="M182" s="229"/>
      <c r="N182" s="230"/>
      <c r="O182" s="230"/>
      <c r="P182" s="230"/>
      <c r="Q182" s="230"/>
      <c r="R182" s="230"/>
      <c r="S182" s="230"/>
      <c r="T182" s="231"/>
      <c r="AT182" s="232" t="s">
        <v>136</v>
      </c>
      <c r="AU182" s="232" t="s">
        <v>84</v>
      </c>
      <c r="AV182" s="14" t="s">
        <v>84</v>
      </c>
      <c r="AW182" s="14" t="s">
        <v>4</v>
      </c>
      <c r="AX182" s="14" t="s">
        <v>82</v>
      </c>
      <c r="AY182" s="232" t="s">
        <v>127</v>
      </c>
    </row>
    <row r="183" spans="1:65" s="2" customFormat="1" ht="14.45" customHeight="1" x14ac:dyDescent="0.2">
      <c r="A183" s="35"/>
      <c r="B183" s="36"/>
      <c r="C183" s="194" t="s">
        <v>277</v>
      </c>
      <c r="D183" s="194" t="s">
        <v>129</v>
      </c>
      <c r="E183" s="195" t="s">
        <v>278</v>
      </c>
      <c r="F183" s="196" t="s">
        <v>279</v>
      </c>
      <c r="G183" s="197" t="s">
        <v>280</v>
      </c>
      <c r="H183" s="198">
        <v>4</v>
      </c>
      <c r="I183" s="199"/>
      <c r="J183" s="200">
        <f>ROUND(I183*H183,2)</f>
        <v>0</v>
      </c>
      <c r="K183" s="201"/>
      <c r="L183" s="40"/>
      <c r="M183" s="202" t="s">
        <v>19</v>
      </c>
      <c r="N183" s="203" t="s">
        <v>46</v>
      </c>
      <c r="O183" s="65"/>
      <c r="P183" s="204">
        <f>O183*H183</f>
        <v>0</v>
      </c>
      <c r="Q183" s="204">
        <v>0</v>
      </c>
      <c r="R183" s="204">
        <f>Q183*H183</f>
        <v>0</v>
      </c>
      <c r="S183" s="204">
        <v>0</v>
      </c>
      <c r="T183" s="205">
        <f>S183*H183</f>
        <v>0</v>
      </c>
      <c r="U183" s="35"/>
      <c r="V183" s="35"/>
      <c r="W183" s="35"/>
      <c r="X183" s="35"/>
      <c r="Y183" s="35"/>
      <c r="Z183" s="35"/>
      <c r="AA183" s="35"/>
      <c r="AB183" s="35"/>
      <c r="AC183" s="35"/>
      <c r="AD183" s="35"/>
      <c r="AE183" s="35"/>
      <c r="AR183" s="206" t="s">
        <v>133</v>
      </c>
      <c r="AT183" s="206" t="s">
        <v>129</v>
      </c>
      <c r="AU183" s="206" t="s">
        <v>84</v>
      </c>
      <c r="AY183" s="18" t="s">
        <v>127</v>
      </c>
      <c r="BE183" s="207">
        <f>IF(N183="základní",J183,0)</f>
        <v>0</v>
      </c>
      <c r="BF183" s="207">
        <f>IF(N183="snížená",J183,0)</f>
        <v>0</v>
      </c>
      <c r="BG183" s="207">
        <f>IF(N183="zákl. přenesená",J183,0)</f>
        <v>0</v>
      </c>
      <c r="BH183" s="207">
        <f>IF(N183="sníž. přenesená",J183,0)</f>
        <v>0</v>
      </c>
      <c r="BI183" s="207">
        <f>IF(N183="nulová",J183,0)</f>
        <v>0</v>
      </c>
      <c r="BJ183" s="18" t="s">
        <v>82</v>
      </c>
      <c r="BK183" s="207">
        <f>ROUND(I183*H183,2)</f>
        <v>0</v>
      </c>
      <c r="BL183" s="18" t="s">
        <v>133</v>
      </c>
      <c r="BM183" s="206" t="s">
        <v>281</v>
      </c>
    </row>
    <row r="184" spans="1:65" s="2" customFormat="1" ht="39" x14ac:dyDescent="0.2">
      <c r="A184" s="35"/>
      <c r="B184" s="36"/>
      <c r="C184" s="37"/>
      <c r="D184" s="208" t="s">
        <v>135</v>
      </c>
      <c r="E184" s="37"/>
      <c r="F184" s="209" t="s">
        <v>282</v>
      </c>
      <c r="G184" s="37"/>
      <c r="H184" s="37"/>
      <c r="I184" s="116"/>
      <c r="J184" s="37"/>
      <c r="K184" s="37"/>
      <c r="L184" s="40"/>
      <c r="M184" s="210"/>
      <c r="N184" s="211"/>
      <c r="O184" s="65"/>
      <c r="P184" s="65"/>
      <c r="Q184" s="65"/>
      <c r="R184" s="65"/>
      <c r="S184" s="65"/>
      <c r="T184" s="66"/>
      <c r="U184" s="35"/>
      <c r="V184" s="35"/>
      <c r="W184" s="35"/>
      <c r="X184" s="35"/>
      <c r="Y184" s="35"/>
      <c r="Z184" s="35"/>
      <c r="AA184" s="35"/>
      <c r="AB184" s="35"/>
      <c r="AC184" s="35"/>
      <c r="AD184" s="35"/>
      <c r="AE184" s="35"/>
      <c r="AT184" s="18" t="s">
        <v>135</v>
      </c>
      <c r="AU184" s="18" t="s">
        <v>84</v>
      </c>
    </row>
    <row r="185" spans="1:65" s="2" customFormat="1" ht="39" x14ac:dyDescent="0.2">
      <c r="A185" s="35"/>
      <c r="B185" s="36"/>
      <c r="C185" s="37"/>
      <c r="D185" s="208" t="s">
        <v>160</v>
      </c>
      <c r="E185" s="37"/>
      <c r="F185" s="233" t="s">
        <v>283</v>
      </c>
      <c r="G185" s="37"/>
      <c r="H185" s="37"/>
      <c r="I185" s="116"/>
      <c r="J185" s="37"/>
      <c r="K185" s="37"/>
      <c r="L185" s="40"/>
      <c r="M185" s="210"/>
      <c r="N185" s="211"/>
      <c r="O185" s="65"/>
      <c r="P185" s="65"/>
      <c r="Q185" s="65"/>
      <c r="R185" s="65"/>
      <c r="S185" s="65"/>
      <c r="T185" s="66"/>
      <c r="U185" s="35"/>
      <c r="V185" s="35"/>
      <c r="W185" s="35"/>
      <c r="X185" s="35"/>
      <c r="Y185" s="35"/>
      <c r="Z185" s="35"/>
      <c r="AA185" s="35"/>
      <c r="AB185" s="35"/>
      <c r="AC185" s="35"/>
      <c r="AD185" s="35"/>
      <c r="AE185" s="35"/>
      <c r="AT185" s="18" t="s">
        <v>160</v>
      </c>
      <c r="AU185" s="18" t="s">
        <v>84</v>
      </c>
    </row>
    <row r="186" spans="1:65" s="2" customFormat="1" ht="14.45" customHeight="1" x14ac:dyDescent="0.2">
      <c r="A186" s="35"/>
      <c r="B186" s="36"/>
      <c r="C186" s="194" t="s">
        <v>284</v>
      </c>
      <c r="D186" s="194" t="s">
        <v>129</v>
      </c>
      <c r="E186" s="195" t="s">
        <v>285</v>
      </c>
      <c r="F186" s="196" t="s">
        <v>286</v>
      </c>
      <c r="G186" s="197" t="s">
        <v>169</v>
      </c>
      <c r="H186" s="198">
        <v>213.6</v>
      </c>
      <c r="I186" s="199"/>
      <c r="J186" s="200">
        <f>ROUND(I186*H186,2)</f>
        <v>0</v>
      </c>
      <c r="K186" s="201"/>
      <c r="L186" s="40"/>
      <c r="M186" s="202" t="s">
        <v>19</v>
      </c>
      <c r="N186" s="203" t="s">
        <v>46</v>
      </c>
      <c r="O186" s="65"/>
      <c r="P186" s="204">
        <f>O186*H186</f>
        <v>0</v>
      </c>
      <c r="Q186" s="204">
        <v>0</v>
      </c>
      <c r="R186" s="204">
        <f>Q186*H186</f>
        <v>0</v>
      </c>
      <c r="S186" s="204">
        <v>0</v>
      </c>
      <c r="T186" s="205">
        <f>S186*H186</f>
        <v>0</v>
      </c>
      <c r="U186" s="35"/>
      <c r="V186" s="35"/>
      <c r="W186" s="35"/>
      <c r="X186" s="35"/>
      <c r="Y186" s="35"/>
      <c r="Z186" s="35"/>
      <c r="AA186" s="35"/>
      <c r="AB186" s="35"/>
      <c r="AC186" s="35"/>
      <c r="AD186" s="35"/>
      <c r="AE186" s="35"/>
      <c r="AR186" s="206" t="s">
        <v>133</v>
      </c>
      <c r="AT186" s="206" t="s">
        <v>129</v>
      </c>
      <c r="AU186" s="206" t="s">
        <v>84</v>
      </c>
      <c r="AY186" s="18" t="s">
        <v>127</v>
      </c>
      <c r="BE186" s="207">
        <f>IF(N186="základní",J186,0)</f>
        <v>0</v>
      </c>
      <c r="BF186" s="207">
        <f>IF(N186="snížená",J186,0)</f>
        <v>0</v>
      </c>
      <c r="BG186" s="207">
        <f>IF(N186="zákl. přenesená",J186,0)</f>
        <v>0</v>
      </c>
      <c r="BH186" s="207">
        <f>IF(N186="sníž. přenesená",J186,0)</f>
        <v>0</v>
      </c>
      <c r="BI186" s="207">
        <f>IF(N186="nulová",J186,0)</f>
        <v>0</v>
      </c>
      <c r="BJ186" s="18" t="s">
        <v>82</v>
      </c>
      <c r="BK186" s="207">
        <f>ROUND(I186*H186,2)</f>
        <v>0</v>
      </c>
      <c r="BL186" s="18" t="s">
        <v>133</v>
      </c>
      <c r="BM186" s="206" t="s">
        <v>287</v>
      </c>
    </row>
    <row r="187" spans="1:65" s="2" customFormat="1" ht="19.5" x14ac:dyDescent="0.2">
      <c r="A187" s="35"/>
      <c r="B187" s="36"/>
      <c r="C187" s="37"/>
      <c r="D187" s="208" t="s">
        <v>135</v>
      </c>
      <c r="E187" s="37"/>
      <c r="F187" s="209" t="s">
        <v>288</v>
      </c>
      <c r="G187" s="37"/>
      <c r="H187" s="37"/>
      <c r="I187" s="116"/>
      <c r="J187" s="37"/>
      <c r="K187" s="37"/>
      <c r="L187" s="40"/>
      <c r="M187" s="210"/>
      <c r="N187" s="211"/>
      <c r="O187" s="65"/>
      <c r="P187" s="65"/>
      <c r="Q187" s="65"/>
      <c r="R187" s="65"/>
      <c r="S187" s="65"/>
      <c r="T187" s="66"/>
      <c r="U187" s="35"/>
      <c r="V187" s="35"/>
      <c r="W187" s="35"/>
      <c r="X187" s="35"/>
      <c r="Y187" s="35"/>
      <c r="Z187" s="35"/>
      <c r="AA187" s="35"/>
      <c r="AB187" s="35"/>
      <c r="AC187" s="35"/>
      <c r="AD187" s="35"/>
      <c r="AE187" s="35"/>
      <c r="AT187" s="18" t="s">
        <v>135</v>
      </c>
      <c r="AU187" s="18" t="s">
        <v>84</v>
      </c>
    </row>
    <row r="188" spans="1:65" s="2" customFormat="1" ht="29.25" x14ac:dyDescent="0.2">
      <c r="A188" s="35"/>
      <c r="B188" s="36"/>
      <c r="C188" s="37"/>
      <c r="D188" s="208" t="s">
        <v>160</v>
      </c>
      <c r="E188" s="37"/>
      <c r="F188" s="233" t="s">
        <v>289</v>
      </c>
      <c r="G188" s="37"/>
      <c r="H188" s="37"/>
      <c r="I188" s="116"/>
      <c r="J188" s="37"/>
      <c r="K188" s="37"/>
      <c r="L188" s="40"/>
      <c r="M188" s="210"/>
      <c r="N188" s="211"/>
      <c r="O188" s="65"/>
      <c r="P188" s="65"/>
      <c r="Q188" s="65"/>
      <c r="R188" s="65"/>
      <c r="S188" s="65"/>
      <c r="T188" s="66"/>
      <c r="U188" s="35"/>
      <c r="V188" s="35"/>
      <c r="W188" s="35"/>
      <c r="X188" s="35"/>
      <c r="Y188" s="35"/>
      <c r="Z188" s="35"/>
      <c r="AA188" s="35"/>
      <c r="AB188" s="35"/>
      <c r="AC188" s="35"/>
      <c r="AD188" s="35"/>
      <c r="AE188" s="35"/>
      <c r="AT188" s="18" t="s">
        <v>160</v>
      </c>
      <c r="AU188" s="18" t="s">
        <v>84</v>
      </c>
    </row>
    <row r="189" spans="1:65" s="13" customFormat="1" ht="11.25" x14ac:dyDescent="0.2">
      <c r="B189" s="212"/>
      <c r="C189" s="213"/>
      <c r="D189" s="208" t="s">
        <v>136</v>
      </c>
      <c r="E189" s="214" t="s">
        <v>19</v>
      </c>
      <c r="F189" s="215" t="s">
        <v>290</v>
      </c>
      <c r="G189" s="213"/>
      <c r="H189" s="214" t="s">
        <v>19</v>
      </c>
      <c r="I189" s="216"/>
      <c r="J189" s="213"/>
      <c r="K189" s="213"/>
      <c r="L189" s="217"/>
      <c r="M189" s="218"/>
      <c r="N189" s="219"/>
      <c r="O189" s="219"/>
      <c r="P189" s="219"/>
      <c r="Q189" s="219"/>
      <c r="R189" s="219"/>
      <c r="S189" s="219"/>
      <c r="T189" s="220"/>
      <c r="AT189" s="221" t="s">
        <v>136</v>
      </c>
      <c r="AU189" s="221" t="s">
        <v>84</v>
      </c>
      <c r="AV189" s="13" t="s">
        <v>82</v>
      </c>
      <c r="AW189" s="13" t="s">
        <v>37</v>
      </c>
      <c r="AX189" s="13" t="s">
        <v>75</v>
      </c>
      <c r="AY189" s="221" t="s">
        <v>127</v>
      </c>
    </row>
    <row r="190" spans="1:65" s="14" customFormat="1" ht="11.25" x14ac:dyDescent="0.2">
      <c r="B190" s="222"/>
      <c r="C190" s="223"/>
      <c r="D190" s="208" t="s">
        <v>136</v>
      </c>
      <c r="E190" s="224" t="s">
        <v>19</v>
      </c>
      <c r="F190" s="225" t="s">
        <v>291</v>
      </c>
      <c r="G190" s="223"/>
      <c r="H190" s="226">
        <v>213.6</v>
      </c>
      <c r="I190" s="227"/>
      <c r="J190" s="223"/>
      <c r="K190" s="223"/>
      <c r="L190" s="228"/>
      <c r="M190" s="229"/>
      <c r="N190" s="230"/>
      <c r="O190" s="230"/>
      <c r="P190" s="230"/>
      <c r="Q190" s="230"/>
      <c r="R190" s="230"/>
      <c r="S190" s="230"/>
      <c r="T190" s="231"/>
      <c r="AT190" s="232" t="s">
        <v>136</v>
      </c>
      <c r="AU190" s="232" t="s">
        <v>84</v>
      </c>
      <c r="AV190" s="14" t="s">
        <v>84</v>
      </c>
      <c r="AW190" s="14" t="s">
        <v>37</v>
      </c>
      <c r="AX190" s="14" t="s">
        <v>82</v>
      </c>
      <c r="AY190" s="232" t="s">
        <v>127</v>
      </c>
    </row>
    <row r="191" spans="1:65" s="2" customFormat="1" ht="14.45" customHeight="1" x14ac:dyDescent="0.2">
      <c r="A191" s="35"/>
      <c r="B191" s="36"/>
      <c r="C191" s="194" t="s">
        <v>292</v>
      </c>
      <c r="D191" s="194" t="s">
        <v>129</v>
      </c>
      <c r="E191" s="195" t="s">
        <v>293</v>
      </c>
      <c r="F191" s="196" t="s">
        <v>294</v>
      </c>
      <c r="G191" s="197" t="s">
        <v>178</v>
      </c>
      <c r="H191" s="198">
        <v>10.8</v>
      </c>
      <c r="I191" s="199"/>
      <c r="J191" s="200">
        <f>ROUND(I191*H191,2)</f>
        <v>0</v>
      </c>
      <c r="K191" s="201"/>
      <c r="L191" s="40"/>
      <c r="M191" s="202" t="s">
        <v>19</v>
      </c>
      <c r="N191" s="203" t="s">
        <v>46</v>
      </c>
      <c r="O191" s="65"/>
      <c r="P191" s="204">
        <f>O191*H191</f>
        <v>0</v>
      </c>
      <c r="Q191" s="204">
        <v>0</v>
      </c>
      <c r="R191" s="204">
        <f>Q191*H191</f>
        <v>0</v>
      </c>
      <c r="S191" s="204">
        <v>0</v>
      </c>
      <c r="T191" s="205">
        <f>S191*H191</f>
        <v>0</v>
      </c>
      <c r="U191" s="35"/>
      <c r="V191" s="35"/>
      <c r="W191" s="35"/>
      <c r="X191" s="35"/>
      <c r="Y191" s="35"/>
      <c r="Z191" s="35"/>
      <c r="AA191" s="35"/>
      <c r="AB191" s="35"/>
      <c r="AC191" s="35"/>
      <c r="AD191" s="35"/>
      <c r="AE191" s="35"/>
      <c r="AR191" s="206" t="s">
        <v>133</v>
      </c>
      <c r="AT191" s="206" t="s">
        <v>129</v>
      </c>
      <c r="AU191" s="206" t="s">
        <v>84</v>
      </c>
      <c r="AY191" s="18" t="s">
        <v>127</v>
      </c>
      <c r="BE191" s="207">
        <f>IF(N191="základní",J191,0)</f>
        <v>0</v>
      </c>
      <c r="BF191" s="207">
        <f>IF(N191="snížená",J191,0)</f>
        <v>0</v>
      </c>
      <c r="BG191" s="207">
        <f>IF(N191="zákl. přenesená",J191,0)</f>
        <v>0</v>
      </c>
      <c r="BH191" s="207">
        <f>IF(N191="sníž. přenesená",J191,0)</f>
        <v>0</v>
      </c>
      <c r="BI191" s="207">
        <f>IF(N191="nulová",J191,0)</f>
        <v>0</v>
      </c>
      <c r="BJ191" s="18" t="s">
        <v>82</v>
      </c>
      <c r="BK191" s="207">
        <f>ROUND(I191*H191,2)</f>
        <v>0</v>
      </c>
      <c r="BL191" s="18" t="s">
        <v>133</v>
      </c>
      <c r="BM191" s="206" t="s">
        <v>295</v>
      </c>
    </row>
    <row r="192" spans="1:65" s="2" customFormat="1" ht="19.5" x14ac:dyDescent="0.2">
      <c r="A192" s="35"/>
      <c r="B192" s="36"/>
      <c r="C192" s="37"/>
      <c r="D192" s="208" t="s">
        <v>135</v>
      </c>
      <c r="E192" s="37"/>
      <c r="F192" s="209" t="s">
        <v>296</v>
      </c>
      <c r="G192" s="37"/>
      <c r="H192" s="37"/>
      <c r="I192" s="116"/>
      <c r="J192" s="37"/>
      <c r="K192" s="37"/>
      <c r="L192" s="40"/>
      <c r="M192" s="210"/>
      <c r="N192" s="211"/>
      <c r="O192" s="65"/>
      <c r="P192" s="65"/>
      <c r="Q192" s="65"/>
      <c r="R192" s="65"/>
      <c r="S192" s="65"/>
      <c r="T192" s="66"/>
      <c r="U192" s="35"/>
      <c r="V192" s="35"/>
      <c r="W192" s="35"/>
      <c r="X192" s="35"/>
      <c r="Y192" s="35"/>
      <c r="Z192" s="35"/>
      <c r="AA192" s="35"/>
      <c r="AB192" s="35"/>
      <c r="AC192" s="35"/>
      <c r="AD192" s="35"/>
      <c r="AE192" s="35"/>
      <c r="AT192" s="18" t="s">
        <v>135</v>
      </c>
      <c r="AU192" s="18" t="s">
        <v>84</v>
      </c>
    </row>
    <row r="193" spans="1:65" s="2" customFormat="1" ht="19.5" x14ac:dyDescent="0.2">
      <c r="A193" s="35"/>
      <c r="B193" s="36"/>
      <c r="C193" s="37"/>
      <c r="D193" s="208" t="s">
        <v>160</v>
      </c>
      <c r="E193" s="37"/>
      <c r="F193" s="233" t="s">
        <v>297</v>
      </c>
      <c r="G193" s="37"/>
      <c r="H193" s="37"/>
      <c r="I193" s="116"/>
      <c r="J193" s="37"/>
      <c r="K193" s="37"/>
      <c r="L193" s="40"/>
      <c r="M193" s="210"/>
      <c r="N193" s="211"/>
      <c r="O193" s="65"/>
      <c r="P193" s="65"/>
      <c r="Q193" s="65"/>
      <c r="R193" s="65"/>
      <c r="S193" s="65"/>
      <c r="T193" s="66"/>
      <c r="U193" s="35"/>
      <c r="V193" s="35"/>
      <c r="W193" s="35"/>
      <c r="X193" s="35"/>
      <c r="Y193" s="35"/>
      <c r="Z193" s="35"/>
      <c r="AA193" s="35"/>
      <c r="AB193" s="35"/>
      <c r="AC193" s="35"/>
      <c r="AD193" s="35"/>
      <c r="AE193" s="35"/>
      <c r="AT193" s="18" t="s">
        <v>160</v>
      </c>
      <c r="AU193" s="18" t="s">
        <v>84</v>
      </c>
    </row>
    <row r="194" spans="1:65" s="13" customFormat="1" ht="11.25" x14ac:dyDescent="0.2">
      <c r="B194" s="212"/>
      <c r="C194" s="213"/>
      <c r="D194" s="208" t="s">
        <v>136</v>
      </c>
      <c r="E194" s="214" t="s">
        <v>19</v>
      </c>
      <c r="F194" s="215" t="s">
        <v>298</v>
      </c>
      <c r="G194" s="213"/>
      <c r="H194" s="214" t="s">
        <v>19</v>
      </c>
      <c r="I194" s="216"/>
      <c r="J194" s="213"/>
      <c r="K194" s="213"/>
      <c r="L194" s="217"/>
      <c r="M194" s="218"/>
      <c r="N194" s="219"/>
      <c r="O194" s="219"/>
      <c r="P194" s="219"/>
      <c r="Q194" s="219"/>
      <c r="R194" s="219"/>
      <c r="S194" s="219"/>
      <c r="T194" s="220"/>
      <c r="AT194" s="221" t="s">
        <v>136</v>
      </c>
      <c r="AU194" s="221" t="s">
        <v>84</v>
      </c>
      <c r="AV194" s="13" t="s">
        <v>82</v>
      </c>
      <c r="AW194" s="13" t="s">
        <v>37</v>
      </c>
      <c r="AX194" s="13" t="s">
        <v>75</v>
      </c>
      <c r="AY194" s="221" t="s">
        <v>127</v>
      </c>
    </row>
    <row r="195" spans="1:65" s="14" customFormat="1" ht="11.25" x14ac:dyDescent="0.2">
      <c r="B195" s="222"/>
      <c r="C195" s="223"/>
      <c r="D195" s="208" t="s">
        <v>136</v>
      </c>
      <c r="E195" s="224" t="s">
        <v>19</v>
      </c>
      <c r="F195" s="225" t="s">
        <v>299</v>
      </c>
      <c r="G195" s="223"/>
      <c r="H195" s="226">
        <v>10.8</v>
      </c>
      <c r="I195" s="227"/>
      <c r="J195" s="223"/>
      <c r="K195" s="223"/>
      <c r="L195" s="228"/>
      <c r="M195" s="229"/>
      <c r="N195" s="230"/>
      <c r="O195" s="230"/>
      <c r="P195" s="230"/>
      <c r="Q195" s="230"/>
      <c r="R195" s="230"/>
      <c r="S195" s="230"/>
      <c r="T195" s="231"/>
      <c r="AT195" s="232" t="s">
        <v>136</v>
      </c>
      <c r="AU195" s="232" t="s">
        <v>84</v>
      </c>
      <c r="AV195" s="14" t="s">
        <v>84</v>
      </c>
      <c r="AW195" s="14" t="s">
        <v>37</v>
      </c>
      <c r="AX195" s="14" t="s">
        <v>82</v>
      </c>
      <c r="AY195" s="232" t="s">
        <v>127</v>
      </c>
    </row>
    <row r="196" spans="1:65" s="2" customFormat="1" ht="14.45" customHeight="1" x14ac:dyDescent="0.2">
      <c r="A196" s="35"/>
      <c r="B196" s="36"/>
      <c r="C196" s="194" t="s">
        <v>300</v>
      </c>
      <c r="D196" s="194" t="s">
        <v>129</v>
      </c>
      <c r="E196" s="195" t="s">
        <v>301</v>
      </c>
      <c r="F196" s="196" t="s">
        <v>302</v>
      </c>
      <c r="G196" s="197" t="s">
        <v>178</v>
      </c>
      <c r="H196" s="198">
        <v>24.78</v>
      </c>
      <c r="I196" s="199"/>
      <c r="J196" s="200">
        <f>ROUND(I196*H196,2)</f>
        <v>0</v>
      </c>
      <c r="K196" s="201"/>
      <c r="L196" s="40"/>
      <c r="M196" s="202" t="s">
        <v>19</v>
      </c>
      <c r="N196" s="203" t="s">
        <v>46</v>
      </c>
      <c r="O196" s="65"/>
      <c r="P196" s="204">
        <f>O196*H196</f>
        <v>0</v>
      </c>
      <c r="Q196" s="204">
        <v>0</v>
      </c>
      <c r="R196" s="204">
        <f>Q196*H196</f>
        <v>0</v>
      </c>
      <c r="S196" s="204">
        <v>0</v>
      </c>
      <c r="T196" s="205">
        <f>S196*H196</f>
        <v>0</v>
      </c>
      <c r="U196" s="35"/>
      <c r="V196" s="35"/>
      <c r="W196" s="35"/>
      <c r="X196" s="35"/>
      <c r="Y196" s="35"/>
      <c r="Z196" s="35"/>
      <c r="AA196" s="35"/>
      <c r="AB196" s="35"/>
      <c r="AC196" s="35"/>
      <c r="AD196" s="35"/>
      <c r="AE196" s="35"/>
      <c r="AR196" s="206" t="s">
        <v>133</v>
      </c>
      <c r="AT196" s="206" t="s">
        <v>129</v>
      </c>
      <c r="AU196" s="206" t="s">
        <v>84</v>
      </c>
      <c r="AY196" s="18" t="s">
        <v>127</v>
      </c>
      <c r="BE196" s="207">
        <f>IF(N196="základní",J196,0)</f>
        <v>0</v>
      </c>
      <c r="BF196" s="207">
        <f>IF(N196="snížená",J196,0)</f>
        <v>0</v>
      </c>
      <c r="BG196" s="207">
        <f>IF(N196="zákl. přenesená",J196,0)</f>
        <v>0</v>
      </c>
      <c r="BH196" s="207">
        <f>IF(N196="sníž. přenesená",J196,0)</f>
        <v>0</v>
      </c>
      <c r="BI196" s="207">
        <f>IF(N196="nulová",J196,0)</f>
        <v>0</v>
      </c>
      <c r="BJ196" s="18" t="s">
        <v>82</v>
      </c>
      <c r="BK196" s="207">
        <f>ROUND(I196*H196,2)</f>
        <v>0</v>
      </c>
      <c r="BL196" s="18" t="s">
        <v>133</v>
      </c>
      <c r="BM196" s="206" t="s">
        <v>303</v>
      </c>
    </row>
    <row r="197" spans="1:65" s="2" customFormat="1" ht="29.25" x14ac:dyDescent="0.2">
      <c r="A197" s="35"/>
      <c r="B197" s="36"/>
      <c r="C197" s="37"/>
      <c r="D197" s="208" t="s">
        <v>135</v>
      </c>
      <c r="E197" s="37"/>
      <c r="F197" s="209" t="s">
        <v>304</v>
      </c>
      <c r="G197" s="37"/>
      <c r="H197" s="37"/>
      <c r="I197" s="116"/>
      <c r="J197" s="37"/>
      <c r="K197" s="37"/>
      <c r="L197" s="40"/>
      <c r="M197" s="210"/>
      <c r="N197" s="211"/>
      <c r="O197" s="65"/>
      <c r="P197" s="65"/>
      <c r="Q197" s="65"/>
      <c r="R197" s="65"/>
      <c r="S197" s="65"/>
      <c r="T197" s="66"/>
      <c r="U197" s="35"/>
      <c r="V197" s="35"/>
      <c r="W197" s="35"/>
      <c r="X197" s="35"/>
      <c r="Y197" s="35"/>
      <c r="Z197" s="35"/>
      <c r="AA197" s="35"/>
      <c r="AB197" s="35"/>
      <c r="AC197" s="35"/>
      <c r="AD197" s="35"/>
      <c r="AE197" s="35"/>
      <c r="AT197" s="18" t="s">
        <v>135</v>
      </c>
      <c r="AU197" s="18" t="s">
        <v>84</v>
      </c>
    </row>
    <row r="198" spans="1:65" s="2" customFormat="1" ht="29.25" x14ac:dyDescent="0.2">
      <c r="A198" s="35"/>
      <c r="B198" s="36"/>
      <c r="C198" s="37"/>
      <c r="D198" s="208" t="s">
        <v>160</v>
      </c>
      <c r="E198" s="37"/>
      <c r="F198" s="233" t="s">
        <v>305</v>
      </c>
      <c r="G198" s="37"/>
      <c r="H198" s="37"/>
      <c r="I198" s="116"/>
      <c r="J198" s="37"/>
      <c r="K198" s="37"/>
      <c r="L198" s="40"/>
      <c r="M198" s="210"/>
      <c r="N198" s="211"/>
      <c r="O198" s="65"/>
      <c r="P198" s="65"/>
      <c r="Q198" s="65"/>
      <c r="R198" s="65"/>
      <c r="S198" s="65"/>
      <c r="T198" s="66"/>
      <c r="U198" s="35"/>
      <c r="V198" s="35"/>
      <c r="W198" s="35"/>
      <c r="X198" s="35"/>
      <c r="Y198" s="35"/>
      <c r="Z198" s="35"/>
      <c r="AA198" s="35"/>
      <c r="AB198" s="35"/>
      <c r="AC198" s="35"/>
      <c r="AD198" s="35"/>
      <c r="AE198" s="35"/>
      <c r="AT198" s="18" t="s">
        <v>160</v>
      </c>
      <c r="AU198" s="18" t="s">
        <v>84</v>
      </c>
    </row>
    <row r="199" spans="1:65" s="13" customFormat="1" ht="11.25" x14ac:dyDescent="0.2">
      <c r="B199" s="212"/>
      <c r="C199" s="213"/>
      <c r="D199" s="208" t="s">
        <v>136</v>
      </c>
      <c r="E199" s="214" t="s">
        <v>19</v>
      </c>
      <c r="F199" s="215" t="s">
        <v>306</v>
      </c>
      <c r="G199" s="213"/>
      <c r="H199" s="214" t="s">
        <v>19</v>
      </c>
      <c r="I199" s="216"/>
      <c r="J199" s="213"/>
      <c r="K199" s="213"/>
      <c r="L199" s="217"/>
      <c r="M199" s="218"/>
      <c r="N199" s="219"/>
      <c r="O199" s="219"/>
      <c r="P199" s="219"/>
      <c r="Q199" s="219"/>
      <c r="R199" s="219"/>
      <c r="S199" s="219"/>
      <c r="T199" s="220"/>
      <c r="AT199" s="221" t="s">
        <v>136</v>
      </c>
      <c r="AU199" s="221" t="s">
        <v>84</v>
      </c>
      <c r="AV199" s="13" t="s">
        <v>82</v>
      </c>
      <c r="AW199" s="13" t="s">
        <v>37</v>
      </c>
      <c r="AX199" s="13" t="s">
        <v>75</v>
      </c>
      <c r="AY199" s="221" t="s">
        <v>127</v>
      </c>
    </row>
    <row r="200" spans="1:65" s="14" customFormat="1" ht="11.25" x14ac:dyDescent="0.2">
      <c r="B200" s="222"/>
      <c r="C200" s="223"/>
      <c r="D200" s="208" t="s">
        <v>136</v>
      </c>
      <c r="E200" s="224" t="s">
        <v>19</v>
      </c>
      <c r="F200" s="225" t="s">
        <v>307</v>
      </c>
      <c r="G200" s="223"/>
      <c r="H200" s="226">
        <v>24.78</v>
      </c>
      <c r="I200" s="227"/>
      <c r="J200" s="223"/>
      <c r="K200" s="223"/>
      <c r="L200" s="228"/>
      <c r="M200" s="229"/>
      <c r="N200" s="230"/>
      <c r="O200" s="230"/>
      <c r="P200" s="230"/>
      <c r="Q200" s="230"/>
      <c r="R200" s="230"/>
      <c r="S200" s="230"/>
      <c r="T200" s="231"/>
      <c r="AT200" s="232" t="s">
        <v>136</v>
      </c>
      <c r="AU200" s="232" t="s">
        <v>84</v>
      </c>
      <c r="AV200" s="14" t="s">
        <v>84</v>
      </c>
      <c r="AW200" s="14" t="s">
        <v>37</v>
      </c>
      <c r="AX200" s="14" t="s">
        <v>82</v>
      </c>
      <c r="AY200" s="232" t="s">
        <v>127</v>
      </c>
    </row>
    <row r="201" spans="1:65" s="2" customFormat="1" ht="14.45" customHeight="1" x14ac:dyDescent="0.2">
      <c r="A201" s="35"/>
      <c r="B201" s="36"/>
      <c r="C201" s="194" t="s">
        <v>308</v>
      </c>
      <c r="D201" s="194" t="s">
        <v>129</v>
      </c>
      <c r="E201" s="195" t="s">
        <v>309</v>
      </c>
      <c r="F201" s="196" t="s">
        <v>310</v>
      </c>
      <c r="G201" s="197" t="s">
        <v>178</v>
      </c>
      <c r="H201" s="198">
        <v>24.78</v>
      </c>
      <c r="I201" s="199"/>
      <c r="J201" s="200">
        <f>ROUND(I201*H201,2)</f>
        <v>0</v>
      </c>
      <c r="K201" s="201"/>
      <c r="L201" s="40"/>
      <c r="M201" s="202" t="s">
        <v>19</v>
      </c>
      <c r="N201" s="203" t="s">
        <v>46</v>
      </c>
      <c r="O201" s="65"/>
      <c r="P201" s="204">
        <f>O201*H201</f>
        <v>0</v>
      </c>
      <c r="Q201" s="204">
        <v>0</v>
      </c>
      <c r="R201" s="204">
        <f>Q201*H201</f>
        <v>0</v>
      </c>
      <c r="S201" s="204">
        <v>0</v>
      </c>
      <c r="T201" s="205">
        <f>S201*H201</f>
        <v>0</v>
      </c>
      <c r="U201" s="35"/>
      <c r="V201" s="35"/>
      <c r="W201" s="35"/>
      <c r="X201" s="35"/>
      <c r="Y201" s="35"/>
      <c r="Z201" s="35"/>
      <c r="AA201" s="35"/>
      <c r="AB201" s="35"/>
      <c r="AC201" s="35"/>
      <c r="AD201" s="35"/>
      <c r="AE201" s="35"/>
      <c r="AR201" s="206" t="s">
        <v>133</v>
      </c>
      <c r="AT201" s="206" t="s">
        <v>129</v>
      </c>
      <c r="AU201" s="206" t="s">
        <v>84</v>
      </c>
      <c r="AY201" s="18" t="s">
        <v>127</v>
      </c>
      <c r="BE201" s="207">
        <f>IF(N201="základní",J201,0)</f>
        <v>0</v>
      </c>
      <c r="BF201" s="207">
        <f>IF(N201="snížená",J201,0)</f>
        <v>0</v>
      </c>
      <c r="BG201" s="207">
        <f>IF(N201="zákl. přenesená",J201,0)</f>
        <v>0</v>
      </c>
      <c r="BH201" s="207">
        <f>IF(N201="sníž. přenesená",J201,0)</f>
        <v>0</v>
      </c>
      <c r="BI201" s="207">
        <f>IF(N201="nulová",J201,0)</f>
        <v>0</v>
      </c>
      <c r="BJ201" s="18" t="s">
        <v>82</v>
      </c>
      <c r="BK201" s="207">
        <f>ROUND(I201*H201,2)</f>
        <v>0</v>
      </c>
      <c r="BL201" s="18" t="s">
        <v>133</v>
      </c>
      <c r="BM201" s="206" t="s">
        <v>311</v>
      </c>
    </row>
    <row r="202" spans="1:65" s="2" customFormat="1" ht="19.5" x14ac:dyDescent="0.2">
      <c r="A202" s="35"/>
      <c r="B202" s="36"/>
      <c r="C202" s="37"/>
      <c r="D202" s="208" t="s">
        <v>135</v>
      </c>
      <c r="E202" s="37"/>
      <c r="F202" s="209" t="s">
        <v>312</v>
      </c>
      <c r="G202" s="37"/>
      <c r="H202" s="37"/>
      <c r="I202" s="116"/>
      <c r="J202" s="37"/>
      <c r="K202" s="37"/>
      <c r="L202" s="40"/>
      <c r="M202" s="210"/>
      <c r="N202" s="211"/>
      <c r="O202" s="65"/>
      <c r="P202" s="65"/>
      <c r="Q202" s="65"/>
      <c r="R202" s="65"/>
      <c r="S202" s="65"/>
      <c r="T202" s="66"/>
      <c r="U202" s="35"/>
      <c r="V202" s="35"/>
      <c r="W202" s="35"/>
      <c r="X202" s="35"/>
      <c r="Y202" s="35"/>
      <c r="Z202" s="35"/>
      <c r="AA202" s="35"/>
      <c r="AB202" s="35"/>
      <c r="AC202" s="35"/>
      <c r="AD202" s="35"/>
      <c r="AE202" s="35"/>
      <c r="AT202" s="18" t="s">
        <v>135</v>
      </c>
      <c r="AU202" s="18" t="s">
        <v>84</v>
      </c>
    </row>
    <row r="203" spans="1:65" s="2" customFormat="1" ht="29.25" x14ac:dyDescent="0.2">
      <c r="A203" s="35"/>
      <c r="B203" s="36"/>
      <c r="C203" s="37"/>
      <c r="D203" s="208" t="s">
        <v>160</v>
      </c>
      <c r="E203" s="37"/>
      <c r="F203" s="233" t="s">
        <v>313</v>
      </c>
      <c r="G203" s="37"/>
      <c r="H203" s="37"/>
      <c r="I203" s="116"/>
      <c r="J203" s="37"/>
      <c r="K203" s="37"/>
      <c r="L203" s="40"/>
      <c r="M203" s="210"/>
      <c r="N203" s="211"/>
      <c r="O203" s="65"/>
      <c r="P203" s="65"/>
      <c r="Q203" s="65"/>
      <c r="R203" s="65"/>
      <c r="S203" s="65"/>
      <c r="T203" s="66"/>
      <c r="U203" s="35"/>
      <c r="V203" s="35"/>
      <c r="W203" s="35"/>
      <c r="X203" s="35"/>
      <c r="Y203" s="35"/>
      <c r="Z203" s="35"/>
      <c r="AA203" s="35"/>
      <c r="AB203" s="35"/>
      <c r="AC203" s="35"/>
      <c r="AD203" s="35"/>
      <c r="AE203" s="35"/>
      <c r="AT203" s="18" t="s">
        <v>160</v>
      </c>
      <c r="AU203" s="18" t="s">
        <v>84</v>
      </c>
    </row>
    <row r="204" spans="1:65" s="2" customFormat="1" ht="14.45" customHeight="1" x14ac:dyDescent="0.2">
      <c r="A204" s="35"/>
      <c r="B204" s="36"/>
      <c r="C204" s="194" t="s">
        <v>314</v>
      </c>
      <c r="D204" s="194" t="s">
        <v>129</v>
      </c>
      <c r="E204" s="195" t="s">
        <v>315</v>
      </c>
      <c r="F204" s="196" t="s">
        <v>316</v>
      </c>
      <c r="G204" s="197" t="s">
        <v>317</v>
      </c>
      <c r="H204" s="198">
        <v>2</v>
      </c>
      <c r="I204" s="199"/>
      <c r="J204" s="200">
        <f>ROUND(I204*H204,2)</f>
        <v>0</v>
      </c>
      <c r="K204" s="201"/>
      <c r="L204" s="40"/>
      <c r="M204" s="202" t="s">
        <v>19</v>
      </c>
      <c r="N204" s="203" t="s">
        <v>46</v>
      </c>
      <c r="O204" s="65"/>
      <c r="P204" s="204">
        <f>O204*H204</f>
        <v>0</v>
      </c>
      <c r="Q204" s="204">
        <v>0</v>
      </c>
      <c r="R204" s="204">
        <f>Q204*H204</f>
        <v>0</v>
      </c>
      <c r="S204" s="204">
        <v>0</v>
      </c>
      <c r="T204" s="205">
        <f>S204*H204</f>
        <v>0</v>
      </c>
      <c r="U204" s="35"/>
      <c r="V204" s="35"/>
      <c r="W204" s="35"/>
      <c r="X204" s="35"/>
      <c r="Y204" s="35"/>
      <c r="Z204" s="35"/>
      <c r="AA204" s="35"/>
      <c r="AB204" s="35"/>
      <c r="AC204" s="35"/>
      <c r="AD204" s="35"/>
      <c r="AE204" s="35"/>
      <c r="AR204" s="206" t="s">
        <v>133</v>
      </c>
      <c r="AT204" s="206" t="s">
        <v>129</v>
      </c>
      <c r="AU204" s="206" t="s">
        <v>84</v>
      </c>
      <c r="AY204" s="18" t="s">
        <v>127</v>
      </c>
      <c r="BE204" s="207">
        <f>IF(N204="základní",J204,0)</f>
        <v>0</v>
      </c>
      <c r="BF204" s="207">
        <f>IF(N204="snížená",J204,0)</f>
        <v>0</v>
      </c>
      <c r="BG204" s="207">
        <f>IF(N204="zákl. přenesená",J204,0)</f>
        <v>0</v>
      </c>
      <c r="BH204" s="207">
        <f>IF(N204="sníž. přenesená",J204,0)</f>
        <v>0</v>
      </c>
      <c r="BI204" s="207">
        <f>IF(N204="nulová",J204,0)</f>
        <v>0</v>
      </c>
      <c r="BJ204" s="18" t="s">
        <v>82</v>
      </c>
      <c r="BK204" s="207">
        <f>ROUND(I204*H204,2)</f>
        <v>0</v>
      </c>
      <c r="BL204" s="18" t="s">
        <v>133</v>
      </c>
      <c r="BM204" s="206" t="s">
        <v>318</v>
      </c>
    </row>
    <row r="205" spans="1:65" s="2" customFormat="1" ht="11.25" x14ac:dyDescent="0.2">
      <c r="A205" s="35"/>
      <c r="B205" s="36"/>
      <c r="C205" s="37"/>
      <c r="D205" s="208" t="s">
        <v>135</v>
      </c>
      <c r="E205" s="37"/>
      <c r="F205" s="209" t="s">
        <v>319</v>
      </c>
      <c r="G205" s="37"/>
      <c r="H205" s="37"/>
      <c r="I205" s="116"/>
      <c r="J205" s="37"/>
      <c r="K205" s="37"/>
      <c r="L205" s="40"/>
      <c r="M205" s="210"/>
      <c r="N205" s="211"/>
      <c r="O205" s="65"/>
      <c r="P205" s="65"/>
      <c r="Q205" s="65"/>
      <c r="R205" s="65"/>
      <c r="S205" s="65"/>
      <c r="T205" s="66"/>
      <c r="U205" s="35"/>
      <c r="V205" s="35"/>
      <c r="W205" s="35"/>
      <c r="X205" s="35"/>
      <c r="Y205" s="35"/>
      <c r="Z205" s="35"/>
      <c r="AA205" s="35"/>
      <c r="AB205" s="35"/>
      <c r="AC205" s="35"/>
      <c r="AD205" s="35"/>
      <c r="AE205" s="35"/>
      <c r="AT205" s="18" t="s">
        <v>135</v>
      </c>
      <c r="AU205" s="18" t="s">
        <v>84</v>
      </c>
    </row>
    <row r="206" spans="1:65" s="2" customFormat="1" ht="48.75" x14ac:dyDescent="0.2">
      <c r="A206" s="35"/>
      <c r="B206" s="36"/>
      <c r="C206" s="37"/>
      <c r="D206" s="208" t="s">
        <v>160</v>
      </c>
      <c r="E206" s="37"/>
      <c r="F206" s="233" t="s">
        <v>320</v>
      </c>
      <c r="G206" s="37"/>
      <c r="H206" s="37"/>
      <c r="I206" s="116"/>
      <c r="J206" s="37"/>
      <c r="K206" s="37"/>
      <c r="L206" s="40"/>
      <c r="M206" s="210"/>
      <c r="N206" s="211"/>
      <c r="O206" s="65"/>
      <c r="P206" s="65"/>
      <c r="Q206" s="65"/>
      <c r="R206" s="65"/>
      <c r="S206" s="65"/>
      <c r="T206" s="66"/>
      <c r="U206" s="35"/>
      <c r="V206" s="35"/>
      <c r="W206" s="35"/>
      <c r="X206" s="35"/>
      <c r="Y206" s="35"/>
      <c r="Z206" s="35"/>
      <c r="AA206" s="35"/>
      <c r="AB206" s="35"/>
      <c r="AC206" s="35"/>
      <c r="AD206" s="35"/>
      <c r="AE206" s="35"/>
      <c r="AT206" s="18" t="s">
        <v>160</v>
      </c>
      <c r="AU206" s="18" t="s">
        <v>84</v>
      </c>
    </row>
    <row r="207" spans="1:65" s="13" customFormat="1" ht="11.25" x14ac:dyDescent="0.2">
      <c r="B207" s="212"/>
      <c r="C207" s="213"/>
      <c r="D207" s="208" t="s">
        <v>136</v>
      </c>
      <c r="E207" s="214" t="s">
        <v>19</v>
      </c>
      <c r="F207" s="215" t="s">
        <v>321</v>
      </c>
      <c r="G207" s="213"/>
      <c r="H207" s="214" t="s">
        <v>19</v>
      </c>
      <c r="I207" s="216"/>
      <c r="J207" s="213"/>
      <c r="K207" s="213"/>
      <c r="L207" s="217"/>
      <c r="M207" s="218"/>
      <c r="N207" s="219"/>
      <c r="O207" s="219"/>
      <c r="P207" s="219"/>
      <c r="Q207" s="219"/>
      <c r="R207" s="219"/>
      <c r="S207" s="219"/>
      <c r="T207" s="220"/>
      <c r="AT207" s="221" t="s">
        <v>136</v>
      </c>
      <c r="AU207" s="221" t="s">
        <v>84</v>
      </c>
      <c r="AV207" s="13" t="s">
        <v>82</v>
      </c>
      <c r="AW207" s="13" t="s">
        <v>37</v>
      </c>
      <c r="AX207" s="13" t="s">
        <v>75</v>
      </c>
      <c r="AY207" s="221" t="s">
        <v>127</v>
      </c>
    </row>
    <row r="208" spans="1:65" s="14" customFormat="1" ht="11.25" x14ac:dyDescent="0.2">
      <c r="B208" s="222"/>
      <c r="C208" s="223"/>
      <c r="D208" s="208" t="s">
        <v>136</v>
      </c>
      <c r="E208" s="224" t="s">
        <v>19</v>
      </c>
      <c r="F208" s="225" t="s">
        <v>84</v>
      </c>
      <c r="G208" s="223"/>
      <c r="H208" s="226">
        <v>2</v>
      </c>
      <c r="I208" s="227"/>
      <c r="J208" s="223"/>
      <c r="K208" s="223"/>
      <c r="L208" s="228"/>
      <c r="M208" s="229"/>
      <c r="N208" s="230"/>
      <c r="O208" s="230"/>
      <c r="P208" s="230"/>
      <c r="Q208" s="230"/>
      <c r="R208" s="230"/>
      <c r="S208" s="230"/>
      <c r="T208" s="231"/>
      <c r="AT208" s="232" t="s">
        <v>136</v>
      </c>
      <c r="AU208" s="232" t="s">
        <v>84</v>
      </c>
      <c r="AV208" s="14" t="s">
        <v>84</v>
      </c>
      <c r="AW208" s="14" t="s">
        <v>37</v>
      </c>
      <c r="AX208" s="14" t="s">
        <v>82</v>
      </c>
      <c r="AY208" s="232" t="s">
        <v>127</v>
      </c>
    </row>
    <row r="209" spans="1:65" s="12" customFormat="1" ht="25.9" customHeight="1" x14ac:dyDescent="0.2">
      <c r="B209" s="178"/>
      <c r="C209" s="179"/>
      <c r="D209" s="180" t="s">
        <v>74</v>
      </c>
      <c r="E209" s="181" t="s">
        <v>322</v>
      </c>
      <c r="F209" s="181" t="s">
        <v>323</v>
      </c>
      <c r="G209" s="179"/>
      <c r="H209" s="179"/>
      <c r="I209" s="182"/>
      <c r="J209" s="183">
        <f>BK209</f>
        <v>0</v>
      </c>
      <c r="K209" s="179"/>
      <c r="L209" s="184"/>
      <c r="M209" s="185"/>
      <c r="N209" s="186"/>
      <c r="O209" s="186"/>
      <c r="P209" s="187">
        <f>SUM(P210:P257)</f>
        <v>0</v>
      </c>
      <c r="Q209" s="186"/>
      <c r="R209" s="187">
        <f>SUM(R210:R257)</f>
        <v>0</v>
      </c>
      <c r="S209" s="186"/>
      <c r="T209" s="188">
        <f>SUM(T210:T257)</f>
        <v>0</v>
      </c>
      <c r="AR209" s="189" t="s">
        <v>133</v>
      </c>
      <c r="AT209" s="190" t="s">
        <v>74</v>
      </c>
      <c r="AU209" s="190" t="s">
        <v>75</v>
      </c>
      <c r="AY209" s="189" t="s">
        <v>127</v>
      </c>
      <c r="BK209" s="191">
        <f>SUM(BK210:BK257)</f>
        <v>0</v>
      </c>
    </row>
    <row r="210" spans="1:65" s="2" customFormat="1" ht="24.2" customHeight="1" x14ac:dyDescent="0.2">
      <c r="A210" s="35"/>
      <c r="B210" s="36"/>
      <c r="C210" s="194" t="s">
        <v>324</v>
      </c>
      <c r="D210" s="194" t="s">
        <v>129</v>
      </c>
      <c r="E210" s="195" t="s">
        <v>325</v>
      </c>
      <c r="F210" s="196" t="s">
        <v>326</v>
      </c>
      <c r="G210" s="197" t="s">
        <v>178</v>
      </c>
      <c r="H210" s="198">
        <v>384.00400000000002</v>
      </c>
      <c r="I210" s="199"/>
      <c r="J210" s="200">
        <f>ROUND(I210*H210,2)</f>
        <v>0</v>
      </c>
      <c r="K210" s="201"/>
      <c r="L210" s="40"/>
      <c r="M210" s="202" t="s">
        <v>19</v>
      </c>
      <c r="N210" s="203" t="s">
        <v>46</v>
      </c>
      <c r="O210" s="65"/>
      <c r="P210" s="204">
        <f>O210*H210</f>
        <v>0</v>
      </c>
      <c r="Q210" s="204">
        <v>0</v>
      </c>
      <c r="R210" s="204">
        <f>Q210*H210</f>
        <v>0</v>
      </c>
      <c r="S210" s="204">
        <v>0</v>
      </c>
      <c r="T210" s="205">
        <f>S210*H210</f>
        <v>0</v>
      </c>
      <c r="U210" s="35"/>
      <c r="V210" s="35"/>
      <c r="W210" s="35"/>
      <c r="X210" s="35"/>
      <c r="Y210" s="35"/>
      <c r="Z210" s="35"/>
      <c r="AA210" s="35"/>
      <c r="AB210" s="35"/>
      <c r="AC210" s="35"/>
      <c r="AD210" s="35"/>
      <c r="AE210" s="35"/>
      <c r="AR210" s="206" t="s">
        <v>327</v>
      </c>
      <c r="AT210" s="206" t="s">
        <v>129</v>
      </c>
      <c r="AU210" s="206" t="s">
        <v>82</v>
      </c>
      <c r="AY210" s="18" t="s">
        <v>127</v>
      </c>
      <c r="BE210" s="207">
        <f>IF(N210="základní",J210,0)</f>
        <v>0</v>
      </c>
      <c r="BF210" s="207">
        <f>IF(N210="snížená",J210,0)</f>
        <v>0</v>
      </c>
      <c r="BG210" s="207">
        <f>IF(N210="zákl. přenesená",J210,0)</f>
        <v>0</v>
      </c>
      <c r="BH210" s="207">
        <f>IF(N210="sníž. přenesená",J210,0)</f>
        <v>0</v>
      </c>
      <c r="BI210" s="207">
        <f>IF(N210="nulová",J210,0)</f>
        <v>0</v>
      </c>
      <c r="BJ210" s="18" t="s">
        <v>82</v>
      </c>
      <c r="BK210" s="207">
        <f>ROUND(I210*H210,2)</f>
        <v>0</v>
      </c>
      <c r="BL210" s="18" t="s">
        <v>327</v>
      </c>
      <c r="BM210" s="206" t="s">
        <v>328</v>
      </c>
    </row>
    <row r="211" spans="1:65" s="2" customFormat="1" ht="68.25" x14ac:dyDescent="0.2">
      <c r="A211" s="35"/>
      <c r="B211" s="36"/>
      <c r="C211" s="37"/>
      <c r="D211" s="208" t="s">
        <v>135</v>
      </c>
      <c r="E211" s="37"/>
      <c r="F211" s="209" t="s">
        <v>329</v>
      </c>
      <c r="G211" s="37"/>
      <c r="H211" s="37"/>
      <c r="I211" s="116"/>
      <c r="J211" s="37"/>
      <c r="K211" s="37"/>
      <c r="L211" s="40"/>
      <c r="M211" s="210"/>
      <c r="N211" s="211"/>
      <c r="O211" s="65"/>
      <c r="P211" s="65"/>
      <c r="Q211" s="65"/>
      <c r="R211" s="65"/>
      <c r="S211" s="65"/>
      <c r="T211" s="66"/>
      <c r="U211" s="35"/>
      <c r="V211" s="35"/>
      <c r="W211" s="35"/>
      <c r="X211" s="35"/>
      <c r="Y211" s="35"/>
      <c r="Z211" s="35"/>
      <c r="AA211" s="35"/>
      <c r="AB211" s="35"/>
      <c r="AC211" s="35"/>
      <c r="AD211" s="35"/>
      <c r="AE211" s="35"/>
      <c r="AT211" s="18" t="s">
        <v>135</v>
      </c>
      <c r="AU211" s="18" t="s">
        <v>82</v>
      </c>
    </row>
    <row r="212" spans="1:65" s="2" customFormat="1" ht="68.25" x14ac:dyDescent="0.2">
      <c r="A212" s="35"/>
      <c r="B212" s="36"/>
      <c r="C212" s="37"/>
      <c r="D212" s="208" t="s">
        <v>160</v>
      </c>
      <c r="E212" s="37"/>
      <c r="F212" s="233" t="s">
        <v>330</v>
      </c>
      <c r="G212" s="37"/>
      <c r="H212" s="37"/>
      <c r="I212" s="116"/>
      <c r="J212" s="37"/>
      <c r="K212" s="37"/>
      <c r="L212" s="40"/>
      <c r="M212" s="210"/>
      <c r="N212" s="211"/>
      <c r="O212" s="65"/>
      <c r="P212" s="65"/>
      <c r="Q212" s="65"/>
      <c r="R212" s="65"/>
      <c r="S212" s="65"/>
      <c r="T212" s="66"/>
      <c r="U212" s="35"/>
      <c r="V212" s="35"/>
      <c r="W212" s="35"/>
      <c r="X212" s="35"/>
      <c r="Y212" s="35"/>
      <c r="Z212" s="35"/>
      <c r="AA212" s="35"/>
      <c r="AB212" s="35"/>
      <c r="AC212" s="35"/>
      <c r="AD212" s="35"/>
      <c r="AE212" s="35"/>
      <c r="AT212" s="18" t="s">
        <v>160</v>
      </c>
      <c r="AU212" s="18" t="s">
        <v>82</v>
      </c>
    </row>
    <row r="213" spans="1:65" s="2" customFormat="1" ht="19.5" x14ac:dyDescent="0.2">
      <c r="A213" s="35"/>
      <c r="B213" s="36"/>
      <c r="C213" s="37"/>
      <c r="D213" s="208" t="s">
        <v>162</v>
      </c>
      <c r="E213" s="37"/>
      <c r="F213" s="233" t="s">
        <v>331</v>
      </c>
      <c r="G213" s="37"/>
      <c r="H213" s="37"/>
      <c r="I213" s="116"/>
      <c r="J213" s="37"/>
      <c r="K213" s="37"/>
      <c r="L213" s="40"/>
      <c r="M213" s="210"/>
      <c r="N213" s="211"/>
      <c r="O213" s="65"/>
      <c r="P213" s="65"/>
      <c r="Q213" s="65"/>
      <c r="R213" s="65"/>
      <c r="S213" s="65"/>
      <c r="T213" s="66"/>
      <c r="U213" s="35"/>
      <c r="V213" s="35"/>
      <c r="W213" s="35"/>
      <c r="X213" s="35"/>
      <c r="Y213" s="35"/>
      <c r="Z213" s="35"/>
      <c r="AA213" s="35"/>
      <c r="AB213" s="35"/>
      <c r="AC213" s="35"/>
      <c r="AD213" s="35"/>
      <c r="AE213" s="35"/>
      <c r="AT213" s="18" t="s">
        <v>162</v>
      </c>
      <c r="AU213" s="18" t="s">
        <v>82</v>
      </c>
    </row>
    <row r="214" spans="1:65" s="13" customFormat="1" ht="11.25" x14ac:dyDescent="0.2">
      <c r="B214" s="212"/>
      <c r="C214" s="213"/>
      <c r="D214" s="208" t="s">
        <v>136</v>
      </c>
      <c r="E214" s="214" t="s">
        <v>19</v>
      </c>
      <c r="F214" s="215" t="s">
        <v>332</v>
      </c>
      <c r="G214" s="213"/>
      <c r="H214" s="214" t="s">
        <v>19</v>
      </c>
      <c r="I214" s="216"/>
      <c r="J214" s="213"/>
      <c r="K214" s="213"/>
      <c r="L214" s="217"/>
      <c r="M214" s="218"/>
      <c r="N214" s="219"/>
      <c r="O214" s="219"/>
      <c r="P214" s="219"/>
      <c r="Q214" s="219"/>
      <c r="R214" s="219"/>
      <c r="S214" s="219"/>
      <c r="T214" s="220"/>
      <c r="AT214" s="221" t="s">
        <v>136</v>
      </c>
      <c r="AU214" s="221" t="s">
        <v>82</v>
      </c>
      <c r="AV214" s="13" t="s">
        <v>82</v>
      </c>
      <c r="AW214" s="13" t="s">
        <v>37</v>
      </c>
      <c r="AX214" s="13" t="s">
        <v>75</v>
      </c>
      <c r="AY214" s="221" t="s">
        <v>127</v>
      </c>
    </row>
    <row r="215" spans="1:65" s="13" customFormat="1" ht="11.25" x14ac:dyDescent="0.2">
      <c r="B215" s="212"/>
      <c r="C215" s="213"/>
      <c r="D215" s="208" t="s">
        <v>136</v>
      </c>
      <c r="E215" s="214" t="s">
        <v>19</v>
      </c>
      <c r="F215" s="215" t="s">
        <v>333</v>
      </c>
      <c r="G215" s="213"/>
      <c r="H215" s="214" t="s">
        <v>19</v>
      </c>
      <c r="I215" s="216"/>
      <c r="J215" s="213"/>
      <c r="K215" s="213"/>
      <c r="L215" s="217"/>
      <c r="M215" s="218"/>
      <c r="N215" s="219"/>
      <c r="O215" s="219"/>
      <c r="P215" s="219"/>
      <c r="Q215" s="219"/>
      <c r="R215" s="219"/>
      <c r="S215" s="219"/>
      <c r="T215" s="220"/>
      <c r="AT215" s="221" t="s">
        <v>136</v>
      </c>
      <c r="AU215" s="221" t="s">
        <v>82</v>
      </c>
      <c r="AV215" s="13" t="s">
        <v>82</v>
      </c>
      <c r="AW215" s="13" t="s">
        <v>37</v>
      </c>
      <c r="AX215" s="13" t="s">
        <v>75</v>
      </c>
      <c r="AY215" s="221" t="s">
        <v>127</v>
      </c>
    </row>
    <row r="216" spans="1:65" s="14" customFormat="1" ht="11.25" x14ac:dyDescent="0.2">
      <c r="B216" s="222"/>
      <c r="C216" s="223"/>
      <c r="D216" s="208" t="s">
        <v>136</v>
      </c>
      <c r="E216" s="224" t="s">
        <v>19</v>
      </c>
      <c r="F216" s="225" t="s">
        <v>334</v>
      </c>
      <c r="G216" s="223"/>
      <c r="H216" s="226">
        <v>373.20400000000001</v>
      </c>
      <c r="I216" s="227"/>
      <c r="J216" s="223"/>
      <c r="K216" s="223"/>
      <c r="L216" s="228"/>
      <c r="M216" s="229"/>
      <c r="N216" s="230"/>
      <c r="O216" s="230"/>
      <c r="P216" s="230"/>
      <c r="Q216" s="230"/>
      <c r="R216" s="230"/>
      <c r="S216" s="230"/>
      <c r="T216" s="231"/>
      <c r="AT216" s="232" t="s">
        <v>136</v>
      </c>
      <c r="AU216" s="232" t="s">
        <v>82</v>
      </c>
      <c r="AV216" s="14" t="s">
        <v>84</v>
      </c>
      <c r="AW216" s="14" t="s">
        <v>37</v>
      </c>
      <c r="AX216" s="14" t="s">
        <v>75</v>
      </c>
      <c r="AY216" s="232" t="s">
        <v>127</v>
      </c>
    </row>
    <row r="217" spans="1:65" s="13" customFormat="1" ht="11.25" x14ac:dyDescent="0.2">
      <c r="B217" s="212"/>
      <c r="C217" s="213"/>
      <c r="D217" s="208" t="s">
        <v>136</v>
      </c>
      <c r="E217" s="214" t="s">
        <v>19</v>
      </c>
      <c r="F217" s="215" t="s">
        <v>335</v>
      </c>
      <c r="G217" s="213"/>
      <c r="H217" s="214" t="s">
        <v>19</v>
      </c>
      <c r="I217" s="216"/>
      <c r="J217" s="213"/>
      <c r="K217" s="213"/>
      <c r="L217" s="217"/>
      <c r="M217" s="218"/>
      <c r="N217" s="219"/>
      <c r="O217" s="219"/>
      <c r="P217" s="219"/>
      <c r="Q217" s="219"/>
      <c r="R217" s="219"/>
      <c r="S217" s="219"/>
      <c r="T217" s="220"/>
      <c r="AT217" s="221" t="s">
        <v>136</v>
      </c>
      <c r="AU217" s="221" t="s">
        <v>82</v>
      </c>
      <c r="AV217" s="13" t="s">
        <v>82</v>
      </c>
      <c r="AW217" s="13" t="s">
        <v>37</v>
      </c>
      <c r="AX217" s="13" t="s">
        <v>75</v>
      </c>
      <c r="AY217" s="221" t="s">
        <v>127</v>
      </c>
    </row>
    <row r="218" spans="1:65" s="14" customFormat="1" ht="11.25" x14ac:dyDescent="0.2">
      <c r="B218" s="222"/>
      <c r="C218" s="223"/>
      <c r="D218" s="208" t="s">
        <v>136</v>
      </c>
      <c r="E218" s="224" t="s">
        <v>19</v>
      </c>
      <c r="F218" s="225" t="s">
        <v>336</v>
      </c>
      <c r="G218" s="223"/>
      <c r="H218" s="226">
        <v>10.8</v>
      </c>
      <c r="I218" s="227"/>
      <c r="J218" s="223"/>
      <c r="K218" s="223"/>
      <c r="L218" s="228"/>
      <c r="M218" s="229"/>
      <c r="N218" s="230"/>
      <c r="O218" s="230"/>
      <c r="P218" s="230"/>
      <c r="Q218" s="230"/>
      <c r="R218" s="230"/>
      <c r="S218" s="230"/>
      <c r="T218" s="231"/>
      <c r="AT218" s="232" t="s">
        <v>136</v>
      </c>
      <c r="AU218" s="232" t="s">
        <v>82</v>
      </c>
      <c r="AV218" s="14" t="s">
        <v>84</v>
      </c>
      <c r="AW218" s="14" t="s">
        <v>37</v>
      </c>
      <c r="AX218" s="14" t="s">
        <v>75</v>
      </c>
      <c r="AY218" s="232" t="s">
        <v>127</v>
      </c>
    </row>
    <row r="219" spans="1:65" s="15" customFormat="1" ht="11.25" x14ac:dyDescent="0.2">
      <c r="B219" s="245"/>
      <c r="C219" s="246"/>
      <c r="D219" s="208" t="s">
        <v>136</v>
      </c>
      <c r="E219" s="247" t="s">
        <v>19</v>
      </c>
      <c r="F219" s="248" t="s">
        <v>243</v>
      </c>
      <c r="G219" s="246"/>
      <c r="H219" s="249">
        <v>384.00400000000002</v>
      </c>
      <c r="I219" s="250"/>
      <c r="J219" s="246"/>
      <c r="K219" s="246"/>
      <c r="L219" s="251"/>
      <c r="M219" s="252"/>
      <c r="N219" s="253"/>
      <c r="O219" s="253"/>
      <c r="P219" s="253"/>
      <c r="Q219" s="253"/>
      <c r="R219" s="253"/>
      <c r="S219" s="253"/>
      <c r="T219" s="254"/>
      <c r="AT219" s="255" t="s">
        <v>136</v>
      </c>
      <c r="AU219" s="255" t="s">
        <v>82</v>
      </c>
      <c r="AV219" s="15" t="s">
        <v>133</v>
      </c>
      <c r="AW219" s="15" t="s">
        <v>37</v>
      </c>
      <c r="AX219" s="15" t="s">
        <v>82</v>
      </c>
      <c r="AY219" s="255" t="s">
        <v>127</v>
      </c>
    </row>
    <row r="220" spans="1:65" s="2" customFormat="1" ht="24.2" customHeight="1" x14ac:dyDescent="0.2">
      <c r="A220" s="35"/>
      <c r="B220" s="36"/>
      <c r="C220" s="194" t="s">
        <v>337</v>
      </c>
      <c r="D220" s="194" t="s">
        <v>129</v>
      </c>
      <c r="E220" s="195" t="s">
        <v>338</v>
      </c>
      <c r="F220" s="196" t="s">
        <v>339</v>
      </c>
      <c r="G220" s="197" t="s">
        <v>178</v>
      </c>
      <c r="H220" s="198">
        <v>10.903</v>
      </c>
      <c r="I220" s="199"/>
      <c r="J220" s="200">
        <f>ROUND(I220*H220,2)</f>
        <v>0</v>
      </c>
      <c r="K220" s="201"/>
      <c r="L220" s="40"/>
      <c r="M220" s="202" t="s">
        <v>19</v>
      </c>
      <c r="N220" s="203" t="s">
        <v>46</v>
      </c>
      <c r="O220" s="65"/>
      <c r="P220" s="204">
        <f>O220*H220</f>
        <v>0</v>
      </c>
      <c r="Q220" s="204">
        <v>0</v>
      </c>
      <c r="R220" s="204">
        <f>Q220*H220</f>
        <v>0</v>
      </c>
      <c r="S220" s="204">
        <v>0</v>
      </c>
      <c r="T220" s="205">
        <f>S220*H220</f>
        <v>0</v>
      </c>
      <c r="U220" s="35"/>
      <c r="V220" s="35"/>
      <c r="W220" s="35"/>
      <c r="X220" s="35"/>
      <c r="Y220" s="35"/>
      <c r="Z220" s="35"/>
      <c r="AA220" s="35"/>
      <c r="AB220" s="35"/>
      <c r="AC220" s="35"/>
      <c r="AD220" s="35"/>
      <c r="AE220" s="35"/>
      <c r="AR220" s="206" t="s">
        <v>327</v>
      </c>
      <c r="AT220" s="206" t="s">
        <v>129</v>
      </c>
      <c r="AU220" s="206" t="s">
        <v>82</v>
      </c>
      <c r="AY220" s="18" t="s">
        <v>127</v>
      </c>
      <c r="BE220" s="207">
        <f>IF(N220="základní",J220,0)</f>
        <v>0</v>
      </c>
      <c r="BF220" s="207">
        <f>IF(N220="snížená",J220,0)</f>
        <v>0</v>
      </c>
      <c r="BG220" s="207">
        <f>IF(N220="zákl. přenesená",J220,0)</f>
        <v>0</v>
      </c>
      <c r="BH220" s="207">
        <f>IF(N220="sníž. přenesená",J220,0)</f>
        <v>0</v>
      </c>
      <c r="BI220" s="207">
        <f>IF(N220="nulová",J220,0)</f>
        <v>0</v>
      </c>
      <c r="BJ220" s="18" t="s">
        <v>82</v>
      </c>
      <c r="BK220" s="207">
        <f>ROUND(I220*H220,2)</f>
        <v>0</v>
      </c>
      <c r="BL220" s="18" t="s">
        <v>327</v>
      </c>
      <c r="BM220" s="206" t="s">
        <v>340</v>
      </c>
    </row>
    <row r="221" spans="1:65" s="2" customFormat="1" ht="68.25" x14ac:dyDescent="0.2">
      <c r="A221" s="35"/>
      <c r="B221" s="36"/>
      <c r="C221" s="37"/>
      <c r="D221" s="208" t="s">
        <v>135</v>
      </c>
      <c r="E221" s="37"/>
      <c r="F221" s="209" t="s">
        <v>341</v>
      </c>
      <c r="G221" s="37"/>
      <c r="H221" s="37"/>
      <c r="I221" s="116"/>
      <c r="J221" s="37"/>
      <c r="K221" s="37"/>
      <c r="L221" s="40"/>
      <c r="M221" s="210"/>
      <c r="N221" s="211"/>
      <c r="O221" s="65"/>
      <c r="P221" s="65"/>
      <c r="Q221" s="65"/>
      <c r="R221" s="65"/>
      <c r="S221" s="65"/>
      <c r="T221" s="66"/>
      <c r="U221" s="35"/>
      <c r="V221" s="35"/>
      <c r="W221" s="35"/>
      <c r="X221" s="35"/>
      <c r="Y221" s="35"/>
      <c r="Z221" s="35"/>
      <c r="AA221" s="35"/>
      <c r="AB221" s="35"/>
      <c r="AC221" s="35"/>
      <c r="AD221" s="35"/>
      <c r="AE221" s="35"/>
      <c r="AT221" s="18" t="s">
        <v>135</v>
      </c>
      <c r="AU221" s="18" t="s">
        <v>82</v>
      </c>
    </row>
    <row r="222" spans="1:65" s="2" customFormat="1" ht="68.25" x14ac:dyDescent="0.2">
      <c r="A222" s="35"/>
      <c r="B222" s="36"/>
      <c r="C222" s="37"/>
      <c r="D222" s="208" t="s">
        <v>160</v>
      </c>
      <c r="E222" s="37"/>
      <c r="F222" s="233" t="s">
        <v>330</v>
      </c>
      <c r="G222" s="37"/>
      <c r="H222" s="37"/>
      <c r="I222" s="116"/>
      <c r="J222" s="37"/>
      <c r="K222" s="37"/>
      <c r="L222" s="40"/>
      <c r="M222" s="210"/>
      <c r="N222" s="211"/>
      <c r="O222" s="65"/>
      <c r="P222" s="65"/>
      <c r="Q222" s="65"/>
      <c r="R222" s="65"/>
      <c r="S222" s="65"/>
      <c r="T222" s="66"/>
      <c r="U222" s="35"/>
      <c r="V222" s="35"/>
      <c r="W222" s="35"/>
      <c r="X222" s="35"/>
      <c r="Y222" s="35"/>
      <c r="Z222" s="35"/>
      <c r="AA222" s="35"/>
      <c r="AB222" s="35"/>
      <c r="AC222" s="35"/>
      <c r="AD222" s="35"/>
      <c r="AE222" s="35"/>
      <c r="AT222" s="18" t="s">
        <v>160</v>
      </c>
      <c r="AU222" s="18" t="s">
        <v>82</v>
      </c>
    </row>
    <row r="223" spans="1:65" s="13" customFormat="1" ht="11.25" x14ac:dyDescent="0.2">
      <c r="B223" s="212"/>
      <c r="C223" s="213"/>
      <c r="D223" s="208" t="s">
        <v>136</v>
      </c>
      <c r="E223" s="214" t="s">
        <v>19</v>
      </c>
      <c r="F223" s="215" t="s">
        <v>342</v>
      </c>
      <c r="G223" s="213"/>
      <c r="H223" s="214" t="s">
        <v>19</v>
      </c>
      <c r="I223" s="216"/>
      <c r="J223" s="213"/>
      <c r="K223" s="213"/>
      <c r="L223" s="217"/>
      <c r="M223" s="218"/>
      <c r="N223" s="219"/>
      <c r="O223" s="219"/>
      <c r="P223" s="219"/>
      <c r="Q223" s="219"/>
      <c r="R223" s="219"/>
      <c r="S223" s="219"/>
      <c r="T223" s="220"/>
      <c r="AT223" s="221" t="s">
        <v>136</v>
      </c>
      <c r="AU223" s="221" t="s">
        <v>82</v>
      </c>
      <c r="AV223" s="13" t="s">
        <v>82</v>
      </c>
      <c r="AW223" s="13" t="s">
        <v>37</v>
      </c>
      <c r="AX223" s="13" t="s">
        <v>75</v>
      </c>
      <c r="AY223" s="221" t="s">
        <v>127</v>
      </c>
    </row>
    <row r="224" spans="1:65" s="13" customFormat="1" ht="11.25" x14ac:dyDescent="0.2">
      <c r="B224" s="212"/>
      <c r="C224" s="213"/>
      <c r="D224" s="208" t="s">
        <v>136</v>
      </c>
      <c r="E224" s="214" t="s">
        <v>19</v>
      </c>
      <c r="F224" s="215" t="s">
        <v>343</v>
      </c>
      <c r="G224" s="213"/>
      <c r="H224" s="214" t="s">
        <v>19</v>
      </c>
      <c r="I224" s="216"/>
      <c r="J224" s="213"/>
      <c r="K224" s="213"/>
      <c r="L224" s="217"/>
      <c r="M224" s="218"/>
      <c r="N224" s="219"/>
      <c r="O224" s="219"/>
      <c r="P224" s="219"/>
      <c r="Q224" s="219"/>
      <c r="R224" s="219"/>
      <c r="S224" s="219"/>
      <c r="T224" s="220"/>
      <c r="AT224" s="221" t="s">
        <v>136</v>
      </c>
      <c r="AU224" s="221" t="s">
        <v>82</v>
      </c>
      <c r="AV224" s="13" t="s">
        <v>82</v>
      </c>
      <c r="AW224" s="13" t="s">
        <v>37</v>
      </c>
      <c r="AX224" s="13" t="s">
        <v>75</v>
      </c>
      <c r="AY224" s="221" t="s">
        <v>127</v>
      </c>
    </row>
    <row r="225" spans="1:65" s="14" customFormat="1" ht="11.25" x14ac:dyDescent="0.2">
      <c r="B225" s="222"/>
      <c r="C225" s="223"/>
      <c r="D225" s="208" t="s">
        <v>136</v>
      </c>
      <c r="E225" s="224" t="s">
        <v>19</v>
      </c>
      <c r="F225" s="225" t="s">
        <v>344</v>
      </c>
      <c r="G225" s="223"/>
      <c r="H225" s="226">
        <v>10.903</v>
      </c>
      <c r="I225" s="227"/>
      <c r="J225" s="223"/>
      <c r="K225" s="223"/>
      <c r="L225" s="228"/>
      <c r="M225" s="229"/>
      <c r="N225" s="230"/>
      <c r="O225" s="230"/>
      <c r="P225" s="230"/>
      <c r="Q225" s="230"/>
      <c r="R225" s="230"/>
      <c r="S225" s="230"/>
      <c r="T225" s="231"/>
      <c r="AT225" s="232" t="s">
        <v>136</v>
      </c>
      <c r="AU225" s="232" t="s">
        <v>82</v>
      </c>
      <c r="AV225" s="14" t="s">
        <v>84</v>
      </c>
      <c r="AW225" s="14" t="s">
        <v>37</v>
      </c>
      <c r="AX225" s="14" t="s">
        <v>82</v>
      </c>
      <c r="AY225" s="232" t="s">
        <v>127</v>
      </c>
    </row>
    <row r="226" spans="1:65" s="2" customFormat="1" ht="14.45" customHeight="1" x14ac:dyDescent="0.2">
      <c r="A226" s="35"/>
      <c r="B226" s="36"/>
      <c r="C226" s="194" t="s">
        <v>345</v>
      </c>
      <c r="D226" s="194" t="s">
        <v>129</v>
      </c>
      <c r="E226" s="195" t="s">
        <v>346</v>
      </c>
      <c r="F226" s="196" t="s">
        <v>347</v>
      </c>
      <c r="G226" s="197" t="s">
        <v>178</v>
      </c>
      <c r="H226" s="198">
        <v>373.20400000000001</v>
      </c>
      <c r="I226" s="199"/>
      <c r="J226" s="200">
        <f>ROUND(I226*H226,2)</f>
        <v>0</v>
      </c>
      <c r="K226" s="201"/>
      <c r="L226" s="40"/>
      <c r="M226" s="202" t="s">
        <v>19</v>
      </c>
      <c r="N226" s="203" t="s">
        <v>46</v>
      </c>
      <c r="O226" s="65"/>
      <c r="P226" s="204">
        <f>O226*H226</f>
        <v>0</v>
      </c>
      <c r="Q226" s="204">
        <v>0</v>
      </c>
      <c r="R226" s="204">
        <f>Q226*H226</f>
        <v>0</v>
      </c>
      <c r="S226" s="204">
        <v>0</v>
      </c>
      <c r="T226" s="205">
        <f>S226*H226</f>
        <v>0</v>
      </c>
      <c r="U226" s="35"/>
      <c r="V226" s="35"/>
      <c r="W226" s="35"/>
      <c r="X226" s="35"/>
      <c r="Y226" s="35"/>
      <c r="Z226" s="35"/>
      <c r="AA226" s="35"/>
      <c r="AB226" s="35"/>
      <c r="AC226" s="35"/>
      <c r="AD226" s="35"/>
      <c r="AE226" s="35"/>
      <c r="AR226" s="206" t="s">
        <v>327</v>
      </c>
      <c r="AT226" s="206" t="s">
        <v>129</v>
      </c>
      <c r="AU226" s="206" t="s">
        <v>82</v>
      </c>
      <c r="AY226" s="18" t="s">
        <v>127</v>
      </c>
      <c r="BE226" s="207">
        <f>IF(N226="základní",J226,0)</f>
        <v>0</v>
      </c>
      <c r="BF226" s="207">
        <f>IF(N226="snížená",J226,0)</f>
        <v>0</v>
      </c>
      <c r="BG226" s="207">
        <f>IF(N226="zákl. přenesená",J226,0)</f>
        <v>0</v>
      </c>
      <c r="BH226" s="207">
        <f>IF(N226="sníž. přenesená",J226,0)</f>
        <v>0</v>
      </c>
      <c r="BI226" s="207">
        <f>IF(N226="nulová",J226,0)</f>
        <v>0</v>
      </c>
      <c r="BJ226" s="18" t="s">
        <v>82</v>
      </c>
      <c r="BK226" s="207">
        <f>ROUND(I226*H226,2)</f>
        <v>0</v>
      </c>
      <c r="BL226" s="18" t="s">
        <v>327</v>
      </c>
      <c r="BM226" s="206" t="s">
        <v>348</v>
      </c>
    </row>
    <row r="227" spans="1:65" s="2" customFormat="1" ht="29.25" x14ac:dyDescent="0.2">
      <c r="A227" s="35"/>
      <c r="B227" s="36"/>
      <c r="C227" s="37"/>
      <c r="D227" s="208" t="s">
        <v>135</v>
      </c>
      <c r="E227" s="37"/>
      <c r="F227" s="209" t="s">
        <v>349</v>
      </c>
      <c r="G227" s="37"/>
      <c r="H227" s="37"/>
      <c r="I227" s="116"/>
      <c r="J227" s="37"/>
      <c r="K227" s="37"/>
      <c r="L227" s="40"/>
      <c r="M227" s="210"/>
      <c r="N227" s="211"/>
      <c r="O227" s="65"/>
      <c r="P227" s="65"/>
      <c r="Q227" s="65"/>
      <c r="R227" s="65"/>
      <c r="S227" s="65"/>
      <c r="T227" s="66"/>
      <c r="U227" s="35"/>
      <c r="V227" s="35"/>
      <c r="W227" s="35"/>
      <c r="X227" s="35"/>
      <c r="Y227" s="35"/>
      <c r="Z227" s="35"/>
      <c r="AA227" s="35"/>
      <c r="AB227" s="35"/>
      <c r="AC227" s="35"/>
      <c r="AD227" s="35"/>
      <c r="AE227" s="35"/>
      <c r="AT227" s="18" t="s">
        <v>135</v>
      </c>
      <c r="AU227" s="18" t="s">
        <v>82</v>
      </c>
    </row>
    <row r="228" spans="1:65" s="2" customFormat="1" ht="39" x14ac:dyDescent="0.2">
      <c r="A228" s="35"/>
      <c r="B228" s="36"/>
      <c r="C228" s="37"/>
      <c r="D228" s="208" t="s">
        <v>160</v>
      </c>
      <c r="E228" s="37"/>
      <c r="F228" s="233" t="s">
        <v>350</v>
      </c>
      <c r="G228" s="37"/>
      <c r="H228" s="37"/>
      <c r="I228" s="116"/>
      <c r="J228" s="37"/>
      <c r="K228" s="37"/>
      <c r="L228" s="40"/>
      <c r="M228" s="210"/>
      <c r="N228" s="211"/>
      <c r="O228" s="65"/>
      <c r="P228" s="65"/>
      <c r="Q228" s="65"/>
      <c r="R228" s="65"/>
      <c r="S228" s="65"/>
      <c r="T228" s="66"/>
      <c r="U228" s="35"/>
      <c r="V228" s="35"/>
      <c r="W228" s="35"/>
      <c r="X228" s="35"/>
      <c r="Y228" s="35"/>
      <c r="Z228" s="35"/>
      <c r="AA228" s="35"/>
      <c r="AB228" s="35"/>
      <c r="AC228" s="35"/>
      <c r="AD228" s="35"/>
      <c r="AE228" s="35"/>
      <c r="AT228" s="18" t="s">
        <v>160</v>
      </c>
      <c r="AU228" s="18" t="s">
        <v>82</v>
      </c>
    </row>
    <row r="229" spans="1:65" s="13" customFormat="1" ht="11.25" x14ac:dyDescent="0.2">
      <c r="B229" s="212"/>
      <c r="C229" s="213"/>
      <c r="D229" s="208" t="s">
        <v>136</v>
      </c>
      <c r="E229" s="214" t="s">
        <v>19</v>
      </c>
      <c r="F229" s="215" t="s">
        <v>351</v>
      </c>
      <c r="G229" s="213"/>
      <c r="H229" s="214" t="s">
        <v>19</v>
      </c>
      <c r="I229" s="216"/>
      <c r="J229" s="213"/>
      <c r="K229" s="213"/>
      <c r="L229" s="217"/>
      <c r="M229" s="218"/>
      <c r="N229" s="219"/>
      <c r="O229" s="219"/>
      <c r="P229" s="219"/>
      <c r="Q229" s="219"/>
      <c r="R229" s="219"/>
      <c r="S229" s="219"/>
      <c r="T229" s="220"/>
      <c r="AT229" s="221" t="s">
        <v>136</v>
      </c>
      <c r="AU229" s="221" t="s">
        <v>82</v>
      </c>
      <c r="AV229" s="13" t="s">
        <v>82</v>
      </c>
      <c r="AW229" s="13" t="s">
        <v>37</v>
      </c>
      <c r="AX229" s="13" t="s">
        <v>75</v>
      </c>
      <c r="AY229" s="221" t="s">
        <v>127</v>
      </c>
    </row>
    <row r="230" spans="1:65" s="13" customFormat="1" ht="11.25" x14ac:dyDescent="0.2">
      <c r="B230" s="212"/>
      <c r="C230" s="213"/>
      <c r="D230" s="208" t="s">
        <v>136</v>
      </c>
      <c r="E230" s="214" t="s">
        <v>19</v>
      </c>
      <c r="F230" s="215" t="s">
        <v>352</v>
      </c>
      <c r="G230" s="213"/>
      <c r="H230" s="214" t="s">
        <v>19</v>
      </c>
      <c r="I230" s="216"/>
      <c r="J230" s="213"/>
      <c r="K230" s="213"/>
      <c r="L230" s="217"/>
      <c r="M230" s="218"/>
      <c r="N230" s="219"/>
      <c r="O230" s="219"/>
      <c r="P230" s="219"/>
      <c r="Q230" s="219"/>
      <c r="R230" s="219"/>
      <c r="S230" s="219"/>
      <c r="T230" s="220"/>
      <c r="AT230" s="221" t="s">
        <v>136</v>
      </c>
      <c r="AU230" s="221" t="s">
        <v>82</v>
      </c>
      <c r="AV230" s="13" t="s">
        <v>82</v>
      </c>
      <c r="AW230" s="13" t="s">
        <v>37</v>
      </c>
      <c r="AX230" s="13" t="s">
        <v>75</v>
      </c>
      <c r="AY230" s="221" t="s">
        <v>127</v>
      </c>
    </row>
    <row r="231" spans="1:65" s="14" customFormat="1" ht="11.25" x14ac:dyDescent="0.2">
      <c r="B231" s="222"/>
      <c r="C231" s="223"/>
      <c r="D231" s="208" t="s">
        <v>136</v>
      </c>
      <c r="E231" s="224" t="s">
        <v>19</v>
      </c>
      <c r="F231" s="225" t="s">
        <v>353</v>
      </c>
      <c r="G231" s="223"/>
      <c r="H231" s="226">
        <v>225.70699999999999</v>
      </c>
      <c r="I231" s="227"/>
      <c r="J231" s="223"/>
      <c r="K231" s="223"/>
      <c r="L231" s="228"/>
      <c r="M231" s="229"/>
      <c r="N231" s="230"/>
      <c r="O231" s="230"/>
      <c r="P231" s="230"/>
      <c r="Q231" s="230"/>
      <c r="R231" s="230"/>
      <c r="S231" s="230"/>
      <c r="T231" s="231"/>
      <c r="AT231" s="232" t="s">
        <v>136</v>
      </c>
      <c r="AU231" s="232" t="s">
        <v>82</v>
      </c>
      <c r="AV231" s="14" t="s">
        <v>84</v>
      </c>
      <c r="AW231" s="14" t="s">
        <v>37</v>
      </c>
      <c r="AX231" s="14" t="s">
        <v>75</v>
      </c>
      <c r="AY231" s="232" t="s">
        <v>127</v>
      </c>
    </row>
    <row r="232" spans="1:65" s="13" customFormat="1" ht="11.25" x14ac:dyDescent="0.2">
      <c r="B232" s="212"/>
      <c r="C232" s="213"/>
      <c r="D232" s="208" t="s">
        <v>136</v>
      </c>
      <c r="E232" s="214" t="s">
        <v>19</v>
      </c>
      <c r="F232" s="215" t="s">
        <v>354</v>
      </c>
      <c r="G232" s="213"/>
      <c r="H232" s="214" t="s">
        <v>19</v>
      </c>
      <c r="I232" s="216"/>
      <c r="J232" s="213"/>
      <c r="K232" s="213"/>
      <c r="L232" s="217"/>
      <c r="M232" s="218"/>
      <c r="N232" s="219"/>
      <c r="O232" s="219"/>
      <c r="P232" s="219"/>
      <c r="Q232" s="219"/>
      <c r="R232" s="219"/>
      <c r="S232" s="219"/>
      <c r="T232" s="220"/>
      <c r="AT232" s="221" t="s">
        <v>136</v>
      </c>
      <c r="AU232" s="221" t="s">
        <v>82</v>
      </c>
      <c r="AV232" s="13" t="s">
        <v>82</v>
      </c>
      <c r="AW232" s="13" t="s">
        <v>37</v>
      </c>
      <c r="AX232" s="13" t="s">
        <v>75</v>
      </c>
      <c r="AY232" s="221" t="s">
        <v>127</v>
      </c>
    </row>
    <row r="233" spans="1:65" s="14" customFormat="1" ht="11.25" x14ac:dyDescent="0.2">
      <c r="B233" s="222"/>
      <c r="C233" s="223"/>
      <c r="D233" s="208" t="s">
        <v>136</v>
      </c>
      <c r="E233" s="224" t="s">
        <v>19</v>
      </c>
      <c r="F233" s="225" t="s">
        <v>334</v>
      </c>
      <c r="G233" s="223"/>
      <c r="H233" s="226">
        <v>373.20400000000001</v>
      </c>
      <c r="I233" s="227"/>
      <c r="J233" s="223"/>
      <c r="K233" s="223"/>
      <c r="L233" s="228"/>
      <c r="M233" s="229"/>
      <c r="N233" s="230"/>
      <c r="O233" s="230"/>
      <c r="P233" s="230"/>
      <c r="Q233" s="230"/>
      <c r="R233" s="230"/>
      <c r="S233" s="230"/>
      <c r="T233" s="231"/>
      <c r="AT233" s="232" t="s">
        <v>136</v>
      </c>
      <c r="AU233" s="232" t="s">
        <v>82</v>
      </c>
      <c r="AV233" s="14" t="s">
        <v>84</v>
      </c>
      <c r="AW233" s="14" t="s">
        <v>37</v>
      </c>
      <c r="AX233" s="14" t="s">
        <v>82</v>
      </c>
      <c r="AY233" s="232" t="s">
        <v>127</v>
      </c>
    </row>
    <row r="234" spans="1:65" s="2" customFormat="1" ht="14.45" customHeight="1" x14ac:dyDescent="0.2">
      <c r="A234" s="35"/>
      <c r="B234" s="36"/>
      <c r="C234" s="194" t="s">
        <v>355</v>
      </c>
      <c r="D234" s="194" t="s">
        <v>129</v>
      </c>
      <c r="E234" s="195" t="s">
        <v>356</v>
      </c>
      <c r="F234" s="196" t="s">
        <v>357</v>
      </c>
      <c r="G234" s="197" t="s">
        <v>178</v>
      </c>
      <c r="H234" s="198">
        <v>10.8</v>
      </c>
      <c r="I234" s="199"/>
      <c r="J234" s="200">
        <f>ROUND(I234*H234,2)</f>
        <v>0</v>
      </c>
      <c r="K234" s="201"/>
      <c r="L234" s="40"/>
      <c r="M234" s="202" t="s">
        <v>19</v>
      </c>
      <c r="N234" s="203" t="s">
        <v>46</v>
      </c>
      <c r="O234" s="65"/>
      <c r="P234" s="204">
        <f>O234*H234</f>
        <v>0</v>
      </c>
      <c r="Q234" s="204">
        <v>0</v>
      </c>
      <c r="R234" s="204">
        <f>Q234*H234</f>
        <v>0</v>
      </c>
      <c r="S234" s="204">
        <v>0</v>
      </c>
      <c r="T234" s="205">
        <f>S234*H234</f>
        <v>0</v>
      </c>
      <c r="U234" s="35"/>
      <c r="V234" s="35"/>
      <c r="W234" s="35"/>
      <c r="X234" s="35"/>
      <c r="Y234" s="35"/>
      <c r="Z234" s="35"/>
      <c r="AA234" s="35"/>
      <c r="AB234" s="35"/>
      <c r="AC234" s="35"/>
      <c r="AD234" s="35"/>
      <c r="AE234" s="35"/>
      <c r="AR234" s="206" t="s">
        <v>327</v>
      </c>
      <c r="AT234" s="206" t="s">
        <v>129</v>
      </c>
      <c r="AU234" s="206" t="s">
        <v>82</v>
      </c>
      <c r="AY234" s="18" t="s">
        <v>127</v>
      </c>
      <c r="BE234" s="207">
        <f>IF(N234="základní",J234,0)</f>
        <v>0</v>
      </c>
      <c r="BF234" s="207">
        <f>IF(N234="snížená",J234,0)</f>
        <v>0</v>
      </c>
      <c r="BG234" s="207">
        <f>IF(N234="zákl. přenesená",J234,0)</f>
        <v>0</v>
      </c>
      <c r="BH234" s="207">
        <f>IF(N234="sníž. přenesená",J234,0)</f>
        <v>0</v>
      </c>
      <c r="BI234" s="207">
        <f>IF(N234="nulová",J234,0)</f>
        <v>0</v>
      </c>
      <c r="BJ234" s="18" t="s">
        <v>82</v>
      </c>
      <c r="BK234" s="207">
        <f>ROUND(I234*H234,2)</f>
        <v>0</v>
      </c>
      <c r="BL234" s="18" t="s">
        <v>327</v>
      </c>
      <c r="BM234" s="206" t="s">
        <v>358</v>
      </c>
    </row>
    <row r="235" spans="1:65" s="2" customFormat="1" ht="29.25" x14ac:dyDescent="0.2">
      <c r="A235" s="35"/>
      <c r="B235" s="36"/>
      <c r="C235" s="37"/>
      <c r="D235" s="208" t="s">
        <v>135</v>
      </c>
      <c r="E235" s="37"/>
      <c r="F235" s="209" t="s">
        <v>359</v>
      </c>
      <c r="G235" s="37"/>
      <c r="H235" s="37"/>
      <c r="I235" s="116"/>
      <c r="J235" s="37"/>
      <c r="K235" s="37"/>
      <c r="L235" s="40"/>
      <c r="M235" s="210"/>
      <c r="N235" s="211"/>
      <c r="O235" s="65"/>
      <c r="P235" s="65"/>
      <c r="Q235" s="65"/>
      <c r="R235" s="65"/>
      <c r="S235" s="65"/>
      <c r="T235" s="66"/>
      <c r="U235" s="35"/>
      <c r="V235" s="35"/>
      <c r="W235" s="35"/>
      <c r="X235" s="35"/>
      <c r="Y235" s="35"/>
      <c r="Z235" s="35"/>
      <c r="AA235" s="35"/>
      <c r="AB235" s="35"/>
      <c r="AC235" s="35"/>
      <c r="AD235" s="35"/>
      <c r="AE235" s="35"/>
      <c r="AT235" s="18" t="s">
        <v>135</v>
      </c>
      <c r="AU235" s="18" t="s">
        <v>82</v>
      </c>
    </row>
    <row r="236" spans="1:65" s="2" customFormat="1" ht="39" x14ac:dyDescent="0.2">
      <c r="A236" s="35"/>
      <c r="B236" s="36"/>
      <c r="C236" s="37"/>
      <c r="D236" s="208" t="s">
        <v>160</v>
      </c>
      <c r="E236" s="37"/>
      <c r="F236" s="233" t="s">
        <v>350</v>
      </c>
      <c r="G236" s="37"/>
      <c r="H236" s="37"/>
      <c r="I236" s="116"/>
      <c r="J236" s="37"/>
      <c r="K236" s="37"/>
      <c r="L236" s="40"/>
      <c r="M236" s="210"/>
      <c r="N236" s="211"/>
      <c r="O236" s="65"/>
      <c r="P236" s="65"/>
      <c r="Q236" s="65"/>
      <c r="R236" s="65"/>
      <c r="S236" s="65"/>
      <c r="T236" s="66"/>
      <c r="U236" s="35"/>
      <c r="V236" s="35"/>
      <c r="W236" s="35"/>
      <c r="X236" s="35"/>
      <c r="Y236" s="35"/>
      <c r="Z236" s="35"/>
      <c r="AA236" s="35"/>
      <c r="AB236" s="35"/>
      <c r="AC236" s="35"/>
      <c r="AD236" s="35"/>
      <c r="AE236" s="35"/>
      <c r="AT236" s="18" t="s">
        <v>160</v>
      </c>
      <c r="AU236" s="18" t="s">
        <v>82</v>
      </c>
    </row>
    <row r="237" spans="1:65" s="13" customFormat="1" ht="11.25" x14ac:dyDescent="0.2">
      <c r="B237" s="212"/>
      <c r="C237" s="213"/>
      <c r="D237" s="208" t="s">
        <v>136</v>
      </c>
      <c r="E237" s="214" t="s">
        <v>19</v>
      </c>
      <c r="F237" s="215" t="s">
        <v>351</v>
      </c>
      <c r="G237" s="213"/>
      <c r="H237" s="214" t="s">
        <v>19</v>
      </c>
      <c r="I237" s="216"/>
      <c r="J237" s="213"/>
      <c r="K237" s="213"/>
      <c r="L237" s="217"/>
      <c r="M237" s="218"/>
      <c r="N237" s="219"/>
      <c r="O237" s="219"/>
      <c r="P237" s="219"/>
      <c r="Q237" s="219"/>
      <c r="R237" s="219"/>
      <c r="S237" s="219"/>
      <c r="T237" s="220"/>
      <c r="AT237" s="221" t="s">
        <v>136</v>
      </c>
      <c r="AU237" s="221" t="s">
        <v>82</v>
      </c>
      <c r="AV237" s="13" t="s">
        <v>82</v>
      </c>
      <c r="AW237" s="13" t="s">
        <v>37</v>
      </c>
      <c r="AX237" s="13" t="s">
        <v>75</v>
      </c>
      <c r="AY237" s="221" t="s">
        <v>127</v>
      </c>
    </row>
    <row r="238" spans="1:65" s="13" customFormat="1" ht="11.25" x14ac:dyDescent="0.2">
      <c r="B238" s="212"/>
      <c r="C238" s="213"/>
      <c r="D238" s="208" t="s">
        <v>136</v>
      </c>
      <c r="E238" s="214" t="s">
        <v>19</v>
      </c>
      <c r="F238" s="215" t="s">
        <v>335</v>
      </c>
      <c r="G238" s="213"/>
      <c r="H238" s="214" t="s">
        <v>19</v>
      </c>
      <c r="I238" s="216"/>
      <c r="J238" s="213"/>
      <c r="K238" s="213"/>
      <c r="L238" s="217"/>
      <c r="M238" s="218"/>
      <c r="N238" s="219"/>
      <c r="O238" s="219"/>
      <c r="P238" s="219"/>
      <c r="Q238" s="219"/>
      <c r="R238" s="219"/>
      <c r="S238" s="219"/>
      <c r="T238" s="220"/>
      <c r="AT238" s="221" t="s">
        <v>136</v>
      </c>
      <c r="AU238" s="221" t="s">
        <v>82</v>
      </c>
      <c r="AV238" s="13" t="s">
        <v>82</v>
      </c>
      <c r="AW238" s="13" t="s">
        <v>37</v>
      </c>
      <c r="AX238" s="13" t="s">
        <v>75</v>
      </c>
      <c r="AY238" s="221" t="s">
        <v>127</v>
      </c>
    </row>
    <row r="239" spans="1:65" s="14" customFormat="1" ht="11.25" x14ac:dyDescent="0.2">
      <c r="B239" s="222"/>
      <c r="C239" s="223"/>
      <c r="D239" s="208" t="s">
        <v>136</v>
      </c>
      <c r="E239" s="224" t="s">
        <v>19</v>
      </c>
      <c r="F239" s="225" t="s">
        <v>336</v>
      </c>
      <c r="G239" s="223"/>
      <c r="H239" s="226">
        <v>10.8</v>
      </c>
      <c r="I239" s="227"/>
      <c r="J239" s="223"/>
      <c r="K239" s="223"/>
      <c r="L239" s="228"/>
      <c r="M239" s="229"/>
      <c r="N239" s="230"/>
      <c r="O239" s="230"/>
      <c r="P239" s="230"/>
      <c r="Q239" s="230"/>
      <c r="R239" s="230"/>
      <c r="S239" s="230"/>
      <c r="T239" s="231"/>
      <c r="AT239" s="232" t="s">
        <v>136</v>
      </c>
      <c r="AU239" s="232" t="s">
        <v>82</v>
      </c>
      <c r="AV239" s="14" t="s">
        <v>84</v>
      </c>
      <c r="AW239" s="14" t="s">
        <v>37</v>
      </c>
      <c r="AX239" s="14" t="s">
        <v>82</v>
      </c>
      <c r="AY239" s="232" t="s">
        <v>127</v>
      </c>
    </row>
    <row r="240" spans="1:65" s="2" customFormat="1" ht="14.45" customHeight="1" x14ac:dyDescent="0.2">
      <c r="A240" s="35"/>
      <c r="B240" s="36"/>
      <c r="C240" s="194" t="s">
        <v>360</v>
      </c>
      <c r="D240" s="194" t="s">
        <v>129</v>
      </c>
      <c r="E240" s="195" t="s">
        <v>361</v>
      </c>
      <c r="F240" s="196" t="s">
        <v>362</v>
      </c>
      <c r="G240" s="197" t="s">
        <v>218</v>
      </c>
      <c r="H240" s="198">
        <v>4</v>
      </c>
      <c r="I240" s="199"/>
      <c r="J240" s="200">
        <f>ROUND(I240*H240,2)</f>
        <v>0</v>
      </c>
      <c r="K240" s="201"/>
      <c r="L240" s="40"/>
      <c r="M240" s="202" t="s">
        <v>19</v>
      </c>
      <c r="N240" s="203" t="s">
        <v>46</v>
      </c>
      <c r="O240" s="65"/>
      <c r="P240" s="204">
        <f>O240*H240</f>
        <v>0</v>
      </c>
      <c r="Q240" s="204">
        <v>0</v>
      </c>
      <c r="R240" s="204">
        <f>Q240*H240</f>
        <v>0</v>
      </c>
      <c r="S240" s="204">
        <v>0</v>
      </c>
      <c r="T240" s="205">
        <f>S240*H240</f>
        <v>0</v>
      </c>
      <c r="U240" s="35"/>
      <c r="V240" s="35"/>
      <c r="W240" s="35"/>
      <c r="X240" s="35"/>
      <c r="Y240" s="35"/>
      <c r="Z240" s="35"/>
      <c r="AA240" s="35"/>
      <c r="AB240" s="35"/>
      <c r="AC240" s="35"/>
      <c r="AD240" s="35"/>
      <c r="AE240" s="35"/>
      <c r="AR240" s="206" t="s">
        <v>327</v>
      </c>
      <c r="AT240" s="206" t="s">
        <v>129</v>
      </c>
      <c r="AU240" s="206" t="s">
        <v>82</v>
      </c>
      <c r="AY240" s="18" t="s">
        <v>127</v>
      </c>
      <c r="BE240" s="207">
        <f>IF(N240="základní",J240,0)</f>
        <v>0</v>
      </c>
      <c r="BF240" s="207">
        <f>IF(N240="snížená",J240,0)</f>
        <v>0</v>
      </c>
      <c r="BG240" s="207">
        <f>IF(N240="zákl. přenesená",J240,0)</f>
        <v>0</v>
      </c>
      <c r="BH240" s="207">
        <f>IF(N240="sníž. přenesená",J240,0)</f>
        <v>0</v>
      </c>
      <c r="BI240" s="207">
        <f>IF(N240="nulová",J240,0)</f>
        <v>0</v>
      </c>
      <c r="BJ240" s="18" t="s">
        <v>82</v>
      </c>
      <c r="BK240" s="207">
        <f>ROUND(I240*H240,2)</f>
        <v>0</v>
      </c>
      <c r="BL240" s="18" t="s">
        <v>327</v>
      </c>
      <c r="BM240" s="206" t="s">
        <v>363</v>
      </c>
    </row>
    <row r="241" spans="1:65" s="2" customFormat="1" ht="29.25" x14ac:dyDescent="0.2">
      <c r="A241" s="35"/>
      <c r="B241" s="36"/>
      <c r="C241" s="37"/>
      <c r="D241" s="208" t="s">
        <v>135</v>
      </c>
      <c r="E241" s="37"/>
      <c r="F241" s="209" t="s">
        <v>364</v>
      </c>
      <c r="G241" s="37"/>
      <c r="H241" s="37"/>
      <c r="I241" s="116"/>
      <c r="J241" s="37"/>
      <c r="K241" s="37"/>
      <c r="L241" s="40"/>
      <c r="M241" s="210"/>
      <c r="N241" s="211"/>
      <c r="O241" s="65"/>
      <c r="P241" s="65"/>
      <c r="Q241" s="65"/>
      <c r="R241" s="65"/>
      <c r="S241" s="65"/>
      <c r="T241" s="66"/>
      <c r="U241" s="35"/>
      <c r="V241" s="35"/>
      <c r="W241" s="35"/>
      <c r="X241" s="35"/>
      <c r="Y241" s="35"/>
      <c r="Z241" s="35"/>
      <c r="AA241" s="35"/>
      <c r="AB241" s="35"/>
      <c r="AC241" s="35"/>
      <c r="AD241" s="35"/>
      <c r="AE241" s="35"/>
      <c r="AT241" s="18" t="s">
        <v>135</v>
      </c>
      <c r="AU241" s="18" t="s">
        <v>82</v>
      </c>
    </row>
    <row r="242" spans="1:65" s="2" customFormat="1" ht="29.25" x14ac:dyDescent="0.2">
      <c r="A242" s="35"/>
      <c r="B242" s="36"/>
      <c r="C242" s="37"/>
      <c r="D242" s="208" t="s">
        <v>160</v>
      </c>
      <c r="E242" s="37"/>
      <c r="F242" s="233" t="s">
        <v>365</v>
      </c>
      <c r="G242" s="37"/>
      <c r="H242" s="37"/>
      <c r="I242" s="116"/>
      <c r="J242" s="37"/>
      <c r="K242" s="37"/>
      <c r="L242" s="40"/>
      <c r="M242" s="210"/>
      <c r="N242" s="211"/>
      <c r="O242" s="65"/>
      <c r="P242" s="65"/>
      <c r="Q242" s="65"/>
      <c r="R242" s="65"/>
      <c r="S242" s="65"/>
      <c r="T242" s="66"/>
      <c r="U242" s="35"/>
      <c r="V242" s="35"/>
      <c r="W242" s="35"/>
      <c r="X242" s="35"/>
      <c r="Y242" s="35"/>
      <c r="Z242" s="35"/>
      <c r="AA242" s="35"/>
      <c r="AB242" s="35"/>
      <c r="AC242" s="35"/>
      <c r="AD242" s="35"/>
      <c r="AE242" s="35"/>
      <c r="AT242" s="18" t="s">
        <v>160</v>
      </c>
      <c r="AU242" s="18" t="s">
        <v>82</v>
      </c>
    </row>
    <row r="243" spans="1:65" s="13" customFormat="1" ht="11.25" x14ac:dyDescent="0.2">
      <c r="B243" s="212"/>
      <c r="C243" s="213"/>
      <c r="D243" s="208" t="s">
        <v>136</v>
      </c>
      <c r="E243" s="214" t="s">
        <v>19</v>
      </c>
      <c r="F243" s="215" t="s">
        <v>366</v>
      </c>
      <c r="G243" s="213"/>
      <c r="H243" s="214" t="s">
        <v>19</v>
      </c>
      <c r="I243" s="216"/>
      <c r="J243" s="213"/>
      <c r="K243" s="213"/>
      <c r="L243" s="217"/>
      <c r="M243" s="218"/>
      <c r="N243" s="219"/>
      <c r="O243" s="219"/>
      <c r="P243" s="219"/>
      <c r="Q243" s="219"/>
      <c r="R243" s="219"/>
      <c r="S243" s="219"/>
      <c r="T243" s="220"/>
      <c r="AT243" s="221" t="s">
        <v>136</v>
      </c>
      <c r="AU243" s="221" t="s">
        <v>82</v>
      </c>
      <c r="AV243" s="13" t="s">
        <v>82</v>
      </c>
      <c r="AW243" s="13" t="s">
        <v>37</v>
      </c>
      <c r="AX243" s="13" t="s">
        <v>75</v>
      </c>
      <c r="AY243" s="221" t="s">
        <v>127</v>
      </c>
    </row>
    <row r="244" spans="1:65" s="13" customFormat="1" ht="11.25" x14ac:dyDescent="0.2">
      <c r="B244" s="212"/>
      <c r="C244" s="213"/>
      <c r="D244" s="208" t="s">
        <v>136</v>
      </c>
      <c r="E244" s="214" t="s">
        <v>19</v>
      </c>
      <c r="F244" s="215" t="s">
        <v>367</v>
      </c>
      <c r="G244" s="213"/>
      <c r="H244" s="214" t="s">
        <v>19</v>
      </c>
      <c r="I244" s="216"/>
      <c r="J244" s="213"/>
      <c r="K244" s="213"/>
      <c r="L244" s="217"/>
      <c r="M244" s="218"/>
      <c r="N244" s="219"/>
      <c r="O244" s="219"/>
      <c r="P244" s="219"/>
      <c r="Q244" s="219"/>
      <c r="R244" s="219"/>
      <c r="S244" s="219"/>
      <c r="T244" s="220"/>
      <c r="AT244" s="221" t="s">
        <v>136</v>
      </c>
      <c r="AU244" s="221" t="s">
        <v>82</v>
      </c>
      <c r="AV244" s="13" t="s">
        <v>82</v>
      </c>
      <c r="AW244" s="13" t="s">
        <v>37</v>
      </c>
      <c r="AX244" s="13" t="s">
        <v>75</v>
      </c>
      <c r="AY244" s="221" t="s">
        <v>127</v>
      </c>
    </row>
    <row r="245" spans="1:65" s="13" customFormat="1" ht="11.25" x14ac:dyDescent="0.2">
      <c r="B245" s="212"/>
      <c r="C245" s="213"/>
      <c r="D245" s="208" t="s">
        <v>136</v>
      </c>
      <c r="E245" s="214" t="s">
        <v>19</v>
      </c>
      <c r="F245" s="215" t="s">
        <v>368</v>
      </c>
      <c r="G245" s="213"/>
      <c r="H245" s="214" t="s">
        <v>19</v>
      </c>
      <c r="I245" s="216"/>
      <c r="J245" s="213"/>
      <c r="K245" s="213"/>
      <c r="L245" s="217"/>
      <c r="M245" s="218"/>
      <c r="N245" s="219"/>
      <c r="O245" s="219"/>
      <c r="P245" s="219"/>
      <c r="Q245" s="219"/>
      <c r="R245" s="219"/>
      <c r="S245" s="219"/>
      <c r="T245" s="220"/>
      <c r="AT245" s="221" t="s">
        <v>136</v>
      </c>
      <c r="AU245" s="221" t="s">
        <v>82</v>
      </c>
      <c r="AV245" s="13" t="s">
        <v>82</v>
      </c>
      <c r="AW245" s="13" t="s">
        <v>37</v>
      </c>
      <c r="AX245" s="13" t="s">
        <v>75</v>
      </c>
      <c r="AY245" s="221" t="s">
        <v>127</v>
      </c>
    </row>
    <row r="246" spans="1:65" s="13" customFormat="1" ht="11.25" x14ac:dyDescent="0.2">
      <c r="B246" s="212"/>
      <c r="C246" s="213"/>
      <c r="D246" s="208" t="s">
        <v>136</v>
      </c>
      <c r="E246" s="214" t="s">
        <v>19</v>
      </c>
      <c r="F246" s="215" t="s">
        <v>369</v>
      </c>
      <c r="G246" s="213"/>
      <c r="H246" s="214" t="s">
        <v>19</v>
      </c>
      <c r="I246" s="216"/>
      <c r="J246" s="213"/>
      <c r="K246" s="213"/>
      <c r="L246" s="217"/>
      <c r="M246" s="218"/>
      <c r="N246" s="219"/>
      <c r="O246" s="219"/>
      <c r="P246" s="219"/>
      <c r="Q246" s="219"/>
      <c r="R246" s="219"/>
      <c r="S246" s="219"/>
      <c r="T246" s="220"/>
      <c r="AT246" s="221" t="s">
        <v>136</v>
      </c>
      <c r="AU246" s="221" t="s">
        <v>82</v>
      </c>
      <c r="AV246" s="13" t="s">
        <v>82</v>
      </c>
      <c r="AW246" s="13" t="s">
        <v>37</v>
      </c>
      <c r="AX246" s="13" t="s">
        <v>75</v>
      </c>
      <c r="AY246" s="221" t="s">
        <v>127</v>
      </c>
    </row>
    <row r="247" spans="1:65" s="13" customFormat="1" ht="11.25" x14ac:dyDescent="0.2">
      <c r="B247" s="212"/>
      <c r="C247" s="213"/>
      <c r="D247" s="208" t="s">
        <v>136</v>
      </c>
      <c r="E247" s="214" t="s">
        <v>19</v>
      </c>
      <c r="F247" s="215" t="s">
        <v>370</v>
      </c>
      <c r="G247" s="213"/>
      <c r="H247" s="214" t="s">
        <v>19</v>
      </c>
      <c r="I247" s="216"/>
      <c r="J247" s="213"/>
      <c r="K247" s="213"/>
      <c r="L247" s="217"/>
      <c r="M247" s="218"/>
      <c r="N247" s="219"/>
      <c r="O247" s="219"/>
      <c r="P247" s="219"/>
      <c r="Q247" s="219"/>
      <c r="R247" s="219"/>
      <c r="S247" s="219"/>
      <c r="T247" s="220"/>
      <c r="AT247" s="221" t="s">
        <v>136</v>
      </c>
      <c r="AU247" s="221" t="s">
        <v>82</v>
      </c>
      <c r="AV247" s="13" t="s">
        <v>82</v>
      </c>
      <c r="AW247" s="13" t="s">
        <v>37</v>
      </c>
      <c r="AX247" s="13" t="s">
        <v>75</v>
      </c>
      <c r="AY247" s="221" t="s">
        <v>127</v>
      </c>
    </row>
    <row r="248" spans="1:65" s="13" customFormat="1" ht="11.25" x14ac:dyDescent="0.2">
      <c r="B248" s="212"/>
      <c r="C248" s="213"/>
      <c r="D248" s="208" t="s">
        <v>136</v>
      </c>
      <c r="E248" s="214" t="s">
        <v>19</v>
      </c>
      <c r="F248" s="215" t="s">
        <v>371</v>
      </c>
      <c r="G248" s="213"/>
      <c r="H248" s="214" t="s">
        <v>19</v>
      </c>
      <c r="I248" s="216"/>
      <c r="J248" s="213"/>
      <c r="K248" s="213"/>
      <c r="L248" s="217"/>
      <c r="M248" s="218"/>
      <c r="N248" s="219"/>
      <c r="O248" s="219"/>
      <c r="P248" s="219"/>
      <c r="Q248" s="219"/>
      <c r="R248" s="219"/>
      <c r="S248" s="219"/>
      <c r="T248" s="220"/>
      <c r="AT248" s="221" t="s">
        <v>136</v>
      </c>
      <c r="AU248" s="221" t="s">
        <v>82</v>
      </c>
      <c r="AV248" s="13" t="s">
        <v>82</v>
      </c>
      <c r="AW248" s="13" t="s">
        <v>37</v>
      </c>
      <c r="AX248" s="13" t="s">
        <v>75</v>
      </c>
      <c r="AY248" s="221" t="s">
        <v>127</v>
      </c>
    </row>
    <row r="249" spans="1:65" s="14" customFormat="1" ht="11.25" x14ac:dyDescent="0.2">
      <c r="B249" s="222"/>
      <c r="C249" s="223"/>
      <c r="D249" s="208" t="s">
        <v>136</v>
      </c>
      <c r="E249" s="224" t="s">
        <v>19</v>
      </c>
      <c r="F249" s="225" t="s">
        <v>372</v>
      </c>
      <c r="G249" s="223"/>
      <c r="H249" s="226">
        <v>4</v>
      </c>
      <c r="I249" s="227"/>
      <c r="J249" s="223"/>
      <c r="K249" s="223"/>
      <c r="L249" s="228"/>
      <c r="M249" s="229"/>
      <c r="N249" s="230"/>
      <c r="O249" s="230"/>
      <c r="P249" s="230"/>
      <c r="Q249" s="230"/>
      <c r="R249" s="230"/>
      <c r="S249" s="230"/>
      <c r="T249" s="231"/>
      <c r="AT249" s="232" t="s">
        <v>136</v>
      </c>
      <c r="AU249" s="232" t="s">
        <v>82</v>
      </c>
      <c r="AV249" s="14" t="s">
        <v>84</v>
      </c>
      <c r="AW249" s="14" t="s">
        <v>37</v>
      </c>
      <c r="AX249" s="14" t="s">
        <v>82</v>
      </c>
      <c r="AY249" s="232" t="s">
        <v>127</v>
      </c>
    </row>
    <row r="250" spans="1:65" s="2" customFormat="1" ht="14.45" customHeight="1" x14ac:dyDescent="0.2">
      <c r="A250" s="35"/>
      <c r="B250" s="36"/>
      <c r="C250" s="194" t="s">
        <v>373</v>
      </c>
      <c r="D250" s="194" t="s">
        <v>129</v>
      </c>
      <c r="E250" s="195" t="s">
        <v>374</v>
      </c>
      <c r="F250" s="196" t="s">
        <v>375</v>
      </c>
      <c r="G250" s="197" t="s">
        <v>178</v>
      </c>
      <c r="H250" s="198">
        <v>104.65</v>
      </c>
      <c r="I250" s="199"/>
      <c r="J250" s="200">
        <f>ROUND(I250*H250,2)</f>
        <v>0</v>
      </c>
      <c r="K250" s="201"/>
      <c r="L250" s="40"/>
      <c r="M250" s="202" t="s">
        <v>19</v>
      </c>
      <c r="N250" s="203" t="s">
        <v>46</v>
      </c>
      <c r="O250" s="65"/>
      <c r="P250" s="204">
        <f>O250*H250</f>
        <v>0</v>
      </c>
      <c r="Q250" s="204">
        <v>0</v>
      </c>
      <c r="R250" s="204">
        <f>Q250*H250</f>
        <v>0</v>
      </c>
      <c r="S250" s="204">
        <v>0</v>
      </c>
      <c r="T250" s="205">
        <f>S250*H250</f>
        <v>0</v>
      </c>
      <c r="U250" s="35"/>
      <c r="V250" s="35"/>
      <c r="W250" s="35"/>
      <c r="X250" s="35"/>
      <c r="Y250" s="35"/>
      <c r="Z250" s="35"/>
      <c r="AA250" s="35"/>
      <c r="AB250" s="35"/>
      <c r="AC250" s="35"/>
      <c r="AD250" s="35"/>
      <c r="AE250" s="35"/>
      <c r="AR250" s="206" t="s">
        <v>327</v>
      </c>
      <c r="AT250" s="206" t="s">
        <v>129</v>
      </c>
      <c r="AU250" s="206" t="s">
        <v>82</v>
      </c>
      <c r="AY250" s="18" t="s">
        <v>127</v>
      </c>
      <c r="BE250" s="207">
        <f>IF(N250="základní",J250,0)</f>
        <v>0</v>
      </c>
      <c r="BF250" s="207">
        <f>IF(N250="snížená",J250,0)</f>
        <v>0</v>
      </c>
      <c r="BG250" s="207">
        <f>IF(N250="zákl. přenesená",J250,0)</f>
        <v>0</v>
      </c>
      <c r="BH250" s="207">
        <f>IF(N250="sníž. přenesená",J250,0)</f>
        <v>0</v>
      </c>
      <c r="BI250" s="207">
        <f>IF(N250="nulová",J250,0)</f>
        <v>0</v>
      </c>
      <c r="BJ250" s="18" t="s">
        <v>82</v>
      </c>
      <c r="BK250" s="207">
        <f>ROUND(I250*H250,2)</f>
        <v>0</v>
      </c>
      <c r="BL250" s="18" t="s">
        <v>327</v>
      </c>
      <c r="BM250" s="206" t="s">
        <v>376</v>
      </c>
    </row>
    <row r="251" spans="1:65" s="2" customFormat="1" ht="29.25" x14ac:dyDescent="0.2">
      <c r="A251" s="35"/>
      <c r="B251" s="36"/>
      <c r="C251" s="37"/>
      <c r="D251" s="208" t="s">
        <v>135</v>
      </c>
      <c r="E251" s="37"/>
      <c r="F251" s="209" t="s">
        <v>377</v>
      </c>
      <c r="G251" s="37"/>
      <c r="H251" s="37"/>
      <c r="I251" s="116"/>
      <c r="J251" s="37"/>
      <c r="K251" s="37"/>
      <c r="L251" s="40"/>
      <c r="M251" s="210"/>
      <c r="N251" s="211"/>
      <c r="O251" s="65"/>
      <c r="P251" s="65"/>
      <c r="Q251" s="65"/>
      <c r="R251" s="65"/>
      <c r="S251" s="65"/>
      <c r="T251" s="66"/>
      <c r="U251" s="35"/>
      <c r="V251" s="35"/>
      <c r="W251" s="35"/>
      <c r="X251" s="35"/>
      <c r="Y251" s="35"/>
      <c r="Z251" s="35"/>
      <c r="AA251" s="35"/>
      <c r="AB251" s="35"/>
      <c r="AC251" s="35"/>
      <c r="AD251" s="35"/>
      <c r="AE251" s="35"/>
      <c r="AT251" s="18" t="s">
        <v>135</v>
      </c>
      <c r="AU251" s="18" t="s">
        <v>82</v>
      </c>
    </row>
    <row r="252" spans="1:65" s="2" customFormat="1" ht="39" x14ac:dyDescent="0.2">
      <c r="A252" s="35"/>
      <c r="B252" s="36"/>
      <c r="C252" s="37"/>
      <c r="D252" s="208" t="s">
        <v>160</v>
      </c>
      <c r="E252" s="37"/>
      <c r="F252" s="233" t="s">
        <v>378</v>
      </c>
      <c r="G252" s="37"/>
      <c r="H252" s="37"/>
      <c r="I252" s="116"/>
      <c r="J252" s="37"/>
      <c r="K252" s="37"/>
      <c r="L252" s="40"/>
      <c r="M252" s="210"/>
      <c r="N252" s="211"/>
      <c r="O252" s="65"/>
      <c r="P252" s="65"/>
      <c r="Q252" s="65"/>
      <c r="R252" s="65"/>
      <c r="S252" s="65"/>
      <c r="T252" s="66"/>
      <c r="U252" s="35"/>
      <c r="V252" s="35"/>
      <c r="W252" s="35"/>
      <c r="X252" s="35"/>
      <c r="Y252" s="35"/>
      <c r="Z252" s="35"/>
      <c r="AA252" s="35"/>
      <c r="AB252" s="35"/>
      <c r="AC252" s="35"/>
      <c r="AD252" s="35"/>
      <c r="AE252" s="35"/>
      <c r="AT252" s="18" t="s">
        <v>160</v>
      </c>
      <c r="AU252" s="18" t="s">
        <v>82</v>
      </c>
    </row>
    <row r="253" spans="1:65" s="13" customFormat="1" ht="11.25" x14ac:dyDescent="0.2">
      <c r="B253" s="212"/>
      <c r="C253" s="213"/>
      <c r="D253" s="208" t="s">
        <v>136</v>
      </c>
      <c r="E253" s="214" t="s">
        <v>19</v>
      </c>
      <c r="F253" s="215" t="s">
        <v>379</v>
      </c>
      <c r="G253" s="213"/>
      <c r="H253" s="214" t="s">
        <v>19</v>
      </c>
      <c r="I253" s="216"/>
      <c r="J253" s="213"/>
      <c r="K253" s="213"/>
      <c r="L253" s="217"/>
      <c r="M253" s="218"/>
      <c r="N253" s="219"/>
      <c r="O253" s="219"/>
      <c r="P253" s="219"/>
      <c r="Q253" s="219"/>
      <c r="R253" s="219"/>
      <c r="S253" s="219"/>
      <c r="T253" s="220"/>
      <c r="AT253" s="221" t="s">
        <v>136</v>
      </c>
      <c r="AU253" s="221" t="s">
        <v>82</v>
      </c>
      <c r="AV253" s="13" t="s">
        <v>82</v>
      </c>
      <c r="AW253" s="13" t="s">
        <v>37</v>
      </c>
      <c r="AX253" s="13" t="s">
        <v>75</v>
      </c>
      <c r="AY253" s="221" t="s">
        <v>127</v>
      </c>
    </row>
    <row r="254" spans="1:65" s="13" customFormat="1" ht="11.25" x14ac:dyDescent="0.2">
      <c r="B254" s="212"/>
      <c r="C254" s="213"/>
      <c r="D254" s="208" t="s">
        <v>136</v>
      </c>
      <c r="E254" s="214" t="s">
        <v>19</v>
      </c>
      <c r="F254" s="215" t="s">
        <v>137</v>
      </c>
      <c r="G254" s="213"/>
      <c r="H254" s="214" t="s">
        <v>19</v>
      </c>
      <c r="I254" s="216"/>
      <c r="J254" s="213"/>
      <c r="K254" s="213"/>
      <c r="L254" s="217"/>
      <c r="M254" s="218"/>
      <c r="N254" s="219"/>
      <c r="O254" s="219"/>
      <c r="P254" s="219"/>
      <c r="Q254" s="219"/>
      <c r="R254" s="219"/>
      <c r="S254" s="219"/>
      <c r="T254" s="220"/>
      <c r="AT254" s="221" t="s">
        <v>136</v>
      </c>
      <c r="AU254" s="221" t="s">
        <v>82</v>
      </c>
      <c r="AV254" s="13" t="s">
        <v>82</v>
      </c>
      <c r="AW254" s="13" t="s">
        <v>37</v>
      </c>
      <c r="AX254" s="13" t="s">
        <v>75</v>
      </c>
      <c r="AY254" s="221" t="s">
        <v>127</v>
      </c>
    </row>
    <row r="255" spans="1:65" s="14" customFormat="1" ht="11.25" x14ac:dyDescent="0.2">
      <c r="B255" s="222"/>
      <c r="C255" s="223"/>
      <c r="D255" s="208" t="s">
        <v>136</v>
      </c>
      <c r="E255" s="224" t="s">
        <v>19</v>
      </c>
      <c r="F255" s="225" t="s">
        <v>380</v>
      </c>
      <c r="G255" s="223"/>
      <c r="H255" s="226">
        <v>104.65</v>
      </c>
      <c r="I255" s="227"/>
      <c r="J255" s="223"/>
      <c r="K255" s="223"/>
      <c r="L255" s="228"/>
      <c r="M255" s="229"/>
      <c r="N255" s="230"/>
      <c r="O255" s="230"/>
      <c r="P255" s="230"/>
      <c r="Q255" s="230"/>
      <c r="R255" s="230"/>
      <c r="S255" s="230"/>
      <c r="T255" s="231"/>
      <c r="AT255" s="232" t="s">
        <v>136</v>
      </c>
      <c r="AU255" s="232" t="s">
        <v>82</v>
      </c>
      <c r="AV255" s="14" t="s">
        <v>84</v>
      </c>
      <c r="AW255" s="14" t="s">
        <v>37</v>
      </c>
      <c r="AX255" s="14" t="s">
        <v>82</v>
      </c>
      <c r="AY255" s="232" t="s">
        <v>127</v>
      </c>
    </row>
    <row r="256" spans="1:65" s="2" customFormat="1" ht="24.2" customHeight="1" x14ac:dyDescent="0.2">
      <c r="A256" s="35"/>
      <c r="B256" s="36"/>
      <c r="C256" s="194" t="s">
        <v>381</v>
      </c>
      <c r="D256" s="194" t="s">
        <v>129</v>
      </c>
      <c r="E256" s="195" t="s">
        <v>382</v>
      </c>
      <c r="F256" s="196" t="s">
        <v>383</v>
      </c>
      <c r="G256" s="197" t="s">
        <v>317</v>
      </c>
      <c r="H256" s="198">
        <v>1</v>
      </c>
      <c r="I256" s="199"/>
      <c r="J256" s="200">
        <f>ROUND(I256*H256,2)</f>
        <v>0</v>
      </c>
      <c r="K256" s="201"/>
      <c r="L256" s="40"/>
      <c r="M256" s="202" t="s">
        <v>19</v>
      </c>
      <c r="N256" s="203" t="s">
        <v>46</v>
      </c>
      <c r="O256" s="65"/>
      <c r="P256" s="204">
        <f>O256*H256</f>
        <v>0</v>
      </c>
      <c r="Q256" s="204">
        <v>0</v>
      </c>
      <c r="R256" s="204">
        <f>Q256*H256</f>
        <v>0</v>
      </c>
      <c r="S256" s="204">
        <v>0</v>
      </c>
      <c r="T256" s="205">
        <f>S256*H256</f>
        <v>0</v>
      </c>
      <c r="U256" s="35"/>
      <c r="V256" s="35"/>
      <c r="W256" s="35"/>
      <c r="X256" s="35"/>
      <c r="Y256" s="35"/>
      <c r="Z256" s="35"/>
      <c r="AA256" s="35"/>
      <c r="AB256" s="35"/>
      <c r="AC256" s="35"/>
      <c r="AD256" s="35"/>
      <c r="AE256" s="35"/>
      <c r="AR256" s="206" t="s">
        <v>327</v>
      </c>
      <c r="AT256" s="206" t="s">
        <v>129</v>
      </c>
      <c r="AU256" s="206" t="s">
        <v>82</v>
      </c>
      <c r="AY256" s="18" t="s">
        <v>127</v>
      </c>
      <c r="BE256" s="207">
        <f>IF(N256="základní",J256,0)</f>
        <v>0</v>
      </c>
      <c r="BF256" s="207">
        <f>IF(N256="snížená",J256,0)</f>
        <v>0</v>
      </c>
      <c r="BG256" s="207">
        <f>IF(N256="zákl. přenesená",J256,0)</f>
        <v>0</v>
      </c>
      <c r="BH256" s="207">
        <f>IF(N256="sníž. přenesená",J256,0)</f>
        <v>0</v>
      </c>
      <c r="BI256" s="207">
        <f>IF(N256="nulová",J256,0)</f>
        <v>0</v>
      </c>
      <c r="BJ256" s="18" t="s">
        <v>82</v>
      </c>
      <c r="BK256" s="207">
        <f>ROUND(I256*H256,2)</f>
        <v>0</v>
      </c>
      <c r="BL256" s="18" t="s">
        <v>327</v>
      </c>
      <c r="BM256" s="206" t="s">
        <v>384</v>
      </c>
    </row>
    <row r="257" spans="1:47" s="2" customFormat="1" ht="11.25" x14ac:dyDescent="0.2">
      <c r="A257" s="35"/>
      <c r="B257" s="36"/>
      <c r="C257" s="37"/>
      <c r="D257" s="208" t="s">
        <v>135</v>
      </c>
      <c r="E257" s="37"/>
      <c r="F257" s="209" t="s">
        <v>383</v>
      </c>
      <c r="G257" s="37"/>
      <c r="H257" s="37"/>
      <c r="I257" s="116"/>
      <c r="J257" s="37"/>
      <c r="K257" s="37"/>
      <c r="L257" s="40"/>
      <c r="M257" s="256"/>
      <c r="N257" s="257"/>
      <c r="O257" s="258"/>
      <c r="P257" s="258"/>
      <c r="Q257" s="258"/>
      <c r="R257" s="258"/>
      <c r="S257" s="258"/>
      <c r="T257" s="259"/>
      <c r="U257" s="35"/>
      <c r="V257" s="35"/>
      <c r="W257" s="35"/>
      <c r="X257" s="35"/>
      <c r="Y257" s="35"/>
      <c r="Z257" s="35"/>
      <c r="AA257" s="35"/>
      <c r="AB257" s="35"/>
      <c r="AC257" s="35"/>
      <c r="AD257" s="35"/>
      <c r="AE257" s="35"/>
      <c r="AT257" s="18" t="s">
        <v>135</v>
      </c>
      <c r="AU257" s="18" t="s">
        <v>82</v>
      </c>
    </row>
    <row r="258" spans="1:47" s="2" customFormat="1" ht="6.95" customHeight="1" x14ac:dyDescent="0.2">
      <c r="A258" s="35"/>
      <c r="B258" s="48"/>
      <c r="C258" s="49"/>
      <c r="D258" s="49"/>
      <c r="E258" s="49"/>
      <c r="F258" s="49"/>
      <c r="G258" s="49"/>
      <c r="H258" s="49"/>
      <c r="I258" s="143"/>
      <c r="J258" s="49"/>
      <c r="K258" s="49"/>
      <c r="L258" s="40"/>
      <c r="M258" s="35"/>
      <c r="O258" s="35"/>
      <c r="P258" s="35"/>
      <c r="Q258" s="35"/>
      <c r="R258" s="35"/>
      <c r="S258" s="35"/>
      <c r="T258" s="35"/>
      <c r="U258" s="35"/>
      <c r="V258" s="35"/>
      <c r="W258" s="35"/>
      <c r="X258" s="35"/>
      <c r="Y258" s="35"/>
      <c r="Z258" s="35"/>
      <c r="AA258" s="35"/>
      <c r="AB258" s="35"/>
      <c r="AC258" s="35"/>
      <c r="AD258" s="35"/>
      <c r="AE258" s="35"/>
    </row>
  </sheetData>
  <sheetProtection algorithmName="SHA-512" hashValue="dxxCS849MzABCaL2VsmyNp8nAX190OtKDgj3+9WoeTQm4VVY8Im60J4diwnkftAyCVrhECJptCUYuSJbEWAEhg==" saltValue="84fTdzOPRgV+eutvkMA0dGT8E6RYXaGI2djbMZxDZQp3BpjJFr0fYM9OM72s50CHfDu8/vg1yb3GFLNz+6PjZQ==" spinCount="100000" sheet="1" objects="1" scenarios="1" formatColumns="0" formatRows="0" autoFilter="0"/>
  <autoFilter ref="C88:K257"/>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1"/>
  <sheetViews>
    <sheetView showGridLines="0" tabSelected="1" workbookViewId="0"/>
  </sheetViews>
  <sheetFormatPr defaultRowHeight="1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9" width="20.1640625" style="10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9"/>
      <c r="L2" s="314"/>
      <c r="M2" s="314"/>
      <c r="N2" s="314"/>
      <c r="O2" s="314"/>
      <c r="P2" s="314"/>
      <c r="Q2" s="314"/>
      <c r="R2" s="314"/>
      <c r="S2" s="314"/>
      <c r="T2" s="314"/>
      <c r="U2" s="314"/>
      <c r="V2" s="314"/>
      <c r="AT2" s="18" t="s">
        <v>91</v>
      </c>
    </row>
    <row r="3" spans="1:46" s="1" customFormat="1" ht="6.95" hidden="1" customHeight="1" x14ac:dyDescent="0.2">
      <c r="B3" s="110"/>
      <c r="C3" s="111"/>
      <c r="D3" s="111"/>
      <c r="E3" s="111"/>
      <c r="F3" s="111"/>
      <c r="G3" s="111"/>
      <c r="H3" s="111"/>
      <c r="I3" s="112"/>
      <c r="J3" s="111"/>
      <c r="K3" s="111"/>
      <c r="L3" s="21"/>
      <c r="AT3" s="18" t="s">
        <v>84</v>
      </c>
    </row>
    <row r="4" spans="1:46" s="1" customFormat="1" ht="24.95" hidden="1" customHeight="1" x14ac:dyDescent="0.2">
      <c r="B4" s="21"/>
      <c r="D4" s="113" t="s">
        <v>100</v>
      </c>
      <c r="I4" s="109"/>
      <c r="L4" s="21"/>
      <c r="M4" s="114" t="s">
        <v>10</v>
      </c>
      <c r="AT4" s="18" t="s">
        <v>4</v>
      </c>
    </row>
    <row r="5" spans="1:46" s="1" customFormat="1" ht="6.95" hidden="1" customHeight="1" x14ac:dyDescent="0.2">
      <c r="B5" s="21"/>
      <c r="I5" s="109"/>
      <c r="L5" s="21"/>
    </row>
    <row r="6" spans="1:46" s="1" customFormat="1" ht="12" hidden="1" customHeight="1" x14ac:dyDescent="0.2">
      <c r="B6" s="21"/>
      <c r="D6" s="115" t="s">
        <v>16</v>
      </c>
      <c r="I6" s="109"/>
      <c r="L6" s="21"/>
    </row>
    <row r="7" spans="1:46" s="1" customFormat="1" ht="16.5" hidden="1" customHeight="1" x14ac:dyDescent="0.2">
      <c r="B7" s="21"/>
      <c r="E7" s="315" t="str">
        <f>'Rekapitulace zakázky'!K6</f>
        <v>Oprava mostu v km 4,258 tratě Rohatec - Sudoměřice nad Moravou</v>
      </c>
      <c r="F7" s="316"/>
      <c r="G7" s="316"/>
      <c r="H7" s="316"/>
      <c r="I7" s="109"/>
      <c r="L7" s="21"/>
    </row>
    <row r="8" spans="1:46" s="1" customFormat="1" ht="12" hidden="1" customHeight="1" x14ac:dyDescent="0.2">
      <c r="B8" s="21"/>
      <c r="D8" s="115" t="s">
        <v>101</v>
      </c>
      <c r="I8" s="109"/>
      <c r="L8" s="21"/>
    </row>
    <row r="9" spans="1:46" s="2" customFormat="1" ht="16.5" hidden="1" customHeight="1" x14ac:dyDescent="0.2">
      <c r="A9" s="35"/>
      <c r="B9" s="40"/>
      <c r="C9" s="35"/>
      <c r="D9" s="35"/>
      <c r="E9" s="315" t="s">
        <v>385</v>
      </c>
      <c r="F9" s="317"/>
      <c r="G9" s="317"/>
      <c r="H9" s="317"/>
      <c r="I9" s="116"/>
      <c r="J9" s="35"/>
      <c r="K9" s="35"/>
      <c r="L9" s="117"/>
      <c r="S9" s="35"/>
      <c r="T9" s="35"/>
      <c r="U9" s="35"/>
      <c r="V9" s="35"/>
      <c r="W9" s="35"/>
      <c r="X9" s="35"/>
      <c r="Y9" s="35"/>
      <c r="Z9" s="35"/>
      <c r="AA9" s="35"/>
      <c r="AB9" s="35"/>
      <c r="AC9" s="35"/>
      <c r="AD9" s="35"/>
      <c r="AE9" s="35"/>
    </row>
    <row r="10" spans="1:46" s="2" customFormat="1" ht="12" hidden="1" customHeight="1" x14ac:dyDescent="0.2">
      <c r="A10" s="35"/>
      <c r="B10" s="40"/>
      <c r="C10" s="35"/>
      <c r="D10" s="115" t="s">
        <v>103</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hidden="1" customHeight="1" x14ac:dyDescent="0.2">
      <c r="A11" s="35"/>
      <c r="B11" s="40"/>
      <c r="C11" s="35"/>
      <c r="D11" s="35"/>
      <c r="E11" s="318" t="s">
        <v>385</v>
      </c>
      <c r="F11" s="317"/>
      <c r="G11" s="317"/>
      <c r="H11" s="317"/>
      <c r="I11" s="116"/>
      <c r="J11" s="35"/>
      <c r="K11" s="35"/>
      <c r="L11" s="117"/>
      <c r="S11" s="35"/>
      <c r="T11" s="35"/>
      <c r="U11" s="35"/>
      <c r="V11" s="35"/>
      <c r="W11" s="35"/>
      <c r="X11" s="35"/>
      <c r="Y11" s="35"/>
      <c r="Z11" s="35"/>
      <c r="AA11" s="35"/>
      <c r="AB11" s="35"/>
      <c r="AC11" s="35"/>
      <c r="AD11" s="35"/>
      <c r="AE11" s="35"/>
    </row>
    <row r="12" spans="1:46" s="2" customFormat="1" ht="11.25" hidden="1" x14ac:dyDescent="0.2">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hidden="1" customHeight="1" x14ac:dyDescent="0.2">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hidden="1" customHeight="1" x14ac:dyDescent="0.2">
      <c r="A14" s="35"/>
      <c r="B14" s="40"/>
      <c r="C14" s="35"/>
      <c r="D14" s="115" t="s">
        <v>21</v>
      </c>
      <c r="E14" s="35"/>
      <c r="F14" s="104" t="s">
        <v>22</v>
      </c>
      <c r="G14" s="35"/>
      <c r="H14" s="35"/>
      <c r="I14" s="118" t="s">
        <v>23</v>
      </c>
      <c r="J14" s="119" t="str">
        <f>'Rekapitulace zakázky'!AN8</f>
        <v>10. 6. 2020</v>
      </c>
      <c r="K14" s="35"/>
      <c r="L14" s="117"/>
      <c r="S14" s="35"/>
      <c r="T14" s="35"/>
      <c r="U14" s="35"/>
      <c r="V14" s="35"/>
      <c r="W14" s="35"/>
      <c r="X14" s="35"/>
      <c r="Y14" s="35"/>
      <c r="Z14" s="35"/>
      <c r="AA14" s="35"/>
      <c r="AB14" s="35"/>
      <c r="AC14" s="35"/>
      <c r="AD14" s="35"/>
      <c r="AE14" s="35"/>
    </row>
    <row r="15" spans="1:46" s="2" customFormat="1" ht="10.9" hidden="1" customHeight="1" x14ac:dyDescent="0.2">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hidden="1" customHeight="1" x14ac:dyDescent="0.2">
      <c r="A16" s="35"/>
      <c r="B16" s="40"/>
      <c r="C16" s="35"/>
      <c r="D16" s="115" t="s">
        <v>25</v>
      </c>
      <c r="E16" s="35"/>
      <c r="F16" s="35"/>
      <c r="G16" s="35"/>
      <c r="H16" s="35"/>
      <c r="I16" s="118" t="s">
        <v>26</v>
      </c>
      <c r="J16" s="104" t="s">
        <v>27</v>
      </c>
      <c r="K16" s="35"/>
      <c r="L16" s="117"/>
      <c r="S16" s="35"/>
      <c r="T16" s="35"/>
      <c r="U16" s="35"/>
      <c r="V16" s="35"/>
      <c r="W16" s="35"/>
      <c r="X16" s="35"/>
      <c r="Y16" s="35"/>
      <c r="Z16" s="35"/>
      <c r="AA16" s="35"/>
      <c r="AB16" s="35"/>
      <c r="AC16" s="35"/>
      <c r="AD16" s="35"/>
      <c r="AE16" s="35"/>
    </row>
    <row r="17" spans="1:31" s="2" customFormat="1" ht="18" hidden="1" customHeight="1" x14ac:dyDescent="0.2">
      <c r="A17" s="35"/>
      <c r="B17" s="40"/>
      <c r="C17" s="35"/>
      <c r="D17" s="35"/>
      <c r="E17" s="104" t="s">
        <v>28</v>
      </c>
      <c r="F17" s="35"/>
      <c r="G17" s="35"/>
      <c r="H17" s="35"/>
      <c r="I17" s="118" t="s">
        <v>29</v>
      </c>
      <c r="J17" s="104" t="s">
        <v>30</v>
      </c>
      <c r="K17" s="35"/>
      <c r="L17" s="117"/>
      <c r="S17" s="35"/>
      <c r="T17" s="35"/>
      <c r="U17" s="35"/>
      <c r="V17" s="35"/>
      <c r="W17" s="35"/>
      <c r="X17" s="35"/>
      <c r="Y17" s="35"/>
      <c r="Z17" s="35"/>
      <c r="AA17" s="35"/>
      <c r="AB17" s="35"/>
      <c r="AC17" s="35"/>
      <c r="AD17" s="35"/>
      <c r="AE17" s="35"/>
    </row>
    <row r="18" spans="1:31" s="2" customFormat="1" ht="6.95" hidden="1" customHeight="1" x14ac:dyDescent="0.2">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hidden="1" customHeight="1" x14ac:dyDescent="0.2">
      <c r="A19" s="35"/>
      <c r="B19" s="40"/>
      <c r="C19" s="35"/>
      <c r="D19" s="115" t="s">
        <v>31</v>
      </c>
      <c r="E19" s="35"/>
      <c r="F19" s="35"/>
      <c r="G19" s="35"/>
      <c r="H19" s="35"/>
      <c r="I19" s="118" t="s">
        <v>26</v>
      </c>
      <c r="J19" s="31" t="str">
        <f>'Rekapitulace zakázky'!AN13</f>
        <v>Vyplň údaj</v>
      </c>
      <c r="K19" s="35"/>
      <c r="L19" s="117"/>
      <c r="S19" s="35"/>
      <c r="T19" s="35"/>
      <c r="U19" s="35"/>
      <c r="V19" s="35"/>
      <c r="W19" s="35"/>
      <c r="X19" s="35"/>
      <c r="Y19" s="35"/>
      <c r="Z19" s="35"/>
      <c r="AA19" s="35"/>
      <c r="AB19" s="35"/>
      <c r="AC19" s="35"/>
      <c r="AD19" s="35"/>
      <c r="AE19" s="35"/>
    </row>
    <row r="20" spans="1:31" s="2" customFormat="1" ht="18" hidden="1" customHeight="1" x14ac:dyDescent="0.2">
      <c r="A20" s="35"/>
      <c r="B20" s="40"/>
      <c r="C20" s="35"/>
      <c r="D20" s="35"/>
      <c r="E20" s="319" t="str">
        <f>'Rekapitulace zakázky'!E14</f>
        <v>Vyplň údaj</v>
      </c>
      <c r="F20" s="320"/>
      <c r="G20" s="320"/>
      <c r="H20" s="320"/>
      <c r="I20" s="118" t="s">
        <v>29</v>
      </c>
      <c r="J20" s="31" t="str">
        <f>'Rekapitulace zakázky'!AN14</f>
        <v>Vyplň údaj</v>
      </c>
      <c r="K20" s="35"/>
      <c r="L20" s="117"/>
      <c r="S20" s="35"/>
      <c r="T20" s="35"/>
      <c r="U20" s="35"/>
      <c r="V20" s="35"/>
      <c r="W20" s="35"/>
      <c r="X20" s="35"/>
      <c r="Y20" s="35"/>
      <c r="Z20" s="35"/>
      <c r="AA20" s="35"/>
      <c r="AB20" s="35"/>
      <c r="AC20" s="35"/>
      <c r="AD20" s="35"/>
      <c r="AE20" s="35"/>
    </row>
    <row r="21" spans="1:31" s="2" customFormat="1" ht="6.95" hidden="1" customHeight="1" x14ac:dyDescent="0.2">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hidden="1" customHeight="1" x14ac:dyDescent="0.2">
      <c r="A22" s="35"/>
      <c r="B22" s="40"/>
      <c r="C22" s="35"/>
      <c r="D22" s="115" t="s">
        <v>33</v>
      </c>
      <c r="E22" s="35"/>
      <c r="F22" s="35"/>
      <c r="G22" s="35"/>
      <c r="H22" s="35"/>
      <c r="I22" s="118" t="s">
        <v>26</v>
      </c>
      <c r="J22" s="104" t="s">
        <v>34</v>
      </c>
      <c r="K22" s="35"/>
      <c r="L22" s="117"/>
      <c r="S22" s="35"/>
      <c r="T22" s="35"/>
      <c r="U22" s="35"/>
      <c r="V22" s="35"/>
      <c r="W22" s="35"/>
      <c r="X22" s="35"/>
      <c r="Y22" s="35"/>
      <c r="Z22" s="35"/>
      <c r="AA22" s="35"/>
      <c r="AB22" s="35"/>
      <c r="AC22" s="35"/>
      <c r="AD22" s="35"/>
      <c r="AE22" s="35"/>
    </row>
    <row r="23" spans="1:31" s="2" customFormat="1" ht="18" hidden="1" customHeight="1" x14ac:dyDescent="0.2">
      <c r="A23" s="35"/>
      <c r="B23" s="40"/>
      <c r="C23" s="35"/>
      <c r="D23" s="35"/>
      <c r="E23" s="104" t="s">
        <v>35</v>
      </c>
      <c r="F23" s="35"/>
      <c r="G23" s="35"/>
      <c r="H23" s="35"/>
      <c r="I23" s="118" t="s">
        <v>29</v>
      </c>
      <c r="J23" s="104" t="s">
        <v>36</v>
      </c>
      <c r="K23" s="35"/>
      <c r="L23" s="117"/>
      <c r="S23" s="35"/>
      <c r="T23" s="35"/>
      <c r="U23" s="35"/>
      <c r="V23" s="35"/>
      <c r="W23" s="35"/>
      <c r="X23" s="35"/>
      <c r="Y23" s="35"/>
      <c r="Z23" s="35"/>
      <c r="AA23" s="35"/>
      <c r="AB23" s="35"/>
      <c r="AC23" s="35"/>
      <c r="AD23" s="35"/>
      <c r="AE23" s="35"/>
    </row>
    <row r="24" spans="1:31" s="2" customFormat="1" ht="6.95" hidden="1" customHeight="1" x14ac:dyDescent="0.2">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hidden="1" customHeight="1" x14ac:dyDescent="0.2">
      <c r="A25" s="35"/>
      <c r="B25" s="40"/>
      <c r="C25" s="35"/>
      <c r="D25" s="115" t="s">
        <v>38</v>
      </c>
      <c r="E25" s="35"/>
      <c r="F25" s="35"/>
      <c r="G25" s="35"/>
      <c r="H25" s="35"/>
      <c r="I25" s="118" t="s">
        <v>26</v>
      </c>
      <c r="J25" s="104" t="s">
        <v>34</v>
      </c>
      <c r="K25" s="35"/>
      <c r="L25" s="117"/>
      <c r="S25" s="35"/>
      <c r="T25" s="35"/>
      <c r="U25" s="35"/>
      <c r="V25" s="35"/>
      <c r="W25" s="35"/>
      <c r="X25" s="35"/>
      <c r="Y25" s="35"/>
      <c r="Z25" s="35"/>
      <c r="AA25" s="35"/>
      <c r="AB25" s="35"/>
      <c r="AC25" s="35"/>
      <c r="AD25" s="35"/>
      <c r="AE25" s="35"/>
    </row>
    <row r="26" spans="1:31" s="2" customFormat="1" ht="18" hidden="1" customHeight="1" x14ac:dyDescent="0.2">
      <c r="A26" s="35"/>
      <c r="B26" s="40"/>
      <c r="C26" s="35"/>
      <c r="D26" s="35"/>
      <c r="E26" s="104" t="s">
        <v>35</v>
      </c>
      <c r="F26" s="35"/>
      <c r="G26" s="35"/>
      <c r="H26" s="35"/>
      <c r="I26" s="118" t="s">
        <v>29</v>
      </c>
      <c r="J26" s="104" t="s">
        <v>36</v>
      </c>
      <c r="K26" s="35"/>
      <c r="L26" s="117"/>
      <c r="S26" s="35"/>
      <c r="T26" s="35"/>
      <c r="U26" s="35"/>
      <c r="V26" s="35"/>
      <c r="W26" s="35"/>
      <c r="X26" s="35"/>
      <c r="Y26" s="35"/>
      <c r="Z26" s="35"/>
      <c r="AA26" s="35"/>
      <c r="AB26" s="35"/>
      <c r="AC26" s="35"/>
      <c r="AD26" s="35"/>
      <c r="AE26" s="35"/>
    </row>
    <row r="27" spans="1:31" s="2" customFormat="1" ht="6.95" hidden="1" customHeight="1" x14ac:dyDescent="0.2">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hidden="1" customHeight="1" x14ac:dyDescent="0.2">
      <c r="A28" s="35"/>
      <c r="B28" s="40"/>
      <c r="C28" s="35"/>
      <c r="D28" s="115" t="s">
        <v>39</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59.25" hidden="1" customHeight="1" x14ac:dyDescent="0.2">
      <c r="A29" s="120"/>
      <c r="B29" s="121"/>
      <c r="C29" s="120"/>
      <c r="D29" s="120"/>
      <c r="E29" s="321" t="s">
        <v>40</v>
      </c>
      <c r="F29" s="321"/>
      <c r="G29" s="321"/>
      <c r="H29" s="321"/>
      <c r="I29" s="122"/>
      <c r="J29" s="120"/>
      <c r="K29" s="120"/>
      <c r="L29" s="123"/>
      <c r="S29" s="120"/>
      <c r="T29" s="120"/>
      <c r="U29" s="120"/>
      <c r="V29" s="120"/>
      <c r="W29" s="120"/>
      <c r="X29" s="120"/>
      <c r="Y29" s="120"/>
      <c r="Z29" s="120"/>
      <c r="AA29" s="120"/>
      <c r="AB29" s="120"/>
      <c r="AC29" s="120"/>
      <c r="AD29" s="120"/>
      <c r="AE29" s="120"/>
    </row>
    <row r="30" spans="1:31" s="2" customFormat="1" ht="6.95" hidden="1" customHeight="1" x14ac:dyDescent="0.2">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hidden="1" customHeight="1" x14ac:dyDescent="0.2">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hidden="1" customHeight="1" x14ac:dyDescent="0.2">
      <c r="A32" s="35"/>
      <c r="B32" s="40"/>
      <c r="C32" s="35"/>
      <c r="D32" s="126" t="s">
        <v>41</v>
      </c>
      <c r="E32" s="35"/>
      <c r="F32" s="35"/>
      <c r="G32" s="35"/>
      <c r="H32" s="35"/>
      <c r="I32" s="116"/>
      <c r="J32" s="127">
        <f>ROUND(J86, 2)</f>
        <v>0</v>
      </c>
      <c r="K32" s="35"/>
      <c r="L32" s="117"/>
      <c r="S32" s="35"/>
      <c r="T32" s="35"/>
      <c r="U32" s="35"/>
      <c r="V32" s="35"/>
      <c r="W32" s="35"/>
      <c r="X32" s="35"/>
      <c r="Y32" s="35"/>
      <c r="Z32" s="35"/>
      <c r="AA32" s="35"/>
      <c r="AB32" s="35"/>
      <c r="AC32" s="35"/>
      <c r="AD32" s="35"/>
      <c r="AE32" s="35"/>
    </row>
    <row r="33" spans="1:31" s="2" customFormat="1" ht="6.95" hidden="1" customHeight="1" x14ac:dyDescent="0.2">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hidden="1" customHeight="1" x14ac:dyDescent="0.2">
      <c r="A34" s="35"/>
      <c r="B34" s="40"/>
      <c r="C34" s="35"/>
      <c r="D34" s="35"/>
      <c r="E34" s="35"/>
      <c r="F34" s="128" t="s">
        <v>43</v>
      </c>
      <c r="G34" s="35"/>
      <c r="H34" s="35"/>
      <c r="I34" s="129" t="s">
        <v>42</v>
      </c>
      <c r="J34" s="128" t="s">
        <v>44</v>
      </c>
      <c r="K34" s="35"/>
      <c r="L34" s="117"/>
      <c r="S34" s="35"/>
      <c r="T34" s="35"/>
      <c r="U34" s="35"/>
      <c r="V34" s="35"/>
      <c r="W34" s="35"/>
      <c r="X34" s="35"/>
      <c r="Y34" s="35"/>
      <c r="Z34" s="35"/>
      <c r="AA34" s="35"/>
      <c r="AB34" s="35"/>
      <c r="AC34" s="35"/>
      <c r="AD34" s="35"/>
      <c r="AE34" s="35"/>
    </row>
    <row r="35" spans="1:31" s="2" customFormat="1" ht="14.45" hidden="1" customHeight="1" x14ac:dyDescent="0.2">
      <c r="A35" s="35"/>
      <c r="B35" s="40"/>
      <c r="C35" s="35"/>
      <c r="D35" s="130" t="s">
        <v>45</v>
      </c>
      <c r="E35" s="115" t="s">
        <v>46</v>
      </c>
      <c r="F35" s="131">
        <f>ROUND((SUM(BE86:BE90)),  2)</f>
        <v>0</v>
      </c>
      <c r="G35" s="35"/>
      <c r="H35" s="35"/>
      <c r="I35" s="132">
        <v>0.21</v>
      </c>
      <c r="J35" s="131">
        <f>ROUND(((SUM(BE86:BE90))*I35),  2)</f>
        <v>0</v>
      </c>
      <c r="K35" s="35"/>
      <c r="L35" s="117"/>
      <c r="S35" s="35"/>
      <c r="T35" s="35"/>
      <c r="U35" s="35"/>
      <c r="V35" s="35"/>
      <c r="W35" s="35"/>
      <c r="X35" s="35"/>
      <c r="Y35" s="35"/>
      <c r="Z35" s="35"/>
      <c r="AA35" s="35"/>
      <c r="AB35" s="35"/>
      <c r="AC35" s="35"/>
      <c r="AD35" s="35"/>
      <c r="AE35" s="35"/>
    </row>
    <row r="36" spans="1:31" s="2" customFormat="1" ht="14.45" hidden="1" customHeight="1" x14ac:dyDescent="0.2">
      <c r="A36" s="35"/>
      <c r="B36" s="40"/>
      <c r="C36" s="35"/>
      <c r="D36" s="35"/>
      <c r="E36" s="115" t="s">
        <v>47</v>
      </c>
      <c r="F36" s="131">
        <f>ROUND((SUM(BF86:BF90)),  2)</f>
        <v>0</v>
      </c>
      <c r="G36" s="35"/>
      <c r="H36" s="35"/>
      <c r="I36" s="132">
        <v>0.15</v>
      </c>
      <c r="J36" s="131">
        <f>ROUND(((SUM(BF86:BF90))*I36),  2)</f>
        <v>0</v>
      </c>
      <c r="K36" s="35"/>
      <c r="L36" s="117"/>
      <c r="S36" s="35"/>
      <c r="T36" s="35"/>
      <c r="U36" s="35"/>
      <c r="V36" s="35"/>
      <c r="W36" s="35"/>
      <c r="X36" s="35"/>
      <c r="Y36" s="35"/>
      <c r="Z36" s="35"/>
      <c r="AA36" s="35"/>
      <c r="AB36" s="35"/>
      <c r="AC36" s="35"/>
      <c r="AD36" s="35"/>
      <c r="AE36" s="35"/>
    </row>
    <row r="37" spans="1:31" s="2" customFormat="1" ht="14.45" hidden="1" customHeight="1" x14ac:dyDescent="0.2">
      <c r="A37" s="35"/>
      <c r="B37" s="40"/>
      <c r="C37" s="35"/>
      <c r="D37" s="35"/>
      <c r="E37" s="115" t="s">
        <v>48</v>
      </c>
      <c r="F37" s="131">
        <f>ROUND((SUM(BG86:BG90)),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x14ac:dyDescent="0.2">
      <c r="A38" s="35"/>
      <c r="B38" s="40"/>
      <c r="C38" s="35"/>
      <c r="D38" s="35"/>
      <c r="E38" s="115" t="s">
        <v>49</v>
      </c>
      <c r="F38" s="131">
        <f>ROUND((SUM(BH86:BH90)),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x14ac:dyDescent="0.2">
      <c r="A39" s="35"/>
      <c r="B39" s="40"/>
      <c r="C39" s="35"/>
      <c r="D39" s="35"/>
      <c r="E39" s="115" t="s">
        <v>50</v>
      </c>
      <c r="F39" s="131">
        <f>ROUND((SUM(BI86:BI90)),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hidden="1" customHeight="1" x14ac:dyDescent="0.2">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hidden="1" customHeight="1" x14ac:dyDescent="0.2">
      <c r="A41" s="35"/>
      <c r="B41" s="40"/>
      <c r="C41" s="133"/>
      <c r="D41" s="134" t="s">
        <v>51</v>
      </c>
      <c r="E41" s="135"/>
      <c r="F41" s="135"/>
      <c r="G41" s="136" t="s">
        <v>52</v>
      </c>
      <c r="H41" s="137" t="s">
        <v>53</v>
      </c>
      <c r="I41" s="138"/>
      <c r="J41" s="139">
        <f>SUM(J32:J39)</f>
        <v>0</v>
      </c>
      <c r="K41" s="140"/>
      <c r="L41" s="117"/>
      <c r="S41" s="35"/>
      <c r="T41" s="35"/>
      <c r="U41" s="35"/>
      <c r="V41" s="35"/>
      <c r="W41" s="35"/>
      <c r="X41" s="35"/>
      <c r="Y41" s="35"/>
      <c r="Z41" s="35"/>
      <c r="AA41" s="35"/>
      <c r="AB41" s="35"/>
      <c r="AC41" s="35"/>
      <c r="AD41" s="35"/>
      <c r="AE41" s="35"/>
    </row>
    <row r="42" spans="1:31" s="2" customFormat="1" ht="14.45" hidden="1" customHeight="1" x14ac:dyDescent="0.2">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3" spans="1:31" ht="11.25" hidden="1" x14ac:dyDescent="0.2"/>
    <row r="44" spans="1:31" ht="11.25" hidden="1" x14ac:dyDescent="0.2"/>
    <row r="45" spans="1:31" ht="11.25" hidden="1" x14ac:dyDescent="0.2"/>
    <row r="46" spans="1:31" s="2" customFormat="1" ht="6.95" hidden="1" customHeight="1" x14ac:dyDescent="0.2">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hidden="1" customHeight="1" x14ac:dyDescent="0.2">
      <c r="A47" s="35"/>
      <c r="B47" s="36"/>
      <c r="C47" s="24" t="s">
        <v>104</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hidden="1" customHeight="1" x14ac:dyDescent="0.2">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hidden="1" customHeight="1" x14ac:dyDescent="0.2">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hidden="1" customHeight="1" x14ac:dyDescent="0.2">
      <c r="A50" s="35"/>
      <c r="B50" s="36"/>
      <c r="C50" s="37"/>
      <c r="D50" s="37"/>
      <c r="E50" s="322" t="str">
        <f>E7</f>
        <v>Oprava mostu v km 4,258 tratě Rohatec - Sudoměřice nad Moravou</v>
      </c>
      <c r="F50" s="323"/>
      <c r="G50" s="323"/>
      <c r="H50" s="323"/>
      <c r="I50" s="116"/>
      <c r="J50" s="37"/>
      <c r="K50" s="37"/>
      <c r="L50" s="117"/>
      <c r="S50" s="35"/>
      <c r="T50" s="35"/>
      <c r="U50" s="35"/>
      <c r="V50" s="35"/>
      <c r="W50" s="35"/>
      <c r="X50" s="35"/>
      <c r="Y50" s="35"/>
      <c r="Z50" s="35"/>
      <c r="AA50" s="35"/>
      <c r="AB50" s="35"/>
      <c r="AC50" s="35"/>
      <c r="AD50" s="35"/>
      <c r="AE50" s="35"/>
    </row>
    <row r="51" spans="1:47" s="1" customFormat="1" ht="12" hidden="1" customHeight="1" x14ac:dyDescent="0.2">
      <c r="B51" s="22"/>
      <c r="C51" s="30" t="s">
        <v>101</v>
      </c>
      <c r="D51" s="23"/>
      <c r="E51" s="23"/>
      <c r="F51" s="23"/>
      <c r="G51" s="23"/>
      <c r="H51" s="23"/>
      <c r="I51" s="109"/>
      <c r="J51" s="23"/>
      <c r="K51" s="23"/>
      <c r="L51" s="21"/>
    </row>
    <row r="52" spans="1:47" s="2" customFormat="1" ht="16.5" hidden="1" customHeight="1" x14ac:dyDescent="0.2">
      <c r="A52" s="35"/>
      <c r="B52" s="36"/>
      <c r="C52" s="37"/>
      <c r="D52" s="37"/>
      <c r="E52" s="322" t="s">
        <v>385</v>
      </c>
      <c r="F52" s="324"/>
      <c r="G52" s="324"/>
      <c r="H52" s="324"/>
      <c r="I52" s="116"/>
      <c r="J52" s="37"/>
      <c r="K52" s="37"/>
      <c r="L52" s="117"/>
      <c r="S52" s="35"/>
      <c r="T52" s="35"/>
      <c r="U52" s="35"/>
      <c r="V52" s="35"/>
      <c r="W52" s="35"/>
      <c r="X52" s="35"/>
      <c r="Y52" s="35"/>
      <c r="Z52" s="35"/>
      <c r="AA52" s="35"/>
      <c r="AB52" s="35"/>
      <c r="AC52" s="35"/>
      <c r="AD52" s="35"/>
      <c r="AE52" s="35"/>
    </row>
    <row r="53" spans="1:47" s="2" customFormat="1" ht="12" hidden="1" customHeight="1" x14ac:dyDescent="0.2">
      <c r="A53" s="35"/>
      <c r="B53" s="36"/>
      <c r="C53" s="30" t="s">
        <v>103</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hidden="1" customHeight="1" x14ac:dyDescent="0.2">
      <c r="A54" s="35"/>
      <c r="B54" s="36"/>
      <c r="C54" s="37"/>
      <c r="D54" s="37"/>
      <c r="E54" s="271" t="str">
        <f>E11</f>
        <v>VON - Vedlejší a ostatní náklady</v>
      </c>
      <c r="F54" s="324"/>
      <c r="G54" s="324"/>
      <c r="H54" s="324"/>
      <c r="I54" s="116"/>
      <c r="J54" s="37"/>
      <c r="K54" s="37"/>
      <c r="L54" s="117"/>
      <c r="S54" s="35"/>
      <c r="T54" s="35"/>
      <c r="U54" s="35"/>
      <c r="V54" s="35"/>
      <c r="W54" s="35"/>
      <c r="X54" s="35"/>
      <c r="Y54" s="35"/>
      <c r="Z54" s="35"/>
      <c r="AA54" s="35"/>
      <c r="AB54" s="35"/>
      <c r="AC54" s="35"/>
      <c r="AD54" s="35"/>
      <c r="AE54" s="35"/>
    </row>
    <row r="55" spans="1:47" s="2" customFormat="1" ht="6.95" hidden="1" customHeight="1" x14ac:dyDescent="0.2">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hidden="1" customHeight="1" x14ac:dyDescent="0.2">
      <c r="A56" s="35"/>
      <c r="B56" s="36"/>
      <c r="C56" s="30" t="s">
        <v>21</v>
      </c>
      <c r="D56" s="37"/>
      <c r="E56" s="37"/>
      <c r="F56" s="28" t="str">
        <f>F14</f>
        <v>Sudoměřice</v>
      </c>
      <c r="G56" s="37"/>
      <c r="H56" s="37"/>
      <c r="I56" s="118" t="s">
        <v>23</v>
      </c>
      <c r="J56" s="60" t="str">
        <f>IF(J14="","",J14)</f>
        <v>10. 6. 2020</v>
      </c>
      <c r="K56" s="37"/>
      <c r="L56" s="117"/>
      <c r="S56" s="35"/>
      <c r="T56" s="35"/>
      <c r="U56" s="35"/>
      <c r="V56" s="35"/>
      <c r="W56" s="35"/>
      <c r="X56" s="35"/>
      <c r="Y56" s="35"/>
      <c r="Z56" s="35"/>
      <c r="AA56" s="35"/>
      <c r="AB56" s="35"/>
      <c r="AC56" s="35"/>
      <c r="AD56" s="35"/>
      <c r="AE56" s="35"/>
    </row>
    <row r="57" spans="1:47" s="2" customFormat="1" ht="6.95" hidden="1" customHeight="1" x14ac:dyDescent="0.2">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hidden="1" customHeight="1" x14ac:dyDescent="0.2">
      <c r="A58" s="35"/>
      <c r="B58" s="36"/>
      <c r="C58" s="30" t="s">
        <v>25</v>
      </c>
      <c r="D58" s="37"/>
      <c r="E58" s="37"/>
      <c r="F58" s="28" t="str">
        <f>E17</f>
        <v>Správa železnic, s. o.</v>
      </c>
      <c r="G58" s="37"/>
      <c r="H58" s="37"/>
      <c r="I58" s="118" t="s">
        <v>33</v>
      </c>
      <c r="J58" s="33" t="str">
        <f>E23</f>
        <v>F-PROJEKT-DOPRAVNÍ STAVBY s. r. o.</v>
      </c>
      <c r="K58" s="37"/>
      <c r="L58" s="117"/>
      <c r="S58" s="35"/>
      <c r="T58" s="35"/>
      <c r="U58" s="35"/>
      <c r="V58" s="35"/>
      <c r="W58" s="35"/>
      <c r="X58" s="35"/>
      <c r="Y58" s="35"/>
      <c r="Z58" s="35"/>
      <c r="AA58" s="35"/>
      <c r="AB58" s="35"/>
      <c r="AC58" s="35"/>
      <c r="AD58" s="35"/>
      <c r="AE58" s="35"/>
    </row>
    <row r="59" spans="1:47" s="2" customFormat="1" ht="40.15" hidden="1" customHeight="1" x14ac:dyDescent="0.2">
      <c r="A59" s="35"/>
      <c r="B59" s="36"/>
      <c r="C59" s="30" t="s">
        <v>31</v>
      </c>
      <c r="D59" s="37"/>
      <c r="E59" s="37"/>
      <c r="F59" s="28" t="str">
        <f>IF(E20="","",E20)</f>
        <v>Vyplň údaj</v>
      </c>
      <c r="G59" s="37"/>
      <c r="H59" s="37"/>
      <c r="I59" s="118" t="s">
        <v>38</v>
      </c>
      <c r="J59" s="33" t="str">
        <f>E26</f>
        <v>F-PROJEKT-DOPRAVNÍ STAVBY s. r. o.</v>
      </c>
      <c r="K59" s="37"/>
      <c r="L59" s="117"/>
      <c r="S59" s="35"/>
      <c r="T59" s="35"/>
      <c r="U59" s="35"/>
      <c r="V59" s="35"/>
      <c r="W59" s="35"/>
      <c r="X59" s="35"/>
      <c r="Y59" s="35"/>
      <c r="Z59" s="35"/>
      <c r="AA59" s="35"/>
      <c r="AB59" s="35"/>
      <c r="AC59" s="35"/>
      <c r="AD59" s="35"/>
      <c r="AE59" s="35"/>
    </row>
    <row r="60" spans="1:47" s="2" customFormat="1" ht="10.35" hidden="1" customHeight="1" x14ac:dyDescent="0.2">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hidden="1" customHeight="1" x14ac:dyDescent="0.2">
      <c r="A61" s="35"/>
      <c r="B61" s="36"/>
      <c r="C61" s="147" t="s">
        <v>105</v>
      </c>
      <c r="D61" s="148"/>
      <c r="E61" s="148"/>
      <c r="F61" s="148"/>
      <c r="G61" s="148"/>
      <c r="H61" s="148"/>
      <c r="I61" s="149"/>
      <c r="J61" s="150" t="s">
        <v>106</v>
      </c>
      <c r="K61" s="148"/>
      <c r="L61" s="117"/>
      <c r="S61" s="35"/>
      <c r="T61" s="35"/>
      <c r="U61" s="35"/>
      <c r="V61" s="35"/>
      <c r="W61" s="35"/>
      <c r="X61" s="35"/>
      <c r="Y61" s="35"/>
      <c r="Z61" s="35"/>
      <c r="AA61" s="35"/>
      <c r="AB61" s="35"/>
      <c r="AC61" s="35"/>
      <c r="AD61" s="35"/>
      <c r="AE61" s="35"/>
    </row>
    <row r="62" spans="1:47" s="2" customFormat="1" ht="10.35" hidden="1" customHeight="1" x14ac:dyDescent="0.2">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hidden="1" customHeight="1" x14ac:dyDescent="0.2">
      <c r="A63" s="35"/>
      <c r="B63" s="36"/>
      <c r="C63" s="151" t="s">
        <v>73</v>
      </c>
      <c r="D63" s="37"/>
      <c r="E63" s="37"/>
      <c r="F63" s="37"/>
      <c r="G63" s="37"/>
      <c r="H63" s="37"/>
      <c r="I63" s="116"/>
      <c r="J63" s="78">
        <f>J86</f>
        <v>0</v>
      </c>
      <c r="K63" s="37"/>
      <c r="L63" s="117"/>
      <c r="S63" s="35"/>
      <c r="T63" s="35"/>
      <c r="U63" s="35"/>
      <c r="V63" s="35"/>
      <c r="W63" s="35"/>
      <c r="X63" s="35"/>
      <c r="Y63" s="35"/>
      <c r="Z63" s="35"/>
      <c r="AA63" s="35"/>
      <c r="AB63" s="35"/>
      <c r="AC63" s="35"/>
      <c r="AD63" s="35"/>
      <c r="AE63" s="35"/>
      <c r="AU63" s="18" t="s">
        <v>107</v>
      </c>
    </row>
    <row r="64" spans="1:47" s="9" customFormat="1" ht="24.95" hidden="1" customHeight="1" x14ac:dyDescent="0.2">
      <c r="B64" s="152"/>
      <c r="C64" s="153"/>
      <c r="D64" s="154" t="s">
        <v>386</v>
      </c>
      <c r="E64" s="155"/>
      <c r="F64" s="155"/>
      <c r="G64" s="155"/>
      <c r="H64" s="155"/>
      <c r="I64" s="156"/>
      <c r="J64" s="157">
        <f>J87</f>
        <v>0</v>
      </c>
      <c r="K64" s="153"/>
      <c r="L64" s="158"/>
    </row>
    <row r="65" spans="1:31" s="2" customFormat="1" ht="21.75" hidden="1" customHeight="1" x14ac:dyDescent="0.2">
      <c r="A65" s="35"/>
      <c r="B65" s="36"/>
      <c r="C65" s="37"/>
      <c r="D65" s="37"/>
      <c r="E65" s="37"/>
      <c r="F65" s="37"/>
      <c r="G65" s="37"/>
      <c r="H65" s="37"/>
      <c r="I65" s="116"/>
      <c r="J65" s="37"/>
      <c r="K65" s="37"/>
      <c r="L65" s="117"/>
      <c r="S65" s="35"/>
      <c r="T65" s="35"/>
      <c r="U65" s="35"/>
      <c r="V65" s="35"/>
      <c r="W65" s="35"/>
      <c r="X65" s="35"/>
      <c r="Y65" s="35"/>
      <c r="Z65" s="35"/>
      <c r="AA65" s="35"/>
      <c r="AB65" s="35"/>
      <c r="AC65" s="35"/>
      <c r="AD65" s="35"/>
      <c r="AE65" s="35"/>
    </row>
    <row r="66" spans="1:31" s="2" customFormat="1" ht="6.95" hidden="1" customHeight="1" x14ac:dyDescent="0.2">
      <c r="A66" s="35"/>
      <c r="B66" s="48"/>
      <c r="C66" s="49"/>
      <c r="D66" s="49"/>
      <c r="E66" s="49"/>
      <c r="F66" s="49"/>
      <c r="G66" s="49"/>
      <c r="H66" s="49"/>
      <c r="I66" s="143"/>
      <c r="J66" s="49"/>
      <c r="K66" s="49"/>
      <c r="L66" s="117"/>
      <c r="S66" s="35"/>
      <c r="T66" s="35"/>
      <c r="U66" s="35"/>
      <c r="V66" s="35"/>
      <c r="W66" s="35"/>
      <c r="X66" s="35"/>
      <c r="Y66" s="35"/>
      <c r="Z66" s="35"/>
      <c r="AA66" s="35"/>
      <c r="AB66" s="35"/>
      <c r="AC66" s="35"/>
      <c r="AD66" s="35"/>
      <c r="AE66" s="35"/>
    </row>
    <row r="67" spans="1:31" ht="11.25" hidden="1" x14ac:dyDescent="0.2"/>
    <row r="68" spans="1:31" ht="11.25" hidden="1" x14ac:dyDescent="0.2"/>
    <row r="69" spans="1:31" ht="11.25" hidden="1" x14ac:dyDescent="0.2"/>
    <row r="70" spans="1:31" s="2" customFormat="1" ht="6.95" customHeight="1" x14ac:dyDescent="0.2">
      <c r="A70" s="35"/>
      <c r="B70" s="50"/>
      <c r="C70" s="51"/>
      <c r="D70" s="51"/>
      <c r="E70" s="51"/>
      <c r="F70" s="51"/>
      <c r="G70" s="51"/>
      <c r="H70" s="51"/>
      <c r="I70" s="146"/>
      <c r="J70" s="51"/>
      <c r="K70" s="51"/>
      <c r="L70" s="117"/>
      <c r="S70" s="35"/>
      <c r="T70" s="35"/>
      <c r="U70" s="35"/>
      <c r="V70" s="35"/>
      <c r="W70" s="35"/>
      <c r="X70" s="35"/>
      <c r="Y70" s="35"/>
      <c r="Z70" s="35"/>
      <c r="AA70" s="35"/>
      <c r="AB70" s="35"/>
      <c r="AC70" s="35"/>
      <c r="AD70" s="35"/>
      <c r="AE70" s="35"/>
    </row>
    <row r="71" spans="1:31" s="2" customFormat="1" ht="24.95" customHeight="1" x14ac:dyDescent="0.2">
      <c r="A71" s="35"/>
      <c r="B71" s="36"/>
      <c r="C71" s="24" t="s">
        <v>112</v>
      </c>
      <c r="D71" s="37"/>
      <c r="E71" s="37"/>
      <c r="F71" s="37"/>
      <c r="G71" s="37"/>
      <c r="H71" s="37"/>
      <c r="I71" s="116"/>
      <c r="J71" s="37"/>
      <c r="K71" s="37"/>
      <c r="L71" s="117"/>
      <c r="S71" s="35"/>
      <c r="T71" s="35"/>
      <c r="U71" s="35"/>
      <c r="V71" s="35"/>
      <c r="W71" s="35"/>
      <c r="X71" s="35"/>
      <c r="Y71" s="35"/>
      <c r="Z71" s="35"/>
      <c r="AA71" s="35"/>
      <c r="AB71" s="35"/>
      <c r="AC71" s="35"/>
      <c r="AD71" s="35"/>
      <c r="AE71" s="35"/>
    </row>
    <row r="72" spans="1:31" s="2" customFormat="1" ht="6.95" customHeight="1" x14ac:dyDescent="0.2">
      <c r="A72" s="35"/>
      <c r="B72" s="36"/>
      <c r="C72" s="37"/>
      <c r="D72" s="37"/>
      <c r="E72" s="37"/>
      <c r="F72" s="37"/>
      <c r="G72" s="37"/>
      <c r="H72" s="37"/>
      <c r="I72" s="116"/>
      <c r="J72" s="37"/>
      <c r="K72" s="37"/>
      <c r="L72" s="117"/>
      <c r="S72" s="35"/>
      <c r="T72" s="35"/>
      <c r="U72" s="35"/>
      <c r="V72" s="35"/>
      <c r="W72" s="35"/>
      <c r="X72" s="35"/>
      <c r="Y72" s="35"/>
      <c r="Z72" s="35"/>
      <c r="AA72" s="35"/>
      <c r="AB72" s="35"/>
      <c r="AC72" s="35"/>
      <c r="AD72" s="35"/>
      <c r="AE72" s="35"/>
    </row>
    <row r="73" spans="1:31" s="2" customFormat="1" ht="12" customHeight="1" x14ac:dyDescent="0.2">
      <c r="A73" s="35"/>
      <c r="B73" s="36"/>
      <c r="C73" s="30" t="s">
        <v>16</v>
      </c>
      <c r="D73" s="37"/>
      <c r="E73" s="37"/>
      <c r="F73" s="37"/>
      <c r="G73" s="37"/>
      <c r="H73" s="37"/>
      <c r="I73" s="116"/>
      <c r="J73" s="37"/>
      <c r="K73" s="37"/>
      <c r="L73" s="117"/>
      <c r="S73" s="35"/>
      <c r="T73" s="35"/>
      <c r="U73" s="35"/>
      <c r="V73" s="35"/>
      <c r="W73" s="35"/>
      <c r="X73" s="35"/>
      <c r="Y73" s="35"/>
      <c r="Z73" s="35"/>
      <c r="AA73" s="35"/>
      <c r="AB73" s="35"/>
      <c r="AC73" s="35"/>
      <c r="AD73" s="35"/>
      <c r="AE73" s="35"/>
    </row>
    <row r="74" spans="1:31" s="2" customFormat="1" ht="16.5" customHeight="1" x14ac:dyDescent="0.2">
      <c r="A74" s="35"/>
      <c r="B74" s="36"/>
      <c r="C74" s="37"/>
      <c r="D74" s="37"/>
      <c r="E74" s="322" t="str">
        <f>E7</f>
        <v>Oprava mostu v km 4,258 tratě Rohatec - Sudoměřice nad Moravou</v>
      </c>
      <c r="F74" s="323"/>
      <c r="G74" s="323"/>
      <c r="H74" s="323"/>
      <c r="I74" s="116"/>
      <c r="J74" s="37"/>
      <c r="K74" s="37"/>
      <c r="L74" s="117"/>
      <c r="S74" s="35"/>
      <c r="T74" s="35"/>
      <c r="U74" s="35"/>
      <c r="V74" s="35"/>
      <c r="W74" s="35"/>
      <c r="X74" s="35"/>
      <c r="Y74" s="35"/>
      <c r="Z74" s="35"/>
      <c r="AA74" s="35"/>
      <c r="AB74" s="35"/>
      <c r="AC74" s="35"/>
      <c r="AD74" s="35"/>
      <c r="AE74" s="35"/>
    </row>
    <row r="75" spans="1:31" s="1" customFormat="1" ht="12" customHeight="1" x14ac:dyDescent="0.2">
      <c r="B75" s="22"/>
      <c r="C75" s="30" t="s">
        <v>101</v>
      </c>
      <c r="D75" s="23"/>
      <c r="E75" s="23"/>
      <c r="F75" s="23"/>
      <c r="G75" s="23"/>
      <c r="H75" s="23"/>
      <c r="I75" s="109"/>
      <c r="J75" s="23"/>
      <c r="K75" s="23"/>
      <c r="L75" s="21"/>
    </row>
    <row r="76" spans="1:31" s="2" customFormat="1" ht="16.5" customHeight="1" x14ac:dyDescent="0.2">
      <c r="A76" s="35"/>
      <c r="B76" s="36"/>
      <c r="C76" s="37"/>
      <c r="D76" s="37"/>
      <c r="E76" s="322" t="s">
        <v>385</v>
      </c>
      <c r="F76" s="324"/>
      <c r="G76" s="324"/>
      <c r="H76" s="324"/>
      <c r="I76" s="116"/>
      <c r="J76" s="37"/>
      <c r="K76" s="37"/>
      <c r="L76" s="117"/>
      <c r="S76" s="35"/>
      <c r="T76" s="35"/>
      <c r="U76" s="35"/>
      <c r="V76" s="35"/>
      <c r="W76" s="35"/>
      <c r="X76" s="35"/>
      <c r="Y76" s="35"/>
      <c r="Z76" s="35"/>
      <c r="AA76" s="35"/>
      <c r="AB76" s="35"/>
      <c r="AC76" s="35"/>
      <c r="AD76" s="35"/>
      <c r="AE76" s="35"/>
    </row>
    <row r="77" spans="1:31" s="2" customFormat="1" ht="12" customHeight="1" x14ac:dyDescent="0.2">
      <c r="A77" s="35"/>
      <c r="B77" s="36"/>
      <c r="C77" s="30" t="s">
        <v>103</v>
      </c>
      <c r="D77" s="37"/>
      <c r="E77" s="37"/>
      <c r="F77" s="37"/>
      <c r="G77" s="37"/>
      <c r="H77" s="37"/>
      <c r="I77" s="116"/>
      <c r="J77" s="37"/>
      <c r="K77" s="37"/>
      <c r="L77" s="117"/>
      <c r="S77" s="35"/>
      <c r="T77" s="35"/>
      <c r="U77" s="35"/>
      <c r="V77" s="35"/>
      <c r="W77" s="35"/>
      <c r="X77" s="35"/>
      <c r="Y77" s="35"/>
      <c r="Z77" s="35"/>
      <c r="AA77" s="35"/>
      <c r="AB77" s="35"/>
      <c r="AC77" s="35"/>
      <c r="AD77" s="35"/>
      <c r="AE77" s="35"/>
    </row>
    <row r="78" spans="1:31" s="2" customFormat="1" ht="16.5" customHeight="1" x14ac:dyDescent="0.2">
      <c r="A78" s="35"/>
      <c r="B78" s="36"/>
      <c r="C78" s="37"/>
      <c r="D78" s="37"/>
      <c r="E78" s="271" t="str">
        <f>E11</f>
        <v>VON - Vedlejší a ostatní náklady</v>
      </c>
      <c r="F78" s="324"/>
      <c r="G78" s="324"/>
      <c r="H78" s="324"/>
      <c r="I78" s="116"/>
      <c r="J78" s="37"/>
      <c r="K78" s="37"/>
      <c r="L78" s="117"/>
      <c r="S78" s="35"/>
      <c r="T78" s="35"/>
      <c r="U78" s="35"/>
      <c r="V78" s="35"/>
      <c r="W78" s="35"/>
      <c r="X78" s="35"/>
      <c r="Y78" s="35"/>
      <c r="Z78" s="35"/>
      <c r="AA78" s="35"/>
      <c r="AB78" s="35"/>
      <c r="AC78" s="35"/>
      <c r="AD78" s="35"/>
      <c r="AE78" s="35"/>
    </row>
    <row r="79" spans="1:31" s="2" customFormat="1" ht="6.95" customHeight="1" x14ac:dyDescent="0.2">
      <c r="A79" s="35"/>
      <c r="B79" s="36"/>
      <c r="C79" s="37"/>
      <c r="D79" s="37"/>
      <c r="E79" s="37"/>
      <c r="F79" s="37"/>
      <c r="G79" s="37"/>
      <c r="H79" s="37"/>
      <c r="I79" s="116"/>
      <c r="J79" s="37"/>
      <c r="K79" s="37"/>
      <c r="L79" s="117"/>
      <c r="S79" s="35"/>
      <c r="T79" s="35"/>
      <c r="U79" s="35"/>
      <c r="V79" s="35"/>
      <c r="W79" s="35"/>
      <c r="X79" s="35"/>
      <c r="Y79" s="35"/>
      <c r="Z79" s="35"/>
      <c r="AA79" s="35"/>
      <c r="AB79" s="35"/>
      <c r="AC79" s="35"/>
      <c r="AD79" s="35"/>
      <c r="AE79" s="35"/>
    </row>
    <row r="80" spans="1:31" s="2" customFormat="1" ht="12" customHeight="1" x14ac:dyDescent="0.2">
      <c r="A80" s="35"/>
      <c r="B80" s="36"/>
      <c r="C80" s="30" t="s">
        <v>21</v>
      </c>
      <c r="D80" s="37"/>
      <c r="E80" s="37"/>
      <c r="F80" s="28" t="str">
        <f>F14</f>
        <v>Sudoměřice</v>
      </c>
      <c r="G80" s="37"/>
      <c r="H80" s="37"/>
      <c r="I80" s="118" t="s">
        <v>23</v>
      </c>
      <c r="J80" s="60" t="str">
        <f>IF(J14="","",J14)</f>
        <v>10. 6. 2020</v>
      </c>
      <c r="K80" s="37"/>
      <c r="L80" s="117"/>
      <c r="S80" s="35"/>
      <c r="T80" s="35"/>
      <c r="U80" s="35"/>
      <c r="V80" s="35"/>
      <c r="W80" s="35"/>
      <c r="X80" s="35"/>
      <c r="Y80" s="35"/>
      <c r="Z80" s="35"/>
      <c r="AA80" s="35"/>
      <c r="AB80" s="35"/>
      <c r="AC80" s="35"/>
      <c r="AD80" s="35"/>
      <c r="AE80" s="35"/>
    </row>
    <row r="81" spans="1:65" s="2" customFormat="1" ht="6.95" customHeight="1" x14ac:dyDescent="0.2">
      <c r="A81" s="35"/>
      <c r="B81" s="36"/>
      <c r="C81" s="37"/>
      <c r="D81" s="37"/>
      <c r="E81" s="37"/>
      <c r="F81" s="37"/>
      <c r="G81" s="37"/>
      <c r="H81" s="37"/>
      <c r="I81" s="116"/>
      <c r="J81" s="37"/>
      <c r="K81" s="37"/>
      <c r="L81" s="117"/>
      <c r="S81" s="35"/>
      <c r="T81" s="35"/>
      <c r="U81" s="35"/>
      <c r="V81" s="35"/>
      <c r="W81" s="35"/>
      <c r="X81" s="35"/>
      <c r="Y81" s="35"/>
      <c r="Z81" s="35"/>
      <c r="AA81" s="35"/>
      <c r="AB81" s="35"/>
      <c r="AC81" s="35"/>
      <c r="AD81" s="35"/>
      <c r="AE81" s="35"/>
    </row>
    <row r="82" spans="1:65" s="2" customFormat="1" ht="40.15" customHeight="1" x14ac:dyDescent="0.2">
      <c r="A82" s="35"/>
      <c r="B82" s="36"/>
      <c r="C82" s="30" t="s">
        <v>25</v>
      </c>
      <c r="D82" s="37"/>
      <c r="E82" s="37"/>
      <c r="F82" s="28" t="str">
        <f>E17</f>
        <v>Správa železnic, s. o.</v>
      </c>
      <c r="G82" s="37"/>
      <c r="H82" s="37"/>
      <c r="I82" s="118" t="s">
        <v>33</v>
      </c>
      <c r="J82" s="33" t="str">
        <f>E23</f>
        <v>F-PROJEKT-DOPRAVNÍ STAVBY s. r. o.</v>
      </c>
      <c r="K82" s="37"/>
      <c r="L82" s="117"/>
      <c r="S82" s="35"/>
      <c r="T82" s="35"/>
      <c r="U82" s="35"/>
      <c r="V82" s="35"/>
      <c r="W82" s="35"/>
      <c r="X82" s="35"/>
      <c r="Y82" s="35"/>
      <c r="Z82" s="35"/>
      <c r="AA82" s="35"/>
      <c r="AB82" s="35"/>
      <c r="AC82" s="35"/>
      <c r="AD82" s="35"/>
      <c r="AE82" s="35"/>
    </row>
    <row r="83" spans="1:65" s="2" customFormat="1" ht="40.15" customHeight="1" x14ac:dyDescent="0.2">
      <c r="A83" s="35"/>
      <c r="B83" s="36"/>
      <c r="C83" s="30" t="s">
        <v>31</v>
      </c>
      <c r="D83" s="37"/>
      <c r="E83" s="37"/>
      <c r="F83" s="28" t="str">
        <f>IF(E20="","",E20)</f>
        <v>Vyplň údaj</v>
      </c>
      <c r="G83" s="37"/>
      <c r="H83" s="37"/>
      <c r="I83" s="118" t="s">
        <v>38</v>
      </c>
      <c r="J83" s="33" t="str">
        <f>E26</f>
        <v>F-PROJEKT-DOPRAVNÍ STAVBY s. r. o.</v>
      </c>
      <c r="K83" s="37"/>
      <c r="L83" s="117"/>
      <c r="S83" s="35"/>
      <c r="T83" s="35"/>
      <c r="U83" s="35"/>
      <c r="V83" s="35"/>
      <c r="W83" s="35"/>
      <c r="X83" s="35"/>
      <c r="Y83" s="35"/>
      <c r="Z83" s="35"/>
      <c r="AA83" s="35"/>
      <c r="AB83" s="35"/>
      <c r="AC83" s="35"/>
      <c r="AD83" s="35"/>
      <c r="AE83" s="35"/>
    </row>
    <row r="84" spans="1:65" s="2" customFormat="1" ht="10.35" customHeight="1" x14ac:dyDescent="0.2">
      <c r="A84" s="35"/>
      <c r="B84" s="36"/>
      <c r="C84" s="37"/>
      <c r="D84" s="37"/>
      <c r="E84" s="37"/>
      <c r="F84" s="37"/>
      <c r="G84" s="37"/>
      <c r="H84" s="37"/>
      <c r="I84" s="116"/>
      <c r="J84" s="37"/>
      <c r="K84" s="37"/>
      <c r="L84" s="117"/>
      <c r="S84" s="35"/>
      <c r="T84" s="35"/>
      <c r="U84" s="35"/>
      <c r="V84" s="35"/>
      <c r="W84" s="35"/>
      <c r="X84" s="35"/>
      <c r="Y84" s="35"/>
      <c r="Z84" s="35"/>
      <c r="AA84" s="35"/>
      <c r="AB84" s="35"/>
      <c r="AC84" s="35"/>
      <c r="AD84" s="35"/>
      <c r="AE84" s="35"/>
    </row>
    <row r="85" spans="1:65" s="11" customFormat="1" ht="29.25" customHeight="1" x14ac:dyDescent="0.2">
      <c r="A85" s="165"/>
      <c r="B85" s="166"/>
      <c r="C85" s="167" t="s">
        <v>113</v>
      </c>
      <c r="D85" s="168" t="s">
        <v>60</v>
      </c>
      <c r="E85" s="168" t="s">
        <v>56</v>
      </c>
      <c r="F85" s="168" t="s">
        <v>57</v>
      </c>
      <c r="G85" s="168" t="s">
        <v>114</v>
      </c>
      <c r="H85" s="168" t="s">
        <v>115</v>
      </c>
      <c r="I85" s="169" t="s">
        <v>116</v>
      </c>
      <c r="J85" s="170" t="s">
        <v>106</v>
      </c>
      <c r="K85" s="171" t="s">
        <v>117</v>
      </c>
      <c r="L85" s="172"/>
      <c r="M85" s="69" t="s">
        <v>19</v>
      </c>
      <c r="N85" s="70" t="s">
        <v>45</v>
      </c>
      <c r="O85" s="70" t="s">
        <v>118</v>
      </c>
      <c r="P85" s="70" t="s">
        <v>119</v>
      </c>
      <c r="Q85" s="70" t="s">
        <v>120</v>
      </c>
      <c r="R85" s="70" t="s">
        <v>121</v>
      </c>
      <c r="S85" s="70" t="s">
        <v>122</v>
      </c>
      <c r="T85" s="71" t="s">
        <v>123</v>
      </c>
      <c r="U85" s="165"/>
      <c r="V85" s="165"/>
      <c r="W85" s="165"/>
      <c r="X85" s="165"/>
      <c r="Y85" s="165"/>
      <c r="Z85" s="165"/>
      <c r="AA85" s="165"/>
      <c r="AB85" s="165"/>
      <c r="AC85" s="165"/>
      <c r="AD85" s="165"/>
      <c r="AE85" s="165"/>
    </row>
    <row r="86" spans="1:65" s="2" customFormat="1" ht="22.9" customHeight="1" x14ac:dyDescent="0.25">
      <c r="A86" s="35"/>
      <c r="B86" s="36"/>
      <c r="C86" s="76" t="s">
        <v>124</v>
      </c>
      <c r="D86" s="37"/>
      <c r="E86" s="37"/>
      <c r="F86" s="37"/>
      <c r="G86" s="37"/>
      <c r="H86" s="37"/>
      <c r="I86" s="116"/>
      <c r="J86" s="173">
        <f>BK86</f>
        <v>0</v>
      </c>
      <c r="K86" s="37"/>
      <c r="L86" s="40"/>
      <c r="M86" s="72"/>
      <c r="N86" s="174"/>
      <c r="O86" s="73"/>
      <c r="P86" s="175">
        <f>P87</f>
        <v>0</v>
      </c>
      <c r="Q86" s="73"/>
      <c r="R86" s="175">
        <f>R87</f>
        <v>0</v>
      </c>
      <c r="S86" s="73"/>
      <c r="T86" s="176">
        <f>T87</f>
        <v>0</v>
      </c>
      <c r="U86" s="35"/>
      <c r="V86" s="35"/>
      <c r="W86" s="35"/>
      <c r="X86" s="35"/>
      <c r="Y86" s="35"/>
      <c r="Z86" s="35"/>
      <c r="AA86" s="35"/>
      <c r="AB86" s="35"/>
      <c r="AC86" s="35"/>
      <c r="AD86" s="35"/>
      <c r="AE86" s="35"/>
      <c r="AT86" s="18" t="s">
        <v>74</v>
      </c>
      <c r="AU86" s="18" t="s">
        <v>107</v>
      </c>
      <c r="BK86" s="177">
        <f>BK87</f>
        <v>0</v>
      </c>
    </row>
    <row r="87" spans="1:65" s="12" customFormat="1" ht="25.9" customHeight="1" x14ac:dyDescent="0.2">
      <c r="B87" s="178"/>
      <c r="C87" s="179"/>
      <c r="D87" s="180" t="s">
        <v>74</v>
      </c>
      <c r="E87" s="181" t="s">
        <v>96</v>
      </c>
      <c r="F87" s="181" t="s">
        <v>97</v>
      </c>
      <c r="G87" s="179"/>
      <c r="H87" s="179"/>
      <c r="I87" s="182"/>
      <c r="J87" s="183">
        <f>BK87</f>
        <v>0</v>
      </c>
      <c r="K87" s="179"/>
      <c r="L87" s="184"/>
      <c r="M87" s="185"/>
      <c r="N87" s="186"/>
      <c r="O87" s="186"/>
      <c r="P87" s="187">
        <f>SUM(P88:P90)</f>
        <v>0</v>
      </c>
      <c r="Q87" s="186"/>
      <c r="R87" s="187">
        <f>SUM(R88:R90)</f>
        <v>0</v>
      </c>
      <c r="S87" s="186"/>
      <c r="T87" s="188">
        <f>SUM(T88:T90)</f>
        <v>0</v>
      </c>
      <c r="AR87" s="189" t="s">
        <v>149</v>
      </c>
      <c r="AT87" s="190" t="s">
        <v>74</v>
      </c>
      <c r="AU87" s="190" t="s">
        <v>75</v>
      </c>
      <c r="AY87" s="189" t="s">
        <v>127</v>
      </c>
      <c r="BK87" s="191">
        <f>SUM(BK88:BK90)</f>
        <v>0</v>
      </c>
    </row>
    <row r="88" spans="1:65" s="2" customFormat="1" ht="14.45" customHeight="1" x14ac:dyDescent="0.2">
      <c r="A88" s="35"/>
      <c r="B88" s="36"/>
      <c r="C88" s="194" t="s">
        <v>82</v>
      </c>
      <c r="D88" s="194" t="s">
        <v>129</v>
      </c>
      <c r="E88" s="195" t="s">
        <v>387</v>
      </c>
      <c r="F88" s="196" t="s">
        <v>388</v>
      </c>
      <c r="G88" s="197" t="s">
        <v>317</v>
      </c>
      <c r="H88" s="198">
        <v>1</v>
      </c>
      <c r="I88" s="199"/>
      <c r="J88" s="200">
        <f>ROUND(I88*H88,2)</f>
        <v>0</v>
      </c>
      <c r="K88" s="201"/>
      <c r="L88" s="40"/>
      <c r="M88" s="202" t="s">
        <v>19</v>
      </c>
      <c r="N88" s="203" t="s">
        <v>46</v>
      </c>
      <c r="O88" s="65"/>
      <c r="P88" s="204">
        <f>O88*H88</f>
        <v>0</v>
      </c>
      <c r="Q88" s="204">
        <v>0</v>
      </c>
      <c r="R88" s="204">
        <f>Q88*H88</f>
        <v>0</v>
      </c>
      <c r="S88" s="204">
        <v>0</v>
      </c>
      <c r="T88" s="205">
        <f>S88*H88</f>
        <v>0</v>
      </c>
      <c r="U88" s="35"/>
      <c r="V88" s="35"/>
      <c r="W88" s="35"/>
      <c r="X88" s="35"/>
      <c r="Y88" s="35"/>
      <c r="Z88" s="35"/>
      <c r="AA88" s="35"/>
      <c r="AB88" s="35"/>
      <c r="AC88" s="35"/>
      <c r="AD88" s="35"/>
      <c r="AE88" s="35"/>
      <c r="AR88" s="206" t="s">
        <v>133</v>
      </c>
      <c r="AT88" s="206" t="s">
        <v>129</v>
      </c>
      <c r="AU88" s="206" t="s">
        <v>82</v>
      </c>
      <c r="AY88" s="18" t="s">
        <v>127</v>
      </c>
      <c r="BE88" s="207">
        <f>IF(N88="základní",J88,0)</f>
        <v>0</v>
      </c>
      <c r="BF88" s="207">
        <f>IF(N88="snížená",J88,0)</f>
        <v>0</v>
      </c>
      <c r="BG88" s="207">
        <f>IF(N88="zákl. přenesená",J88,0)</f>
        <v>0</v>
      </c>
      <c r="BH88" s="207">
        <f>IF(N88="sníž. přenesená",J88,0)</f>
        <v>0</v>
      </c>
      <c r="BI88" s="207">
        <f>IF(N88="nulová",J88,0)</f>
        <v>0</v>
      </c>
      <c r="BJ88" s="18" t="s">
        <v>82</v>
      </c>
      <c r="BK88" s="207">
        <f>ROUND(I88*H88,2)</f>
        <v>0</v>
      </c>
      <c r="BL88" s="18" t="s">
        <v>133</v>
      </c>
      <c r="BM88" s="206" t="s">
        <v>389</v>
      </c>
    </row>
    <row r="89" spans="1:65" s="2" customFormat="1" ht="39" x14ac:dyDescent="0.2">
      <c r="A89" s="35"/>
      <c r="B89" s="36"/>
      <c r="C89" s="37"/>
      <c r="D89" s="208" t="s">
        <v>135</v>
      </c>
      <c r="E89" s="37"/>
      <c r="F89" s="209" t="s">
        <v>390</v>
      </c>
      <c r="G89" s="37"/>
      <c r="H89" s="37"/>
      <c r="I89" s="116"/>
      <c r="J89" s="37"/>
      <c r="K89" s="37"/>
      <c r="L89" s="40"/>
      <c r="M89" s="210"/>
      <c r="N89" s="211"/>
      <c r="O89" s="65"/>
      <c r="P89" s="65"/>
      <c r="Q89" s="65"/>
      <c r="R89" s="65"/>
      <c r="S89" s="65"/>
      <c r="T89" s="66"/>
      <c r="U89" s="35"/>
      <c r="V89" s="35"/>
      <c r="W89" s="35"/>
      <c r="X89" s="35"/>
      <c r="Y89" s="35"/>
      <c r="Z89" s="35"/>
      <c r="AA89" s="35"/>
      <c r="AB89" s="35"/>
      <c r="AC89" s="35"/>
      <c r="AD89" s="35"/>
      <c r="AE89" s="35"/>
      <c r="AT89" s="18" t="s">
        <v>135</v>
      </c>
      <c r="AU89" s="18" t="s">
        <v>82</v>
      </c>
    </row>
    <row r="90" spans="1:65" s="2" customFormat="1" ht="39" x14ac:dyDescent="0.2">
      <c r="A90" s="35"/>
      <c r="B90" s="36"/>
      <c r="C90" s="37"/>
      <c r="D90" s="208" t="s">
        <v>160</v>
      </c>
      <c r="E90" s="37"/>
      <c r="F90" s="233" t="s">
        <v>391</v>
      </c>
      <c r="G90" s="37"/>
      <c r="H90" s="37"/>
      <c r="I90" s="116"/>
      <c r="J90" s="37"/>
      <c r="K90" s="37"/>
      <c r="L90" s="40"/>
      <c r="M90" s="256"/>
      <c r="N90" s="257"/>
      <c r="O90" s="258"/>
      <c r="P90" s="258"/>
      <c r="Q90" s="258"/>
      <c r="R90" s="258"/>
      <c r="S90" s="258"/>
      <c r="T90" s="259"/>
      <c r="U90" s="35"/>
      <c r="V90" s="35"/>
      <c r="W90" s="35"/>
      <c r="X90" s="35"/>
      <c r="Y90" s="35"/>
      <c r="Z90" s="35"/>
      <c r="AA90" s="35"/>
      <c r="AB90" s="35"/>
      <c r="AC90" s="35"/>
      <c r="AD90" s="35"/>
      <c r="AE90" s="35"/>
      <c r="AT90" s="18" t="s">
        <v>160</v>
      </c>
      <c r="AU90" s="18" t="s">
        <v>82</v>
      </c>
    </row>
    <row r="91" spans="1:65" s="2" customFormat="1" ht="6.95" customHeight="1" x14ac:dyDescent="0.2">
      <c r="A91" s="35"/>
      <c r="B91" s="48"/>
      <c r="C91" s="49"/>
      <c r="D91" s="49"/>
      <c r="E91" s="49"/>
      <c r="F91" s="49"/>
      <c r="G91" s="49"/>
      <c r="H91" s="49"/>
      <c r="I91" s="143"/>
      <c r="J91" s="49"/>
      <c r="K91" s="49"/>
      <c r="L91" s="40"/>
      <c r="M91" s="35"/>
      <c r="O91" s="35"/>
      <c r="P91" s="35"/>
      <c r="Q91" s="35"/>
      <c r="R91" s="35"/>
      <c r="S91" s="35"/>
      <c r="T91" s="35"/>
      <c r="U91" s="35"/>
      <c r="V91" s="35"/>
      <c r="W91" s="35"/>
      <c r="X91" s="35"/>
      <c r="Y91" s="35"/>
      <c r="Z91" s="35"/>
      <c r="AA91" s="35"/>
      <c r="AB91" s="35"/>
      <c r="AC91" s="35"/>
      <c r="AD91" s="35"/>
      <c r="AE91" s="35"/>
    </row>
  </sheetData>
  <sheetProtection algorithmName="SHA-512" hashValue="CwPax8ekB9UkvgfuQRsSmmaMYyiVE5Pmde/nmMcgv+Pj2qfbN6ob+OLktGkmMg0E46IDx/woFqJNPMkWXvopoA==" saltValue="3vqheVgbcaNa8gO2GtKQe4xPoOAVo+2IvXLWY7qldCyeIOCuspUG4QZp0IdiWhEJTmij3lHd8DbtDi7f92d/2w==" spinCount="100000" sheet="1" objects="1" scenarios="1" formatColumns="0" formatRows="0" autoFilter="0"/>
  <autoFilter ref="C85:K90"/>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63"/>
  <sheetViews>
    <sheetView showGridLines="0" tabSelected="1" workbookViewId="0"/>
  </sheetViews>
  <sheetFormatPr defaultRowHeight="1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9" width="20.1640625" style="10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9"/>
      <c r="L2" s="314"/>
      <c r="M2" s="314"/>
      <c r="N2" s="314"/>
      <c r="O2" s="314"/>
      <c r="P2" s="314"/>
      <c r="Q2" s="314"/>
      <c r="R2" s="314"/>
      <c r="S2" s="314"/>
      <c r="T2" s="314"/>
      <c r="U2" s="314"/>
      <c r="V2" s="314"/>
      <c r="AT2" s="18" t="s">
        <v>95</v>
      </c>
    </row>
    <row r="3" spans="1:46" s="1" customFormat="1" ht="6.95" hidden="1" customHeight="1" x14ac:dyDescent="0.2">
      <c r="B3" s="110"/>
      <c r="C3" s="111"/>
      <c r="D3" s="111"/>
      <c r="E3" s="111"/>
      <c r="F3" s="111"/>
      <c r="G3" s="111"/>
      <c r="H3" s="111"/>
      <c r="I3" s="112"/>
      <c r="J3" s="111"/>
      <c r="K3" s="111"/>
      <c r="L3" s="21"/>
      <c r="AT3" s="18" t="s">
        <v>84</v>
      </c>
    </row>
    <row r="4" spans="1:46" s="1" customFormat="1" ht="24.95" hidden="1" customHeight="1" x14ac:dyDescent="0.2">
      <c r="B4" s="21"/>
      <c r="D4" s="113" t="s">
        <v>100</v>
      </c>
      <c r="I4" s="109"/>
      <c r="L4" s="21"/>
      <c r="M4" s="114" t="s">
        <v>10</v>
      </c>
      <c r="AT4" s="18" t="s">
        <v>4</v>
      </c>
    </row>
    <row r="5" spans="1:46" s="1" customFormat="1" ht="6.95" hidden="1" customHeight="1" x14ac:dyDescent="0.2">
      <c r="B5" s="21"/>
      <c r="I5" s="109"/>
      <c r="L5" s="21"/>
    </row>
    <row r="6" spans="1:46" s="1" customFormat="1" ht="12" hidden="1" customHeight="1" x14ac:dyDescent="0.2">
      <c r="B6" s="21"/>
      <c r="D6" s="115" t="s">
        <v>16</v>
      </c>
      <c r="I6" s="109"/>
      <c r="L6" s="21"/>
    </row>
    <row r="7" spans="1:46" s="1" customFormat="1" ht="16.5" hidden="1" customHeight="1" x14ac:dyDescent="0.2">
      <c r="B7" s="21"/>
      <c r="E7" s="315" t="str">
        <f>'Rekapitulace zakázky'!K6</f>
        <v>Oprava mostu v km 4,258 tratě Rohatec - Sudoměřice nad Moravou</v>
      </c>
      <c r="F7" s="316"/>
      <c r="G7" s="316"/>
      <c r="H7" s="316"/>
      <c r="I7" s="109"/>
      <c r="L7" s="21"/>
    </row>
    <row r="8" spans="1:46" s="1" customFormat="1" ht="12" hidden="1" customHeight="1" x14ac:dyDescent="0.2">
      <c r="B8" s="21"/>
      <c r="D8" s="115" t="s">
        <v>101</v>
      </c>
      <c r="I8" s="109"/>
      <c r="L8" s="21"/>
    </row>
    <row r="9" spans="1:46" s="2" customFormat="1" ht="16.5" hidden="1" customHeight="1" x14ac:dyDescent="0.2">
      <c r="A9" s="35"/>
      <c r="B9" s="40"/>
      <c r="C9" s="35"/>
      <c r="D9" s="35"/>
      <c r="E9" s="315" t="s">
        <v>392</v>
      </c>
      <c r="F9" s="317"/>
      <c r="G9" s="317"/>
      <c r="H9" s="317"/>
      <c r="I9" s="116"/>
      <c r="J9" s="35"/>
      <c r="K9" s="35"/>
      <c r="L9" s="117"/>
      <c r="S9" s="35"/>
      <c r="T9" s="35"/>
      <c r="U9" s="35"/>
      <c r="V9" s="35"/>
      <c r="W9" s="35"/>
      <c r="X9" s="35"/>
      <c r="Y9" s="35"/>
      <c r="Z9" s="35"/>
      <c r="AA9" s="35"/>
      <c r="AB9" s="35"/>
      <c r="AC9" s="35"/>
      <c r="AD9" s="35"/>
      <c r="AE9" s="35"/>
    </row>
    <row r="10" spans="1:46" s="2" customFormat="1" ht="12" hidden="1" customHeight="1" x14ac:dyDescent="0.2">
      <c r="A10" s="35"/>
      <c r="B10" s="40"/>
      <c r="C10" s="35"/>
      <c r="D10" s="115" t="s">
        <v>103</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hidden="1" customHeight="1" x14ac:dyDescent="0.2">
      <c r="A11" s="35"/>
      <c r="B11" s="40"/>
      <c r="C11" s="35"/>
      <c r="D11" s="35"/>
      <c r="E11" s="318" t="s">
        <v>392</v>
      </c>
      <c r="F11" s="317"/>
      <c r="G11" s="317"/>
      <c r="H11" s="317"/>
      <c r="I11" s="116"/>
      <c r="J11" s="35"/>
      <c r="K11" s="35"/>
      <c r="L11" s="117"/>
      <c r="S11" s="35"/>
      <c r="T11" s="35"/>
      <c r="U11" s="35"/>
      <c r="V11" s="35"/>
      <c r="W11" s="35"/>
      <c r="X11" s="35"/>
      <c r="Y11" s="35"/>
      <c r="Z11" s="35"/>
      <c r="AA11" s="35"/>
      <c r="AB11" s="35"/>
      <c r="AC11" s="35"/>
      <c r="AD11" s="35"/>
      <c r="AE11" s="35"/>
    </row>
    <row r="12" spans="1:46" s="2" customFormat="1" ht="11.25" hidden="1" x14ac:dyDescent="0.2">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hidden="1" customHeight="1" x14ac:dyDescent="0.2">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hidden="1" customHeight="1" x14ac:dyDescent="0.2">
      <c r="A14" s="35"/>
      <c r="B14" s="40"/>
      <c r="C14" s="35"/>
      <c r="D14" s="115" t="s">
        <v>21</v>
      </c>
      <c r="E14" s="35"/>
      <c r="F14" s="104" t="s">
        <v>22</v>
      </c>
      <c r="G14" s="35"/>
      <c r="H14" s="35"/>
      <c r="I14" s="118" t="s">
        <v>23</v>
      </c>
      <c r="J14" s="119" t="str">
        <f>'Rekapitulace zakázky'!AN8</f>
        <v>10. 6. 2020</v>
      </c>
      <c r="K14" s="35"/>
      <c r="L14" s="117"/>
      <c r="S14" s="35"/>
      <c r="T14" s="35"/>
      <c r="U14" s="35"/>
      <c r="V14" s="35"/>
      <c r="W14" s="35"/>
      <c r="X14" s="35"/>
      <c r="Y14" s="35"/>
      <c r="Z14" s="35"/>
      <c r="AA14" s="35"/>
      <c r="AB14" s="35"/>
      <c r="AC14" s="35"/>
      <c r="AD14" s="35"/>
      <c r="AE14" s="35"/>
    </row>
    <row r="15" spans="1:46" s="2" customFormat="1" ht="10.9" hidden="1" customHeight="1" x14ac:dyDescent="0.2">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hidden="1" customHeight="1" x14ac:dyDescent="0.2">
      <c r="A16" s="35"/>
      <c r="B16" s="40"/>
      <c r="C16" s="35"/>
      <c r="D16" s="115" t="s">
        <v>25</v>
      </c>
      <c r="E16" s="35"/>
      <c r="F16" s="35"/>
      <c r="G16" s="35"/>
      <c r="H16" s="35"/>
      <c r="I16" s="118" t="s">
        <v>26</v>
      </c>
      <c r="J16" s="104" t="s">
        <v>27</v>
      </c>
      <c r="K16" s="35"/>
      <c r="L16" s="117"/>
      <c r="S16" s="35"/>
      <c r="T16" s="35"/>
      <c r="U16" s="35"/>
      <c r="V16" s="35"/>
      <c r="W16" s="35"/>
      <c r="X16" s="35"/>
      <c r="Y16" s="35"/>
      <c r="Z16" s="35"/>
      <c r="AA16" s="35"/>
      <c r="AB16" s="35"/>
      <c r="AC16" s="35"/>
      <c r="AD16" s="35"/>
      <c r="AE16" s="35"/>
    </row>
    <row r="17" spans="1:31" s="2" customFormat="1" ht="18" hidden="1" customHeight="1" x14ac:dyDescent="0.2">
      <c r="A17" s="35"/>
      <c r="B17" s="40"/>
      <c r="C17" s="35"/>
      <c r="D17" s="35"/>
      <c r="E17" s="104" t="s">
        <v>28</v>
      </c>
      <c r="F17" s="35"/>
      <c r="G17" s="35"/>
      <c r="H17" s="35"/>
      <c r="I17" s="118" t="s">
        <v>29</v>
      </c>
      <c r="J17" s="104" t="s">
        <v>30</v>
      </c>
      <c r="K17" s="35"/>
      <c r="L17" s="117"/>
      <c r="S17" s="35"/>
      <c r="T17" s="35"/>
      <c r="U17" s="35"/>
      <c r="V17" s="35"/>
      <c r="W17" s="35"/>
      <c r="X17" s="35"/>
      <c r="Y17" s="35"/>
      <c r="Z17" s="35"/>
      <c r="AA17" s="35"/>
      <c r="AB17" s="35"/>
      <c r="AC17" s="35"/>
      <c r="AD17" s="35"/>
      <c r="AE17" s="35"/>
    </row>
    <row r="18" spans="1:31" s="2" customFormat="1" ht="6.95" hidden="1" customHeight="1" x14ac:dyDescent="0.2">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hidden="1" customHeight="1" x14ac:dyDescent="0.2">
      <c r="A19" s="35"/>
      <c r="B19" s="40"/>
      <c r="C19" s="35"/>
      <c r="D19" s="115" t="s">
        <v>31</v>
      </c>
      <c r="E19" s="35"/>
      <c r="F19" s="35"/>
      <c r="G19" s="35"/>
      <c r="H19" s="35"/>
      <c r="I19" s="118" t="s">
        <v>26</v>
      </c>
      <c r="J19" s="31" t="str">
        <f>'Rekapitulace zakázky'!AN13</f>
        <v>Vyplň údaj</v>
      </c>
      <c r="K19" s="35"/>
      <c r="L19" s="117"/>
      <c r="S19" s="35"/>
      <c r="T19" s="35"/>
      <c r="U19" s="35"/>
      <c r="V19" s="35"/>
      <c r="W19" s="35"/>
      <c r="X19" s="35"/>
      <c r="Y19" s="35"/>
      <c r="Z19" s="35"/>
      <c r="AA19" s="35"/>
      <c r="AB19" s="35"/>
      <c r="AC19" s="35"/>
      <c r="AD19" s="35"/>
      <c r="AE19" s="35"/>
    </row>
    <row r="20" spans="1:31" s="2" customFormat="1" ht="18" hidden="1" customHeight="1" x14ac:dyDescent="0.2">
      <c r="A20" s="35"/>
      <c r="B20" s="40"/>
      <c r="C20" s="35"/>
      <c r="D20" s="35"/>
      <c r="E20" s="319" t="str">
        <f>'Rekapitulace zakázky'!E14</f>
        <v>Vyplň údaj</v>
      </c>
      <c r="F20" s="320"/>
      <c r="G20" s="320"/>
      <c r="H20" s="320"/>
      <c r="I20" s="118" t="s">
        <v>29</v>
      </c>
      <c r="J20" s="31" t="str">
        <f>'Rekapitulace zakázky'!AN14</f>
        <v>Vyplň údaj</v>
      </c>
      <c r="K20" s="35"/>
      <c r="L20" s="117"/>
      <c r="S20" s="35"/>
      <c r="T20" s="35"/>
      <c r="U20" s="35"/>
      <c r="V20" s="35"/>
      <c r="W20" s="35"/>
      <c r="X20" s="35"/>
      <c r="Y20" s="35"/>
      <c r="Z20" s="35"/>
      <c r="AA20" s="35"/>
      <c r="AB20" s="35"/>
      <c r="AC20" s="35"/>
      <c r="AD20" s="35"/>
      <c r="AE20" s="35"/>
    </row>
    <row r="21" spans="1:31" s="2" customFormat="1" ht="6.95" hidden="1" customHeight="1" x14ac:dyDescent="0.2">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hidden="1" customHeight="1" x14ac:dyDescent="0.2">
      <c r="A22" s="35"/>
      <c r="B22" s="40"/>
      <c r="C22" s="35"/>
      <c r="D22" s="115" t="s">
        <v>33</v>
      </c>
      <c r="E22" s="35"/>
      <c r="F22" s="35"/>
      <c r="G22" s="35"/>
      <c r="H22" s="35"/>
      <c r="I22" s="118" t="s">
        <v>26</v>
      </c>
      <c r="J22" s="104" t="s">
        <v>34</v>
      </c>
      <c r="K22" s="35"/>
      <c r="L22" s="117"/>
      <c r="S22" s="35"/>
      <c r="T22" s="35"/>
      <c r="U22" s="35"/>
      <c r="V22" s="35"/>
      <c r="W22" s="35"/>
      <c r="X22" s="35"/>
      <c r="Y22" s="35"/>
      <c r="Z22" s="35"/>
      <c r="AA22" s="35"/>
      <c r="AB22" s="35"/>
      <c r="AC22" s="35"/>
      <c r="AD22" s="35"/>
      <c r="AE22" s="35"/>
    </row>
    <row r="23" spans="1:31" s="2" customFormat="1" ht="18" hidden="1" customHeight="1" x14ac:dyDescent="0.2">
      <c r="A23" s="35"/>
      <c r="B23" s="40"/>
      <c r="C23" s="35"/>
      <c r="D23" s="35"/>
      <c r="E23" s="104" t="s">
        <v>35</v>
      </c>
      <c r="F23" s="35"/>
      <c r="G23" s="35"/>
      <c r="H23" s="35"/>
      <c r="I23" s="118" t="s">
        <v>29</v>
      </c>
      <c r="J23" s="104" t="s">
        <v>36</v>
      </c>
      <c r="K23" s="35"/>
      <c r="L23" s="117"/>
      <c r="S23" s="35"/>
      <c r="T23" s="35"/>
      <c r="U23" s="35"/>
      <c r="V23" s="35"/>
      <c r="W23" s="35"/>
      <c r="X23" s="35"/>
      <c r="Y23" s="35"/>
      <c r="Z23" s="35"/>
      <c r="AA23" s="35"/>
      <c r="AB23" s="35"/>
      <c r="AC23" s="35"/>
      <c r="AD23" s="35"/>
      <c r="AE23" s="35"/>
    </row>
    <row r="24" spans="1:31" s="2" customFormat="1" ht="6.95" hidden="1" customHeight="1" x14ac:dyDescent="0.2">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hidden="1" customHeight="1" x14ac:dyDescent="0.2">
      <c r="A25" s="35"/>
      <c r="B25" s="40"/>
      <c r="C25" s="35"/>
      <c r="D25" s="115" t="s">
        <v>38</v>
      </c>
      <c r="E25" s="35"/>
      <c r="F25" s="35"/>
      <c r="G25" s="35"/>
      <c r="H25" s="35"/>
      <c r="I25" s="118" t="s">
        <v>26</v>
      </c>
      <c r="J25" s="104" t="s">
        <v>34</v>
      </c>
      <c r="K25" s="35"/>
      <c r="L25" s="117"/>
      <c r="S25" s="35"/>
      <c r="T25" s="35"/>
      <c r="U25" s="35"/>
      <c r="V25" s="35"/>
      <c r="W25" s="35"/>
      <c r="X25" s="35"/>
      <c r="Y25" s="35"/>
      <c r="Z25" s="35"/>
      <c r="AA25" s="35"/>
      <c r="AB25" s="35"/>
      <c r="AC25" s="35"/>
      <c r="AD25" s="35"/>
      <c r="AE25" s="35"/>
    </row>
    <row r="26" spans="1:31" s="2" customFormat="1" ht="18" hidden="1" customHeight="1" x14ac:dyDescent="0.2">
      <c r="A26" s="35"/>
      <c r="B26" s="40"/>
      <c r="C26" s="35"/>
      <c r="D26" s="35"/>
      <c r="E26" s="104" t="s">
        <v>35</v>
      </c>
      <c r="F26" s="35"/>
      <c r="G26" s="35"/>
      <c r="H26" s="35"/>
      <c r="I26" s="118" t="s">
        <v>29</v>
      </c>
      <c r="J26" s="104" t="s">
        <v>36</v>
      </c>
      <c r="K26" s="35"/>
      <c r="L26" s="117"/>
      <c r="S26" s="35"/>
      <c r="T26" s="35"/>
      <c r="U26" s="35"/>
      <c r="V26" s="35"/>
      <c r="W26" s="35"/>
      <c r="X26" s="35"/>
      <c r="Y26" s="35"/>
      <c r="Z26" s="35"/>
      <c r="AA26" s="35"/>
      <c r="AB26" s="35"/>
      <c r="AC26" s="35"/>
      <c r="AD26" s="35"/>
      <c r="AE26" s="35"/>
    </row>
    <row r="27" spans="1:31" s="2" customFormat="1" ht="6.95" hidden="1" customHeight="1" x14ac:dyDescent="0.2">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hidden="1" customHeight="1" x14ac:dyDescent="0.2">
      <c r="A28" s="35"/>
      <c r="B28" s="40"/>
      <c r="C28" s="35"/>
      <c r="D28" s="115" t="s">
        <v>39</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59.25" hidden="1" customHeight="1" x14ac:dyDescent="0.2">
      <c r="A29" s="120"/>
      <c r="B29" s="121"/>
      <c r="C29" s="120"/>
      <c r="D29" s="120"/>
      <c r="E29" s="321" t="s">
        <v>40</v>
      </c>
      <c r="F29" s="321"/>
      <c r="G29" s="321"/>
      <c r="H29" s="321"/>
      <c r="I29" s="122"/>
      <c r="J29" s="120"/>
      <c r="K29" s="120"/>
      <c r="L29" s="123"/>
      <c r="S29" s="120"/>
      <c r="T29" s="120"/>
      <c r="U29" s="120"/>
      <c r="V29" s="120"/>
      <c r="W29" s="120"/>
      <c r="X29" s="120"/>
      <c r="Y29" s="120"/>
      <c r="Z29" s="120"/>
      <c r="AA29" s="120"/>
      <c r="AB29" s="120"/>
      <c r="AC29" s="120"/>
      <c r="AD29" s="120"/>
      <c r="AE29" s="120"/>
    </row>
    <row r="30" spans="1:31" s="2" customFormat="1" ht="6.95" hidden="1" customHeight="1" x14ac:dyDescent="0.2">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hidden="1" customHeight="1" x14ac:dyDescent="0.2">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hidden="1" customHeight="1" x14ac:dyDescent="0.2">
      <c r="A32" s="35"/>
      <c r="B32" s="40"/>
      <c r="C32" s="35"/>
      <c r="D32" s="126" t="s">
        <v>41</v>
      </c>
      <c r="E32" s="35"/>
      <c r="F32" s="35"/>
      <c r="G32" s="35"/>
      <c r="H32" s="35"/>
      <c r="I32" s="116"/>
      <c r="J32" s="127">
        <f>ROUND(J96, 2)</f>
        <v>0</v>
      </c>
      <c r="K32" s="35"/>
      <c r="L32" s="117"/>
      <c r="S32" s="35"/>
      <c r="T32" s="35"/>
      <c r="U32" s="35"/>
      <c r="V32" s="35"/>
      <c r="W32" s="35"/>
      <c r="X32" s="35"/>
      <c r="Y32" s="35"/>
      <c r="Z32" s="35"/>
      <c r="AA32" s="35"/>
      <c r="AB32" s="35"/>
      <c r="AC32" s="35"/>
      <c r="AD32" s="35"/>
      <c r="AE32" s="35"/>
    </row>
    <row r="33" spans="1:31" s="2" customFormat="1" ht="6.95" hidden="1" customHeight="1" x14ac:dyDescent="0.2">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hidden="1" customHeight="1" x14ac:dyDescent="0.2">
      <c r="A34" s="35"/>
      <c r="B34" s="40"/>
      <c r="C34" s="35"/>
      <c r="D34" s="35"/>
      <c r="E34" s="35"/>
      <c r="F34" s="128" t="s">
        <v>43</v>
      </c>
      <c r="G34" s="35"/>
      <c r="H34" s="35"/>
      <c r="I34" s="129" t="s">
        <v>42</v>
      </c>
      <c r="J34" s="128" t="s">
        <v>44</v>
      </c>
      <c r="K34" s="35"/>
      <c r="L34" s="117"/>
      <c r="S34" s="35"/>
      <c r="T34" s="35"/>
      <c r="U34" s="35"/>
      <c r="V34" s="35"/>
      <c r="W34" s="35"/>
      <c r="X34" s="35"/>
      <c r="Y34" s="35"/>
      <c r="Z34" s="35"/>
      <c r="AA34" s="35"/>
      <c r="AB34" s="35"/>
      <c r="AC34" s="35"/>
      <c r="AD34" s="35"/>
      <c r="AE34" s="35"/>
    </row>
    <row r="35" spans="1:31" s="2" customFormat="1" ht="14.45" hidden="1" customHeight="1" x14ac:dyDescent="0.2">
      <c r="A35" s="35"/>
      <c r="B35" s="40"/>
      <c r="C35" s="35"/>
      <c r="D35" s="130" t="s">
        <v>45</v>
      </c>
      <c r="E35" s="115" t="s">
        <v>46</v>
      </c>
      <c r="F35" s="131">
        <f>ROUND((SUM(BE96:BE562)),  2)</f>
        <v>0</v>
      </c>
      <c r="G35" s="35"/>
      <c r="H35" s="35"/>
      <c r="I35" s="132">
        <v>0.21</v>
      </c>
      <c r="J35" s="131">
        <f>ROUND(((SUM(BE96:BE562))*I35),  2)</f>
        <v>0</v>
      </c>
      <c r="K35" s="35"/>
      <c r="L35" s="117"/>
      <c r="S35" s="35"/>
      <c r="T35" s="35"/>
      <c r="U35" s="35"/>
      <c r="V35" s="35"/>
      <c r="W35" s="35"/>
      <c r="X35" s="35"/>
      <c r="Y35" s="35"/>
      <c r="Z35" s="35"/>
      <c r="AA35" s="35"/>
      <c r="AB35" s="35"/>
      <c r="AC35" s="35"/>
      <c r="AD35" s="35"/>
      <c r="AE35" s="35"/>
    </row>
    <row r="36" spans="1:31" s="2" customFormat="1" ht="14.45" hidden="1" customHeight="1" x14ac:dyDescent="0.2">
      <c r="A36" s="35"/>
      <c r="B36" s="40"/>
      <c r="C36" s="35"/>
      <c r="D36" s="35"/>
      <c r="E36" s="115" t="s">
        <v>47</v>
      </c>
      <c r="F36" s="131">
        <f>ROUND((SUM(BF96:BF562)),  2)</f>
        <v>0</v>
      </c>
      <c r="G36" s="35"/>
      <c r="H36" s="35"/>
      <c r="I36" s="132">
        <v>0.15</v>
      </c>
      <c r="J36" s="131">
        <f>ROUND(((SUM(BF96:BF562))*I36),  2)</f>
        <v>0</v>
      </c>
      <c r="K36" s="35"/>
      <c r="L36" s="117"/>
      <c r="S36" s="35"/>
      <c r="T36" s="35"/>
      <c r="U36" s="35"/>
      <c r="V36" s="35"/>
      <c r="W36" s="35"/>
      <c r="X36" s="35"/>
      <c r="Y36" s="35"/>
      <c r="Z36" s="35"/>
      <c r="AA36" s="35"/>
      <c r="AB36" s="35"/>
      <c r="AC36" s="35"/>
      <c r="AD36" s="35"/>
      <c r="AE36" s="35"/>
    </row>
    <row r="37" spans="1:31" s="2" customFormat="1" ht="14.45" hidden="1" customHeight="1" x14ac:dyDescent="0.2">
      <c r="A37" s="35"/>
      <c r="B37" s="40"/>
      <c r="C37" s="35"/>
      <c r="D37" s="35"/>
      <c r="E37" s="115" t="s">
        <v>48</v>
      </c>
      <c r="F37" s="131">
        <f>ROUND((SUM(BG96:BG562)),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x14ac:dyDescent="0.2">
      <c r="A38" s="35"/>
      <c r="B38" s="40"/>
      <c r="C38" s="35"/>
      <c r="D38" s="35"/>
      <c r="E38" s="115" t="s">
        <v>49</v>
      </c>
      <c r="F38" s="131">
        <f>ROUND((SUM(BH96:BH562)),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x14ac:dyDescent="0.2">
      <c r="A39" s="35"/>
      <c r="B39" s="40"/>
      <c r="C39" s="35"/>
      <c r="D39" s="35"/>
      <c r="E39" s="115" t="s">
        <v>50</v>
      </c>
      <c r="F39" s="131">
        <f>ROUND((SUM(BI96:BI562)),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hidden="1" customHeight="1" x14ac:dyDescent="0.2">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hidden="1" customHeight="1" x14ac:dyDescent="0.2">
      <c r="A41" s="35"/>
      <c r="B41" s="40"/>
      <c r="C41" s="133"/>
      <c r="D41" s="134" t="s">
        <v>51</v>
      </c>
      <c r="E41" s="135"/>
      <c r="F41" s="135"/>
      <c r="G41" s="136" t="s">
        <v>52</v>
      </c>
      <c r="H41" s="137" t="s">
        <v>53</v>
      </c>
      <c r="I41" s="138"/>
      <c r="J41" s="139">
        <f>SUM(J32:J39)</f>
        <v>0</v>
      </c>
      <c r="K41" s="140"/>
      <c r="L41" s="117"/>
      <c r="S41" s="35"/>
      <c r="T41" s="35"/>
      <c r="U41" s="35"/>
      <c r="V41" s="35"/>
      <c r="W41" s="35"/>
      <c r="X41" s="35"/>
      <c r="Y41" s="35"/>
      <c r="Z41" s="35"/>
      <c r="AA41" s="35"/>
      <c r="AB41" s="35"/>
      <c r="AC41" s="35"/>
      <c r="AD41" s="35"/>
      <c r="AE41" s="35"/>
    </row>
    <row r="42" spans="1:31" s="2" customFormat="1" ht="14.45" hidden="1" customHeight="1" x14ac:dyDescent="0.2">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3" spans="1:31" ht="11.25" hidden="1" x14ac:dyDescent="0.2"/>
    <row r="44" spans="1:31" ht="11.25" hidden="1" x14ac:dyDescent="0.2"/>
    <row r="45" spans="1:31" ht="11.25" hidden="1" x14ac:dyDescent="0.2"/>
    <row r="46" spans="1:31" s="2" customFormat="1" ht="6.95" hidden="1" customHeight="1" x14ac:dyDescent="0.2">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hidden="1" customHeight="1" x14ac:dyDescent="0.2">
      <c r="A47" s="35"/>
      <c r="B47" s="36"/>
      <c r="C47" s="24" t="s">
        <v>104</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hidden="1" customHeight="1" x14ac:dyDescent="0.2">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hidden="1" customHeight="1" x14ac:dyDescent="0.2">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hidden="1" customHeight="1" x14ac:dyDescent="0.2">
      <c r="A50" s="35"/>
      <c r="B50" s="36"/>
      <c r="C50" s="37"/>
      <c r="D50" s="37"/>
      <c r="E50" s="322" t="str">
        <f>E7</f>
        <v>Oprava mostu v km 4,258 tratě Rohatec - Sudoměřice nad Moravou</v>
      </c>
      <c r="F50" s="323"/>
      <c r="G50" s="323"/>
      <c r="H50" s="323"/>
      <c r="I50" s="116"/>
      <c r="J50" s="37"/>
      <c r="K50" s="37"/>
      <c r="L50" s="117"/>
      <c r="S50" s="35"/>
      <c r="T50" s="35"/>
      <c r="U50" s="35"/>
      <c r="V50" s="35"/>
      <c r="W50" s="35"/>
      <c r="X50" s="35"/>
      <c r="Y50" s="35"/>
      <c r="Z50" s="35"/>
      <c r="AA50" s="35"/>
      <c r="AB50" s="35"/>
      <c r="AC50" s="35"/>
      <c r="AD50" s="35"/>
      <c r="AE50" s="35"/>
    </row>
    <row r="51" spans="1:47" s="1" customFormat="1" ht="12" hidden="1" customHeight="1" x14ac:dyDescent="0.2">
      <c r="B51" s="22"/>
      <c r="C51" s="30" t="s">
        <v>101</v>
      </c>
      <c r="D51" s="23"/>
      <c r="E51" s="23"/>
      <c r="F51" s="23"/>
      <c r="G51" s="23"/>
      <c r="H51" s="23"/>
      <c r="I51" s="109"/>
      <c r="J51" s="23"/>
      <c r="K51" s="23"/>
      <c r="L51" s="21"/>
    </row>
    <row r="52" spans="1:47" s="2" customFormat="1" ht="16.5" hidden="1" customHeight="1" x14ac:dyDescent="0.2">
      <c r="A52" s="35"/>
      <c r="B52" s="36"/>
      <c r="C52" s="37"/>
      <c r="D52" s="37"/>
      <c r="E52" s="322" t="s">
        <v>392</v>
      </c>
      <c r="F52" s="324"/>
      <c r="G52" s="324"/>
      <c r="H52" s="324"/>
      <c r="I52" s="116"/>
      <c r="J52" s="37"/>
      <c r="K52" s="37"/>
      <c r="L52" s="117"/>
      <c r="S52" s="35"/>
      <c r="T52" s="35"/>
      <c r="U52" s="35"/>
      <c r="V52" s="35"/>
      <c r="W52" s="35"/>
      <c r="X52" s="35"/>
      <c r="Y52" s="35"/>
      <c r="Z52" s="35"/>
      <c r="AA52" s="35"/>
      <c r="AB52" s="35"/>
      <c r="AC52" s="35"/>
      <c r="AD52" s="35"/>
      <c r="AE52" s="35"/>
    </row>
    <row r="53" spans="1:47" s="2" customFormat="1" ht="12" hidden="1" customHeight="1" x14ac:dyDescent="0.2">
      <c r="A53" s="35"/>
      <c r="B53" s="36"/>
      <c r="C53" s="30" t="s">
        <v>103</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hidden="1" customHeight="1" x14ac:dyDescent="0.2">
      <c r="A54" s="35"/>
      <c r="B54" s="36"/>
      <c r="C54" s="37"/>
      <c r="D54" s="37"/>
      <c r="E54" s="271" t="str">
        <f>E11</f>
        <v>SO 2411-19-15 - Železniční most</v>
      </c>
      <c r="F54" s="324"/>
      <c r="G54" s="324"/>
      <c r="H54" s="324"/>
      <c r="I54" s="116"/>
      <c r="J54" s="37"/>
      <c r="K54" s="37"/>
      <c r="L54" s="117"/>
      <c r="S54" s="35"/>
      <c r="T54" s="35"/>
      <c r="U54" s="35"/>
      <c r="V54" s="35"/>
      <c r="W54" s="35"/>
      <c r="X54" s="35"/>
      <c r="Y54" s="35"/>
      <c r="Z54" s="35"/>
      <c r="AA54" s="35"/>
      <c r="AB54" s="35"/>
      <c r="AC54" s="35"/>
      <c r="AD54" s="35"/>
      <c r="AE54" s="35"/>
    </row>
    <row r="55" spans="1:47" s="2" customFormat="1" ht="6.95" hidden="1" customHeight="1" x14ac:dyDescent="0.2">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hidden="1" customHeight="1" x14ac:dyDescent="0.2">
      <c r="A56" s="35"/>
      <c r="B56" s="36"/>
      <c r="C56" s="30" t="s">
        <v>21</v>
      </c>
      <c r="D56" s="37"/>
      <c r="E56" s="37"/>
      <c r="F56" s="28" t="str">
        <f>F14</f>
        <v>Sudoměřice</v>
      </c>
      <c r="G56" s="37"/>
      <c r="H56" s="37"/>
      <c r="I56" s="118" t="s">
        <v>23</v>
      </c>
      <c r="J56" s="60" t="str">
        <f>IF(J14="","",J14)</f>
        <v>10. 6. 2020</v>
      </c>
      <c r="K56" s="37"/>
      <c r="L56" s="117"/>
      <c r="S56" s="35"/>
      <c r="T56" s="35"/>
      <c r="U56" s="35"/>
      <c r="V56" s="35"/>
      <c r="W56" s="35"/>
      <c r="X56" s="35"/>
      <c r="Y56" s="35"/>
      <c r="Z56" s="35"/>
      <c r="AA56" s="35"/>
      <c r="AB56" s="35"/>
      <c r="AC56" s="35"/>
      <c r="AD56" s="35"/>
      <c r="AE56" s="35"/>
    </row>
    <row r="57" spans="1:47" s="2" customFormat="1" ht="6.95" hidden="1" customHeight="1" x14ac:dyDescent="0.2">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hidden="1" customHeight="1" x14ac:dyDescent="0.2">
      <c r="A58" s="35"/>
      <c r="B58" s="36"/>
      <c r="C58" s="30" t="s">
        <v>25</v>
      </c>
      <c r="D58" s="37"/>
      <c r="E58" s="37"/>
      <c r="F58" s="28" t="str">
        <f>E17</f>
        <v>Správa železnic, s. o.</v>
      </c>
      <c r="G58" s="37"/>
      <c r="H58" s="37"/>
      <c r="I58" s="118" t="s">
        <v>33</v>
      </c>
      <c r="J58" s="33" t="str">
        <f>E23</f>
        <v>F-PROJEKT-DOPRAVNÍ STAVBY s. r. o.</v>
      </c>
      <c r="K58" s="37"/>
      <c r="L58" s="117"/>
      <c r="S58" s="35"/>
      <c r="T58" s="35"/>
      <c r="U58" s="35"/>
      <c r="V58" s="35"/>
      <c r="W58" s="35"/>
      <c r="X58" s="35"/>
      <c r="Y58" s="35"/>
      <c r="Z58" s="35"/>
      <c r="AA58" s="35"/>
      <c r="AB58" s="35"/>
      <c r="AC58" s="35"/>
      <c r="AD58" s="35"/>
      <c r="AE58" s="35"/>
    </row>
    <row r="59" spans="1:47" s="2" customFormat="1" ht="40.15" hidden="1" customHeight="1" x14ac:dyDescent="0.2">
      <c r="A59" s="35"/>
      <c r="B59" s="36"/>
      <c r="C59" s="30" t="s">
        <v>31</v>
      </c>
      <c r="D59" s="37"/>
      <c r="E59" s="37"/>
      <c r="F59" s="28" t="str">
        <f>IF(E20="","",E20)</f>
        <v>Vyplň údaj</v>
      </c>
      <c r="G59" s="37"/>
      <c r="H59" s="37"/>
      <c r="I59" s="118" t="s">
        <v>38</v>
      </c>
      <c r="J59" s="33" t="str">
        <f>E26</f>
        <v>F-PROJEKT-DOPRAVNÍ STAVBY s. r. o.</v>
      </c>
      <c r="K59" s="37"/>
      <c r="L59" s="117"/>
      <c r="S59" s="35"/>
      <c r="T59" s="35"/>
      <c r="U59" s="35"/>
      <c r="V59" s="35"/>
      <c r="W59" s="35"/>
      <c r="X59" s="35"/>
      <c r="Y59" s="35"/>
      <c r="Z59" s="35"/>
      <c r="AA59" s="35"/>
      <c r="AB59" s="35"/>
      <c r="AC59" s="35"/>
      <c r="AD59" s="35"/>
      <c r="AE59" s="35"/>
    </row>
    <row r="60" spans="1:47" s="2" customFormat="1" ht="10.35" hidden="1" customHeight="1" x14ac:dyDescent="0.2">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hidden="1" customHeight="1" x14ac:dyDescent="0.2">
      <c r="A61" s="35"/>
      <c r="B61" s="36"/>
      <c r="C61" s="147" t="s">
        <v>105</v>
      </c>
      <c r="D61" s="148"/>
      <c r="E61" s="148"/>
      <c r="F61" s="148"/>
      <c r="G61" s="148"/>
      <c r="H61" s="148"/>
      <c r="I61" s="149"/>
      <c r="J61" s="150" t="s">
        <v>106</v>
      </c>
      <c r="K61" s="148"/>
      <c r="L61" s="117"/>
      <c r="S61" s="35"/>
      <c r="T61" s="35"/>
      <c r="U61" s="35"/>
      <c r="V61" s="35"/>
      <c r="W61" s="35"/>
      <c r="X61" s="35"/>
      <c r="Y61" s="35"/>
      <c r="Z61" s="35"/>
      <c r="AA61" s="35"/>
      <c r="AB61" s="35"/>
      <c r="AC61" s="35"/>
      <c r="AD61" s="35"/>
      <c r="AE61" s="35"/>
    </row>
    <row r="62" spans="1:47" s="2" customFormat="1" ht="10.35" hidden="1" customHeight="1" x14ac:dyDescent="0.2">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hidden="1" customHeight="1" x14ac:dyDescent="0.2">
      <c r="A63" s="35"/>
      <c r="B63" s="36"/>
      <c r="C63" s="151" t="s">
        <v>73</v>
      </c>
      <c r="D63" s="37"/>
      <c r="E63" s="37"/>
      <c r="F63" s="37"/>
      <c r="G63" s="37"/>
      <c r="H63" s="37"/>
      <c r="I63" s="116"/>
      <c r="J63" s="78">
        <f>J96</f>
        <v>0</v>
      </c>
      <c r="K63" s="37"/>
      <c r="L63" s="117"/>
      <c r="S63" s="35"/>
      <c r="T63" s="35"/>
      <c r="U63" s="35"/>
      <c r="V63" s="35"/>
      <c r="W63" s="35"/>
      <c r="X63" s="35"/>
      <c r="Y63" s="35"/>
      <c r="Z63" s="35"/>
      <c r="AA63" s="35"/>
      <c r="AB63" s="35"/>
      <c r="AC63" s="35"/>
      <c r="AD63" s="35"/>
      <c r="AE63" s="35"/>
      <c r="AU63" s="18" t="s">
        <v>107</v>
      </c>
    </row>
    <row r="64" spans="1:47" s="9" customFormat="1" ht="24.95" hidden="1" customHeight="1" x14ac:dyDescent="0.2">
      <c r="B64" s="152"/>
      <c r="C64" s="153"/>
      <c r="D64" s="154" t="s">
        <v>108</v>
      </c>
      <c r="E64" s="155"/>
      <c r="F64" s="155"/>
      <c r="G64" s="155"/>
      <c r="H64" s="155"/>
      <c r="I64" s="156"/>
      <c r="J64" s="157">
        <f>J97</f>
        <v>0</v>
      </c>
      <c r="K64" s="153"/>
      <c r="L64" s="158"/>
    </row>
    <row r="65" spans="1:31" s="10" customFormat="1" ht="19.899999999999999" hidden="1" customHeight="1" x14ac:dyDescent="0.2">
      <c r="B65" s="159"/>
      <c r="C65" s="98"/>
      <c r="D65" s="160" t="s">
        <v>109</v>
      </c>
      <c r="E65" s="161"/>
      <c r="F65" s="161"/>
      <c r="G65" s="161"/>
      <c r="H65" s="161"/>
      <c r="I65" s="162"/>
      <c r="J65" s="163">
        <f>J98</f>
        <v>0</v>
      </c>
      <c r="K65" s="98"/>
      <c r="L65" s="164"/>
    </row>
    <row r="66" spans="1:31" s="10" customFormat="1" ht="19.899999999999999" hidden="1" customHeight="1" x14ac:dyDescent="0.2">
      <c r="B66" s="159"/>
      <c r="C66" s="98"/>
      <c r="D66" s="160" t="s">
        <v>393</v>
      </c>
      <c r="E66" s="161"/>
      <c r="F66" s="161"/>
      <c r="G66" s="161"/>
      <c r="H66" s="161"/>
      <c r="I66" s="162"/>
      <c r="J66" s="163">
        <f>J224</f>
        <v>0</v>
      </c>
      <c r="K66" s="98"/>
      <c r="L66" s="164"/>
    </row>
    <row r="67" spans="1:31" s="10" customFormat="1" ht="19.899999999999999" hidden="1" customHeight="1" x14ac:dyDescent="0.2">
      <c r="B67" s="159"/>
      <c r="C67" s="98"/>
      <c r="D67" s="160" t="s">
        <v>394</v>
      </c>
      <c r="E67" s="161"/>
      <c r="F67" s="161"/>
      <c r="G67" s="161"/>
      <c r="H67" s="161"/>
      <c r="I67" s="162"/>
      <c r="J67" s="163">
        <f>J279</f>
        <v>0</v>
      </c>
      <c r="K67" s="98"/>
      <c r="L67" s="164"/>
    </row>
    <row r="68" spans="1:31" s="10" customFormat="1" ht="19.899999999999999" hidden="1" customHeight="1" x14ac:dyDescent="0.2">
      <c r="B68" s="159"/>
      <c r="C68" s="98"/>
      <c r="D68" s="160" t="s">
        <v>395</v>
      </c>
      <c r="E68" s="161"/>
      <c r="F68" s="161"/>
      <c r="G68" s="161"/>
      <c r="H68" s="161"/>
      <c r="I68" s="162"/>
      <c r="J68" s="163">
        <f>J326</f>
        <v>0</v>
      </c>
      <c r="K68" s="98"/>
      <c r="L68" s="164"/>
    </row>
    <row r="69" spans="1:31" s="10" customFormat="1" ht="19.899999999999999" hidden="1" customHeight="1" x14ac:dyDescent="0.2">
      <c r="B69" s="159"/>
      <c r="C69" s="98"/>
      <c r="D69" s="160" t="s">
        <v>110</v>
      </c>
      <c r="E69" s="161"/>
      <c r="F69" s="161"/>
      <c r="G69" s="161"/>
      <c r="H69" s="161"/>
      <c r="I69" s="162"/>
      <c r="J69" s="163">
        <f>J387</f>
        <v>0</v>
      </c>
      <c r="K69" s="98"/>
      <c r="L69" s="164"/>
    </row>
    <row r="70" spans="1:31" s="10" customFormat="1" ht="19.899999999999999" hidden="1" customHeight="1" x14ac:dyDescent="0.2">
      <c r="B70" s="159"/>
      <c r="C70" s="98"/>
      <c r="D70" s="160" t="s">
        <v>396</v>
      </c>
      <c r="E70" s="161"/>
      <c r="F70" s="161"/>
      <c r="G70" s="161"/>
      <c r="H70" s="161"/>
      <c r="I70" s="162"/>
      <c r="J70" s="163">
        <f>J415</f>
        <v>0</v>
      </c>
      <c r="K70" s="98"/>
      <c r="L70" s="164"/>
    </row>
    <row r="71" spans="1:31" s="10" customFormat="1" ht="19.899999999999999" hidden="1" customHeight="1" x14ac:dyDescent="0.2">
      <c r="B71" s="159"/>
      <c r="C71" s="98"/>
      <c r="D71" s="160" t="s">
        <v>397</v>
      </c>
      <c r="E71" s="161"/>
      <c r="F71" s="161"/>
      <c r="G71" s="161"/>
      <c r="H71" s="161"/>
      <c r="I71" s="162"/>
      <c r="J71" s="163">
        <f>J483</f>
        <v>0</v>
      </c>
      <c r="K71" s="98"/>
      <c r="L71" s="164"/>
    </row>
    <row r="72" spans="1:31" s="10" customFormat="1" ht="19.899999999999999" hidden="1" customHeight="1" x14ac:dyDescent="0.2">
      <c r="B72" s="159"/>
      <c r="C72" s="98"/>
      <c r="D72" s="160" t="s">
        <v>398</v>
      </c>
      <c r="E72" s="161"/>
      <c r="F72" s="161"/>
      <c r="G72" s="161"/>
      <c r="H72" s="161"/>
      <c r="I72" s="162"/>
      <c r="J72" s="163">
        <f>J506</f>
        <v>0</v>
      </c>
      <c r="K72" s="98"/>
      <c r="L72" s="164"/>
    </row>
    <row r="73" spans="1:31" s="9" customFormat="1" ht="24.95" hidden="1" customHeight="1" x14ac:dyDescent="0.2">
      <c r="B73" s="152"/>
      <c r="C73" s="153"/>
      <c r="D73" s="154" t="s">
        <v>399</v>
      </c>
      <c r="E73" s="155"/>
      <c r="F73" s="155"/>
      <c r="G73" s="155"/>
      <c r="H73" s="155"/>
      <c r="I73" s="156"/>
      <c r="J73" s="157">
        <f>J516</f>
        <v>0</v>
      </c>
      <c r="K73" s="153"/>
      <c r="L73" s="158"/>
    </row>
    <row r="74" spans="1:31" s="10" customFormat="1" ht="19.899999999999999" hidden="1" customHeight="1" x14ac:dyDescent="0.2">
      <c r="B74" s="159"/>
      <c r="C74" s="98"/>
      <c r="D74" s="160" t="s">
        <v>400</v>
      </c>
      <c r="E74" s="161"/>
      <c r="F74" s="161"/>
      <c r="G74" s="161"/>
      <c r="H74" s="161"/>
      <c r="I74" s="162"/>
      <c r="J74" s="163">
        <f>J517</f>
        <v>0</v>
      </c>
      <c r="K74" s="98"/>
      <c r="L74" s="164"/>
    </row>
    <row r="75" spans="1:31" s="2" customFormat="1" ht="21.75" hidden="1" customHeight="1" x14ac:dyDescent="0.2">
      <c r="A75" s="35"/>
      <c r="B75" s="36"/>
      <c r="C75" s="37"/>
      <c r="D75" s="37"/>
      <c r="E75" s="37"/>
      <c r="F75" s="37"/>
      <c r="G75" s="37"/>
      <c r="H75" s="37"/>
      <c r="I75" s="116"/>
      <c r="J75" s="37"/>
      <c r="K75" s="37"/>
      <c r="L75" s="117"/>
      <c r="S75" s="35"/>
      <c r="T75" s="35"/>
      <c r="U75" s="35"/>
      <c r="V75" s="35"/>
      <c r="W75" s="35"/>
      <c r="X75" s="35"/>
      <c r="Y75" s="35"/>
      <c r="Z75" s="35"/>
      <c r="AA75" s="35"/>
      <c r="AB75" s="35"/>
      <c r="AC75" s="35"/>
      <c r="AD75" s="35"/>
      <c r="AE75" s="35"/>
    </row>
    <row r="76" spans="1:31" s="2" customFormat="1" ht="6.95" hidden="1" customHeight="1" x14ac:dyDescent="0.2">
      <c r="A76" s="35"/>
      <c r="B76" s="48"/>
      <c r="C76" s="49"/>
      <c r="D76" s="49"/>
      <c r="E76" s="49"/>
      <c r="F76" s="49"/>
      <c r="G76" s="49"/>
      <c r="H76" s="49"/>
      <c r="I76" s="143"/>
      <c r="J76" s="49"/>
      <c r="K76" s="49"/>
      <c r="L76" s="117"/>
      <c r="S76" s="35"/>
      <c r="T76" s="35"/>
      <c r="U76" s="35"/>
      <c r="V76" s="35"/>
      <c r="W76" s="35"/>
      <c r="X76" s="35"/>
      <c r="Y76" s="35"/>
      <c r="Z76" s="35"/>
      <c r="AA76" s="35"/>
      <c r="AB76" s="35"/>
      <c r="AC76" s="35"/>
      <c r="AD76" s="35"/>
      <c r="AE76" s="35"/>
    </row>
    <row r="77" spans="1:31" ht="11.25" hidden="1" x14ac:dyDescent="0.2"/>
    <row r="78" spans="1:31" ht="11.25" hidden="1" x14ac:dyDescent="0.2"/>
    <row r="79" spans="1:31" ht="11.25" hidden="1" x14ac:dyDescent="0.2"/>
    <row r="80" spans="1:31" s="2" customFormat="1" ht="6.95" customHeight="1" x14ac:dyDescent="0.2">
      <c r="A80" s="35"/>
      <c r="B80" s="50"/>
      <c r="C80" s="51"/>
      <c r="D80" s="51"/>
      <c r="E80" s="51"/>
      <c r="F80" s="51"/>
      <c r="G80" s="51"/>
      <c r="H80" s="51"/>
      <c r="I80" s="146"/>
      <c r="J80" s="51"/>
      <c r="K80" s="51"/>
      <c r="L80" s="117"/>
      <c r="S80" s="35"/>
      <c r="T80" s="35"/>
      <c r="U80" s="35"/>
      <c r="V80" s="35"/>
      <c r="W80" s="35"/>
      <c r="X80" s="35"/>
      <c r="Y80" s="35"/>
      <c r="Z80" s="35"/>
      <c r="AA80" s="35"/>
      <c r="AB80" s="35"/>
      <c r="AC80" s="35"/>
      <c r="AD80" s="35"/>
      <c r="AE80" s="35"/>
    </row>
    <row r="81" spans="1:63" s="2" customFormat="1" ht="24.95" customHeight="1" x14ac:dyDescent="0.2">
      <c r="A81" s="35"/>
      <c r="B81" s="36"/>
      <c r="C81" s="24" t="s">
        <v>112</v>
      </c>
      <c r="D81" s="37"/>
      <c r="E81" s="37"/>
      <c r="F81" s="37"/>
      <c r="G81" s="37"/>
      <c r="H81" s="37"/>
      <c r="I81" s="116"/>
      <c r="J81" s="37"/>
      <c r="K81" s="37"/>
      <c r="L81" s="117"/>
      <c r="S81" s="35"/>
      <c r="T81" s="35"/>
      <c r="U81" s="35"/>
      <c r="V81" s="35"/>
      <c r="W81" s="35"/>
      <c r="X81" s="35"/>
      <c r="Y81" s="35"/>
      <c r="Z81" s="35"/>
      <c r="AA81" s="35"/>
      <c r="AB81" s="35"/>
      <c r="AC81" s="35"/>
      <c r="AD81" s="35"/>
      <c r="AE81" s="35"/>
    </row>
    <row r="82" spans="1:63" s="2" customFormat="1" ht="6.95" customHeight="1" x14ac:dyDescent="0.2">
      <c r="A82" s="35"/>
      <c r="B82" s="36"/>
      <c r="C82" s="37"/>
      <c r="D82" s="37"/>
      <c r="E82" s="37"/>
      <c r="F82" s="37"/>
      <c r="G82" s="37"/>
      <c r="H82" s="37"/>
      <c r="I82" s="116"/>
      <c r="J82" s="37"/>
      <c r="K82" s="37"/>
      <c r="L82" s="117"/>
      <c r="S82" s="35"/>
      <c r="T82" s="35"/>
      <c r="U82" s="35"/>
      <c r="V82" s="35"/>
      <c r="W82" s="35"/>
      <c r="X82" s="35"/>
      <c r="Y82" s="35"/>
      <c r="Z82" s="35"/>
      <c r="AA82" s="35"/>
      <c r="AB82" s="35"/>
      <c r="AC82" s="35"/>
      <c r="AD82" s="35"/>
      <c r="AE82" s="35"/>
    </row>
    <row r="83" spans="1:63" s="2" customFormat="1" ht="12" customHeight="1" x14ac:dyDescent="0.2">
      <c r="A83" s="35"/>
      <c r="B83" s="36"/>
      <c r="C83" s="30" t="s">
        <v>16</v>
      </c>
      <c r="D83" s="37"/>
      <c r="E83" s="37"/>
      <c r="F83" s="37"/>
      <c r="G83" s="37"/>
      <c r="H83" s="37"/>
      <c r="I83" s="116"/>
      <c r="J83" s="37"/>
      <c r="K83" s="37"/>
      <c r="L83" s="117"/>
      <c r="S83" s="35"/>
      <c r="T83" s="35"/>
      <c r="U83" s="35"/>
      <c r="V83" s="35"/>
      <c r="W83" s="35"/>
      <c r="X83" s="35"/>
      <c r="Y83" s="35"/>
      <c r="Z83" s="35"/>
      <c r="AA83" s="35"/>
      <c r="AB83" s="35"/>
      <c r="AC83" s="35"/>
      <c r="AD83" s="35"/>
      <c r="AE83" s="35"/>
    </row>
    <row r="84" spans="1:63" s="2" customFormat="1" ht="16.5" customHeight="1" x14ac:dyDescent="0.2">
      <c r="A84" s="35"/>
      <c r="B84" s="36"/>
      <c r="C84" s="37"/>
      <c r="D84" s="37"/>
      <c r="E84" s="322" t="str">
        <f>E7</f>
        <v>Oprava mostu v km 4,258 tratě Rohatec - Sudoměřice nad Moravou</v>
      </c>
      <c r="F84" s="323"/>
      <c r="G84" s="323"/>
      <c r="H84" s="323"/>
      <c r="I84" s="116"/>
      <c r="J84" s="37"/>
      <c r="K84" s="37"/>
      <c r="L84" s="117"/>
      <c r="S84" s="35"/>
      <c r="T84" s="35"/>
      <c r="U84" s="35"/>
      <c r="V84" s="35"/>
      <c r="W84" s="35"/>
      <c r="X84" s="35"/>
      <c r="Y84" s="35"/>
      <c r="Z84" s="35"/>
      <c r="AA84" s="35"/>
      <c r="AB84" s="35"/>
      <c r="AC84" s="35"/>
      <c r="AD84" s="35"/>
      <c r="AE84" s="35"/>
    </row>
    <row r="85" spans="1:63" s="1" customFormat="1" ht="12" customHeight="1" x14ac:dyDescent="0.2">
      <c r="B85" s="22"/>
      <c r="C85" s="30" t="s">
        <v>101</v>
      </c>
      <c r="D85" s="23"/>
      <c r="E85" s="23"/>
      <c r="F85" s="23"/>
      <c r="G85" s="23"/>
      <c r="H85" s="23"/>
      <c r="I85" s="109"/>
      <c r="J85" s="23"/>
      <c r="K85" s="23"/>
      <c r="L85" s="21"/>
    </row>
    <row r="86" spans="1:63" s="2" customFormat="1" ht="16.5" customHeight="1" x14ac:dyDescent="0.2">
      <c r="A86" s="35"/>
      <c r="B86" s="36"/>
      <c r="C86" s="37"/>
      <c r="D86" s="37"/>
      <c r="E86" s="322" t="s">
        <v>392</v>
      </c>
      <c r="F86" s="324"/>
      <c r="G86" s="324"/>
      <c r="H86" s="324"/>
      <c r="I86" s="116"/>
      <c r="J86" s="37"/>
      <c r="K86" s="37"/>
      <c r="L86" s="117"/>
      <c r="S86" s="35"/>
      <c r="T86" s="35"/>
      <c r="U86" s="35"/>
      <c r="V86" s="35"/>
      <c r="W86" s="35"/>
      <c r="X86" s="35"/>
      <c r="Y86" s="35"/>
      <c r="Z86" s="35"/>
      <c r="AA86" s="35"/>
      <c r="AB86" s="35"/>
      <c r="AC86" s="35"/>
      <c r="AD86" s="35"/>
      <c r="AE86" s="35"/>
    </row>
    <row r="87" spans="1:63" s="2" customFormat="1" ht="12" customHeight="1" x14ac:dyDescent="0.2">
      <c r="A87" s="35"/>
      <c r="B87" s="36"/>
      <c r="C87" s="30" t="s">
        <v>103</v>
      </c>
      <c r="D87" s="37"/>
      <c r="E87" s="37"/>
      <c r="F87" s="37"/>
      <c r="G87" s="37"/>
      <c r="H87" s="37"/>
      <c r="I87" s="116"/>
      <c r="J87" s="37"/>
      <c r="K87" s="37"/>
      <c r="L87" s="117"/>
      <c r="S87" s="35"/>
      <c r="T87" s="35"/>
      <c r="U87" s="35"/>
      <c r="V87" s="35"/>
      <c r="W87" s="35"/>
      <c r="X87" s="35"/>
      <c r="Y87" s="35"/>
      <c r="Z87" s="35"/>
      <c r="AA87" s="35"/>
      <c r="AB87" s="35"/>
      <c r="AC87" s="35"/>
      <c r="AD87" s="35"/>
      <c r="AE87" s="35"/>
    </row>
    <row r="88" spans="1:63" s="2" customFormat="1" ht="16.5" customHeight="1" x14ac:dyDescent="0.2">
      <c r="A88" s="35"/>
      <c r="B88" s="36"/>
      <c r="C88" s="37"/>
      <c r="D88" s="37"/>
      <c r="E88" s="271" t="str">
        <f>E11</f>
        <v>SO 2411-19-15 - Železniční most</v>
      </c>
      <c r="F88" s="324"/>
      <c r="G88" s="324"/>
      <c r="H88" s="324"/>
      <c r="I88" s="116"/>
      <c r="J88" s="37"/>
      <c r="K88" s="37"/>
      <c r="L88" s="117"/>
      <c r="S88" s="35"/>
      <c r="T88" s="35"/>
      <c r="U88" s="35"/>
      <c r="V88" s="35"/>
      <c r="W88" s="35"/>
      <c r="X88" s="35"/>
      <c r="Y88" s="35"/>
      <c r="Z88" s="35"/>
      <c r="AA88" s="35"/>
      <c r="AB88" s="35"/>
      <c r="AC88" s="35"/>
      <c r="AD88" s="35"/>
      <c r="AE88" s="35"/>
    </row>
    <row r="89" spans="1:63" s="2" customFormat="1" ht="6.95" customHeight="1" x14ac:dyDescent="0.2">
      <c r="A89" s="35"/>
      <c r="B89" s="36"/>
      <c r="C89" s="37"/>
      <c r="D89" s="37"/>
      <c r="E89" s="37"/>
      <c r="F89" s="37"/>
      <c r="G89" s="37"/>
      <c r="H89" s="37"/>
      <c r="I89" s="116"/>
      <c r="J89" s="37"/>
      <c r="K89" s="37"/>
      <c r="L89" s="117"/>
      <c r="S89" s="35"/>
      <c r="T89" s="35"/>
      <c r="U89" s="35"/>
      <c r="V89" s="35"/>
      <c r="W89" s="35"/>
      <c r="X89" s="35"/>
      <c r="Y89" s="35"/>
      <c r="Z89" s="35"/>
      <c r="AA89" s="35"/>
      <c r="AB89" s="35"/>
      <c r="AC89" s="35"/>
      <c r="AD89" s="35"/>
      <c r="AE89" s="35"/>
    </row>
    <row r="90" spans="1:63" s="2" customFormat="1" ht="12" customHeight="1" x14ac:dyDescent="0.2">
      <c r="A90" s="35"/>
      <c r="B90" s="36"/>
      <c r="C90" s="30" t="s">
        <v>21</v>
      </c>
      <c r="D90" s="37"/>
      <c r="E90" s="37"/>
      <c r="F90" s="28" t="str">
        <f>F14</f>
        <v>Sudoměřice</v>
      </c>
      <c r="G90" s="37"/>
      <c r="H90" s="37"/>
      <c r="I90" s="118" t="s">
        <v>23</v>
      </c>
      <c r="J90" s="60" t="str">
        <f>IF(J14="","",J14)</f>
        <v>10. 6. 2020</v>
      </c>
      <c r="K90" s="37"/>
      <c r="L90" s="117"/>
      <c r="S90" s="35"/>
      <c r="T90" s="35"/>
      <c r="U90" s="35"/>
      <c r="V90" s="35"/>
      <c r="W90" s="35"/>
      <c r="X90" s="35"/>
      <c r="Y90" s="35"/>
      <c r="Z90" s="35"/>
      <c r="AA90" s="35"/>
      <c r="AB90" s="35"/>
      <c r="AC90" s="35"/>
      <c r="AD90" s="35"/>
      <c r="AE90" s="35"/>
    </row>
    <row r="91" spans="1:63" s="2" customFormat="1" ht="6.95" customHeight="1" x14ac:dyDescent="0.2">
      <c r="A91" s="35"/>
      <c r="B91" s="36"/>
      <c r="C91" s="37"/>
      <c r="D91" s="37"/>
      <c r="E91" s="37"/>
      <c r="F91" s="37"/>
      <c r="G91" s="37"/>
      <c r="H91" s="37"/>
      <c r="I91" s="116"/>
      <c r="J91" s="37"/>
      <c r="K91" s="37"/>
      <c r="L91" s="117"/>
      <c r="S91" s="35"/>
      <c r="T91" s="35"/>
      <c r="U91" s="35"/>
      <c r="V91" s="35"/>
      <c r="W91" s="35"/>
      <c r="X91" s="35"/>
      <c r="Y91" s="35"/>
      <c r="Z91" s="35"/>
      <c r="AA91" s="35"/>
      <c r="AB91" s="35"/>
      <c r="AC91" s="35"/>
      <c r="AD91" s="35"/>
      <c r="AE91" s="35"/>
    </row>
    <row r="92" spans="1:63" s="2" customFormat="1" ht="40.15" customHeight="1" x14ac:dyDescent="0.2">
      <c r="A92" s="35"/>
      <c r="B92" s="36"/>
      <c r="C92" s="30" t="s">
        <v>25</v>
      </c>
      <c r="D92" s="37"/>
      <c r="E92" s="37"/>
      <c r="F92" s="28" t="str">
        <f>E17</f>
        <v>Správa železnic, s. o.</v>
      </c>
      <c r="G92" s="37"/>
      <c r="H92" s="37"/>
      <c r="I92" s="118" t="s">
        <v>33</v>
      </c>
      <c r="J92" s="33" t="str">
        <f>E23</f>
        <v>F-PROJEKT-DOPRAVNÍ STAVBY s. r. o.</v>
      </c>
      <c r="K92" s="37"/>
      <c r="L92" s="117"/>
      <c r="S92" s="35"/>
      <c r="T92" s="35"/>
      <c r="U92" s="35"/>
      <c r="V92" s="35"/>
      <c r="W92" s="35"/>
      <c r="X92" s="35"/>
      <c r="Y92" s="35"/>
      <c r="Z92" s="35"/>
      <c r="AA92" s="35"/>
      <c r="AB92" s="35"/>
      <c r="AC92" s="35"/>
      <c r="AD92" s="35"/>
      <c r="AE92" s="35"/>
    </row>
    <row r="93" spans="1:63" s="2" customFormat="1" ht="40.15" customHeight="1" x14ac:dyDescent="0.2">
      <c r="A93" s="35"/>
      <c r="B93" s="36"/>
      <c r="C93" s="30" t="s">
        <v>31</v>
      </c>
      <c r="D93" s="37"/>
      <c r="E93" s="37"/>
      <c r="F93" s="28" t="str">
        <f>IF(E20="","",E20)</f>
        <v>Vyplň údaj</v>
      </c>
      <c r="G93" s="37"/>
      <c r="H93" s="37"/>
      <c r="I93" s="118" t="s">
        <v>38</v>
      </c>
      <c r="J93" s="33" t="str">
        <f>E26</f>
        <v>F-PROJEKT-DOPRAVNÍ STAVBY s. r. o.</v>
      </c>
      <c r="K93" s="37"/>
      <c r="L93" s="117"/>
      <c r="S93" s="35"/>
      <c r="T93" s="35"/>
      <c r="U93" s="35"/>
      <c r="V93" s="35"/>
      <c r="W93" s="35"/>
      <c r="X93" s="35"/>
      <c r="Y93" s="35"/>
      <c r="Z93" s="35"/>
      <c r="AA93" s="35"/>
      <c r="AB93" s="35"/>
      <c r="AC93" s="35"/>
      <c r="AD93" s="35"/>
      <c r="AE93" s="35"/>
    </row>
    <row r="94" spans="1:63" s="2" customFormat="1" ht="10.35" customHeight="1" x14ac:dyDescent="0.2">
      <c r="A94" s="35"/>
      <c r="B94" s="36"/>
      <c r="C94" s="37"/>
      <c r="D94" s="37"/>
      <c r="E94" s="37"/>
      <c r="F94" s="37"/>
      <c r="G94" s="37"/>
      <c r="H94" s="37"/>
      <c r="I94" s="116"/>
      <c r="J94" s="37"/>
      <c r="K94" s="37"/>
      <c r="L94" s="117"/>
      <c r="S94" s="35"/>
      <c r="T94" s="35"/>
      <c r="U94" s="35"/>
      <c r="V94" s="35"/>
      <c r="W94" s="35"/>
      <c r="X94" s="35"/>
      <c r="Y94" s="35"/>
      <c r="Z94" s="35"/>
      <c r="AA94" s="35"/>
      <c r="AB94" s="35"/>
      <c r="AC94" s="35"/>
      <c r="AD94" s="35"/>
      <c r="AE94" s="35"/>
    </row>
    <row r="95" spans="1:63" s="11" customFormat="1" ht="29.25" customHeight="1" x14ac:dyDescent="0.2">
      <c r="A95" s="165"/>
      <c r="B95" s="166"/>
      <c r="C95" s="167" t="s">
        <v>113</v>
      </c>
      <c r="D95" s="168" t="s">
        <v>60</v>
      </c>
      <c r="E95" s="168" t="s">
        <v>56</v>
      </c>
      <c r="F95" s="168" t="s">
        <v>57</v>
      </c>
      <c r="G95" s="168" t="s">
        <v>114</v>
      </c>
      <c r="H95" s="168" t="s">
        <v>115</v>
      </c>
      <c r="I95" s="169" t="s">
        <v>116</v>
      </c>
      <c r="J95" s="170" t="s">
        <v>106</v>
      </c>
      <c r="K95" s="171" t="s">
        <v>117</v>
      </c>
      <c r="L95" s="172"/>
      <c r="M95" s="69" t="s">
        <v>19</v>
      </c>
      <c r="N95" s="70" t="s">
        <v>45</v>
      </c>
      <c r="O95" s="70" t="s">
        <v>118</v>
      </c>
      <c r="P95" s="70" t="s">
        <v>119</v>
      </c>
      <c r="Q95" s="70" t="s">
        <v>120</v>
      </c>
      <c r="R95" s="70" t="s">
        <v>121</v>
      </c>
      <c r="S95" s="70" t="s">
        <v>122</v>
      </c>
      <c r="T95" s="71" t="s">
        <v>123</v>
      </c>
      <c r="U95" s="165"/>
      <c r="V95" s="165"/>
      <c r="W95" s="165"/>
      <c r="X95" s="165"/>
      <c r="Y95" s="165"/>
      <c r="Z95" s="165"/>
      <c r="AA95" s="165"/>
      <c r="AB95" s="165"/>
      <c r="AC95" s="165"/>
      <c r="AD95" s="165"/>
      <c r="AE95" s="165"/>
    </row>
    <row r="96" spans="1:63" s="2" customFormat="1" ht="22.9" customHeight="1" x14ac:dyDescent="0.25">
      <c r="A96" s="35"/>
      <c r="B96" s="36"/>
      <c r="C96" s="76" t="s">
        <v>124</v>
      </c>
      <c r="D96" s="37"/>
      <c r="E96" s="37"/>
      <c r="F96" s="37"/>
      <c r="G96" s="37"/>
      <c r="H96" s="37"/>
      <c r="I96" s="116"/>
      <c r="J96" s="173">
        <f>BK96</f>
        <v>0</v>
      </c>
      <c r="K96" s="37"/>
      <c r="L96" s="40"/>
      <c r="M96" s="72"/>
      <c r="N96" s="174"/>
      <c r="O96" s="73"/>
      <c r="P96" s="175">
        <f>P97+P516</f>
        <v>0</v>
      </c>
      <c r="Q96" s="73"/>
      <c r="R96" s="175">
        <f>R97+R516</f>
        <v>1282.4426811400001</v>
      </c>
      <c r="S96" s="73"/>
      <c r="T96" s="176">
        <f>T97+T516</f>
        <v>423.63520000000005</v>
      </c>
      <c r="U96" s="35"/>
      <c r="V96" s="35"/>
      <c r="W96" s="35"/>
      <c r="X96" s="35"/>
      <c r="Y96" s="35"/>
      <c r="Z96" s="35"/>
      <c r="AA96" s="35"/>
      <c r="AB96" s="35"/>
      <c r="AC96" s="35"/>
      <c r="AD96" s="35"/>
      <c r="AE96" s="35"/>
      <c r="AT96" s="18" t="s">
        <v>74</v>
      </c>
      <c r="AU96" s="18" t="s">
        <v>107</v>
      </c>
      <c r="BK96" s="177">
        <f>BK97+BK516</f>
        <v>0</v>
      </c>
    </row>
    <row r="97" spans="1:65" s="12" customFormat="1" ht="25.9" customHeight="1" x14ac:dyDescent="0.2">
      <c r="B97" s="178"/>
      <c r="C97" s="179"/>
      <c r="D97" s="180" t="s">
        <v>74</v>
      </c>
      <c r="E97" s="181" t="s">
        <v>125</v>
      </c>
      <c r="F97" s="181" t="s">
        <v>126</v>
      </c>
      <c r="G97" s="179"/>
      <c r="H97" s="179"/>
      <c r="I97" s="182"/>
      <c r="J97" s="183">
        <f>BK97</f>
        <v>0</v>
      </c>
      <c r="K97" s="179"/>
      <c r="L97" s="184"/>
      <c r="M97" s="185"/>
      <c r="N97" s="186"/>
      <c r="O97" s="186"/>
      <c r="P97" s="187">
        <f>P98+P224+P279+P326+P387+P415+P483+P506</f>
        <v>0</v>
      </c>
      <c r="Q97" s="186"/>
      <c r="R97" s="187">
        <f>R98+R224+R279+R326+R387+R415+R483+R506</f>
        <v>1252.66646154</v>
      </c>
      <c r="S97" s="186"/>
      <c r="T97" s="188">
        <f>T98+T224+T279+T326+T387+T415+T483+T506</f>
        <v>423.63520000000005</v>
      </c>
      <c r="AR97" s="189" t="s">
        <v>82</v>
      </c>
      <c r="AT97" s="190" t="s">
        <v>74</v>
      </c>
      <c r="AU97" s="190" t="s">
        <v>75</v>
      </c>
      <c r="AY97" s="189" t="s">
        <v>127</v>
      </c>
      <c r="BK97" s="191">
        <f>BK98+BK224+BK279+BK326+BK387+BK415+BK483+BK506</f>
        <v>0</v>
      </c>
    </row>
    <row r="98" spans="1:65" s="12" customFormat="1" ht="22.9" customHeight="1" x14ac:dyDescent="0.2">
      <c r="B98" s="178"/>
      <c r="C98" s="179"/>
      <c r="D98" s="180" t="s">
        <v>74</v>
      </c>
      <c r="E98" s="192" t="s">
        <v>82</v>
      </c>
      <c r="F98" s="192" t="s">
        <v>128</v>
      </c>
      <c r="G98" s="179"/>
      <c r="H98" s="179"/>
      <c r="I98" s="182"/>
      <c r="J98" s="193">
        <f>BK98</f>
        <v>0</v>
      </c>
      <c r="K98" s="179"/>
      <c r="L98" s="184"/>
      <c r="M98" s="185"/>
      <c r="N98" s="186"/>
      <c r="O98" s="186"/>
      <c r="P98" s="187">
        <f>SUM(P99:P223)</f>
        <v>0</v>
      </c>
      <c r="Q98" s="186"/>
      <c r="R98" s="187">
        <f>SUM(R99:R223)</f>
        <v>699.49413900000013</v>
      </c>
      <c r="S98" s="186"/>
      <c r="T98" s="188">
        <f>SUM(T99:T223)</f>
        <v>133.56</v>
      </c>
      <c r="AR98" s="189" t="s">
        <v>82</v>
      </c>
      <c r="AT98" s="190" t="s">
        <v>74</v>
      </c>
      <c r="AU98" s="190" t="s">
        <v>82</v>
      </c>
      <c r="AY98" s="189" t="s">
        <v>127</v>
      </c>
      <c r="BK98" s="191">
        <f>SUM(BK99:BK223)</f>
        <v>0</v>
      </c>
    </row>
    <row r="99" spans="1:65" s="2" customFormat="1" ht="14.45" customHeight="1" x14ac:dyDescent="0.2">
      <c r="A99" s="35"/>
      <c r="B99" s="36"/>
      <c r="C99" s="194" t="s">
        <v>82</v>
      </c>
      <c r="D99" s="194" t="s">
        <v>129</v>
      </c>
      <c r="E99" s="195" t="s">
        <v>401</v>
      </c>
      <c r="F99" s="196" t="s">
        <v>402</v>
      </c>
      <c r="G99" s="197" t="s">
        <v>183</v>
      </c>
      <c r="H99" s="198">
        <v>74.2</v>
      </c>
      <c r="I99" s="199"/>
      <c r="J99" s="200">
        <f>ROUND(I99*H99,2)</f>
        <v>0</v>
      </c>
      <c r="K99" s="201"/>
      <c r="L99" s="40"/>
      <c r="M99" s="202" t="s">
        <v>19</v>
      </c>
      <c r="N99" s="203" t="s">
        <v>46</v>
      </c>
      <c r="O99" s="65"/>
      <c r="P99" s="204">
        <f>O99*H99</f>
        <v>0</v>
      </c>
      <c r="Q99" s="204">
        <v>0</v>
      </c>
      <c r="R99" s="204">
        <f>Q99*H99</f>
        <v>0</v>
      </c>
      <c r="S99" s="204">
        <v>1.8</v>
      </c>
      <c r="T99" s="205">
        <f>S99*H99</f>
        <v>133.56</v>
      </c>
      <c r="U99" s="35"/>
      <c r="V99" s="35"/>
      <c r="W99" s="35"/>
      <c r="X99" s="35"/>
      <c r="Y99" s="35"/>
      <c r="Z99" s="35"/>
      <c r="AA99" s="35"/>
      <c r="AB99" s="35"/>
      <c r="AC99" s="35"/>
      <c r="AD99" s="35"/>
      <c r="AE99" s="35"/>
      <c r="AR99" s="206" t="s">
        <v>133</v>
      </c>
      <c r="AT99" s="206" t="s">
        <v>129</v>
      </c>
      <c r="AU99" s="206" t="s">
        <v>84</v>
      </c>
      <c r="AY99" s="18" t="s">
        <v>127</v>
      </c>
      <c r="BE99" s="207">
        <f>IF(N99="základní",J99,0)</f>
        <v>0</v>
      </c>
      <c r="BF99" s="207">
        <f>IF(N99="snížená",J99,0)</f>
        <v>0</v>
      </c>
      <c r="BG99" s="207">
        <f>IF(N99="zákl. přenesená",J99,0)</f>
        <v>0</v>
      </c>
      <c r="BH99" s="207">
        <f>IF(N99="sníž. přenesená",J99,0)</f>
        <v>0</v>
      </c>
      <c r="BI99" s="207">
        <f>IF(N99="nulová",J99,0)</f>
        <v>0</v>
      </c>
      <c r="BJ99" s="18" t="s">
        <v>82</v>
      </c>
      <c r="BK99" s="207">
        <f>ROUND(I99*H99,2)</f>
        <v>0</v>
      </c>
      <c r="BL99" s="18" t="s">
        <v>133</v>
      </c>
      <c r="BM99" s="206" t="s">
        <v>403</v>
      </c>
    </row>
    <row r="100" spans="1:65" s="2" customFormat="1" ht="19.5" x14ac:dyDescent="0.2">
      <c r="A100" s="35"/>
      <c r="B100" s="36"/>
      <c r="C100" s="37"/>
      <c r="D100" s="208" t="s">
        <v>135</v>
      </c>
      <c r="E100" s="37"/>
      <c r="F100" s="209" t="s">
        <v>404</v>
      </c>
      <c r="G100" s="37"/>
      <c r="H100" s="37"/>
      <c r="I100" s="116"/>
      <c r="J100" s="37"/>
      <c r="K100" s="37"/>
      <c r="L100" s="40"/>
      <c r="M100" s="210"/>
      <c r="N100" s="211"/>
      <c r="O100" s="65"/>
      <c r="P100" s="65"/>
      <c r="Q100" s="65"/>
      <c r="R100" s="65"/>
      <c r="S100" s="65"/>
      <c r="T100" s="66"/>
      <c r="U100" s="35"/>
      <c r="V100" s="35"/>
      <c r="W100" s="35"/>
      <c r="X100" s="35"/>
      <c r="Y100" s="35"/>
      <c r="Z100" s="35"/>
      <c r="AA100" s="35"/>
      <c r="AB100" s="35"/>
      <c r="AC100" s="35"/>
      <c r="AD100" s="35"/>
      <c r="AE100" s="35"/>
      <c r="AT100" s="18" t="s">
        <v>135</v>
      </c>
      <c r="AU100" s="18" t="s">
        <v>84</v>
      </c>
    </row>
    <row r="101" spans="1:65" s="2" customFormat="1" ht="273" x14ac:dyDescent="0.2">
      <c r="A101" s="35"/>
      <c r="B101" s="36"/>
      <c r="C101" s="37"/>
      <c r="D101" s="208" t="s">
        <v>160</v>
      </c>
      <c r="E101" s="37"/>
      <c r="F101" s="233" t="s">
        <v>405</v>
      </c>
      <c r="G101" s="37"/>
      <c r="H101" s="37"/>
      <c r="I101" s="116"/>
      <c r="J101" s="37"/>
      <c r="K101" s="37"/>
      <c r="L101" s="40"/>
      <c r="M101" s="210"/>
      <c r="N101" s="211"/>
      <c r="O101" s="65"/>
      <c r="P101" s="65"/>
      <c r="Q101" s="65"/>
      <c r="R101" s="65"/>
      <c r="S101" s="65"/>
      <c r="T101" s="66"/>
      <c r="U101" s="35"/>
      <c r="V101" s="35"/>
      <c r="W101" s="35"/>
      <c r="X101" s="35"/>
      <c r="Y101" s="35"/>
      <c r="Z101" s="35"/>
      <c r="AA101" s="35"/>
      <c r="AB101" s="35"/>
      <c r="AC101" s="35"/>
      <c r="AD101" s="35"/>
      <c r="AE101" s="35"/>
      <c r="AT101" s="18" t="s">
        <v>160</v>
      </c>
      <c r="AU101" s="18" t="s">
        <v>84</v>
      </c>
    </row>
    <row r="102" spans="1:65" s="13" customFormat="1" ht="11.25" x14ac:dyDescent="0.2">
      <c r="B102" s="212"/>
      <c r="C102" s="213"/>
      <c r="D102" s="208" t="s">
        <v>136</v>
      </c>
      <c r="E102" s="214" t="s">
        <v>19</v>
      </c>
      <c r="F102" s="215" t="s">
        <v>406</v>
      </c>
      <c r="G102" s="213"/>
      <c r="H102" s="214" t="s">
        <v>19</v>
      </c>
      <c r="I102" s="216"/>
      <c r="J102" s="213"/>
      <c r="K102" s="213"/>
      <c r="L102" s="217"/>
      <c r="M102" s="218"/>
      <c r="N102" s="219"/>
      <c r="O102" s="219"/>
      <c r="P102" s="219"/>
      <c r="Q102" s="219"/>
      <c r="R102" s="219"/>
      <c r="S102" s="219"/>
      <c r="T102" s="220"/>
      <c r="AT102" s="221" t="s">
        <v>136</v>
      </c>
      <c r="AU102" s="221" t="s">
        <v>84</v>
      </c>
      <c r="AV102" s="13" t="s">
        <v>82</v>
      </c>
      <c r="AW102" s="13" t="s">
        <v>37</v>
      </c>
      <c r="AX102" s="13" t="s">
        <v>75</v>
      </c>
      <c r="AY102" s="221" t="s">
        <v>127</v>
      </c>
    </row>
    <row r="103" spans="1:65" s="14" customFormat="1" ht="11.25" x14ac:dyDescent="0.2">
      <c r="B103" s="222"/>
      <c r="C103" s="223"/>
      <c r="D103" s="208" t="s">
        <v>136</v>
      </c>
      <c r="E103" s="224" t="s">
        <v>19</v>
      </c>
      <c r="F103" s="225" t="s">
        <v>407</v>
      </c>
      <c r="G103" s="223"/>
      <c r="H103" s="226">
        <v>74.2</v>
      </c>
      <c r="I103" s="227"/>
      <c r="J103" s="223"/>
      <c r="K103" s="223"/>
      <c r="L103" s="228"/>
      <c r="M103" s="229"/>
      <c r="N103" s="230"/>
      <c r="O103" s="230"/>
      <c r="P103" s="230"/>
      <c r="Q103" s="230"/>
      <c r="R103" s="230"/>
      <c r="S103" s="230"/>
      <c r="T103" s="231"/>
      <c r="AT103" s="232" t="s">
        <v>136</v>
      </c>
      <c r="AU103" s="232" t="s">
        <v>84</v>
      </c>
      <c r="AV103" s="14" t="s">
        <v>84</v>
      </c>
      <c r="AW103" s="14" t="s">
        <v>37</v>
      </c>
      <c r="AX103" s="14" t="s">
        <v>82</v>
      </c>
      <c r="AY103" s="232" t="s">
        <v>127</v>
      </c>
    </row>
    <row r="104" spans="1:65" s="2" customFormat="1" ht="14.45" customHeight="1" x14ac:dyDescent="0.2">
      <c r="A104" s="35"/>
      <c r="B104" s="36"/>
      <c r="C104" s="194" t="s">
        <v>84</v>
      </c>
      <c r="D104" s="194" t="s">
        <v>129</v>
      </c>
      <c r="E104" s="195" t="s">
        <v>408</v>
      </c>
      <c r="F104" s="196" t="s">
        <v>409</v>
      </c>
      <c r="G104" s="197" t="s">
        <v>132</v>
      </c>
      <c r="H104" s="198">
        <v>75</v>
      </c>
      <c r="I104" s="199"/>
      <c r="J104" s="200">
        <f>ROUND(I104*H104,2)</f>
        <v>0</v>
      </c>
      <c r="K104" s="201"/>
      <c r="L104" s="40"/>
      <c r="M104" s="202" t="s">
        <v>19</v>
      </c>
      <c r="N104" s="203" t="s">
        <v>46</v>
      </c>
      <c r="O104" s="65"/>
      <c r="P104" s="204">
        <f>O104*H104</f>
        <v>0</v>
      </c>
      <c r="Q104" s="204">
        <v>2.6980000000000001E-2</v>
      </c>
      <c r="R104" s="204">
        <f>Q104*H104</f>
        <v>2.0234999999999999</v>
      </c>
      <c r="S104" s="204">
        <v>0</v>
      </c>
      <c r="T104" s="205">
        <f>S104*H104</f>
        <v>0</v>
      </c>
      <c r="U104" s="35"/>
      <c r="V104" s="35"/>
      <c r="W104" s="35"/>
      <c r="X104" s="35"/>
      <c r="Y104" s="35"/>
      <c r="Z104" s="35"/>
      <c r="AA104" s="35"/>
      <c r="AB104" s="35"/>
      <c r="AC104" s="35"/>
      <c r="AD104" s="35"/>
      <c r="AE104" s="35"/>
      <c r="AR104" s="206" t="s">
        <v>133</v>
      </c>
      <c r="AT104" s="206" t="s">
        <v>129</v>
      </c>
      <c r="AU104" s="206" t="s">
        <v>84</v>
      </c>
      <c r="AY104" s="18" t="s">
        <v>127</v>
      </c>
      <c r="BE104" s="207">
        <f>IF(N104="základní",J104,0)</f>
        <v>0</v>
      </c>
      <c r="BF104" s="207">
        <f>IF(N104="snížená",J104,0)</f>
        <v>0</v>
      </c>
      <c r="BG104" s="207">
        <f>IF(N104="zákl. přenesená",J104,0)</f>
        <v>0</v>
      </c>
      <c r="BH104" s="207">
        <f>IF(N104="sníž. přenesená",J104,0)</f>
        <v>0</v>
      </c>
      <c r="BI104" s="207">
        <f>IF(N104="nulová",J104,0)</f>
        <v>0</v>
      </c>
      <c r="BJ104" s="18" t="s">
        <v>82</v>
      </c>
      <c r="BK104" s="207">
        <f>ROUND(I104*H104,2)</f>
        <v>0</v>
      </c>
      <c r="BL104" s="18" t="s">
        <v>133</v>
      </c>
      <c r="BM104" s="206" t="s">
        <v>410</v>
      </c>
    </row>
    <row r="105" spans="1:65" s="2" customFormat="1" ht="11.25" x14ac:dyDescent="0.2">
      <c r="A105" s="35"/>
      <c r="B105" s="36"/>
      <c r="C105" s="37"/>
      <c r="D105" s="208" t="s">
        <v>135</v>
      </c>
      <c r="E105" s="37"/>
      <c r="F105" s="209" t="s">
        <v>411</v>
      </c>
      <c r="G105" s="37"/>
      <c r="H105" s="37"/>
      <c r="I105" s="116"/>
      <c r="J105" s="37"/>
      <c r="K105" s="37"/>
      <c r="L105" s="40"/>
      <c r="M105" s="210"/>
      <c r="N105" s="211"/>
      <c r="O105" s="65"/>
      <c r="P105" s="65"/>
      <c r="Q105" s="65"/>
      <c r="R105" s="65"/>
      <c r="S105" s="65"/>
      <c r="T105" s="66"/>
      <c r="U105" s="35"/>
      <c r="V105" s="35"/>
      <c r="W105" s="35"/>
      <c r="X105" s="35"/>
      <c r="Y105" s="35"/>
      <c r="Z105" s="35"/>
      <c r="AA105" s="35"/>
      <c r="AB105" s="35"/>
      <c r="AC105" s="35"/>
      <c r="AD105" s="35"/>
      <c r="AE105" s="35"/>
      <c r="AT105" s="18" t="s">
        <v>135</v>
      </c>
      <c r="AU105" s="18" t="s">
        <v>84</v>
      </c>
    </row>
    <row r="106" spans="1:65" s="2" customFormat="1" ht="156" x14ac:dyDescent="0.2">
      <c r="A106" s="35"/>
      <c r="B106" s="36"/>
      <c r="C106" s="37"/>
      <c r="D106" s="208" t="s">
        <v>160</v>
      </c>
      <c r="E106" s="37"/>
      <c r="F106" s="233" t="s">
        <v>412</v>
      </c>
      <c r="G106" s="37"/>
      <c r="H106" s="37"/>
      <c r="I106" s="116"/>
      <c r="J106" s="37"/>
      <c r="K106" s="37"/>
      <c r="L106" s="40"/>
      <c r="M106" s="210"/>
      <c r="N106" s="211"/>
      <c r="O106" s="65"/>
      <c r="P106" s="65"/>
      <c r="Q106" s="65"/>
      <c r="R106" s="65"/>
      <c r="S106" s="65"/>
      <c r="T106" s="66"/>
      <c r="U106" s="35"/>
      <c r="V106" s="35"/>
      <c r="W106" s="35"/>
      <c r="X106" s="35"/>
      <c r="Y106" s="35"/>
      <c r="Z106" s="35"/>
      <c r="AA106" s="35"/>
      <c r="AB106" s="35"/>
      <c r="AC106" s="35"/>
      <c r="AD106" s="35"/>
      <c r="AE106" s="35"/>
      <c r="AT106" s="18" t="s">
        <v>160</v>
      </c>
      <c r="AU106" s="18" t="s">
        <v>84</v>
      </c>
    </row>
    <row r="107" spans="1:65" s="13" customFormat="1" ht="11.25" x14ac:dyDescent="0.2">
      <c r="B107" s="212"/>
      <c r="C107" s="213"/>
      <c r="D107" s="208" t="s">
        <v>136</v>
      </c>
      <c r="E107" s="214" t="s">
        <v>19</v>
      </c>
      <c r="F107" s="215" t="s">
        <v>413</v>
      </c>
      <c r="G107" s="213"/>
      <c r="H107" s="214" t="s">
        <v>19</v>
      </c>
      <c r="I107" s="216"/>
      <c r="J107" s="213"/>
      <c r="K107" s="213"/>
      <c r="L107" s="217"/>
      <c r="M107" s="218"/>
      <c r="N107" s="219"/>
      <c r="O107" s="219"/>
      <c r="P107" s="219"/>
      <c r="Q107" s="219"/>
      <c r="R107" s="219"/>
      <c r="S107" s="219"/>
      <c r="T107" s="220"/>
      <c r="AT107" s="221" t="s">
        <v>136</v>
      </c>
      <c r="AU107" s="221" t="s">
        <v>84</v>
      </c>
      <c r="AV107" s="13" t="s">
        <v>82</v>
      </c>
      <c r="AW107" s="13" t="s">
        <v>37</v>
      </c>
      <c r="AX107" s="13" t="s">
        <v>75</v>
      </c>
      <c r="AY107" s="221" t="s">
        <v>127</v>
      </c>
    </row>
    <row r="108" spans="1:65" s="14" customFormat="1" ht="11.25" x14ac:dyDescent="0.2">
      <c r="B108" s="222"/>
      <c r="C108" s="223"/>
      <c r="D108" s="208" t="s">
        <v>136</v>
      </c>
      <c r="E108" s="224" t="s">
        <v>19</v>
      </c>
      <c r="F108" s="225" t="s">
        <v>414</v>
      </c>
      <c r="G108" s="223"/>
      <c r="H108" s="226">
        <v>75</v>
      </c>
      <c r="I108" s="227"/>
      <c r="J108" s="223"/>
      <c r="K108" s="223"/>
      <c r="L108" s="228"/>
      <c r="M108" s="229"/>
      <c r="N108" s="230"/>
      <c r="O108" s="230"/>
      <c r="P108" s="230"/>
      <c r="Q108" s="230"/>
      <c r="R108" s="230"/>
      <c r="S108" s="230"/>
      <c r="T108" s="231"/>
      <c r="AT108" s="232" t="s">
        <v>136</v>
      </c>
      <c r="AU108" s="232" t="s">
        <v>84</v>
      </c>
      <c r="AV108" s="14" t="s">
        <v>84</v>
      </c>
      <c r="AW108" s="14" t="s">
        <v>37</v>
      </c>
      <c r="AX108" s="14" t="s">
        <v>82</v>
      </c>
      <c r="AY108" s="232" t="s">
        <v>127</v>
      </c>
    </row>
    <row r="109" spans="1:65" s="2" customFormat="1" ht="14.45" customHeight="1" x14ac:dyDescent="0.2">
      <c r="A109" s="35"/>
      <c r="B109" s="36"/>
      <c r="C109" s="194" t="s">
        <v>142</v>
      </c>
      <c r="D109" s="194" t="s">
        <v>129</v>
      </c>
      <c r="E109" s="195" t="s">
        <v>415</v>
      </c>
      <c r="F109" s="196" t="s">
        <v>416</v>
      </c>
      <c r="G109" s="197" t="s">
        <v>417</v>
      </c>
      <c r="H109" s="198">
        <v>480</v>
      </c>
      <c r="I109" s="199"/>
      <c r="J109" s="200">
        <f>ROUND(I109*H109,2)</f>
        <v>0</v>
      </c>
      <c r="K109" s="201"/>
      <c r="L109" s="40"/>
      <c r="M109" s="202" t="s">
        <v>19</v>
      </c>
      <c r="N109" s="203" t="s">
        <v>46</v>
      </c>
      <c r="O109" s="65"/>
      <c r="P109" s="204">
        <f>O109*H109</f>
        <v>0</v>
      </c>
      <c r="Q109" s="204">
        <v>3.0000000000000001E-5</v>
      </c>
      <c r="R109" s="204">
        <f>Q109*H109</f>
        <v>1.44E-2</v>
      </c>
      <c r="S109" s="204">
        <v>0</v>
      </c>
      <c r="T109" s="205">
        <f>S109*H109</f>
        <v>0</v>
      </c>
      <c r="U109" s="35"/>
      <c r="V109" s="35"/>
      <c r="W109" s="35"/>
      <c r="X109" s="35"/>
      <c r="Y109" s="35"/>
      <c r="Z109" s="35"/>
      <c r="AA109" s="35"/>
      <c r="AB109" s="35"/>
      <c r="AC109" s="35"/>
      <c r="AD109" s="35"/>
      <c r="AE109" s="35"/>
      <c r="AR109" s="206" t="s">
        <v>133</v>
      </c>
      <c r="AT109" s="206" t="s">
        <v>129</v>
      </c>
      <c r="AU109" s="206" t="s">
        <v>84</v>
      </c>
      <c r="AY109" s="18" t="s">
        <v>127</v>
      </c>
      <c r="BE109" s="207">
        <f>IF(N109="základní",J109,0)</f>
        <v>0</v>
      </c>
      <c r="BF109" s="207">
        <f>IF(N109="snížená",J109,0)</f>
        <v>0</v>
      </c>
      <c r="BG109" s="207">
        <f>IF(N109="zákl. přenesená",J109,0)</f>
        <v>0</v>
      </c>
      <c r="BH109" s="207">
        <f>IF(N109="sníž. přenesená",J109,0)</f>
        <v>0</v>
      </c>
      <c r="BI109" s="207">
        <f>IF(N109="nulová",J109,0)</f>
        <v>0</v>
      </c>
      <c r="BJ109" s="18" t="s">
        <v>82</v>
      </c>
      <c r="BK109" s="207">
        <f>ROUND(I109*H109,2)</f>
        <v>0</v>
      </c>
      <c r="BL109" s="18" t="s">
        <v>133</v>
      </c>
      <c r="BM109" s="206" t="s">
        <v>418</v>
      </c>
    </row>
    <row r="110" spans="1:65" s="2" customFormat="1" ht="11.25" x14ac:dyDescent="0.2">
      <c r="A110" s="35"/>
      <c r="B110" s="36"/>
      <c r="C110" s="37"/>
      <c r="D110" s="208" t="s">
        <v>135</v>
      </c>
      <c r="E110" s="37"/>
      <c r="F110" s="209" t="s">
        <v>419</v>
      </c>
      <c r="G110" s="37"/>
      <c r="H110" s="37"/>
      <c r="I110" s="116"/>
      <c r="J110" s="37"/>
      <c r="K110" s="37"/>
      <c r="L110" s="40"/>
      <c r="M110" s="210"/>
      <c r="N110" s="211"/>
      <c r="O110" s="65"/>
      <c r="P110" s="65"/>
      <c r="Q110" s="65"/>
      <c r="R110" s="65"/>
      <c r="S110" s="65"/>
      <c r="T110" s="66"/>
      <c r="U110" s="35"/>
      <c r="V110" s="35"/>
      <c r="W110" s="35"/>
      <c r="X110" s="35"/>
      <c r="Y110" s="35"/>
      <c r="Z110" s="35"/>
      <c r="AA110" s="35"/>
      <c r="AB110" s="35"/>
      <c r="AC110" s="35"/>
      <c r="AD110" s="35"/>
      <c r="AE110" s="35"/>
      <c r="AT110" s="18" t="s">
        <v>135</v>
      </c>
      <c r="AU110" s="18" t="s">
        <v>84</v>
      </c>
    </row>
    <row r="111" spans="1:65" s="2" customFormat="1" ht="195" x14ac:dyDescent="0.2">
      <c r="A111" s="35"/>
      <c r="B111" s="36"/>
      <c r="C111" s="37"/>
      <c r="D111" s="208" t="s">
        <v>160</v>
      </c>
      <c r="E111" s="37"/>
      <c r="F111" s="233" t="s">
        <v>420</v>
      </c>
      <c r="G111" s="37"/>
      <c r="H111" s="37"/>
      <c r="I111" s="116"/>
      <c r="J111" s="37"/>
      <c r="K111" s="37"/>
      <c r="L111" s="40"/>
      <c r="M111" s="210"/>
      <c r="N111" s="211"/>
      <c r="O111" s="65"/>
      <c r="P111" s="65"/>
      <c r="Q111" s="65"/>
      <c r="R111" s="65"/>
      <c r="S111" s="65"/>
      <c r="T111" s="66"/>
      <c r="U111" s="35"/>
      <c r="V111" s="35"/>
      <c r="W111" s="35"/>
      <c r="X111" s="35"/>
      <c r="Y111" s="35"/>
      <c r="Z111" s="35"/>
      <c r="AA111" s="35"/>
      <c r="AB111" s="35"/>
      <c r="AC111" s="35"/>
      <c r="AD111" s="35"/>
      <c r="AE111" s="35"/>
      <c r="AT111" s="18" t="s">
        <v>160</v>
      </c>
      <c r="AU111" s="18" t="s">
        <v>84</v>
      </c>
    </row>
    <row r="112" spans="1:65" s="14" customFormat="1" ht="11.25" x14ac:dyDescent="0.2">
      <c r="B112" s="222"/>
      <c r="C112" s="223"/>
      <c r="D112" s="208" t="s">
        <v>136</v>
      </c>
      <c r="E112" s="224" t="s">
        <v>19</v>
      </c>
      <c r="F112" s="225" t="s">
        <v>421</v>
      </c>
      <c r="G112" s="223"/>
      <c r="H112" s="226">
        <v>480</v>
      </c>
      <c r="I112" s="227"/>
      <c r="J112" s="223"/>
      <c r="K112" s="223"/>
      <c r="L112" s="228"/>
      <c r="M112" s="229"/>
      <c r="N112" s="230"/>
      <c r="O112" s="230"/>
      <c r="P112" s="230"/>
      <c r="Q112" s="230"/>
      <c r="R112" s="230"/>
      <c r="S112" s="230"/>
      <c r="T112" s="231"/>
      <c r="AT112" s="232" t="s">
        <v>136</v>
      </c>
      <c r="AU112" s="232" t="s">
        <v>84</v>
      </c>
      <c r="AV112" s="14" t="s">
        <v>84</v>
      </c>
      <c r="AW112" s="14" t="s">
        <v>37</v>
      </c>
      <c r="AX112" s="14" t="s">
        <v>82</v>
      </c>
      <c r="AY112" s="232" t="s">
        <v>127</v>
      </c>
    </row>
    <row r="113" spans="1:65" s="2" customFormat="1" ht="14.45" customHeight="1" x14ac:dyDescent="0.2">
      <c r="A113" s="35"/>
      <c r="B113" s="36"/>
      <c r="C113" s="194" t="s">
        <v>133</v>
      </c>
      <c r="D113" s="194" t="s">
        <v>129</v>
      </c>
      <c r="E113" s="195" t="s">
        <v>422</v>
      </c>
      <c r="F113" s="196" t="s">
        <v>423</v>
      </c>
      <c r="G113" s="197" t="s">
        <v>424</v>
      </c>
      <c r="H113" s="198">
        <v>60</v>
      </c>
      <c r="I113" s="199"/>
      <c r="J113" s="200">
        <f>ROUND(I113*H113,2)</f>
        <v>0</v>
      </c>
      <c r="K113" s="201"/>
      <c r="L113" s="40"/>
      <c r="M113" s="202" t="s">
        <v>19</v>
      </c>
      <c r="N113" s="203" t="s">
        <v>46</v>
      </c>
      <c r="O113" s="65"/>
      <c r="P113" s="204">
        <f>O113*H113</f>
        <v>0</v>
      </c>
      <c r="Q113" s="204">
        <v>0</v>
      </c>
      <c r="R113" s="204">
        <f>Q113*H113</f>
        <v>0</v>
      </c>
      <c r="S113" s="204">
        <v>0</v>
      </c>
      <c r="T113" s="205">
        <f>S113*H113</f>
        <v>0</v>
      </c>
      <c r="U113" s="35"/>
      <c r="V113" s="35"/>
      <c r="W113" s="35"/>
      <c r="X113" s="35"/>
      <c r="Y113" s="35"/>
      <c r="Z113" s="35"/>
      <c r="AA113" s="35"/>
      <c r="AB113" s="35"/>
      <c r="AC113" s="35"/>
      <c r="AD113" s="35"/>
      <c r="AE113" s="35"/>
      <c r="AR113" s="206" t="s">
        <v>133</v>
      </c>
      <c r="AT113" s="206" t="s">
        <v>129</v>
      </c>
      <c r="AU113" s="206" t="s">
        <v>84</v>
      </c>
      <c r="AY113" s="18" t="s">
        <v>127</v>
      </c>
      <c r="BE113" s="207">
        <f>IF(N113="základní",J113,0)</f>
        <v>0</v>
      </c>
      <c r="BF113" s="207">
        <f>IF(N113="snížená",J113,0)</f>
        <v>0</v>
      </c>
      <c r="BG113" s="207">
        <f>IF(N113="zákl. přenesená",J113,0)</f>
        <v>0</v>
      </c>
      <c r="BH113" s="207">
        <f>IF(N113="sníž. přenesená",J113,0)</f>
        <v>0</v>
      </c>
      <c r="BI113" s="207">
        <f>IF(N113="nulová",J113,0)</f>
        <v>0</v>
      </c>
      <c r="BJ113" s="18" t="s">
        <v>82</v>
      </c>
      <c r="BK113" s="207">
        <f>ROUND(I113*H113,2)</f>
        <v>0</v>
      </c>
      <c r="BL113" s="18" t="s">
        <v>133</v>
      </c>
      <c r="BM113" s="206" t="s">
        <v>425</v>
      </c>
    </row>
    <row r="114" spans="1:65" s="2" customFormat="1" ht="11.25" x14ac:dyDescent="0.2">
      <c r="A114" s="35"/>
      <c r="B114" s="36"/>
      <c r="C114" s="37"/>
      <c r="D114" s="208" t="s">
        <v>135</v>
      </c>
      <c r="E114" s="37"/>
      <c r="F114" s="209" t="s">
        <v>426</v>
      </c>
      <c r="G114" s="37"/>
      <c r="H114" s="37"/>
      <c r="I114" s="116"/>
      <c r="J114" s="37"/>
      <c r="K114" s="37"/>
      <c r="L114" s="40"/>
      <c r="M114" s="210"/>
      <c r="N114" s="211"/>
      <c r="O114" s="65"/>
      <c r="P114" s="65"/>
      <c r="Q114" s="65"/>
      <c r="R114" s="65"/>
      <c r="S114" s="65"/>
      <c r="T114" s="66"/>
      <c r="U114" s="35"/>
      <c r="V114" s="35"/>
      <c r="W114" s="35"/>
      <c r="X114" s="35"/>
      <c r="Y114" s="35"/>
      <c r="Z114" s="35"/>
      <c r="AA114" s="35"/>
      <c r="AB114" s="35"/>
      <c r="AC114" s="35"/>
      <c r="AD114" s="35"/>
      <c r="AE114" s="35"/>
      <c r="AT114" s="18" t="s">
        <v>135</v>
      </c>
      <c r="AU114" s="18" t="s">
        <v>84</v>
      </c>
    </row>
    <row r="115" spans="1:65" s="2" customFormat="1" ht="126.75" x14ac:dyDescent="0.2">
      <c r="A115" s="35"/>
      <c r="B115" s="36"/>
      <c r="C115" s="37"/>
      <c r="D115" s="208" t="s">
        <v>160</v>
      </c>
      <c r="E115" s="37"/>
      <c r="F115" s="233" t="s">
        <v>427</v>
      </c>
      <c r="G115" s="37"/>
      <c r="H115" s="37"/>
      <c r="I115" s="116"/>
      <c r="J115" s="37"/>
      <c r="K115" s="37"/>
      <c r="L115" s="40"/>
      <c r="M115" s="210"/>
      <c r="N115" s="211"/>
      <c r="O115" s="65"/>
      <c r="P115" s="65"/>
      <c r="Q115" s="65"/>
      <c r="R115" s="65"/>
      <c r="S115" s="65"/>
      <c r="T115" s="66"/>
      <c r="U115" s="35"/>
      <c r="V115" s="35"/>
      <c r="W115" s="35"/>
      <c r="X115" s="35"/>
      <c r="Y115" s="35"/>
      <c r="Z115" s="35"/>
      <c r="AA115" s="35"/>
      <c r="AB115" s="35"/>
      <c r="AC115" s="35"/>
      <c r="AD115" s="35"/>
      <c r="AE115" s="35"/>
      <c r="AT115" s="18" t="s">
        <v>160</v>
      </c>
      <c r="AU115" s="18" t="s">
        <v>84</v>
      </c>
    </row>
    <row r="116" spans="1:65" s="2" customFormat="1" ht="14.45" customHeight="1" x14ac:dyDescent="0.2">
      <c r="A116" s="35"/>
      <c r="B116" s="36"/>
      <c r="C116" s="194" t="s">
        <v>149</v>
      </c>
      <c r="D116" s="194" t="s">
        <v>129</v>
      </c>
      <c r="E116" s="195" t="s">
        <v>428</v>
      </c>
      <c r="F116" s="196" t="s">
        <v>429</v>
      </c>
      <c r="G116" s="197" t="s">
        <v>169</v>
      </c>
      <c r="H116" s="198">
        <v>164</v>
      </c>
      <c r="I116" s="199"/>
      <c r="J116" s="200">
        <f>ROUND(I116*H116,2)</f>
        <v>0</v>
      </c>
      <c r="K116" s="201"/>
      <c r="L116" s="40"/>
      <c r="M116" s="202" t="s">
        <v>19</v>
      </c>
      <c r="N116" s="203" t="s">
        <v>46</v>
      </c>
      <c r="O116" s="65"/>
      <c r="P116" s="204">
        <f>O116*H116</f>
        <v>0</v>
      </c>
      <c r="Q116" s="204">
        <v>0</v>
      </c>
      <c r="R116" s="204">
        <f>Q116*H116</f>
        <v>0</v>
      </c>
      <c r="S116" s="204">
        <v>0</v>
      </c>
      <c r="T116" s="205">
        <f>S116*H116</f>
        <v>0</v>
      </c>
      <c r="U116" s="35"/>
      <c r="V116" s="35"/>
      <c r="W116" s="35"/>
      <c r="X116" s="35"/>
      <c r="Y116" s="35"/>
      <c r="Z116" s="35"/>
      <c r="AA116" s="35"/>
      <c r="AB116" s="35"/>
      <c r="AC116" s="35"/>
      <c r="AD116" s="35"/>
      <c r="AE116" s="35"/>
      <c r="AR116" s="206" t="s">
        <v>133</v>
      </c>
      <c r="AT116" s="206" t="s">
        <v>129</v>
      </c>
      <c r="AU116" s="206" t="s">
        <v>84</v>
      </c>
      <c r="AY116" s="18" t="s">
        <v>127</v>
      </c>
      <c r="BE116" s="207">
        <f>IF(N116="základní",J116,0)</f>
        <v>0</v>
      </c>
      <c r="BF116" s="207">
        <f>IF(N116="snížená",J116,0)</f>
        <v>0</v>
      </c>
      <c r="BG116" s="207">
        <f>IF(N116="zákl. přenesená",J116,0)</f>
        <v>0</v>
      </c>
      <c r="BH116" s="207">
        <f>IF(N116="sníž. přenesená",J116,0)</f>
        <v>0</v>
      </c>
      <c r="BI116" s="207">
        <f>IF(N116="nulová",J116,0)</f>
        <v>0</v>
      </c>
      <c r="BJ116" s="18" t="s">
        <v>82</v>
      </c>
      <c r="BK116" s="207">
        <f>ROUND(I116*H116,2)</f>
        <v>0</v>
      </c>
      <c r="BL116" s="18" t="s">
        <v>133</v>
      </c>
      <c r="BM116" s="206" t="s">
        <v>430</v>
      </c>
    </row>
    <row r="117" spans="1:65" s="2" customFormat="1" ht="11.25" x14ac:dyDescent="0.2">
      <c r="A117" s="35"/>
      <c r="B117" s="36"/>
      <c r="C117" s="37"/>
      <c r="D117" s="208" t="s">
        <v>135</v>
      </c>
      <c r="E117" s="37"/>
      <c r="F117" s="209" t="s">
        <v>431</v>
      </c>
      <c r="G117" s="37"/>
      <c r="H117" s="37"/>
      <c r="I117" s="116"/>
      <c r="J117" s="37"/>
      <c r="K117" s="37"/>
      <c r="L117" s="40"/>
      <c r="M117" s="210"/>
      <c r="N117" s="211"/>
      <c r="O117" s="65"/>
      <c r="P117" s="65"/>
      <c r="Q117" s="65"/>
      <c r="R117" s="65"/>
      <c r="S117" s="65"/>
      <c r="T117" s="66"/>
      <c r="U117" s="35"/>
      <c r="V117" s="35"/>
      <c r="W117" s="35"/>
      <c r="X117" s="35"/>
      <c r="Y117" s="35"/>
      <c r="Z117" s="35"/>
      <c r="AA117" s="35"/>
      <c r="AB117" s="35"/>
      <c r="AC117" s="35"/>
      <c r="AD117" s="35"/>
      <c r="AE117" s="35"/>
      <c r="AT117" s="18" t="s">
        <v>135</v>
      </c>
      <c r="AU117" s="18" t="s">
        <v>84</v>
      </c>
    </row>
    <row r="118" spans="1:65" s="2" customFormat="1" ht="68.25" x14ac:dyDescent="0.2">
      <c r="A118" s="35"/>
      <c r="B118" s="36"/>
      <c r="C118" s="37"/>
      <c r="D118" s="208" t="s">
        <v>160</v>
      </c>
      <c r="E118" s="37"/>
      <c r="F118" s="233" t="s">
        <v>432</v>
      </c>
      <c r="G118" s="37"/>
      <c r="H118" s="37"/>
      <c r="I118" s="116"/>
      <c r="J118" s="37"/>
      <c r="K118" s="37"/>
      <c r="L118" s="40"/>
      <c r="M118" s="210"/>
      <c r="N118" s="211"/>
      <c r="O118" s="65"/>
      <c r="P118" s="65"/>
      <c r="Q118" s="65"/>
      <c r="R118" s="65"/>
      <c r="S118" s="65"/>
      <c r="T118" s="66"/>
      <c r="U118" s="35"/>
      <c r="V118" s="35"/>
      <c r="W118" s="35"/>
      <c r="X118" s="35"/>
      <c r="Y118" s="35"/>
      <c r="Z118" s="35"/>
      <c r="AA118" s="35"/>
      <c r="AB118" s="35"/>
      <c r="AC118" s="35"/>
      <c r="AD118" s="35"/>
      <c r="AE118" s="35"/>
      <c r="AT118" s="18" t="s">
        <v>160</v>
      </c>
      <c r="AU118" s="18" t="s">
        <v>84</v>
      </c>
    </row>
    <row r="119" spans="1:65" s="13" customFormat="1" ht="11.25" x14ac:dyDescent="0.2">
      <c r="B119" s="212"/>
      <c r="C119" s="213"/>
      <c r="D119" s="208" t="s">
        <v>136</v>
      </c>
      <c r="E119" s="214" t="s">
        <v>19</v>
      </c>
      <c r="F119" s="215" t="s">
        <v>433</v>
      </c>
      <c r="G119" s="213"/>
      <c r="H119" s="214" t="s">
        <v>19</v>
      </c>
      <c r="I119" s="216"/>
      <c r="J119" s="213"/>
      <c r="K119" s="213"/>
      <c r="L119" s="217"/>
      <c r="M119" s="218"/>
      <c r="N119" s="219"/>
      <c r="O119" s="219"/>
      <c r="P119" s="219"/>
      <c r="Q119" s="219"/>
      <c r="R119" s="219"/>
      <c r="S119" s="219"/>
      <c r="T119" s="220"/>
      <c r="AT119" s="221" t="s">
        <v>136</v>
      </c>
      <c r="AU119" s="221" t="s">
        <v>84</v>
      </c>
      <c r="AV119" s="13" t="s">
        <v>82</v>
      </c>
      <c r="AW119" s="13" t="s">
        <v>37</v>
      </c>
      <c r="AX119" s="13" t="s">
        <v>75</v>
      </c>
      <c r="AY119" s="221" t="s">
        <v>127</v>
      </c>
    </row>
    <row r="120" spans="1:65" s="14" customFormat="1" ht="11.25" x14ac:dyDescent="0.2">
      <c r="B120" s="222"/>
      <c r="C120" s="223"/>
      <c r="D120" s="208" t="s">
        <v>136</v>
      </c>
      <c r="E120" s="224" t="s">
        <v>19</v>
      </c>
      <c r="F120" s="225" t="s">
        <v>434</v>
      </c>
      <c r="G120" s="223"/>
      <c r="H120" s="226">
        <v>84</v>
      </c>
      <c r="I120" s="227"/>
      <c r="J120" s="223"/>
      <c r="K120" s="223"/>
      <c r="L120" s="228"/>
      <c r="M120" s="229"/>
      <c r="N120" s="230"/>
      <c r="O120" s="230"/>
      <c r="P120" s="230"/>
      <c r="Q120" s="230"/>
      <c r="R120" s="230"/>
      <c r="S120" s="230"/>
      <c r="T120" s="231"/>
      <c r="AT120" s="232" t="s">
        <v>136</v>
      </c>
      <c r="AU120" s="232" t="s">
        <v>84</v>
      </c>
      <c r="AV120" s="14" t="s">
        <v>84</v>
      </c>
      <c r="AW120" s="14" t="s">
        <v>37</v>
      </c>
      <c r="AX120" s="14" t="s">
        <v>75</v>
      </c>
      <c r="AY120" s="232" t="s">
        <v>127</v>
      </c>
    </row>
    <row r="121" spans="1:65" s="13" customFormat="1" ht="11.25" x14ac:dyDescent="0.2">
      <c r="B121" s="212"/>
      <c r="C121" s="213"/>
      <c r="D121" s="208" t="s">
        <v>136</v>
      </c>
      <c r="E121" s="214" t="s">
        <v>19</v>
      </c>
      <c r="F121" s="215" t="s">
        <v>435</v>
      </c>
      <c r="G121" s="213"/>
      <c r="H121" s="214" t="s">
        <v>19</v>
      </c>
      <c r="I121" s="216"/>
      <c r="J121" s="213"/>
      <c r="K121" s="213"/>
      <c r="L121" s="217"/>
      <c r="M121" s="218"/>
      <c r="N121" s="219"/>
      <c r="O121" s="219"/>
      <c r="P121" s="219"/>
      <c r="Q121" s="219"/>
      <c r="R121" s="219"/>
      <c r="S121" s="219"/>
      <c r="T121" s="220"/>
      <c r="AT121" s="221" t="s">
        <v>136</v>
      </c>
      <c r="AU121" s="221" t="s">
        <v>84</v>
      </c>
      <c r="AV121" s="13" t="s">
        <v>82</v>
      </c>
      <c r="AW121" s="13" t="s">
        <v>37</v>
      </c>
      <c r="AX121" s="13" t="s">
        <v>75</v>
      </c>
      <c r="AY121" s="221" t="s">
        <v>127</v>
      </c>
    </row>
    <row r="122" spans="1:65" s="14" customFormat="1" ht="11.25" x14ac:dyDescent="0.2">
      <c r="B122" s="222"/>
      <c r="C122" s="223"/>
      <c r="D122" s="208" t="s">
        <v>136</v>
      </c>
      <c r="E122" s="224" t="s">
        <v>19</v>
      </c>
      <c r="F122" s="225" t="s">
        <v>436</v>
      </c>
      <c r="G122" s="223"/>
      <c r="H122" s="226">
        <v>80</v>
      </c>
      <c r="I122" s="227"/>
      <c r="J122" s="223"/>
      <c r="K122" s="223"/>
      <c r="L122" s="228"/>
      <c r="M122" s="229"/>
      <c r="N122" s="230"/>
      <c r="O122" s="230"/>
      <c r="P122" s="230"/>
      <c r="Q122" s="230"/>
      <c r="R122" s="230"/>
      <c r="S122" s="230"/>
      <c r="T122" s="231"/>
      <c r="AT122" s="232" t="s">
        <v>136</v>
      </c>
      <c r="AU122" s="232" t="s">
        <v>84</v>
      </c>
      <c r="AV122" s="14" t="s">
        <v>84</v>
      </c>
      <c r="AW122" s="14" t="s">
        <v>37</v>
      </c>
      <c r="AX122" s="14" t="s">
        <v>75</v>
      </c>
      <c r="AY122" s="232" t="s">
        <v>127</v>
      </c>
    </row>
    <row r="123" spans="1:65" s="15" customFormat="1" ht="11.25" x14ac:dyDescent="0.2">
      <c r="B123" s="245"/>
      <c r="C123" s="246"/>
      <c r="D123" s="208" t="s">
        <v>136</v>
      </c>
      <c r="E123" s="247" t="s">
        <v>19</v>
      </c>
      <c r="F123" s="248" t="s">
        <v>243</v>
      </c>
      <c r="G123" s="246"/>
      <c r="H123" s="249">
        <v>164</v>
      </c>
      <c r="I123" s="250"/>
      <c r="J123" s="246"/>
      <c r="K123" s="246"/>
      <c r="L123" s="251"/>
      <c r="M123" s="252"/>
      <c r="N123" s="253"/>
      <c r="O123" s="253"/>
      <c r="P123" s="253"/>
      <c r="Q123" s="253"/>
      <c r="R123" s="253"/>
      <c r="S123" s="253"/>
      <c r="T123" s="254"/>
      <c r="AT123" s="255" t="s">
        <v>136</v>
      </c>
      <c r="AU123" s="255" t="s">
        <v>84</v>
      </c>
      <c r="AV123" s="15" t="s">
        <v>133</v>
      </c>
      <c r="AW123" s="15" t="s">
        <v>37</v>
      </c>
      <c r="AX123" s="15" t="s">
        <v>82</v>
      </c>
      <c r="AY123" s="255" t="s">
        <v>127</v>
      </c>
    </row>
    <row r="124" spans="1:65" s="2" customFormat="1" ht="14.45" customHeight="1" x14ac:dyDescent="0.2">
      <c r="A124" s="35"/>
      <c r="B124" s="36"/>
      <c r="C124" s="194" t="s">
        <v>154</v>
      </c>
      <c r="D124" s="194" t="s">
        <v>129</v>
      </c>
      <c r="E124" s="195" t="s">
        <v>437</v>
      </c>
      <c r="F124" s="196" t="s">
        <v>438</v>
      </c>
      <c r="G124" s="197" t="s">
        <v>183</v>
      </c>
      <c r="H124" s="198">
        <v>9</v>
      </c>
      <c r="I124" s="199"/>
      <c r="J124" s="200">
        <f>ROUND(I124*H124,2)</f>
        <v>0</v>
      </c>
      <c r="K124" s="201"/>
      <c r="L124" s="40"/>
      <c r="M124" s="202" t="s">
        <v>19</v>
      </c>
      <c r="N124" s="203" t="s">
        <v>46</v>
      </c>
      <c r="O124" s="65"/>
      <c r="P124" s="204">
        <f>O124*H124</f>
        <v>0</v>
      </c>
      <c r="Q124" s="204">
        <v>0</v>
      </c>
      <c r="R124" s="204">
        <f>Q124*H124</f>
        <v>0</v>
      </c>
      <c r="S124" s="204">
        <v>0</v>
      </c>
      <c r="T124" s="205">
        <f>S124*H124</f>
        <v>0</v>
      </c>
      <c r="U124" s="35"/>
      <c r="V124" s="35"/>
      <c r="W124" s="35"/>
      <c r="X124" s="35"/>
      <c r="Y124" s="35"/>
      <c r="Z124" s="35"/>
      <c r="AA124" s="35"/>
      <c r="AB124" s="35"/>
      <c r="AC124" s="35"/>
      <c r="AD124" s="35"/>
      <c r="AE124" s="35"/>
      <c r="AR124" s="206" t="s">
        <v>133</v>
      </c>
      <c r="AT124" s="206" t="s">
        <v>129</v>
      </c>
      <c r="AU124" s="206" t="s">
        <v>84</v>
      </c>
      <c r="AY124" s="18" t="s">
        <v>127</v>
      </c>
      <c r="BE124" s="207">
        <f>IF(N124="základní",J124,0)</f>
        <v>0</v>
      </c>
      <c r="BF124" s="207">
        <f>IF(N124="snížená",J124,0)</f>
        <v>0</v>
      </c>
      <c r="BG124" s="207">
        <f>IF(N124="zákl. přenesená",J124,0)</f>
        <v>0</v>
      </c>
      <c r="BH124" s="207">
        <f>IF(N124="sníž. přenesená",J124,0)</f>
        <v>0</v>
      </c>
      <c r="BI124" s="207">
        <f>IF(N124="nulová",J124,0)</f>
        <v>0</v>
      </c>
      <c r="BJ124" s="18" t="s">
        <v>82</v>
      </c>
      <c r="BK124" s="207">
        <f>ROUND(I124*H124,2)</f>
        <v>0</v>
      </c>
      <c r="BL124" s="18" t="s">
        <v>133</v>
      </c>
      <c r="BM124" s="206" t="s">
        <v>439</v>
      </c>
    </row>
    <row r="125" spans="1:65" s="2" customFormat="1" ht="19.5" x14ac:dyDescent="0.2">
      <c r="A125" s="35"/>
      <c r="B125" s="36"/>
      <c r="C125" s="37"/>
      <c r="D125" s="208" t="s">
        <v>135</v>
      </c>
      <c r="E125" s="37"/>
      <c r="F125" s="209" t="s">
        <v>440</v>
      </c>
      <c r="G125" s="37"/>
      <c r="H125" s="37"/>
      <c r="I125" s="116"/>
      <c r="J125" s="37"/>
      <c r="K125" s="37"/>
      <c r="L125" s="40"/>
      <c r="M125" s="210"/>
      <c r="N125" s="211"/>
      <c r="O125" s="65"/>
      <c r="P125" s="65"/>
      <c r="Q125" s="65"/>
      <c r="R125" s="65"/>
      <c r="S125" s="65"/>
      <c r="T125" s="66"/>
      <c r="U125" s="35"/>
      <c r="V125" s="35"/>
      <c r="W125" s="35"/>
      <c r="X125" s="35"/>
      <c r="Y125" s="35"/>
      <c r="Z125" s="35"/>
      <c r="AA125" s="35"/>
      <c r="AB125" s="35"/>
      <c r="AC125" s="35"/>
      <c r="AD125" s="35"/>
      <c r="AE125" s="35"/>
      <c r="AT125" s="18" t="s">
        <v>135</v>
      </c>
      <c r="AU125" s="18" t="s">
        <v>84</v>
      </c>
    </row>
    <row r="126" spans="1:65" s="2" customFormat="1" ht="185.25" x14ac:dyDescent="0.2">
      <c r="A126" s="35"/>
      <c r="B126" s="36"/>
      <c r="C126" s="37"/>
      <c r="D126" s="208" t="s">
        <v>160</v>
      </c>
      <c r="E126" s="37"/>
      <c r="F126" s="233" t="s">
        <v>441</v>
      </c>
      <c r="G126" s="37"/>
      <c r="H126" s="37"/>
      <c r="I126" s="116"/>
      <c r="J126" s="37"/>
      <c r="K126" s="37"/>
      <c r="L126" s="40"/>
      <c r="M126" s="210"/>
      <c r="N126" s="211"/>
      <c r="O126" s="65"/>
      <c r="P126" s="65"/>
      <c r="Q126" s="65"/>
      <c r="R126" s="65"/>
      <c r="S126" s="65"/>
      <c r="T126" s="66"/>
      <c r="U126" s="35"/>
      <c r="V126" s="35"/>
      <c r="W126" s="35"/>
      <c r="X126" s="35"/>
      <c r="Y126" s="35"/>
      <c r="Z126" s="35"/>
      <c r="AA126" s="35"/>
      <c r="AB126" s="35"/>
      <c r="AC126" s="35"/>
      <c r="AD126" s="35"/>
      <c r="AE126" s="35"/>
      <c r="AT126" s="18" t="s">
        <v>160</v>
      </c>
      <c r="AU126" s="18" t="s">
        <v>84</v>
      </c>
    </row>
    <row r="127" spans="1:65" s="13" customFormat="1" ht="11.25" x14ac:dyDescent="0.2">
      <c r="B127" s="212"/>
      <c r="C127" s="213"/>
      <c r="D127" s="208" t="s">
        <v>136</v>
      </c>
      <c r="E127" s="214" t="s">
        <v>19</v>
      </c>
      <c r="F127" s="215" t="s">
        <v>442</v>
      </c>
      <c r="G127" s="213"/>
      <c r="H127" s="214" t="s">
        <v>19</v>
      </c>
      <c r="I127" s="216"/>
      <c r="J127" s="213"/>
      <c r="K127" s="213"/>
      <c r="L127" s="217"/>
      <c r="M127" s="218"/>
      <c r="N127" s="219"/>
      <c r="O127" s="219"/>
      <c r="P127" s="219"/>
      <c r="Q127" s="219"/>
      <c r="R127" s="219"/>
      <c r="S127" s="219"/>
      <c r="T127" s="220"/>
      <c r="AT127" s="221" t="s">
        <v>136</v>
      </c>
      <c r="AU127" s="221" t="s">
        <v>84</v>
      </c>
      <c r="AV127" s="13" t="s">
        <v>82</v>
      </c>
      <c r="AW127" s="13" t="s">
        <v>37</v>
      </c>
      <c r="AX127" s="13" t="s">
        <v>75</v>
      </c>
      <c r="AY127" s="221" t="s">
        <v>127</v>
      </c>
    </row>
    <row r="128" spans="1:65" s="14" customFormat="1" ht="11.25" x14ac:dyDescent="0.2">
      <c r="B128" s="222"/>
      <c r="C128" s="223"/>
      <c r="D128" s="208" t="s">
        <v>136</v>
      </c>
      <c r="E128" s="224" t="s">
        <v>19</v>
      </c>
      <c r="F128" s="225" t="s">
        <v>443</v>
      </c>
      <c r="G128" s="223"/>
      <c r="H128" s="226">
        <v>9</v>
      </c>
      <c r="I128" s="227"/>
      <c r="J128" s="223"/>
      <c r="K128" s="223"/>
      <c r="L128" s="228"/>
      <c r="M128" s="229"/>
      <c r="N128" s="230"/>
      <c r="O128" s="230"/>
      <c r="P128" s="230"/>
      <c r="Q128" s="230"/>
      <c r="R128" s="230"/>
      <c r="S128" s="230"/>
      <c r="T128" s="231"/>
      <c r="AT128" s="232" t="s">
        <v>136</v>
      </c>
      <c r="AU128" s="232" t="s">
        <v>84</v>
      </c>
      <c r="AV128" s="14" t="s">
        <v>84</v>
      </c>
      <c r="AW128" s="14" t="s">
        <v>37</v>
      </c>
      <c r="AX128" s="14" t="s">
        <v>82</v>
      </c>
      <c r="AY128" s="232" t="s">
        <v>127</v>
      </c>
    </row>
    <row r="129" spans="1:65" s="2" customFormat="1" ht="14.45" customHeight="1" x14ac:dyDescent="0.2">
      <c r="A129" s="35"/>
      <c r="B129" s="36"/>
      <c r="C129" s="194" t="s">
        <v>166</v>
      </c>
      <c r="D129" s="194" t="s">
        <v>129</v>
      </c>
      <c r="E129" s="195" t="s">
        <v>444</v>
      </c>
      <c r="F129" s="196" t="s">
        <v>445</v>
      </c>
      <c r="G129" s="197" t="s">
        <v>183</v>
      </c>
      <c r="H129" s="198">
        <v>659.35299999999995</v>
      </c>
      <c r="I129" s="199"/>
      <c r="J129" s="200">
        <f>ROUND(I129*H129,2)</f>
        <v>0</v>
      </c>
      <c r="K129" s="201"/>
      <c r="L129" s="40"/>
      <c r="M129" s="202" t="s">
        <v>19</v>
      </c>
      <c r="N129" s="203" t="s">
        <v>46</v>
      </c>
      <c r="O129" s="65"/>
      <c r="P129" s="204">
        <f>O129*H129</f>
        <v>0</v>
      </c>
      <c r="Q129" s="204">
        <v>0</v>
      </c>
      <c r="R129" s="204">
        <f>Q129*H129</f>
        <v>0</v>
      </c>
      <c r="S129" s="204">
        <v>0</v>
      </c>
      <c r="T129" s="205">
        <f>S129*H129</f>
        <v>0</v>
      </c>
      <c r="U129" s="35"/>
      <c r="V129" s="35"/>
      <c r="W129" s="35"/>
      <c r="X129" s="35"/>
      <c r="Y129" s="35"/>
      <c r="Z129" s="35"/>
      <c r="AA129" s="35"/>
      <c r="AB129" s="35"/>
      <c r="AC129" s="35"/>
      <c r="AD129" s="35"/>
      <c r="AE129" s="35"/>
      <c r="AR129" s="206" t="s">
        <v>133</v>
      </c>
      <c r="AT129" s="206" t="s">
        <v>129</v>
      </c>
      <c r="AU129" s="206" t="s">
        <v>84</v>
      </c>
      <c r="AY129" s="18" t="s">
        <v>127</v>
      </c>
      <c r="BE129" s="207">
        <f>IF(N129="základní",J129,0)</f>
        <v>0</v>
      </c>
      <c r="BF129" s="207">
        <f>IF(N129="snížená",J129,0)</f>
        <v>0</v>
      </c>
      <c r="BG129" s="207">
        <f>IF(N129="zákl. přenesená",J129,0)</f>
        <v>0</v>
      </c>
      <c r="BH129" s="207">
        <f>IF(N129="sníž. přenesená",J129,0)</f>
        <v>0</v>
      </c>
      <c r="BI129" s="207">
        <f>IF(N129="nulová",J129,0)</f>
        <v>0</v>
      </c>
      <c r="BJ129" s="18" t="s">
        <v>82</v>
      </c>
      <c r="BK129" s="207">
        <f>ROUND(I129*H129,2)</f>
        <v>0</v>
      </c>
      <c r="BL129" s="18" t="s">
        <v>133</v>
      </c>
      <c r="BM129" s="206" t="s">
        <v>446</v>
      </c>
    </row>
    <row r="130" spans="1:65" s="2" customFormat="1" ht="19.5" x14ac:dyDescent="0.2">
      <c r="A130" s="35"/>
      <c r="B130" s="36"/>
      <c r="C130" s="37"/>
      <c r="D130" s="208" t="s">
        <v>135</v>
      </c>
      <c r="E130" s="37"/>
      <c r="F130" s="209" t="s">
        <v>447</v>
      </c>
      <c r="G130" s="37"/>
      <c r="H130" s="37"/>
      <c r="I130" s="116"/>
      <c r="J130" s="37"/>
      <c r="K130" s="37"/>
      <c r="L130" s="40"/>
      <c r="M130" s="210"/>
      <c r="N130" s="211"/>
      <c r="O130" s="65"/>
      <c r="P130" s="65"/>
      <c r="Q130" s="65"/>
      <c r="R130" s="65"/>
      <c r="S130" s="65"/>
      <c r="T130" s="66"/>
      <c r="U130" s="35"/>
      <c r="V130" s="35"/>
      <c r="W130" s="35"/>
      <c r="X130" s="35"/>
      <c r="Y130" s="35"/>
      <c r="Z130" s="35"/>
      <c r="AA130" s="35"/>
      <c r="AB130" s="35"/>
      <c r="AC130" s="35"/>
      <c r="AD130" s="35"/>
      <c r="AE130" s="35"/>
      <c r="AT130" s="18" t="s">
        <v>135</v>
      </c>
      <c r="AU130" s="18" t="s">
        <v>84</v>
      </c>
    </row>
    <row r="131" spans="1:65" s="2" customFormat="1" ht="48.75" x14ac:dyDescent="0.2">
      <c r="A131" s="35"/>
      <c r="B131" s="36"/>
      <c r="C131" s="37"/>
      <c r="D131" s="208" t="s">
        <v>160</v>
      </c>
      <c r="E131" s="37"/>
      <c r="F131" s="233" t="s">
        <v>448</v>
      </c>
      <c r="G131" s="37"/>
      <c r="H131" s="37"/>
      <c r="I131" s="116"/>
      <c r="J131" s="37"/>
      <c r="K131" s="37"/>
      <c r="L131" s="40"/>
      <c r="M131" s="210"/>
      <c r="N131" s="211"/>
      <c r="O131" s="65"/>
      <c r="P131" s="65"/>
      <c r="Q131" s="65"/>
      <c r="R131" s="65"/>
      <c r="S131" s="65"/>
      <c r="T131" s="66"/>
      <c r="U131" s="35"/>
      <c r="V131" s="35"/>
      <c r="W131" s="35"/>
      <c r="X131" s="35"/>
      <c r="Y131" s="35"/>
      <c r="Z131" s="35"/>
      <c r="AA131" s="35"/>
      <c r="AB131" s="35"/>
      <c r="AC131" s="35"/>
      <c r="AD131" s="35"/>
      <c r="AE131" s="35"/>
      <c r="AT131" s="18" t="s">
        <v>160</v>
      </c>
      <c r="AU131" s="18" t="s">
        <v>84</v>
      </c>
    </row>
    <row r="132" spans="1:65" s="13" customFormat="1" ht="11.25" x14ac:dyDescent="0.2">
      <c r="B132" s="212"/>
      <c r="C132" s="213"/>
      <c r="D132" s="208" t="s">
        <v>136</v>
      </c>
      <c r="E132" s="214" t="s">
        <v>19</v>
      </c>
      <c r="F132" s="215" t="s">
        <v>449</v>
      </c>
      <c r="G132" s="213"/>
      <c r="H132" s="214" t="s">
        <v>19</v>
      </c>
      <c r="I132" s="216"/>
      <c r="J132" s="213"/>
      <c r="K132" s="213"/>
      <c r="L132" s="217"/>
      <c r="M132" s="218"/>
      <c r="N132" s="219"/>
      <c r="O132" s="219"/>
      <c r="P132" s="219"/>
      <c r="Q132" s="219"/>
      <c r="R132" s="219"/>
      <c r="S132" s="219"/>
      <c r="T132" s="220"/>
      <c r="AT132" s="221" t="s">
        <v>136</v>
      </c>
      <c r="AU132" s="221" t="s">
        <v>84</v>
      </c>
      <c r="AV132" s="13" t="s">
        <v>82</v>
      </c>
      <c r="AW132" s="13" t="s">
        <v>37</v>
      </c>
      <c r="AX132" s="13" t="s">
        <v>75</v>
      </c>
      <c r="AY132" s="221" t="s">
        <v>127</v>
      </c>
    </row>
    <row r="133" spans="1:65" s="14" customFormat="1" ht="11.25" x14ac:dyDescent="0.2">
      <c r="B133" s="222"/>
      <c r="C133" s="223"/>
      <c r="D133" s="208" t="s">
        <v>136</v>
      </c>
      <c r="E133" s="224" t="s">
        <v>19</v>
      </c>
      <c r="F133" s="225" t="s">
        <v>450</v>
      </c>
      <c r="G133" s="223"/>
      <c r="H133" s="226">
        <v>98.301000000000002</v>
      </c>
      <c r="I133" s="227"/>
      <c r="J133" s="223"/>
      <c r="K133" s="223"/>
      <c r="L133" s="228"/>
      <c r="M133" s="229"/>
      <c r="N133" s="230"/>
      <c r="O133" s="230"/>
      <c r="P133" s="230"/>
      <c r="Q133" s="230"/>
      <c r="R133" s="230"/>
      <c r="S133" s="230"/>
      <c r="T133" s="231"/>
      <c r="AT133" s="232" t="s">
        <v>136</v>
      </c>
      <c r="AU133" s="232" t="s">
        <v>84</v>
      </c>
      <c r="AV133" s="14" t="s">
        <v>84</v>
      </c>
      <c r="AW133" s="14" t="s">
        <v>37</v>
      </c>
      <c r="AX133" s="14" t="s">
        <v>75</v>
      </c>
      <c r="AY133" s="232" t="s">
        <v>127</v>
      </c>
    </row>
    <row r="134" spans="1:65" s="13" customFormat="1" ht="11.25" x14ac:dyDescent="0.2">
      <c r="B134" s="212"/>
      <c r="C134" s="213"/>
      <c r="D134" s="208" t="s">
        <v>136</v>
      </c>
      <c r="E134" s="214" t="s">
        <v>19</v>
      </c>
      <c r="F134" s="215" t="s">
        <v>451</v>
      </c>
      <c r="G134" s="213"/>
      <c r="H134" s="214" t="s">
        <v>19</v>
      </c>
      <c r="I134" s="216"/>
      <c r="J134" s="213"/>
      <c r="K134" s="213"/>
      <c r="L134" s="217"/>
      <c r="M134" s="218"/>
      <c r="N134" s="219"/>
      <c r="O134" s="219"/>
      <c r="P134" s="219"/>
      <c r="Q134" s="219"/>
      <c r="R134" s="219"/>
      <c r="S134" s="219"/>
      <c r="T134" s="220"/>
      <c r="AT134" s="221" t="s">
        <v>136</v>
      </c>
      <c r="AU134" s="221" t="s">
        <v>84</v>
      </c>
      <c r="AV134" s="13" t="s">
        <v>82</v>
      </c>
      <c r="AW134" s="13" t="s">
        <v>37</v>
      </c>
      <c r="AX134" s="13" t="s">
        <v>75</v>
      </c>
      <c r="AY134" s="221" t="s">
        <v>127</v>
      </c>
    </row>
    <row r="135" spans="1:65" s="14" customFormat="1" ht="11.25" x14ac:dyDescent="0.2">
      <c r="B135" s="222"/>
      <c r="C135" s="223"/>
      <c r="D135" s="208" t="s">
        <v>136</v>
      </c>
      <c r="E135" s="224" t="s">
        <v>19</v>
      </c>
      <c r="F135" s="225" t="s">
        <v>452</v>
      </c>
      <c r="G135" s="223"/>
      <c r="H135" s="226">
        <v>114.732</v>
      </c>
      <c r="I135" s="227"/>
      <c r="J135" s="223"/>
      <c r="K135" s="223"/>
      <c r="L135" s="228"/>
      <c r="M135" s="229"/>
      <c r="N135" s="230"/>
      <c r="O135" s="230"/>
      <c r="P135" s="230"/>
      <c r="Q135" s="230"/>
      <c r="R135" s="230"/>
      <c r="S135" s="230"/>
      <c r="T135" s="231"/>
      <c r="AT135" s="232" t="s">
        <v>136</v>
      </c>
      <c r="AU135" s="232" t="s">
        <v>84</v>
      </c>
      <c r="AV135" s="14" t="s">
        <v>84</v>
      </c>
      <c r="AW135" s="14" t="s">
        <v>37</v>
      </c>
      <c r="AX135" s="14" t="s">
        <v>75</v>
      </c>
      <c r="AY135" s="232" t="s">
        <v>127</v>
      </c>
    </row>
    <row r="136" spans="1:65" s="13" customFormat="1" ht="11.25" x14ac:dyDescent="0.2">
      <c r="B136" s="212"/>
      <c r="C136" s="213"/>
      <c r="D136" s="208" t="s">
        <v>136</v>
      </c>
      <c r="E136" s="214" t="s">
        <v>19</v>
      </c>
      <c r="F136" s="215" t="s">
        <v>453</v>
      </c>
      <c r="G136" s="213"/>
      <c r="H136" s="214" t="s">
        <v>19</v>
      </c>
      <c r="I136" s="216"/>
      <c r="J136" s="213"/>
      <c r="K136" s="213"/>
      <c r="L136" s="217"/>
      <c r="M136" s="218"/>
      <c r="N136" s="219"/>
      <c r="O136" s="219"/>
      <c r="P136" s="219"/>
      <c r="Q136" s="219"/>
      <c r="R136" s="219"/>
      <c r="S136" s="219"/>
      <c r="T136" s="220"/>
      <c r="AT136" s="221" t="s">
        <v>136</v>
      </c>
      <c r="AU136" s="221" t="s">
        <v>84</v>
      </c>
      <c r="AV136" s="13" t="s">
        <v>82</v>
      </c>
      <c r="AW136" s="13" t="s">
        <v>37</v>
      </c>
      <c r="AX136" s="13" t="s">
        <v>75</v>
      </c>
      <c r="AY136" s="221" t="s">
        <v>127</v>
      </c>
    </row>
    <row r="137" spans="1:65" s="13" customFormat="1" ht="11.25" x14ac:dyDescent="0.2">
      <c r="B137" s="212"/>
      <c r="C137" s="213"/>
      <c r="D137" s="208" t="s">
        <v>136</v>
      </c>
      <c r="E137" s="214" t="s">
        <v>19</v>
      </c>
      <c r="F137" s="215" t="s">
        <v>454</v>
      </c>
      <c r="G137" s="213"/>
      <c r="H137" s="214" t="s">
        <v>19</v>
      </c>
      <c r="I137" s="216"/>
      <c r="J137" s="213"/>
      <c r="K137" s="213"/>
      <c r="L137" s="217"/>
      <c r="M137" s="218"/>
      <c r="N137" s="219"/>
      <c r="O137" s="219"/>
      <c r="P137" s="219"/>
      <c r="Q137" s="219"/>
      <c r="R137" s="219"/>
      <c r="S137" s="219"/>
      <c r="T137" s="220"/>
      <c r="AT137" s="221" t="s">
        <v>136</v>
      </c>
      <c r="AU137" s="221" t="s">
        <v>84</v>
      </c>
      <c r="AV137" s="13" t="s">
        <v>82</v>
      </c>
      <c r="AW137" s="13" t="s">
        <v>37</v>
      </c>
      <c r="AX137" s="13" t="s">
        <v>75</v>
      </c>
      <c r="AY137" s="221" t="s">
        <v>127</v>
      </c>
    </row>
    <row r="138" spans="1:65" s="14" customFormat="1" ht="11.25" x14ac:dyDescent="0.2">
      <c r="B138" s="222"/>
      <c r="C138" s="223"/>
      <c r="D138" s="208" t="s">
        <v>136</v>
      </c>
      <c r="E138" s="224" t="s">
        <v>19</v>
      </c>
      <c r="F138" s="225" t="s">
        <v>455</v>
      </c>
      <c r="G138" s="223"/>
      <c r="H138" s="226">
        <v>403.2</v>
      </c>
      <c r="I138" s="227"/>
      <c r="J138" s="223"/>
      <c r="K138" s="223"/>
      <c r="L138" s="228"/>
      <c r="M138" s="229"/>
      <c r="N138" s="230"/>
      <c r="O138" s="230"/>
      <c r="P138" s="230"/>
      <c r="Q138" s="230"/>
      <c r="R138" s="230"/>
      <c r="S138" s="230"/>
      <c r="T138" s="231"/>
      <c r="AT138" s="232" t="s">
        <v>136</v>
      </c>
      <c r="AU138" s="232" t="s">
        <v>84</v>
      </c>
      <c r="AV138" s="14" t="s">
        <v>84</v>
      </c>
      <c r="AW138" s="14" t="s">
        <v>37</v>
      </c>
      <c r="AX138" s="14" t="s">
        <v>75</v>
      </c>
      <c r="AY138" s="232" t="s">
        <v>127</v>
      </c>
    </row>
    <row r="139" spans="1:65" s="13" customFormat="1" ht="11.25" x14ac:dyDescent="0.2">
      <c r="B139" s="212"/>
      <c r="C139" s="213"/>
      <c r="D139" s="208" t="s">
        <v>136</v>
      </c>
      <c r="E139" s="214" t="s">
        <v>19</v>
      </c>
      <c r="F139" s="215" t="s">
        <v>456</v>
      </c>
      <c r="G139" s="213"/>
      <c r="H139" s="214" t="s">
        <v>19</v>
      </c>
      <c r="I139" s="216"/>
      <c r="J139" s="213"/>
      <c r="K139" s="213"/>
      <c r="L139" s="217"/>
      <c r="M139" s="218"/>
      <c r="N139" s="219"/>
      <c r="O139" s="219"/>
      <c r="P139" s="219"/>
      <c r="Q139" s="219"/>
      <c r="R139" s="219"/>
      <c r="S139" s="219"/>
      <c r="T139" s="220"/>
      <c r="AT139" s="221" t="s">
        <v>136</v>
      </c>
      <c r="AU139" s="221" t="s">
        <v>84</v>
      </c>
      <c r="AV139" s="13" t="s">
        <v>82</v>
      </c>
      <c r="AW139" s="13" t="s">
        <v>37</v>
      </c>
      <c r="AX139" s="13" t="s">
        <v>75</v>
      </c>
      <c r="AY139" s="221" t="s">
        <v>127</v>
      </c>
    </row>
    <row r="140" spans="1:65" s="14" customFormat="1" ht="11.25" x14ac:dyDescent="0.2">
      <c r="B140" s="222"/>
      <c r="C140" s="223"/>
      <c r="D140" s="208" t="s">
        <v>136</v>
      </c>
      <c r="E140" s="224" t="s">
        <v>19</v>
      </c>
      <c r="F140" s="225" t="s">
        <v>457</v>
      </c>
      <c r="G140" s="223"/>
      <c r="H140" s="226">
        <v>43.12</v>
      </c>
      <c r="I140" s="227"/>
      <c r="J140" s="223"/>
      <c r="K140" s="223"/>
      <c r="L140" s="228"/>
      <c r="M140" s="229"/>
      <c r="N140" s="230"/>
      <c r="O140" s="230"/>
      <c r="P140" s="230"/>
      <c r="Q140" s="230"/>
      <c r="R140" s="230"/>
      <c r="S140" s="230"/>
      <c r="T140" s="231"/>
      <c r="AT140" s="232" t="s">
        <v>136</v>
      </c>
      <c r="AU140" s="232" t="s">
        <v>84</v>
      </c>
      <c r="AV140" s="14" t="s">
        <v>84</v>
      </c>
      <c r="AW140" s="14" t="s">
        <v>37</v>
      </c>
      <c r="AX140" s="14" t="s">
        <v>75</v>
      </c>
      <c r="AY140" s="232" t="s">
        <v>127</v>
      </c>
    </row>
    <row r="141" spans="1:65" s="15" customFormat="1" ht="11.25" x14ac:dyDescent="0.2">
      <c r="B141" s="245"/>
      <c r="C141" s="246"/>
      <c r="D141" s="208" t="s">
        <v>136</v>
      </c>
      <c r="E141" s="247" t="s">
        <v>19</v>
      </c>
      <c r="F141" s="248" t="s">
        <v>243</v>
      </c>
      <c r="G141" s="246"/>
      <c r="H141" s="249">
        <v>659.35299999999995</v>
      </c>
      <c r="I141" s="250"/>
      <c r="J141" s="246"/>
      <c r="K141" s="246"/>
      <c r="L141" s="251"/>
      <c r="M141" s="252"/>
      <c r="N141" s="253"/>
      <c r="O141" s="253"/>
      <c r="P141" s="253"/>
      <c r="Q141" s="253"/>
      <c r="R141" s="253"/>
      <c r="S141" s="253"/>
      <c r="T141" s="254"/>
      <c r="AT141" s="255" t="s">
        <v>136</v>
      </c>
      <c r="AU141" s="255" t="s">
        <v>84</v>
      </c>
      <c r="AV141" s="15" t="s">
        <v>133</v>
      </c>
      <c r="AW141" s="15" t="s">
        <v>37</v>
      </c>
      <c r="AX141" s="15" t="s">
        <v>82</v>
      </c>
      <c r="AY141" s="255" t="s">
        <v>127</v>
      </c>
    </row>
    <row r="142" spans="1:65" s="2" customFormat="1" ht="14.45" customHeight="1" x14ac:dyDescent="0.2">
      <c r="A142" s="35"/>
      <c r="B142" s="36"/>
      <c r="C142" s="194" t="s">
        <v>174</v>
      </c>
      <c r="D142" s="194" t="s">
        <v>129</v>
      </c>
      <c r="E142" s="195" t="s">
        <v>458</v>
      </c>
      <c r="F142" s="196" t="s">
        <v>459</v>
      </c>
      <c r="G142" s="197" t="s">
        <v>183</v>
      </c>
      <c r="H142" s="198">
        <v>31.56</v>
      </c>
      <c r="I142" s="199"/>
      <c r="J142" s="200">
        <f>ROUND(I142*H142,2)</f>
        <v>0</v>
      </c>
      <c r="K142" s="201"/>
      <c r="L142" s="40"/>
      <c r="M142" s="202" t="s">
        <v>19</v>
      </c>
      <c r="N142" s="203" t="s">
        <v>46</v>
      </c>
      <c r="O142" s="65"/>
      <c r="P142" s="204">
        <f>O142*H142</f>
        <v>0</v>
      </c>
      <c r="Q142" s="204">
        <v>0</v>
      </c>
      <c r="R142" s="204">
        <f>Q142*H142</f>
        <v>0</v>
      </c>
      <c r="S142" s="204">
        <v>0</v>
      </c>
      <c r="T142" s="205">
        <f>S142*H142</f>
        <v>0</v>
      </c>
      <c r="U142" s="35"/>
      <c r="V142" s="35"/>
      <c r="W142" s="35"/>
      <c r="X142" s="35"/>
      <c r="Y142" s="35"/>
      <c r="Z142" s="35"/>
      <c r="AA142" s="35"/>
      <c r="AB142" s="35"/>
      <c r="AC142" s="35"/>
      <c r="AD142" s="35"/>
      <c r="AE142" s="35"/>
      <c r="AR142" s="206" t="s">
        <v>133</v>
      </c>
      <c r="AT142" s="206" t="s">
        <v>129</v>
      </c>
      <c r="AU142" s="206" t="s">
        <v>84</v>
      </c>
      <c r="AY142" s="18" t="s">
        <v>127</v>
      </c>
      <c r="BE142" s="207">
        <f>IF(N142="základní",J142,0)</f>
        <v>0</v>
      </c>
      <c r="BF142" s="207">
        <f>IF(N142="snížená",J142,0)</f>
        <v>0</v>
      </c>
      <c r="BG142" s="207">
        <f>IF(N142="zákl. přenesená",J142,0)</f>
        <v>0</v>
      </c>
      <c r="BH142" s="207">
        <f>IF(N142="sníž. přenesená",J142,0)</f>
        <v>0</v>
      </c>
      <c r="BI142" s="207">
        <f>IF(N142="nulová",J142,0)</f>
        <v>0</v>
      </c>
      <c r="BJ142" s="18" t="s">
        <v>82</v>
      </c>
      <c r="BK142" s="207">
        <f>ROUND(I142*H142,2)</f>
        <v>0</v>
      </c>
      <c r="BL142" s="18" t="s">
        <v>133</v>
      </c>
      <c r="BM142" s="206" t="s">
        <v>460</v>
      </c>
    </row>
    <row r="143" spans="1:65" s="2" customFormat="1" ht="19.5" x14ac:dyDescent="0.2">
      <c r="A143" s="35"/>
      <c r="B143" s="36"/>
      <c r="C143" s="37"/>
      <c r="D143" s="208" t="s">
        <v>135</v>
      </c>
      <c r="E143" s="37"/>
      <c r="F143" s="209" t="s">
        <v>461</v>
      </c>
      <c r="G143" s="37"/>
      <c r="H143" s="37"/>
      <c r="I143" s="116"/>
      <c r="J143" s="37"/>
      <c r="K143" s="37"/>
      <c r="L143" s="40"/>
      <c r="M143" s="210"/>
      <c r="N143" s="211"/>
      <c r="O143" s="65"/>
      <c r="P143" s="65"/>
      <c r="Q143" s="65"/>
      <c r="R143" s="65"/>
      <c r="S143" s="65"/>
      <c r="T143" s="66"/>
      <c r="U143" s="35"/>
      <c r="V143" s="35"/>
      <c r="W143" s="35"/>
      <c r="X143" s="35"/>
      <c r="Y143" s="35"/>
      <c r="Z143" s="35"/>
      <c r="AA143" s="35"/>
      <c r="AB143" s="35"/>
      <c r="AC143" s="35"/>
      <c r="AD143" s="35"/>
      <c r="AE143" s="35"/>
      <c r="AT143" s="18" t="s">
        <v>135</v>
      </c>
      <c r="AU143" s="18" t="s">
        <v>84</v>
      </c>
    </row>
    <row r="144" spans="1:65" s="2" customFormat="1" ht="58.5" x14ac:dyDescent="0.2">
      <c r="A144" s="35"/>
      <c r="B144" s="36"/>
      <c r="C144" s="37"/>
      <c r="D144" s="208" t="s">
        <v>160</v>
      </c>
      <c r="E144" s="37"/>
      <c r="F144" s="233" t="s">
        <v>462</v>
      </c>
      <c r="G144" s="37"/>
      <c r="H144" s="37"/>
      <c r="I144" s="116"/>
      <c r="J144" s="37"/>
      <c r="K144" s="37"/>
      <c r="L144" s="40"/>
      <c r="M144" s="210"/>
      <c r="N144" s="211"/>
      <c r="O144" s="65"/>
      <c r="P144" s="65"/>
      <c r="Q144" s="65"/>
      <c r="R144" s="65"/>
      <c r="S144" s="65"/>
      <c r="T144" s="66"/>
      <c r="U144" s="35"/>
      <c r="V144" s="35"/>
      <c r="W144" s="35"/>
      <c r="X144" s="35"/>
      <c r="Y144" s="35"/>
      <c r="Z144" s="35"/>
      <c r="AA144" s="35"/>
      <c r="AB144" s="35"/>
      <c r="AC144" s="35"/>
      <c r="AD144" s="35"/>
      <c r="AE144" s="35"/>
      <c r="AT144" s="18" t="s">
        <v>160</v>
      </c>
      <c r="AU144" s="18" t="s">
        <v>84</v>
      </c>
    </row>
    <row r="145" spans="1:65" s="14" customFormat="1" ht="11.25" x14ac:dyDescent="0.2">
      <c r="B145" s="222"/>
      <c r="C145" s="223"/>
      <c r="D145" s="208" t="s">
        <v>136</v>
      </c>
      <c r="E145" s="223"/>
      <c r="F145" s="225" t="s">
        <v>463</v>
      </c>
      <c r="G145" s="223"/>
      <c r="H145" s="226">
        <v>31.56</v>
      </c>
      <c r="I145" s="227"/>
      <c r="J145" s="223"/>
      <c r="K145" s="223"/>
      <c r="L145" s="228"/>
      <c r="M145" s="229"/>
      <c r="N145" s="230"/>
      <c r="O145" s="230"/>
      <c r="P145" s="230"/>
      <c r="Q145" s="230"/>
      <c r="R145" s="230"/>
      <c r="S145" s="230"/>
      <c r="T145" s="231"/>
      <c r="AT145" s="232" t="s">
        <v>136</v>
      </c>
      <c r="AU145" s="232" t="s">
        <v>84</v>
      </c>
      <c r="AV145" s="14" t="s">
        <v>84</v>
      </c>
      <c r="AW145" s="14" t="s">
        <v>4</v>
      </c>
      <c r="AX145" s="14" t="s">
        <v>82</v>
      </c>
      <c r="AY145" s="232" t="s">
        <v>127</v>
      </c>
    </row>
    <row r="146" spans="1:65" s="2" customFormat="1" ht="14.45" customHeight="1" x14ac:dyDescent="0.2">
      <c r="A146" s="35"/>
      <c r="B146" s="36"/>
      <c r="C146" s="194" t="s">
        <v>180</v>
      </c>
      <c r="D146" s="194" t="s">
        <v>129</v>
      </c>
      <c r="E146" s="195" t="s">
        <v>464</v>
      </c>
      <c r="F146" s="196" t="s">
        <v>465</v>
      </c>
      <c r="G146" s="197" t="s">
        <v>183</v>
      </c>
      <c r="H146" s="198">
        <v>648.51700000000005</v>
      </c>
      <c r="I146" s="199"/>
      <c r="J146" s="200">
        <f>ROUND(I146*H146,2)</f>
        <v>0</v>
      </c>
      <c r="K146" s="201"/>
      <c r="L146" s="40"/>
      <c r="M146" s="202" t="s">
        <v>19</v>
      </c>
      <c r="N146" s="203" t="s">
        <v>46</v>
      </c>
      <c r="O146" s="65"/>
      <c r="P146" s="204">
        <f>O146*H146</f>
        <v>0</v>
      </c>
      <c r="Q146" s="204">
        <v>0</v>
      </c>
      <c r="R146" s="204">
        <f>Q146*H146</f>
        <v>0</v>
      </c>
      <c r="S146" s="204">
        <v>0</v>
      </c>
      <c r="T146" s="205">
        <f>S146*H146</f>
        <v>0</v>
      </c>
      <c r="U146" s="35"/>
      <c r="V146" s="35"/>
      <c r="W146" s="35"/>
      <c r="X146" s="35"/>
      <c r="Y146" s="35"/>
      <c r="Z146" s="35"/>
      <c r="AA146" s="35"/>
      <c r="AB146" s="35"/>
      <c r="AC146" s="35"/>
      <c r="AD146" s="35"/>
      <c r="AE146" s="35"/>
      <c r="AR146" s="206" t="s">
        <v>133</v>
      </c>
      <c r="AT146" s="206" t="s">
        <v>129</v>
      </c>
      <c r="AU146" s="206" t="s">
        <v>84</v>
      </c>
      <c r="AY146" s="18" t="s">
        <v>127</v>
      </c>
      <c r="BE146" s="207">
        <f>IF(N146="základní",J146,0)</f>
        <v>0</v>
      </c>
      <c r="BF146" s="207">
        <f>IF(N146="snížená",J146,0)</f>
        <v>0</v>
      </c>
      <c r="BG146" s="207">
        <f>IF(N146="zákl. přenesená",J146,0)</f>
        <v>0</v>
      </c>
      <c r="BH146" s="207">
        <f>IF(N146="sníž. přenesená",J146,0)</f>
        <v>0</v>
      </c>
      <c r="BI146" s="207">
        <f>IF(N146="nulová",J146,0)</f>
        <v>0</v>
      </c>
      <c r="BJ146" s="18" t="s">
        <v>82</v>
      </c>
      <c r="BK146" s="207">
        <f>ROUND(I146*H146,2)</f>
        <v>0</v>
      </c>
      <c r="BL146" s="18" t="s">
        <v>133</v>
      </c>
      <c r="BM146" s="206" t="s">
        <v>466</v>
      </c>
    </row>
    <row r="147" spans="1:65" s="2" customFormat="1" ht="19.5" x14ac:dyDescent="0.2">
      <c r="A147" s="35"/>
      <c r="B147" s="36"/>
      <c r="C147" s="37"/>
      <c r="D147" s="208" t="s">
        <v>135</v>
      </c>
      <c r="E147" s="37"/>
      <c r="F147" s="209" t="s">
        <v>467</v>
      </c>
      <c r="G147" s="37"/>
      <c r="H147" s="37"/>
      <c r="I147" s="116"/>
      <c r="J147" s="37"/>
      <c r="K147" s="37"/>
      <c r="L147" s="40"/>
      <c r="M147" s="210"/>
      <c r="N147" s="211"/>
      <c r="O147" s="65"/>
      <c r="P147" s="65"/>
      <c r="Q147" s="65"/>
      <c r="R147" s="65"/>
      <c r="S147" s="65"/>
      <c r="T147" s="66"/>
      <c r="U147" s="35"/>
      <c r="V147" s="35"/>
      <c r="W147" s="35"/>
      <c r="X147" s="35"/>
      <c r="Y147" s="35"/>
      <c r="Z147" s="35"/>
      <c r="AA147" s="35"/>
      <c r="AB147" s="35"/>
      <c r="AC147" s="35"/>
      <c r="AD147" s="35"/>
      <c r="AE147" s="35"/>
      <c r="AT147" s="18" t="s">
        <v>135</v>
      </c>
      <c r="AU147" s="18" t="s">
        <v>84</v>
      </c>
    </row>
    <row r="148" spans="1:65" s="2" customFormat="1" ht="58.5" x14ac:dyDescent="0.2">
      <c r="A148" s="35"/>
      <c r="B148" s="36"/>
      <c r="C148" s="37"/>
      <c r="D148" s="208" t="s">
        <v>160</v>
      </c>
      <c r="E148" s="37"/>
      <c r="F148" s="233" t="s">
        <v>462</v>
      </c>
      <c r="G148" s="37"/>
      <c r="H148" s="37"/>
      <c r="I148" s="116"/>
      <c r="J148" s="37"/>
      <c r="K148" s="37"/>
      <c r="L148" s="40"/>
      <c r="M148" s="210"/>
      <c r="N148" s="211"/>
      <c r="O148" s="65"/>
      <c r="P148" s="65"/>
      <c r="Q148" s="65"/>
      <c r="R148" s="65"/>
      <c r="S148" s="65"/>
      <c r="T148" s="66"/>
      <c r="U148" s="35"/>
      <c r="V148" s="35"/>
      <c r="W148" s="35"/>
      <c r="X148" s="35"/>
      <c r="Y148" s="35"/>
      <c r="Z148" s="35"/>
      <c r="AA148" s="35"/>
      <c r="AB148" s="35"/>
      <c r="AC148" s="35"/>
      <c r="AD148" s="35"/>
      <c r="AE148" s="35"/>
      <c r="AT148" s="18" t="s">
        <v>160</v>
      </c>
      <c r="AU148" s="18" t="s">
        <v>84</v>
      </c>
    </row>
    <row r="149" spans="1:65" s="13" customFormat="1" ht="11.25" x14ac:dyDescent="0.2">
      <c r="B149" s="212"/>
      <c r="C149" s="213"/>
      <c r="D149" s="208" t="s">
        <v>136</v>
      </c>
      <c r="E149" s="214" t="s">
        <v>19</v>
      </c>
      <c r="F149" s="215" t="s">
        <v>468</v>
      </c>
      <c r="G149" s="213"/>
      <c r="H149" s="214" t="s">
        <v>19</v>
      </c>
      <c r="I149" s="216"/>
      <c r="J149" s="213"/>
      <c r="K149" s="213"/>
      <c r="L149" s="217"/>
      <c r="M149" s="218"/>
      <c r="N149" s="219"/>
      <c r="O149" s="219"/>
      <c r="P149" s="219"/>
      <c r="Q149" s="219"/>
      <c r="R149" s="219"/>
      <c r="S149" s="219"/>
      <c r="T149" s="220"/>
      <c r="AT149" s="221" t="s">
        <v>136</v>
      </c>
      <c r="AU149" s="221" t="s">
        <v>84</v>
      </c>
      <c r="AV149" s="13" t="s">
        <v>82</v>
      </c>
      <c r="AW149" s="13" t="s">
        <v>37</v>
      </c>
      <c r="AX149" s="13" t="s">
        <v>75</v>
      </c>
      <c r="AY149" s="221" t="s">
        <v>127</v>
      </c>
    </row>
    <row r="150" spans="1:65" s="13" customFormat="1" ht="11.25" x14ac:dyDescent="0.2">
      <c r="B150" s="212"/>
      <c r="C150" s="213"/>
      <c r="D150" s="208" t="s">
        <v>136</v>
      </c>
      <c r="E150" s="214" t="s">
        <v>19</v>
      </c>
      <c r="F150" s="215" t="s">
        <v>469</v>
      </c>
      <c r="G150" s="213"/>
      <c r="H150" s="214" t="s">
        <v>19</v>
      </c>
      <c r="I150" s="216"/>
      <c r="J150" s="213"/>
      <c r="K150" s="213"/>
      <c r="L150" s="217"/>
      <c r="M150" s="218"/>
      <c r="N150" s="219"/>
      <c r="O150" s="219"/>
      <c r="P150" s="219"/>
      <c r="Q150" s="219"/>
      <c r="R150" s="219"/>
      <c r="S150" s="219"/>
      <c r="T150" s="220"/>
      <c r="AT150" s="221" t="s">
        <v>136</v>
      </c>
      <c r="AU150" s="221" t="s">
        <v>84</v>
      </c>
      <c r="AV150" s="13" t="s">
        <v>82</v>
      </c>
      <c r="AW150" s="13" t="s">
        <v>37</v>
      </c>
      <c r="AX150" s="13" t="s">
        <v>75</v>
      </c>
      <c r="AY150" s="221" t="s">
        <v>127</v>
      </c>
    </row>
    <row r="151" spans="1:65" s="14" customFormat="1" ht="11.25" x14ac:dyDescent="0.2">
      <c r="B151" s="222"/>
      <c r="C151" s="223"/>
      <c r="D151" s="208" t="s">
        <v>136</v>
      </c>
      <c r="E151" s="224" t="s">
        <v>19</v>
      </c>
      <c r="F151" s="225" t="s">
        <v>470</v>
      </c>
      <c r="G151" s="223"/>
      <c r="H151" s="226">
        <v>9</v>
      </c>
      <c r="I151" s="227"/>
      <c r="J151" s="223"/>
      <c r="K151" s="223"/>
      <c r="L151" s="228"/>
      <c r="M151" s="229"/>
      <c r="N151" s="230"/>
      <c r="O151" s="230"/>
      <c r="P151" s="230"/>
      <c r="Q151" s="230"/>
      <c r="R151" s="230"/>
      <c r="S151" s="230"/>
      <c r="T151" s="231"/>
      <c r="AT151" s="232" t="s">
        <v>136</v>
      </c>
      <c r="AU151" s="232" t="s">
        <v>84</v>
      </c>
      <c r="AV151" s="14" t="s">
        <v>84</v>
      </c>
      <c r="AW151" s="14" t="s">
        <v>37</v>
      </c>
      <c r="AX151" s="14" t="s">
        <v>75</v>
      </c>
      <c r="AY151" s="232" t="s">
        <v>127</v>
      </c>
    </row>
    <row r="152" spans="1:65" s="14" customFormat="1" ht="11.25" x14ac:dyDescent="0.2">
      <c r="B152" s="222"/>
      <c r="C152" s="223"/>
      <c r="D152" s="208" t="s">
        <v>136</v>
      </c>
      <c r="E152" s="224" t="s">
        <v>19</v>
      </c>
      <c r="F152" s="225" t="s">
        <v>471</v>
      </c>
      <c r="G152" s="223"/>
      <c r="H152" s="226">
        <v>659.35299999999995</v>
      </c>
      <c r="I152" s="227"/>
      <c r="J152" s="223"/>
      <c r="K152" s="223"/>
      <c r="L152" s="228"/>
      <c r="M152" s="229"/>
      <c r="N152" s="230"/>
      <c r="O152" s="230"/>
      <c r="P152" s="230"/>
      <c r="Q152" s="230"/>
      <c r="R152" s="230"/>
      <c r="S152" s="230"/>
      <c r="T152" s="231"/>
      <c r="AT152" s="232" t="s">
        <v>136</v>
      </c>
      <c r="AU152" s="232" t="s">
        <v>84</v>
      </c>
      <c r="AV152" s="14" t="s">
        <v>84</v>
      </c>
      <c r="AW152" s="14" t="s">
        <v>37</v>
      </c>
      <c r="AX152" s="14" t="s">
        <v>75</v>
      </c>
      <c r="AY152" s="232" t="s">
        <v>127</v>
      </c>
    </row>
    <row r="153" spans="1:65" s="14" customFormat="1" ht="11.25" x14ac:dyDescent="0.2">
      <c r="B153" s="222"/>
      <c r="C153" s="223"/>
      <c r="D153" s="208" t="s">
        <v>136</v>
      </c>
      <c r="E153" s="224" t="s">
        <v>19</v>
      </c>
      <c r="F153" s="225" t="s">
        <v>472</v>
      </c>
      <c r="G153" s="223"/>
      <c r="H153" s="226">
        <v>-19.835999999999999</v>
      </c>
      <c r="I153" s="227"/>
      <c r="J153" s="223"/>
      <c r="K153" s="223"/>
      <c r="L153" s="228"/>
      <c r="M153" s="229"/>
      <c r="N153" s="230"/>
      <c r="O153" s="230"/>
      <c r="P153" s="230"/>
      <c r="Q153" s="230"/>
      <c r="R153" s="230"/>
      <c r="S153" s="230"/>
      <c r="T153" s="231"/>
      <c r="AT153" s="232" t="s">
        <v>136</v>
      </c>
      <c r="AU153" s="232" t="s">
        <v>84</v>
      </c>
      <c r="AV153" s="14" t="s">
        <v>84</v>
      </c>
      <c r="AW153" s="14" t="s">
        <v>37</v>
      </c>
      <c r="AX153" s="14" t="s">
        <v>75</v>
      </c>
      <c r="AY153" s="232" t="s">
        <v>127</v>
      </c>
    </row>
    <row r="154" spans="1:65" s="16" customFormat="1" ht="11.25" x14ac:dyDescent="0.2">
      <c r="B154" s="260"/>
      <c r="C154" s="261"/>
      <c r="D154" s="208" t="s">
        <v>136</v>
      </c>
      <c r="E154" s="262" t="s">
        <v>19</v>
      </c>
      <c r="F154" s="263" t="s">
        <v>473</v>
      </c>
      <c r="G154" s="261"/>
      <c r="H154" s="264">
        <v>648.51700000000005</v>
      </c>
      <c r="I154" s="265"/>
      <c r="J154" s="261"/>
      <c r="K154" s="261"/>
      <c r="L154" s="266"/>
      <c r="M154" s="267"/>
      <c r="N154" s="268"/>
      <c r="O154" s="268"/>
      <c r="P154" s="268"/>
      <c r="Q154" s="268"/>
      <c r="R154" s="268"/>
      <c r="S154" s="268"/>
      <c r="T154" s="269"/>
      <c r="AT154" s="270" t="s">
        <v>136</v>
      </c>
      <c r="AU154" s="270" t="s">
        <v>84</v>
      </c>
      <c r="AV154" s="16" t="s">
        <v>142</v>
      </c>
      <c r="AW154" s="16" t="s">
        <v>37</v>
      </c>
      <c r="AX154" s="16" t="s">
        <v>82</v>
      </c>
      <c r="AY154" s="270" t="s">
        <v>127</v>
      </c>
    </row>
    <row r="155" spans="1:65" s="13" customFormat="1" ht="11.25" x14ac:dyDescent="0.2">
      <c r="B155" s="212"/>
      <c r="C155" s="213"/>
      <c r="D155" s="208" t="s">
        <v>136</v>
      </c>
      <c r="E155" s="214" t="s">
        <v>19</v>
      </c>
      <c r="F155" s="215" t="s">
        <v>474</v>
      </c>
      <c r="G155" s="213"/>
      <c r="H155" s="214" t="s">
        <v>19</v>
      </c>
      <c r="I155" s="216"/>
      <c r="J155" s="213"/>
      <c r="K155" s="213"/>
      <c r="L155" s="217"/>
      <c r="M155" s="218"/>
      <c r="N155" s="219"/>
      <c r="O155" s="219"/>
      <c r="P155" s="219"/>
      <c r="Q155" s="219"/>
      <c r="R155" s="219"/>
      <c r="S155" s="219"/>
      <c r="T155" s="220"/>
      <c r="AT155" s="221" t="s">
        <v>136</v>
      </c>
      <c r="AU155" s="221" t="s">
        <v>84</v>
      </c>
      <c r="AV155" s="13" t="s">
        <v>82</v>
      </c>
      <c r="AW155" s="13" t="s">
        <v>37</v>
      </c>
      <c r="AX155" s="13" t="s">
        <v>75</v>
      </c>
      <c r="AY155" s="221" t="s">
        <v>127</v>
      </c>
    </row>
    <row r="156" spans="1:65" s="13" customFormat="1" ht="11.25" x14ac:dyDescent="0.2">
      <c r="B156" s="212"/>
      <c r="C156" s="213"/>
      <c r="D156" s="208" t="s">
        <v>136</v>
      </c>
      <c r="E156" s="214" t="s">
        <v>19</v>
      </c>
      <c r="F156" s="215" t="s">
        <v>475</v>
      </c>
      <c r="G156" s="213"/>
      <c r="H156" s="214" t="s">
        <v>19</v>
      </c>
      <c r="I156" s="216"/>
      <c r="J156" s="213"/>
      <c r="K156" s="213"/>
      <c r="L156" s="217"/>
      <c r="M156" s="218"/>
      <c r="N156" s="219"/>
      <c r="O156" s="219"/>
      <c r="P156" s="219"/>
      <c r="Q156" s="219"/>
      <c r="R156" s="219"/>
      <c r="S156" s="219"/>
      <c r="T156" s="220"/>
      <c r="AT156" s="221" t="s">
        <v>136</v>
      </c>
      <c r="AU156" s="221" t="s">
        <v>84</v>
      </c>
      <c r="AV156" s="13" t="s">
        <v>82</v>
      </c>
      <c r="AW156" s="13" t="s">
        <v>37</v>
      </c>
      <c r="AX156" s="13" t="s">
        <v>75</v>
      </c>
      <c r="AY156" s="221" t="s">
        <v>127</v>
      </c>
    </row>
    <row r="157" spans="1:65" s="14" customFormat="1" ht="11.25" x14ac:dyDescent="0.2">
      <c r="B157" s="222"/>
      <c r="C157" s="223"/>
      <c r="D157" s="208" t="s">
        <v>136</v>
      </c>
      <c r="E157" s="224" t="s">
        <v>19</v>
      </c>
      <c r="F157" s="225" t="s">
        <v>476</v>
      </c>
      <c r="G157" s="223"/>
      <c r="H157" s="226">
        <v>-191.1</v>
      </c>
      <c r="I157" s="227"/>
      <c r="J157" s="223"/>
      <c r="K157" s="223"/>
      <c r="L157" s="228"/>
      <c r="M157" s="229"/>
      <c r="N157" s="230"/>
      <c r="O157" s="230"/>
      <c r="P157" s="230"/>
      <c r="Q157" s="230"/>
      <c r="R157" s="230"/>
      <c r="S157" s="230"/>
      <c r="T157" s="231"/>
      <c r="AT157" s="232" t="s">
        <v>136</v>
      </c>
      <c r="AU157" s="232" t="s">
        <v>84</v>
      </c>
      <c r="AV157" s="14" t="s">
        <v>84</v>
      </c>
      <c r="AW157" s="14" t="s">
        <v>37</v>
      </c>
      <c r="AX157" s="14" t="s">
        <v>75</v>
      </c>
      <c r="AY157" s="232" t="s">
        <v>127</v>
      </c>
    </row>
    <row r="158" spans="1:65" s="16" customFormat="1" ht="11.25" x14ac:dyDescent="0.2">
      <c r="B158" s="260"/>
      <c r="C158" s="261"/>
      <c r="D158" s="208" t="s">
        <v>136</v>
      </c>
      <c r="E158" s="262" t="s">
        <v>19</v>
      </c>
      <c r="F158" s="263" t="s">
        <v>473</v>
      </c>
      <c r="G158" s="261"/>
      <c r="H158" s="264">
        <v>-191.1</v>
      </c>
      <c r="I158" s="265"/>
      <c r="J158" s="261"/>
      <c r="K158" s="261"/>
      <c r="L158" s="266"/>
      <c r="M158" s="267"/>
      <c r="N158" s="268"/>
      <c r="O158" s="268"/>
      <c r="P158" s="268"/>
      <c r="Q158" s="268"/>
      <c r="R158" s="268"/>
      <c r="S158" s="268"/>
      <c r="T158" s="269"/>
      <c r="AT158" s="270" t="s">
        <v>136</v>
      </c>
      <c r="AU158" s="270" t="s">
        <v>84</v>
      </c>
      <c r="AV158" s="16" t="s">
        <v>142</v>
      </c>
      <c r="AW158" s="16" t="s">
        <v>37</v>
      </c>
      <c r="AX158" s="16" t="s">
        <v>75</v>
      </c>
      <c r="AY158" s="270" t="s">
        <v>127</v>
      </c>
    </row>
    <row r="159" spans="1:65" s="15" customFormat="1" ht="11.25" x14ac:dyDescent="0.2">
      <c r="B159" s="245"/>
      <c r="C159" s="246"/>
      <c r="D159" s="208" t="s">
        <v>136</v>
      </c>
      <c r="E159" s="247" t="s">
        <v>19</v>
      </c>
      <c r="F159" s="248" t="s">
        <v>243</v>
      </c>
      <c r="G159" s="246"/>
      <c r="H159" s="249">
        <v>457.41699999999997</v>
      </c>
      <c r="I159" s="250"/>
      <c r="J159" s="246"/>
      <c r="K159" s="246"/>
      <c r="L159" s="251"/>
      <c r="M159" s="252"/>
      <c r="N159" s="253"/>
      <c r="O159" s="253"/>
      <c r="P159" s="253"/>
      <c r="Q159" s="253"/>
      <c r="R159" s="253"/>
      <c r="S159" s="253"/>
      <c r="T159" s="254"/>
      <c r="AT159" s="255" t="s">
        <v>136</v>
      </c>
      <c r="AU159" s="255" t="s">
        <v>84</v>
      </c>
      <c r="AV159" s="15" t="s">
        <v>133</v>
      </c>
      <c r="AW159" s="15" t="s">
        <v>37</v>
      </c>
      <c r="AX159" s="15" t="s">
        <v>75</v>
      </c>
      <c r="AY159" s="255" t="s">
        <v>127</v>
      </c>
    </row>
    <row r="160" spans="1:65" s="2" customFormat="1" ht="24.2" customHeight="1" x14ac:dyDescent="0.2">
      <c r="A160" s="35"/>
      <c r="B160" s="36"/>
      <c r="C160" s="194" t="s">
        <v>188</v>
      </c>
      <c r="D160" s="194" t="s">
        <v>129</v>
      </c>
      <c r="E160" s="195" t="s">
        <v>477</v>
      </c>
      <c r="F160" s="196" t="s">
        <v>478</v>
      </c>
      <c r="G160" s="197" t="s">
        <v>183</v>
      </c>
      <c r="H160" s="198">
        <v>12321.823</v>
      </c>
      <c r="I160" s="199"/>
      <c r="J160" s="200">
        <f>ROUND(I160*H160,2)</f>
        <v>0</v>
      </c>
      <c r="K160" s="201"/>
      <c r="L160" s="40"/>
      <c r="M160" s="202" t="s">
        <v>19</v>
      </c>
      <c r="N160" s="203" t="s">
        <v>46</v>
      </c>
      <c r="O160" s="65"/>
      <c r="P160" s="204">
        <f>O160*H160</f>
        <v>0</v>
      </c>
      <c r="Q160" s="204">
        <v>0</v>
      </c>
      <c r="R160" s="204">
        <f>Q160*H160</f>
        <v>0</v>
      </c>
      <c r="S160" s="204">
        <v>0</v>
      </c>
      <c r="T160" s="205">
        <f>S160*H160</f>
        <v>0</v>
      </c>
      <c r="U160" s="35"/>
      <c r="V160" s="35"/>
      <c r="W160" s="35"/>
      <c r="X160" s="35"/>
      <c r="Y160" s="35"/>
      <c r="Z160" s="35"/>
      <c r="AA160" s="35"/>
      <c r="AB160" s="35"/>
      <c r="AC160" s="35"/>
      <c r="AD160" s="35"/>
      <c r="AE160" s="35"/>
      <c r="AR160" s="206" t="s">
        <v>133</v>
      </c>
      <c r="AT160" s="206" t="s">
        <v>129</v>
      </c>
      <c r="AU160" s="206" t="s">
        <v>84</v>
      </c>
      <c r="AY160" s="18" t="s">
        <v>127</v>
      </c>
      <c r="BE160" s="207">
        <f>IF(N160="základní",J160,0)</f>
        <v>0</v>
      </c>
      <c r="BF160" s="207">
        <f>IF(N160="snížená",J160,0)</f>
        <v>0</v>
      </c>
      <c r="BG160" s="207">
        <f>IF(N160="zákl. přenesená",J160,0)</f>
        <v>0</v>
      </c>
      <c r="BH160" s="207">
        <f>IF(N160="sníž. přenesená",J160,0)</f>
        <v>0</v>
      </c>
      <c r="BI160" s="207">
        <f>IF(N160="nulová",J160,0)</f>
        <v>0</v>
      </c>
      <c r="BJ160" s="18" t="s">
        <v>82</v>
      </c>
      <c r="BK160" s="207">
        <f>ROUND(I160*H160,2)</f>
        <v>0</v>
      </c>
      <c r="BL160" s="18" t="s">
        <v>133</v>
      </c>
      <c r="BM160" s="206" t="s">
        <v>479</v>
      </c>
    </row>
    <row r="161" spans="1:65" s="2" customFormat="1" ht="29.25" x14ac:dyDescent="0.2">
      <c r="A161" s="35"/>
      <c r="B161" s="36"/>
      <c r="C161" s="37"/>
      <c r="D161" s="208" t="s">
        <v>135</v>
      </c>
      <c r="E161" s="37"/>
      <c r="F161" s="209" t="s">
        <v>480</v>
      </c>
      <c r="G161" s="37"/>
      <c r="H161" s="37"/>
      <c r="I161" s="116"/>
      <c r="J161" s="37"/>
      <c r="K161" s="37"/>
      <c r="L161" s="40"/>
      <c r="M161" s="210"/>
      <c r="N161" s="211"/>
      <c r="O161" s="65"/>
      <c r="P161" s="65"/>
      <c r="Q161" s="65"/>
      <c r="R161" s="65"/>
      <c r="S161" s="65"/>
      <c r="T161" s="66"/>
      <c r="U161" s="35"/>
      <c r="V161" s="35"/>
      <c r="W161" s="35"/>
      <c r="X161" s="35"/>
      <c r="Y161" s="35"/>
      <c r="Z161" s="35"/>
      <c r="AA161" s="35"/>
      <c r="AB161" s="35"/>
      <c r="AC161" s="35"/>
      <c r="AD161" s="35"/>
      <c r="AE161" s="35"/>
      <c r="AT161" s="18" t="s">
        <v>135</v>
      </c>
      <c r="AU161" s="18" t="s">
        <v>84</v>
      </c>
    </row>
    <row r="162" spans="1:65" s="2" customFormat="1" ht="58.5" x14ac:dyDescent="0.2">
      <c r="A162" s="35"/>
      <c r="B162" s="36"/>
      <c r="C162" s="37"/>
      <c r="D162" s="208" t="s">
        <v>160</v>
      </c>
      <c r="E162" s="37"/>
      <c r="F162" s="233" t="s">
        <v>462</v>
      </c>
      <c r="G162" s="37"/>
      <c r="H162" s="37"/>
      <c r="I162" s="116"/>
      <c r="J162" s="37"/>
      <c r="K162" s="37"/>
      <c r="L162" s="40"/>
      <c r="M162" s="210"/>
      <c r="N162" s="211"/>
      <c r="O162" s="65"/>
      <c r="P162" s="65"/>
      <c r="Q162" s="65"/>
      <c r="R162" s="65"/>
      <c r="S162" s="65"/>
      <c r="T162" s="66"/>
      <c r="U162" s="35"/>
      <c r="V162" s="35"/>
      <c r="W162" s="35"/>
      <c r="X162" s="35"/>
      <c r="Y162" s="35"/>
      <c r="Z162" s="35"/>
      <c r="AA162" s="35"/>
      <c r="AB162" s="35"/>
      <c r="AC162" s="35"/>
      <c r="AD162" s="35"/>
      <c r="AE162" s="35"/>
      <c r="AT162" s="18" t="s">
        <v>160</v>
      </c>
      <c r="AU162" s="18" t="s">
        <v>84</v>
      </c>
    </row>
    <row r="163" spans="1:65" s="14" customFormat="1" ht="11.25" x14ac:dyDescent="0.2">
      <c r="B163" s="222"/>
      <c r="C163" s="223"/>
      <c r="D163" s="208" t="s">
        <v>136</v>
      </c>
      <c r="E163" s="223"/>
      <c r="F163" s="225" t="s">
        <v>481</v>
      </c>
      <c r="G163" s="223"/>
      <c r="H163" s="226">
        <v>12321.823</v>
      </c>
      <c r="I163" s="227"/>
      <c r="J163" s="223"/>
      <c r="K163" s="223"/>
      <c r="L163" s="228"/>
      <c r="M163" s="229"/>
      <c r="N163" s="230"/>
      <c r="O163" s="230"/>
      <c r="P163" s="230"/>
      <c r="Q163" s="230"/>
      <c r="R163" s="230"/>
      <c r="S163" s="230"/>
      <c r="T163" s="231"/>
      <c r="AT163" s="232" t="s">
        <v>136</v>
      </c>
      <c r="AU163" s="232" t="s">
        <v>84</v>
      </c>
      <c r="AV163" s="14" t="s">
        <v>84</v>
      </c>
      <c r="AW163" s="14" t="s">
        <v>4</v>
      </c>
      <c r="AX163" s="14" t="s">
        <v>82</v>
      </c>
      <c r="AY163" s="232" t="s">
        <v>127</v>
      </c>
    </row>
    <row r="164" spans="1:65" s="2" customFormat="1" ht="14.45" customHeight="1" x14ac:dyDescent="0.2">
      <c r="A164" s="35"/>
      <c r="B164" s="36"/>
      <c r="C164" s="194" t="s">
        <v>196</v>
      </c>
      <c r="D164" s="194" t="s">
        <v>129</v>
      </c>
      <c r="E164" s="195" t="s">
        <v>482</v>
      </c>
      <c r="F164" s="196" t="s">
        <v>483</v>
      </c>
      <c r="G164" s="197" t="s">
        <v>183</v>
      </c>
      <c r="H164" s="198">
        <v>31.56</v>
      </c>
      <c r="I164" s="199"/>
      <c r="J164" s="200">
        <f>ROUND(I164*H164,2)</f>
        <v>0</v>
      </c>
      <c r="K164" s="201"/>
      <c r="L164" s="40"/>
      <c r="M164" s="202" t="s">
        <v>19</v>
      </c>
      <c r="N164" s="203" t="s">
        <v>46</v>
      </c>
      <c r="O164" s="65"/>
      <c r="P164" s="204">
        <f>O164*H164</f>
        <v>0</v>
      </c>
      <c r="Q164" s="204">
        <v>0</v>
      </c>
      <c r="R164" s="204">
        <f>Q164*H164</f>
        <v>0</v>
      </c>
      <c r="S164" s="204">
        <v>0</v>
      </c>
      <c r="T164" s="205">
        <f>S164*H164</f>
        <v>0</v>
      </c>
      <c r="U164" s="35"/>
      <c r="V164" s="35"/>
      <c r="W164" s="35"/>
      <c r="X164" s="35"/>
      <c r="Y164" s="35"/>
      <c r="Z164" s="35"/>
      <c r="AA164" s="35"/>
      <c r="AB164" s="35"/>
      <c r="AC164" s="35"/>
      <c r="AD164" s="35"/>
      <c r="AE164" s="35"/>
      <c r="AR164" s="206" t="s">
        <v>133</v>
      </c>
      <c r="AT164" s="206" t="s">
        <v>129</v>
      </c>
      <c r="AU164" s="206" t="s">
        <v>84</v>
      </c>
      <c r="AY164" s="18" t="s">
        <v>127</v>
      </c>
      <c r="BE164" s="207">
        <f>IF(N164="základní",J164,0)</f>
        <v>0</v>
      </c>
      <c r="BF164" s="207">
        <f>IF(N164="snížená",J164,0)</f>
        <v>0</v>
      </c>
      <c r="BG164" s="207">
        <f>IF(N164="zákl. přenesená",J164,0)</f>
        <v>0</v>
      </c>
      <c r="BH164" s="207">
        <f>IF(N164="sníž. přenesená",J164,0)</f>
        <v>0</v>
      </c>
      <c r="BI164" s="207">
        <f>IF(N164="nulová",J164,0)</f>
        <v>0</v>
      </c>
      <c r="BJ164" s="18" t="s">
        <v>82</v>
      </c>
      <c r="BK164" s="207">
        <f>ROUND(I164*H164,2)</f>
        <v>0</v>
      </c>
      <c r="BL164" s="18" t="s">
        <v>133</v>
      </c>
      <c r="BM164" s="206" t="s">
        <v>484</v>
      </c>
    </row>
    <row r="165" spans="1:65" s="2" customFormat="1" ht="19.5" x14ac:dyDescent="0.2">
      <c r="A165" s="35"/>
      <c r="B165" s="36"/>
      <c r="C165" s="37"/>
      <c r="D165" s="208" t="s">
        <v>135</v>
      </c>
      <c r="E165" s="37"/>
      <c r="F165" s="209" t="s">
        <v>485</v>
      </c>
      <c r="G165" s="37"/>
      <c r="H165" s="37"/>
      <c r="I165" s="116"/>
      <c r="J165" s="37"/>
      <c r="K165" s="37"/>
      <c r="L165" s="40"/>
      <c r="M165" s="210"/>
      <c r="N165" s="211"/>
      <c r="O165" s="65"/>
      <c r="P165" s="65"/>
      <c r="Q165" s="65"/>
      <c r="R165" s="65"/>
      <c r="S165" s="65"/>
      <c r="T165" s="66"/>
      <c r="U165" s="35"/>
      <c r="V165" s="35"/>
      <c r="W165" s="35"/>
      <c r="X165" s="35"/>
      <c r="Y165" s="35"/>
      <c r="Z165" s="35"/>
      <c r="AA165" s="35"/>
      <c r="AB165" s="35"/>
      <c r="AC165" s="35"/>
      <c r="AD165" s="35"/>
      <c r="AE165" s="35"/>
      <c r="AT165" s="18" t="s">
        <v>135</v>
      </c>
      <c r="AU165" s="18" t="s">
        <v>84</v>
      </c>
    </row>
    <row r="166" spans="1:65" s="2" customFormat="1" ht="87.75" x14ac:dyDescent="0.2">
      <c r="A166" s="35"/>
      <c r="B166" s="36"/>
      <c r="C166" s="37"/>
      <c r="D166" s="208" t="s">
        <v>160</v>
      </c>
      <c r="E166" s="37"/>
      <c r="F166" s="233" t="s">
        <v>486</v>
      </c>
      <c r="G166" s="37"/>
      <c r="H166" s="37"/>
      <c r="I166" s="116"/>
      <c r="J166" s="37"/>
      <c r="K166" s="37"/>
      <c r="L166" s="40"/>
      <c r="M166" s="210"/>
      <c r="N166" s="211"/>
      <c r="O166" s="65"/>
      <c r="P166" s="65"/>
      <c r="Q166" s="65"/>
      <c r="R166" s="65"/>
      <c r="S166" s="65"/>
      <c r="T166" s="66"/>
      <c r="U166" s="35"/>
      <c r="V166" s="35"/>
      <c r="W166" s="35"/>
      <c r="X166" s="35"/>
      <c r="Y166" s="35"/>
      <c r="Z166" s="35"/>
      <c r="AA166" s="35"/>
      <c r="AB166" s="35"/>
      <c r="AC166" s="35"/>
      <c r="AD166" s="35"/>
      <c r="AE166" s="35"/>
      <c r="AT166" s="18" t="s">
        <v>160</v>
      </c>
      <c r="AU166" s="18" t="s">
        <v>84</v>
      </c>
    </row>
    <row r="167" spans="1:65" s="14" customFormat="1" ht="11.25" x14ac:dyDescent="0.2">
      <c r="B167" s="222"/>
      <c r="C167" s="223"/>
      <c r="D167" s="208" t="s">
        <v>136</v>
      </c>
      <c r="E167" s="223"/>
      <c r="F167" s="225" t="s">
        <v>463</v>
      </c>
      <c r="G167" s="223"/>
      <c r="H167" s="226">
        <v>31.56</v>
      </c>
      <c r="I167" s="227"/>
      <c r="J167" s="223"/>
      <c r="K167" s="223"/>
      <c r="L167" s="228"/>
      <c r="M167" s="229"/>
      <c r="N167" s="230"/>
      <c r="O167" s="230"/>
      <c r="P167" s="230"/>
      <c r="Q167" s="230"/>
      <c r="R167" s="230"/>
      <c r="S167" s="230"/>
      <c r="T167" s="231"/>
      <c r="AT167" s="232" t="s">
        <v>136</v>
      </c>
      <c r="AU167" s="232" t="s">
        <v>84</v>
      </c>
      <c r="AV167" s="14" t="s">
        <v>84</v>
      </c>
      <c r="AW167" s="14" t="s">
        <v>4</v>
      </c>
      <c r="AX167" s="14" t="s">
        <v>82</v>
      </c>
      <c r="AY167" s="232" t="s">
        <v>127</v>
      </c>
    </row>
    <row r="168" spans="1:65" s="2" customFormat="1" ht="14.45" customHeight="1" x14ac:dyDescent="0.2">
      <c r="A168" s="35"/>
      <c r="B168" s="36"/>
      <c r="C168" s="194" t="s">
        <v>203</v>
      </c>
      <c r="D168" s="194" t="s">
        <v>129</v>
      </c>
      <c r="E168" s="195" t="s">
        <v>487</v>
      </c>
      <c r="F168" s="196" t="s">
        <v>488</v>
      </c>
      <c r="G168" s="197" t="s">
        <v>169</v>
      </c>
      <c r="H168" s="198">
        <v>62.16</v>
      </c>
      <c r="I168" s="199"/>
      <c r="J168" s="200">
        <f>ROUND(I168*H168,2)</f>
        <v>0</v>
      </c>
      <c r="K168" s="201"/>
      <c r="L168" s="40"/>
      <c r="M168" s="202" t="s">
        <v>19</v>
      </c>
      <c r="N168" s="203" t="s">
        <v>46</v>
      </c>
      <c r="O168" s="65"/>
      <c r="P168" s="204">
        <f>O168*H168</f>
        <v>0</v>
      </c>
      <c r="Q168" s="204">
        <v>0</v>
      </c>
      <c r="R168" s="204">
        <f>Q168*H168</f>
        <v>0</v>
      </c>
      <c r="S168" s="204">
        <v>0</v>
      </c>
      <c r="T168" s="205">
        <f>S168*H168</f>
        <v>0</v>
      </c>
      <c r="U168" s="35"/>
      <c r="V168" s="35"/>
      <c r="W168" s="35"/>
      <c r="X168" s="35"/>
      <c r="Y168" s="35"/>
      <c r="Z168" s="35"/>
      <c r="AA168" s="35"/>
      <c r="AB168" s="35"/>
      <c r="AC168" s="35"/>
      <c r="AD168" s="35"/>
      <c r="AE168" s="35"/>
      <c r="AR168" s="206" t="s">
        <v>133</v>
      </c>
      <c r="AT168" s="206" t="s">
        <v>129</v>
      </c>
      <c r="AU168" s="206" t="s">
        <v>84</v>
      </c>
      <c r="AY168" s="18" t="s">
        <v>127</v>
      </c>
      <c r="BE168" s="207">
        <f>IF(N168="základní",J168,0)</f>
        <v>0</v>
      </c>
      <c r="BF168" s="207">
        <f>IF(N168="snížená",J168,0)</f>
        <v>0</v>
      </c>
      <c r="BG168" s="207">
        <f>IF(N168="zákl. přenesená",J168,0)</f>
        <v>0</v>
      </c>
      <c r="BH168" s="207">
        <f>IF(N168="sníž. přenesená",J168,0)</f>
        <v>0</v>
      </c>
      <c r="BI168" s="207">
        <f>IF(N168="nulová",J168,0)</f>
        <v>0</v>
      </c>
      <c r="BJ168" s="18" t="s">
        <v>82</v>
      </c>
      <c r="BK168" s="207">
        <f>ROUND(I168*H168,2)</f>
        <v>0</v>
      </c>
      <c r="BL168" s="18" t="s">
        <v>133</v>
      </c>
      <c r="BM168" s="206" t="s">
        <v>489</v>
      </c>
    </row>
    <row r="169" spans="1:65" s="2" customFormat="1" ht="11.25" x14ac:dyDescent="0.2">
      <c r="A169" s="35"/>
      <c r="B169" s="36"/>
      <c r="C169" s="37"/>
      <c r="D169" s="208" t="s">
        <v>135</v>
      </c>
      <c r="E169" s="37"/>
      <c r="F169" s="209" t="s">
        <v>490</v>
      </c>
      <c r="G169" s="37"/>
      <c r="H169" s="37"/>
      <c r="I169" s="116"/>
      <c r="J169" s="37"/>
      <c r="K169" s="37"/>
      <c r="L169" s="40"/>
      <c r="M169" s="210"/>
      <c r="N169" s="211"/>
      <c r="O169" s="65"/>
      <c r="P169" s="65"/>
      <c r="Q169" s="65"/>
      <c r="R169" s="65"/>
      <c r="S169" s="65"/>
      <c r="T169" s="66"/>
      <c r="U169" s="35"/>
      <c r="V169" s="35"/>
      <c r="W169" s="35"/>
      <c r="X169" s="35"/>
      <c r="Y169" s="35"/>
      <c r="Z169" s="35"/>
      <c r="AA169" s="35"/>
      <c r="AB169" s="35"/>
      <c r="AC169" s="35"/>
      <c r="AD169" s="35"/>
      <c r="AE169" s="35"/>
      <c r="AT169" s="18" t="s">
        <v>135</v>
      </c>
      <c r="AU169" s="18" t="s">
        <v>84</v>
      </c>
    </row>
    <row r="170" spans="1:65" s="14" customFormat="1" ht="11.25" x14ac:dyDescent="0.2">
      <c r="B170" s="222"/>
      <c r="C170" s="223"/>
      <c r="D170" s="208" t="s">
        <v>136</v>
      </c>
      <c r="E170" s="224" t="s">
        <v>19</v>
      </c>
      <c r="F170" s="225" t="s">
        <v>491</v>
      </c>
      <c r="G170" s="223"/>
      <c r="H170" s="226">
        <v>62.16</v>
      </c>
      <c r="I170" s="227"/>
      <c r="J170" s="223"/>
      <c r="K170" s="223"/>
      <c r="L170" s="228"/>
      <c r="M170" s="229"/>
      <c r="N170" s="230"/>
      <c r="O170" s="230"/>
      <c r="P170" s="230"/>
      <c r="Q170" s="230"/>
      <c r="R170" s="230"/>
      <c r="S170" s="230"/>
      <c r="T170" s="231"/>
      <c r="AT170" s="232" t="s">
        <v>136</v>
      </c>
      <c r="AU170" s="232" t="s">
        <v>84</v>
      </c>
      <c r="AV170" s="14" t="s">
        <v>84</v>
      </c>
      <c r="AW170" s="14" t="s">
        <v>37</v>
      </c>
      <c r="AX170" s="14" t="s">
        <v>82</v>
      </c>
      <c r="AY170" s="232" t="s">
        <v>127</v>
      </c>
    </row>
    <row r="171" spans="1:65" s="2" customFormat="1" ht="14.45" customHeight="1" x14ac:dyDescent="0.2">
      <c r="A171" s="35"/>
      <c r="B171" s="36"/>
      <c r="C171" s="194" t="s">
        <v>209</v>
      </c>
      <c r="D171" s="194" t="s">
        <v>129</v>
      </c>
      <c r="E171" s="195" t="s">
        <v>492</v>
      </c>
      <c r="F171" s="196" t="s">
        <v>493</v>
      </c>
      <c r="G171" s="197" t="s">
        <v>183</v>
      </c>
      <c r="H171" s="198">
        <v>45</v>
      </c>
      <c r="I171" s="199"/>
      <c r="J171" s="200">
        <f>ROUND(I171*H171,2)</f>
        <v>0</v>
      </c>
      <c r="K171" s="201"/>
      <c r="L171" s="40"/>
      <c r="M171" s="202" t="s">
        <v>19</v>
      </c>
      <c r="N171" s="203" t="s">
        <v>46</v>
      </c>
      <c r="O171" s="65"/>
      <c r="P171" s="204">
        <f>O171*H171</f>
        <v>0</v>
      </c>
      <c r="Q171" s="204">
        <v>0</v>
      </c>
      <c r="R171" s="204">
        <f>Q171*H171</f>
        <v>0</v>
      </c>
      <c r="S171" s="204">
        <v>0</v>
      </c>
      <c r="T171" s="205">
        <f>S171*H171</f>
        <v>0</v>
      </c>
      <c r="U171" s="35"/>
      <c r="V171" s="35"/>
      <c r="W171" s="35"/>
      <c r="X171" s="35"/>
      <c r="Y171" s="35"/>
      <c r="Z171" s="35"/>
      <c r="AA171" s="35"/>
      <c r="AB171" s="35"/>
      <c r="AC171" s="35"/>
      <c r="AD171" s="35"/>
      <c r="AE171" s="35"/>
      <c r="AR171" s="206" t="s">
        <v>133</v>
      </c>
      <c r="AT171" s="206" t="s">
        <v>129</v>
      </c>
      <c r="AU171" s="206" t="s">
        <v>84</v>
      </c>
      <c r="AY171" s="18" t="s">
        <v>127</v>
      </c>
      <c r="BE171" s="207">
        <f>IF(N171="základní",J171,0)</f>
        <v>0</v>
      </c>
      <c r="BF171" s="207">
        <f>IF(N171="snížená",J171,0)</f>
        <v>0</v>
      </c>
      <c r="BG171" s="207">
        <f>IF(N171="zákl. přenesená",J171,0)</f>
        <v>0</v>
      </c>
      <c r="BH171" s="207">
        <f>IF(N171="sníž. přenesená",J171,0)</f>
        <v>0</v>
      </c>
      <c r="BI171" s="207">
        <f>IF(N171="nulová",J171,0)</f>
        <v>0</v>
      </c>
      <c r="BJ171" s="18" t="s">
        <v>82</v>
      </c>
      <c r="BK171" s="207">
        <f>ROUND(I171*H171,2)</f>
        <v>0</v>
      </c>
      <c r="BL171" s="18" t="s">
        <v>133</v>
      </c>
      <c r="BM171" s="206" t="s">
        <v>494</v>
      </c>
    </row>
    <row r="172" spans="1:65" s="2" customFormat="1" ht="19.5" x14ac:dyDescent="0.2">
      <c r="A172" s="35"/>
      <c r="B172" s="36"/>
      <c r="C172" s="37"/>
      <c r="D172" s="208" t="s">
        <v>135</v>
      </c>
      <c r="E172" s="37"/>
      <c r="F172" s="209" t="s">
        <v>495</v>
      </c>
      <c r="G172" s="37"/>
      <c r="H172" s="37"/>
      <c r="I172" s="116"/>
      <c r="J172" s="37"/>
      <c r="K172" s="37"/>
      <c r="L172" s="40"/>
      <c r="M172" s="210"/>
      <c r="N172" s="211"/>
      <c r="O172" s="65"/>
      <c r="P172" s="65"/>
      <c r="Q172" s="65"/>
      <c r="R172" s="65"/>
      <c r="S172" s="65"/>
      <c r="T172" s="66"/>
      <c r="U172" s="35"/>
      <c r="V172" s="35"/>
      <c r="W172" s="35"/>
      <c r="X172" s="35"/>
      <c r="Y172" s="35"/>
      <c r="Z172" s="35"/>
      <c r="AA172" s="35"/>
      <c r="AB172" s="35"/>
      <c r="AC172" s="35"/>
      <c r="AD172" s="35"/>
      <c r="AE172" s="35"/>
      <c r="AT172" s="18" t="s">
        <v>135</v>
      </c>
      <c r="AU172" s="18" t="s">
        <v>84</v>
      </c>
    </row>
    <row r="173" spans="1:65" s="2" customFormat="1" ht="39" x14ac:dyDescent="0.2">
      <c r="A173" s="35"/>
      <c r="B173" s="36"/>
      <c r="C173" s="37"/>
      <c r="D173" s="208" t="s">
        <v>160</v>
      </c>
      <c r="E173" s="37"/>
      <c r="F173" s="233" t="s">
        <v>496</v>
      </c>
      <c r="G173" s="37"/>
      <c r="H173" s="37"/>
      <c r="I173" s="116"/>
      <c r="J173" s="37"/>
      <c r="K173" s="37"/>
      <c r="L173" s="40"/>
      <c r="M173" s="210"/>
      <c r="N173" s="211"/>
      <c r="O173" s="65"/>
      <c r="P173" s="65"/>
      <c r="Q173" s="65"/>
      <c r="R173" s="65"/>
      <c r="S173" s="65"/>
      <c r="T173" s="66"/>
      <c r="U173" s="35"/>
      <c r="V173" s="35"/>
      <c r="W173" s="35"/>
      <c r="X173" s="35"/>
      <c r="Y173" s="35"/>
      <c r="Z173" s="35"/>
      <c r="AA173" s="35"/>
      <c r="AB173" s="35"/>
      <c r="AC173" s="35"/>
      <c r="AD173" s="35"/>
      <c r="AE173" s="35"/>
      <c r="AT173" s="18" t="s">
        <v>160</v>
      </c>
      <c r="AU173" s="18" t="s">
        <v>84</v>
      </c>
    </row>
    <row r="174" spans="1:65" s="13" customFormat="1" ht="11.25" x14ac:dyDescent="0.2">
      <c r="B174" s="212"/>
      <c r="C174" s="213"/>
      <c r="D174" s="208" t="s">
        <v>136</v>
      </c>
      <c r="E174" s="214" t="s">
        <v>19</v>
      </c>
      <c r="F174" s="215" t="s">
        <v>497</v>
      </c>
      <c r="G174" s="213"/>
      <c r="H174" s="214" t="s">
        <v>19</v>
      </c>
      <c r="I174" s="216"/>
      <c r="J174" s="213"/>
      <c r="K174" s="213"/>
      <c r="L174" s="217"/>
      <c r="M174" s="218"/>
      <c r="N174" s="219"/>
      <c r="O174" s="219"/>
      <c r="P174" s="219"/>
      <c r="Q174" s="219"/>
      <c r="R174" s="219"/>
      <c r="S174" s="219"/>
      <c r="T174" s="220"/>
      <c r="AT174" s="221" t="s">
        <v>136</v>
      </c>
      <c r="AU174" s="221" t="s">
        <v>84</v>
      </c>
      <c r="AV174" s="13" t="s">
        <v>82</v>
      </c>
      <c r="AW174" s="13" t="s">
        <v>37</v>
      </c>
      <c r="AX174" s="13" t="s">
        <v>75</v>
      </c>
      <c r="AY174" s="221" t="s">
        <v>127</v>
      </c>
    </row>
    <row r="175" spans="1:65" s="13" customFormat="1" ht="11.25" x14ac:dyDescent="0.2">
      <c r="B175" s="212"/>
      <c r="C175" s="213"/>
      <c r="D175" s="208" t="s">
        <v>136</v>
      </c>
      <c r="E175" s="214" t="s">
        <v>19</v>
      </c>
      <c r="F175" s="215" t="s">
        <v>498</v>
      </c>
      <c r="G175" s="213"/>
      <c r="H175" s="214" t="s">
        <v>19</v>
      </c>
      <c r="I175" s="216"/>
      <c r="J175" s="213"/>
      <c r="K175" s="213"/>
      <c r="L175" s="217"/>
      <c r="M175" s="218"/>
      <c r="N175" s="219"/>
      <c r="O175" s="219"/>
      <c r="P175" s="219"/>
      <c r="Q175" s="219"/>
      <c r="R175" s="219"/>
      <c r="S175" s="219"/>
      <c r="T175" s="220"/>
      <c r="AT175" s="221" t="s">
        <v>136</v>
      </c>
      <c r="AU175" s="221" t="s">
        <v>84</v>
      </c>
      <c r="AV175" s="13" t="s">
        <v>82</v>
      </c>
      <c r="AW175" s="13" t="s">
        <v>37</v>
      </c>
      <c r="AX175" s="13" t="s">
        <v>75</v>
      </c>
      <c r="AY175" s="221" t="s">
        <v>127</v>
      </c>
    </row>
    <row r="176" spans="1:65" s="14" customFormat="1" ht="11.25" x14ac:dyDescent="0.2">
      <c r="B176" s="222"/>
      <c r="C176" s="223"/>
      <c r="D176" s="208" t="s">
        <v>136</v>
      </c>
      <c r="E176" s="224" t="s">
        <v>19</v>
      </c>
      <c r="F176" s="225" t="s">
        <v>499</v>
      </c>
      <c r="G176" s="223"/>
      <c r="H176" s="226">
        <v>45</v>
      </c>
      <c r="I176" s="227"/>
      <c r="J176" s="223"/>
      <c r="K176" s="223"/>
      <c r="L176" s="228"/>
      <c r="M176" s="229"/>
      <c r="N176" s="230"/>
      <c r="O176" s="230"/>
      <c r="P176" s="230"/>
      <c r="Q176" s="230"/>
      <c r="R176" s="230"/>
      <c r="S176" s="230"/>
      <c r="T176" s="231"/>
      <c r="AT176" s="232" t="s">
        <v>136</v>
      </c>
      <c r="AU176" s="232" t="s">
        <v>84</v>
      </c>
      <c r="AV176" s="14" t="s">
        <v>84</v>
      </c>
      <c r="AW176" s="14" t="s">
        <v>37</v>
      </c>
      <c r="AX176" s="14" t="s">
        <v>82</v>
      </c>
      <c r="AY176" s="232" t="s">
        <v>127</v>
      </c>
    </row>
    <row r="177" spans="1:65" s="2" customFormat="1" ht="14.45" customHeight="1" x14ac:dyDescent="0.2">
      <c r="A177" s="35"/>
      <c r="B177" s="36"/>
      <c r="C177" s="194" t="s">
        <v>215</v>
      </c>
      <c r="D177" s="194" t="s">
        <v>129</v>
      </c>
      <c r="E177" s="195" t="s">
        <v>500</v>
      </c>
      <c r="F177" s="196" t="s">
        <v>501</v>
      </c>
      <c r="G177" s="197" t="s">
        <v>178</v>
      </c>
      <c r="H177" s="198">
        <v>1203.0350000000001</v>
      </c>
      <c r="I177" s="199"/>
      <c r="J177" s="200">
        <f>ROUND(I177*H177,2)</f>
        <v>0</v>
      </c>
      <c r="K177" s="201"/>
      <c r="L177" s="40"/>
      <c r="M177" s="202" t="s">
        <v>19</v>
      </c>
      <c r="N177" s="203" t="s">
        <v>46</v>
      </c>
      <c r="O177" s="65"/>
      <c r="P177" s="204">
        <f>O177*H177</f>
        <v>0</v>
      </c>
      <c r="Q177" s="204">
        <v>0</v>
      </c>
      <c r="R177" s="204">
        <f>Q177*H177</f>
        <v>0</v>
      </c>
      <c r="S177" s="204">
        <v>0</v>
      </c>
      <c r="T177" s="205">
        <f>S177*H177</f>
        <v>0</v>
      </c>
      <c r="U177" s="35"/>
      <c r="V177" s="35"/>
      <c r="W177" s="35"/>
      <c r="X177" s="35"/>
      <c r="Y177" s="35"/>
      <c r="Z177" s="35"/>
      <c r="AA177" s="35"/>
      <c r="AB177" s="35"/>
      <c r="AC177" s="35"/>
      <c r="AD177" s="35"/>
      <c r="AE177" s="35"/>
      <c r="AR177" s="206" t="s">
        <v>133</v>
      </c>
      <c r="AT177" s="206" t="s">
        <v>129</v>
      </c>
      <c r="AU177" s="206" t="s">
        <v>84</v>
      </c>
      <c r="AY177" s="18" t="s">
        <v>127</v>
      </c>
      <c r="BE177" s="207">
        <f>IF(N177="základní",J177,0)</f>
        <v>0</v>
      </c>
      <c r="BF177" s="207">
        <f>IF(N177="snížená",J177,0)</f>
        <v>0</v>
      </c>
      <c r="BG177" s="207">
        <f>IF(N177="zákl. přenesená",J177,0)</f>
        <v>0</v>
      </c>
      <c r="BH177" s="207">
        <f>IF(N177="sníž. přenesená",J177,0)</f>
        <v>0</v>
      </c>
      <c r="BI177" s="207">
        <f>IF(N177="nulová",J177,0)</f>
        <v>0</v>
      </c>
      <c r="BJ177" s="18" t="s">
        <v>82</v>
      </c>
      <c r="BK177" s="207">
        <f>ROUND(I177*H177,2)</f>
        <v>0</v>
      </c>
      <c r="BL177" s="18" t="s">
        <v>133</v>
      </c>
      <c r="BM177" s="206" t="s">
        <v>502</v>
      </c>
    </row>
    <row r="178" spans="1:65" s="2" customFormat="1" ht="11.25" x14ac:dyDescent="0.2">
      <c r="A178" s="35"/>
      <c r="B178" s="36"/>
      <c r="C178" s="37"/>
      <c r="D178" s="208" t="s">
        <v>135</v>
      </c>
      <c r="E178" s="37"/>
      <c r="F178" s="209" t="s">
        <v>503</v>
      </c>
      <c r="G178" s="37"/>
      <c r="H178" s="37"/>
      <c r="I178" s="116"/>
      <c r="J178" s="37"/>
      <c r="K178" s="37"/>
      <c r="L178" s="40"/>
      <c r="M178" s="210"/>
      <c r="N178" s="211"/>
      <c r="O178" s="65"/>
      <c r="P178" s="65"/>
      <c r="Q178" s="65"/>
      <c r="R178" s="65"/>
      <c r="S178" s="65"/>
      <c r="T178" s="66"/>
      <c r="U178" s="35"/>
      <c r="V178" s="35"/>
      <c r="W178" s="35"/>
      <c r="X178" s="35"/>
      <c r="Y178" s="35"/>
      <c r="Z178" s="35"/>
      <c r="AA178" s="35"/>
      <c r="AB178" s="35"/>
      <c r="AC178" s="35"/>
      <c r="AD178" s="35"/>
      <c r="AE178" s="35"/>
      <c r="AT178" s="18" t="s">
        <v>135</v>
      </c>
      <c r="AU178" s="18" t="s">
        <v>84</v>
      </c>
    </row>
    <row r="179" spans="1:65" s="2" customFormat="1" ht="39" x14ac:dyDescent="0.2">
      <c r="A179" s="35"/>
      <c r="B179" s="36"/>
      <c r="C179" s="37"/>
      <c r="D179" s="208" t="s">
        <v>160</v>
      </c>
      <c r="E179" s="37"/>
      <c r="F179" s="233" t="s">
        <v>504</v>
      </c>
      <c r="G179" s="37"/>
      <c r="H179" s="37"/>
      <c r="I179" s="116"/>
      <c r="J179" s="37"/>
      <c r="K179" s="37"/>
      <c r="L179" s="40"/>
      <c r="M179" s="210"/>
      <c r="N179" s="211"/>
      <c r="O179" s="65"/>
      <c r="P179" s="65"/>
      <c r="Q179" s="65"/>
      <c r="R179" s="65"/>
      <c r="S179" s="65"/>
      <c r="T179" s="66"/>
      <c r="U179" s="35"/>
      <c r="V179" s="35"/>
      <c r="W179" s="35"/>
      <c r="X179" s="35"/>
      <c r="Y179" s="35"/>
      <c r="Z179" s="35"/>
      <c r="AA179" s="35"/>
      <c r="AB179" s="35"/>
      <c r="AC179" s="35"/>
      <c r="AD179" s="35"/>
      <c r="AE179" s="35"/>
      <c r="AT179" s="18" t="s">
        <v>160</v>
      </c>
      <c r="AU179" s="18" t="s">
        <v>84</v>
      </c>
    </row>
    <row r="180" spans="1:65" s="14" customFormat="1" ht="11.25" x14ac:dyDescent="0.2">
      <c r="B180" s="222"/>
      <c r="C180" s="223"/>
      <c r="D180" s="208" t="s">
        <v>136</v>
      </c>
      <c r="E180" s="223"/>
      <c r="F180" s="225" t="s">
        <v>505</v>
      </c>
      <c r="G180" s="223"/>
      <c r="H180" s="226">
        <v>1203.0350000000001</v>
      </c>
      <c r="I180" s="227"/>
      <c r="J180" s="223"/>
      <c r="K180" s="223"/>
      <c r="L180" s="228"/>
      <c r="M180" s="229"/>
      <c r="N180" s="230"/>
      <c r="O180" s="230"/>
      <c r="P180" s="230"/>
      <c r="Q180" s="230"/>
      <c r="R180" s="230"/>
      <c r="S180" s="230"/>
      <c r="T180" s="231"/>
      <c r="AT180" s="232" t="s">
        <v>136</v>
      </c>
      <c r="AU180" s="232" t="s">
        <v>84</v>
      </c>
      <c r="AV180" s="14" t="s">
        <v>84</v>
      </c>
      <c r="AW180" s="14" t="s">
        <v>4</v>
      </c>
      <c r="AX180" s="14" t="s">
        <v>82</v>
      </c>
      <c r="AY180" s="232" t="s">
        <v>127</v>
      </c>
    </row>
    <row r="181" spans="1:65" s="2" customFormat="1" ht="14.45" customHeight="1" x14ac:dyDescent="0.2">
      <c r="A181" s="35"/>
      <c r="B181" s="36"/>
      <c r="C181" s="194" t="s">
        <v>8</v>
      </c>
      <c r="D181" s="194" t="s">
        <v>129</v>
      </c>
      <c r="E181" s="195" t="s">
        <v>506</v>
      </c>
      <c r="F181" s="196" t="s">
        <v>507</v>
      </c>
      <c r="G181" s="197" t="s">
        <v>183</v>
      </c>
      <c r="H181" s="198">
        <v>19.835999999999999</v>
      </c>
      <c r="I181" s="199"/>
      <c r="J181" s="200">
        <f>ROUND(I181*H181,2)</f>
        <v>0</v>
      </c>
      <c r="K181" s="201"/>
      <c r="L181" s="40"/>
      <c r="M181" s="202" t="s">
        <v>19</v>
      </c>
      <c r="N181" s="203" t="s">
        <v>46</v>
      </c>
      <c r="O181" s="65"/>
      <c r="P181" s="204">
        <f>O181*H181</f>
        <v>0</v>
      </c>
      <c r="Q181" s="204">
        <v>0</v>
      </c>
      <c r="R181" s="204">
        <f>Q181*H181</f>
        <v>0</v>
      </c>
      <c r="S181" s="204">
        <v>0</v>
      </c>
      <c r="T181" s="205">
        <f>S181*H181</f>
        <v>0</v>
      </c>
      <c r="U181" s="35"/>
      <c r="V181" s="35"/>
      <c r="W181" s="35"/>
      <c r="X181" s="35"/>
      <c r="Y181" s="35"/>
      <c r="Z181" s="35"/>
      <c r="AA181" s="35"/>
      <c r="AB181" s="35"/>
      <c r="AC181" s="35"/>
      <c r="AD181" s="35"/>
      <c r="AE181" s="35"/>
      <c r="AR181" s="206" t="s">
        <v>133</v>
      </c>
      <c r="AT181" s="206" t="s">
        <v>129</v>
      </c>
      <c r="AU181" s="206" t="s">
        <v>84</v>
      </c>
      <c r="AY181" s="18" t="s">
        <v>127</v>
      </c>
      <c r="BE181" s="207">
        <f>IF(N181="základní",J181,0)</f>
        <v>0</v>
      </c>
      <c r="BF181" s="207">
        <f>IF(N181="snížená",J181,0)</f>
        <v>0</v>
      </c>
      <c r="BG181" s="207">
        <f>IF(N181="zákl. přenesená",J181,0)</f>
        <v>0</v>
      </c>
      <c r="BH181" s="207">
        <f>IF(N181="sníž. přenesená",J181,0)</f>
        <v>0</v>
      </c>
      <c r="BI181" s="207">
        <f>IF(N181="nulová",J181,0)</f>
        <v>0</v>
      </c>
      <c r="BJ181" s="18" t="s">
        <v>82</v>
      </c>
      <c r="BK181" s="207">
        <f>ROUND(I181*H181,2)</f>
        <v>0</v>
      </c>
      <c r="BL181" s="18" t="s">
        <v>133</v>
      </c>
      <c r="BM181" s="206" t="s">
        <v>508</v>
      </c>
    </row>
    <row r="182" spans="1:65" s="2" customFormat="1" ht="19.5" x14ac:dyDescent="0.2">
      <c r="A182" s="35"/>
      <c r="B182" s="36"/>
      <c r="C182" s="37"/>
      <c r="D182" s="208" t="s">
        <v>135</v>
      </c>
      <c r="E182" s="37"/>
      <c r="F182" s="209" t="s">
        <v>509</v>
      </c>
      <c r="G182" s="37"/>
      <c r="H182" s="37"/>
      <c r="I182" s="116"/>
      <c r="J182" s="37"/>
      <c r="K182" s="37"/>
      <c r="L182" s="40"/>
      <c r="M182" s="210"/>
      <c r="N182" s="211"/>
      <c r="O182" s="65"/>
      <c r="P182" s="65"/>
      <c r="Q182" s="65"/>
      <c r="R182" s="65"/>
      <c r="S182" s="65"/>
      <c r="T182" s="66"/>
      <c r="U182" s="35"/>
      <c r="V182" s="35"/>
      <c r="W182" s="35"/>
      <c r="X182" s="35"/>
      <c r="Y182" s="35"/>
      <c r="Z182" s="35"/>
      <c r="AA182" s="35"/>
      <c r="AB182" s="35"/>
      <c r="AC182" s="35"/>
      <c r="AD182" s="35"/>
      <c r="AE182" s="35"/>
      <c r="AT182" s="18" t="s">
        <v>135</v>
      </c>
      <c r="AU182" s="18" t="s">
        <v>84</v>
      </c>
    </row>
    <row r="183" spans="1:65" s="2" customFormat="1" ht="58.5" x14ac:dyDescent="0.2">
      <c r="A183" s="35"/>
      <c r="B183" s="36"/>
      <c r="C183" s="37"/>
      <c r="D183" s="208" t="s">
        <v>160</v>
      </c>
      <c r="E183" s="37"/>
      <c r="F183" s="233" t="s">
        <v>510</v>
      </c>
      <c r="G183" s="37"/>
      <c r="H183" s="37"/>
      <c r="I183" s="116"/>
      <c r="J183" s="37"/>
      <c r="K183" s="37"/>
      <c r="L183" s="40"/>
      <c r="M183" s="210"/>
      <c r="N183" s="211"/>
      <c r="O183" s="65"/>
      <c r="P183" s="65"/>
      <c r="Q183" s="65"/>
      <c r="R183" s="65"/>
      <c r="S183" s="65"/>
      <c r="T183" s="66"/>
      <c r="U183" s="35"/>
      <c r="V183" s="35"/>
      <c r="W183" s="35"/>
      <c r="X183" s="35"/>
      <c r="Y183" s="35"/>
      <c r="Z183" s="35"/>
      <c r="AA183" s="35"/>
      <c r="AB183" s="35"/>
      <c r="AC183" s="35"/>
      <c r="AD183" s="35"/>
      <c r="AE183" s="35"/>
      <c r="AT183" s="18" t="s">
        <v>160</v>
      </c>
      <c r="AU183" s="18" t="s">
        <v>84</v>
      </c>
    </row>
    <row r="184" spans="1:65" s="13" customFormat="1" ht="11.25" x14ac:dyDescent="0.2">
      <c r="B184" s="212"/>
      <c r="C184" s="213"/>
      <c r="D184" s="208" t="s">
        <v>136</v>
      </c>
      <c r="E184" s="214" t="s">
        <v>19</v>
      </c>
      <c r="F184" s="215" t="s">
        <v>511</v>
      </c>
      <c r="G184" s="213"/>
      <c r="H184" s="214" t="s">
        <v>19</v>
      </c>
      <c r="I184" s="216"/>
      <c r="J184" s="213"/>
      <c r="K184" s="213"/>
      <c r="L184" s="217"/>
      <c r="M184" s="218"/>
      <c r="N184" s="219"/>
      <c r="O184" s="219"/>
      <c r="P184" s="219"/>
      <c r="Q184" s="219"/>
      <c r="R184" s="219"/>
      <c r="S184" s="219"/>
      <c r="T184" s="220"/>
      <c r="AT184" s="221" t="s">
        <v>136</v>
      </c>
      <c r="AU184" s="221" t="s">
        <v>84</v>
      </c>
      <c r="AV184" s="13" t="s">
        <v>82</v>
      </c>
      <c r="AW184" s="13" t="s">
        <v>37</v>
      </c>
      <c r="AX184" s="13" t="s">
        <v>75</v>
      </c>
      <c r="AY184" s="221" t="s">
        <v>127</v>
      </c>
    </row>
    <row r="185" spans="1:65" s="14" customFormat="1" ht="11.25" x14ac:dyDescent="0.2">
      <c r="B185" s="222"/>
      <c r="C185" s="223"/>
      <c r="D185" s="208" t="s">
        <v>136</v>
      </c>
      <c r="E185" s="224" t="s">
        <v>19</v>
      </c>
      <c r="F185" s="225" t="s">
        <v>512</v>
      </c>
      <c r="G185" s="223"/>
      <c r="H185" s="226">
        <v>19.835999999999999</v>
      </c>
      <c r="I185" s="227"/>
      <c r="J185" s="223"/>
      <c r="K185" s="223"/>
      <c r="L185" s="228"/>
      <c r="M185" s="229"/>
      <c r="N185" s="230"/>
      <c r="O185" s="230"/>
      <c r="P185" s="230"/>
      <c r="Q185" s="230"/>
      <c r="R185" s="230"/>
      <c r="S185" s="230"/>
      <c r="T185" s="231"/>
      <c r="AT185" s="232" t="s">
        <v>136</v>
      </c>
      <c r="AU185" s="232" t="s">
        <v>84</v>
      </c>
      <c r="AV185" s="14" t="s">
        <v>84</v>
      </c>
      <c r="AW185" s="14" t="s">
        <v>37</v>
      </c>
      <c r="AX185" s="14" t="s">
        <v>82</v>
      </c>
      <c r="AY185" s="232" t="s">
        <v>127</v>
      </c>
    </row>
    <row r="186" spans="1:65" s="2" customFormat="1" ht="14.45" customHeight="1" x14ac:dyDescent="0.2">
      <c r="A186" s="35"/>
      <c r="B186" s="36"/>
      <c r="C186" s="194" t="s">
        <v>227</v>
      </c>
      <c r="D186" s="194" t="s">
        <v>129</v>
      </c>
      <c r="E186" s="195" t="s">
        <v>513</v>
      </c>
      <c r="F186" s="196" t="s">
        <v>514</v>
      </c>
      <c r="G186" s="197" t="s">
        <v>183</v>
      </c>
      <c r="H186" s="198">
        <v>382.2</v>
      </c>
      <c r="I186" s="199"/>
      <c r="J186" s="200">
        <f>ROUND(I186*H186,2)</f>
        <v>0</v>
      </c>
      <c r="K186" s="201"/>
      <c r="L186" s="40"/>
      <c r="M186" s="202" t="s">
        <v>19</v>
      </c>
      <c r="N186" s="203" t="s">
        <v>46</v>
      </c>
      <c r="O186" s="65"/>
      <c r="P186" s="204">
        <f>O186*H186</f>
        <v>0</v>
      </c>
      <c r="Q186" s="204">
        <v>0</v>
      </c>
      <c r="R186" s="204">
        <f>Q186*H186</f>
        <v>0</v>
      </c>
      <c r="S186" s="204">
        <v>0</v>
      </c>
      <c r="T186" s="205">
        <f>S186*H186</f>
        <v>0</v>
      </c>
      <c r="U186" s="35"/>
      <c r="V186" s="35"/>
      <c r="W186" s="35"/>
      <c r="X186" s="35"/>
      <c r="Y186" s="35"/>
      <c r="Z186" s="35"/>
      <c r="AA186" s="35"/>
      <c r="AB186" s="35"/>
      <c r="AC186" s="35"/>
      <c r="AD186" s="35"/>
      <c r="AE186" s="35"/>
      <c r="AR186" s="206" t="s">
        <v>133</v>
      </c>
      <c r="AT186" s="206" t="s">
        <v>129</v>
      </c>
      <c r="AU186" s="206" t="s">
        <v>84</v>
      </c>
      <c r="AY186" s="18" t="s">
        <v>127</v>
      </c>
      <c r="BE186" s="207">
        <f>IF(N186="základní",J186,0)</f>
        <v>0</v>
      </c>
      <c r="BF186" s="207">
        <f>IF(N186="snížená",J186,0)</f>
        <v>0</v>
      </c>
      <c r="BG186" s="207">
        <f>IF(N186="zákl. přenesená",J186,0)</f>
        <v>0</v>
      </c>
      <c r="BH186" s="207">
        <f>IF(N186="sníž. přenesená",J186,0)</f>
        <v>0</v>
      </c>
      <c r="BI186" s="207">
        <f>IF(N186="nulová",J186,0)</f>
        <v>0</v>
      </c>
      <c r="BJ186" s="18" t="s">
        <v>82</v>
      </c>
      <c r="BK186" s="207">
        <f>ROUND(I186*H186,2)</f>
        <v>0</v>
      </c>
      <c r="BL186" s="18" t="s">
        <v>133</v>
      </c>
      <c r="BM186" s="206" t="s">
        <v>515</v>
      </c>
    </row>
    <row r="187" spans="1:65" s="2" customFormat="1" ht="11.25" x14ac:dyDescent="0.2">
      <c r="A187" s="35"/>
      <c r="B187" s="36"/>
      <c r="C187" s="37"/>
      <c r="D187" s="208" t="s">
        <v>135</v>
      </c>
      <c r="E187" s="37"/>
      <c r="F187" s="209" t="s">
        <v>516</v>
      </c>
      <c r="G187" s="37"/>
      <c r="H187" s="37"/>
      <c r="I187" s="116"/>
      <c r="J187" s="37"/>
      <c r="K187" s="37"/>
      <c r="L187" s="40"/>
      <c r="M187" s="210"/>
      <c r="N187" s="211"/>
      <c r="O187" s="65"/>
      <c r="P187" s="65"/>
      <c r="Q187" s="65"/>
      <c r="R187" s="65"/>
      <c r="S187" s="65"/>
      <c r="T187" s="66"/>
      <c r="U187" s="35"/>
      <c r="V187" s="35"/>
      <c r="W187" s="35"/>
      <c r="X187" s="35"/>
      <c r="Y187" s="35"/>
      <c r="Z187" s="35"/>
      <c r="AA187" s="35"/>
      <c r="AB187" s="35"/>
      <c r="AC187" s="35"/>
      <c r="AD187" s="35"/>
      <c r="AE187" s="35"/>
      <c r="AT187" s="18" t="s">
        <v>135</v>
      </c>
      <c r="AU187" s="18" t="s">
        <v>84</v>
      </c>
    </row>
    <row r="188" spans="1:65" s="2" customFormat="1" ht="29.25" x14ac:dyDescent="0.2">
      <c r="A188" s="35"/>
      <c r="B188" s="36"/>
      <c r="C188" s="37"/>
      <c r="D188" s="208" t="s">
        <v>160</v>
      </c>
      <c r="E188" s="37"/>
      <c r="F188" s="233" t="s">
        <v>517</v>
      </c>
      <c r="G188" s="37"/>
      <c r="H188" s="37"/>
      <c r="I188" s="116"/>
      <c r="J188" s="37"/>
      <c r="K188" s="37"/>
      <c r="L188" s="40"/>
      <c r="M188" s="210"/>
      <c r="N188" s="211"/>
      <c r="O188" s="65"/>
      <c r="P188" s="65"/>
      <c r="Q188" s="65"/>
      <c r="R188" s="65"/>
      <c r="S188" s="65"/>
      <c r="T188" s="66"/>
      <c r="U188" s="35"/>
      <c r="V188" s="35"/>
      <c r="W188" s="35"/>
      <c r="X188" s="35"/>
      <c r="Y188" s="35"/>
      <c r="Z188" s="35"/>
      <c r="AA188" s="35"/>
      <c r="AB188" s="35"/>
      <c r="AC188" s="35"/>
      <c r="AD188" s="35"/>
      <c r="AE188" s="35"/>
      <c r="AT188" s="18" t="s">
        <v>160</v>
      </c>
      <c r="AU188" s="18" t="s">
        <v>84</v>
      </c>
    </row>
    <row r="189" spans="1:65" s="13" customFormat="1" ht="11.25" x14ac:dyDescent="0.2">
      <c r="B189" s="212"/>
      <c r="C189" s="213"/>
      <c r="D189" s="208" t="s">
        <v>136</v>
      </c>
      <c r="E189" s="214" t="s">
        <v>19</v>
      </c>
      <c r="F189" s="215" t="s">
        <v>518</v>
      </c>
      <c r="G189" s="213"/>
      <c r="H189" s="214" t="s">
        <v>19</v>
      </c>
      <c r="I189" s="216"/>
      <c r="J189" s="213"/>
      <c r="K189" s="213"/>
      <c r="L189" s="217"/>
      <c r="M189" s="218"/>
      <c r="N189" s="219"/>
      <c r="O189" s="219"/>
      <c r="P189" s="219"/>
      <c r="Q189" s="219"/>
      <c r="R189" s="219"/>
      <c r="S189" s="219"/>
      <c r="T189" s="220"/>
      <c r="AT189" s="221" t="s">
        <v>136</v>
      </c>
      <c r="AU189" s="221" t="s">
        <v>84</v>
      </c>
      <c r="AV189" s="13" t="s">
        <v>82</v>
      </c>
      <c r="AW189" s="13" t="s">
        <v>37</v>
      </c>
      <c r="AX189" s="13" t="s">
        <v>75</v>
      </c>
      <c r="AY189" s="221" t="s">
        <v>127</v>
      </c>
    </row>
    <row r="190" spans="1:65" s="13" customFormat="1" ht="11.25" x14ac:dyDescent="0.2">
      <c r="B190" s="212"/>
      <c r="C190" s="213"/>
      <c r="D190" s="208" t="s">
        <v>136</v>
      </c>
      <c r="E190" s="214" t="s">
        <v>19</v>
      </c>
      <c r="F190" s="215" t="s">
        <v>451</v>
      </c>
      <c r="G190" s="213"/>
      <c r="H190" s="214" t="s">
        <v>19</v>
      </c>
      <c r="I190" s="216"/>
      <c r="J190" s="213"/>
      <c r="K190" s="213"/>
      <c r="L190" s="217"/>
      <c r="M190" s="218"/>
      <c r="N190" s="219"/>
      <c r="O190" s="219"/>
      <c r="P190" s="219"/>
      <c r="Q190" s="219"/>
      <c r="R190" s="219"/>
      <c r="S190" s="219"/>
      <c r="T190" s="220"/>
      <c r="AT190" s="221" t="s">
        <v>136</v>
      </c>
      <c r="AU190" s="221" t="s">
        <v>84</v>
      </c>
      <c r="AV190" s="13" t="s">
        <v>82</v>
      </c>
      <c r="AW190" s="13" t="s">
        <v>37</v>
      </c>
      <c r="AX190" s="13" t="s">
        <v>75</v>
      </c>
      <c r="AY190" s="221" t="s">
        <v>127</v>
      </c>
    </row>
    <row r="191" spans="1:65" s="14" customFormat="1" ht="11.25" x14ac:dyDescent="0.2">
      <c r="B191" s="222"/>
      <c r="C191" s="223"/>
      <c r="D191" s="208" t="s">
        <v>136</v>
      </c>
      <c r="E191" s="224" t="s">
        <v>19</v>
      </c>
      <c r="F191" s="225" t="s">
        <v>519</v>
      </c>
      <c r="G191" s="223"/>
      <c r="H191" s="226">
        <v>55.564999999999998</v>
      </c>
      <c r="I191" s="227"/>
      <c r="J191" s="223"/>
      <c r="K191" s="223"/>
      <c r="L191" s="228"/>
      <c r="M191" s="229"/>
      <c r="N191" s="230"/>
      <c r="O191" s="230"/>
      <c r="P191" s="230"/>
      <c r="Q191" s="230"/>
      <c r="R191" s="230"/>
      <c r="S191" s="230"/>
      <c r="T191" s="231"/>
      <c r="AT191" s="232" t="s">
        <v>136</v>
      </c>
      <c r="AU191" s="232" t="s">
        <v>84</v>
      </c>
      <c r="AV191" s="14" t="s">
        <v>84</v>
      </c>
      <c r="AW191" s="14" t="s">
        <v>37</v>
      </c>
      <c r="AX191" s="14" t="s">
        <v>75</v>
      </c>
      <c r="AY191" s="232" t="s">
        <v>127</v>
      </c>
    </row>
    <row r="192" spans="1:65" s="13" customFormat="1" ht="11.25" x14ac:dyDescent="0.2">
      <c r="B192" s="212"/>
      <c r="C192" s="213"/>
      <c r="D192" s="208" t="s">
        <v>136</v>
      </c>
      <c r="E192" s="214" t="s">
        <v>19</v>
      </c>
      <c r="F192" s="215" t="s">
        <v>520</v>
      </c>
      <c r="G192" s="213"/>
      <c r="H192" s="214" t="s">
        <v>19</v>
      </c>
      <c r="I192" s="216"/>
      <c r="J192" s="213"/>
      <c r="K192" s="213"/>
      <c r="L192" s="217"/>
      <c r="M192" s="218"/>
      <c r="N192" s="219"/>
      <c r="O192" s="219"/>
      <c r="P192" s="219"/>
      <c r="Q192" s="219"/>
      <c r="R192" s="219"/>
      <c r="S192" s="219"/>
      <c r="T192" s="220"/>
      <c r="AT192" s="221" t="s">
        <v>136</v>
      </c>
      <c r="AU192" s="221" t="s">
        <v>84</v>
      </c>
      <c r="AV192" s="13" t="s">
        <v>82</v>
      </c>
      <c r="AW192" s="13" t="s">
        <v>37</v>
      </c>
      <c r="AX192" s="13" t="s">
        <v>75</v>
      </c>
      <c r="AY192" s="221" t="s">
        <v>127</v>
      </c>
    </row>
    <row r="193" spans="1:65" s="14" customFormat="1" ht="11.25" x14ac:dyDescent="0.2">
      <c r="B193" s="222"/>
      <c r="C193" s="223"/>
      <c r="D193" s="208" t="s">
        <v>136</v>
      </c>
      <c r="E193" s="224" t="s">
        <v>19</v>
      </c>
      <c r="F193" s="225" t="s">
        <v>521</v>
      </c>
      <c r="G193" s="223"/>
      <c r="H193" s="226">
        <v>382.2</v>
      </c>
      <c r="I193" s="227"/>
      <c r="J193" s="223"/>
      <c r="K193" s="223"/>
      <c r="L193" s="228"/>
      <c r="M193" s="229"/>
      <c r="N193" s="230"/>
      <c r="O193" s="230"/>
      <c r="P193" s="230"/>
      <c r="Q193" s="230"/>
      <c r="R193" s="230"/>
      <c r="S193" s="230"/>
      <c r="T193" s="231"/>
      <c r="AT193" s="232" t="s">
        <v>136</v>
      </c>
      <c r="AU193" s="232" t="s">
        <v>84</v>
      </c>
      <c r="AV193" s="14" t="s">
        <v>84</v>
      </c>
      <c r="AW193" s="14" t="s">
        <v>37</v>
      </c>
      <c r="AX193" s="14" t="s">
        <v>82</v>
      </c>
      <c r="AY193" s="232" t="s">
        <v>127</v>
      </c>
    </row>
    <row r="194" spans="1:65" s="2" customFormat="1" ht="14.45" customHeight="1" x14ac:dyDescent="0.2">
      <c r="A194" s="35"/>
      <c r="B194" s="36"/>
      <c r="C194" s="234" t="s">
        <v>234</v>
      </c>
      <c r="D194" s="234" t="s">
        <v>175</v>
      </c>
      <c r="E194" s="235" t="s">
        <v>522</v>
      </c>
      <c r="F194" s="236" t="s">
        <v>523</v>
      </c>
      <c r="G194" s="237" t="s">
        <v>178</v>
      </c>
      <c r="H194" s="238">
        <v>687.96</v>
      </c>
      <c r="I194" s="239"/>
      <c r="J194" s="240">
        <f>ROUND(I194*H194,2)</f>
        <v>0</v>
      </c>
      <c r="K194" s="241"/>
      <c r="L194" s="242"/>
      <c r="M194" s="243" t="s">
        <v>19</v>
      </c>
      <c r="N194" s="244" t="s">
        <v>46</v>
      </c>
      <c r="O194" s="65"/>
      <c r="P194" s="204">
        <f>O194*H194</f>
        <v>0</v>
      </c>
      <c r="Q194" s="204">
        <v>1</v>
      </c>
      <c r="R194" s="204">
        <f>Q194*H194</f>
        <v>687.96</v>
      </c>
      <c r="S194" s="204">
        <v>0</v>
      </c>
      <c r="T194" s="205">
        <f>S194*H194</f>
        <v>0</v>
      </c>
      <c r="U194" s="35"/>
      <c r="V194" s="35"/>
      <c r="W194" s="35"/>
      <c r="X194" s="35"/>
      <c r="Y194" s="35"/>
      <c r="Z194" s="35"/>
      <c r="AA194" s="35"/>
      <c r="AB194" s="35"/>
      <c r="AC194" s="35"/>
      <c r="AD194" s="35"/>
      <c r="AE194" s="35"/>
      <c r="AR194" s="206" t="s">
        <v>174</v>
      </c>
      <c r="AT194" s="206" t="s">
        <v>175</v>
      </c>
      <c r="AU194" s="206" t="s">
        <v>84</v>
      </c>
      <c r="AY194" s="18" t="s">
        <v>127</v>
      </c>
      <c r="BE194" s="207">
        <f>IF(N194="základní",J194,0)</f>
        <v>0</v>
      </c>
      <c r="BF194" s="207">
        <f>IF(N194="snížená",J194,0)</f>
        <v>0</v>
      </c>
      <c r="BG194" s="207">
        <f>IF(N194="zákl. přenesená",J194,0)</f>
        <v>0</v>
      </c>
      <c r="BH194" s="207">
        <f>IF(N194="sníž. přenesená",J194,0)</f>
        <v>0</v>
      </c>
      <c r="BI194" s="207">
        <f>IF(N194="nulová",J194,0)</f>
        <v>0</v>
      </c>
      <c r="BJ194" s="18" t="s">
        <v>82</v>
      </c>
      <c r="BK194" s="207">
        <f>ROUND(I194*H194,2)</f>
        <v>0</v>
      </c>
      <c r="BL194" s="18" t="s">
        <v>133</v>
      </c>
      <c r="BM194" s="206" t="s">
        <v>524</v>
      </c>
    </row>
    <row r="195" spans="1:65" s="2" customFormat="1" ht="11.25" x14ac:dyDescent="0.2">
      <c r="A195" s="35"/>
      <c r="B195" s="36"/>
      <c r="C195" s="37"/>
      <c r="D195" s="208" t="s">
        <v>135</v>
      </c>
      <c r="E195" s="37"/>
      <c r="F195" s="209" t="s">
        <v>523</v>
      </c>
      <c r="G195" s="37"/>
      <c r="H195" s="37"/>
      <c r="I195" s="116"/>
      <c r="J195" s="37"/>
      <c r="K195" s="37"/>
      <c r="L195" s="40"/>
      <c r="M195" s="210"/>
      <c r="N195" s="211"/>
      <c r="O195" s="65"/>
      <c r="P195" s="65"/>
      <c r="Q195" s="65"/>
      <c r="R195" s="65"/>
      <c r="S195" s="65"/>
      <c r="T195" s="66"/>
      <c r="U195" s="35"/>
      <c r="V195" s="35"/>
      <c r="W195" s="35"/>
      <c r="X195" s="35"/>
      <c r="Y195" s="35"/>
      <c r="Z195" s="35"/>
      <c r="AA195" s="35"/>
      <c r="AB195" s="35"/>
      <c r="AC195" s="35"/>
      <c r="AD195" s="35"/>
      <c r="AE195" s="35"/>
      <c r="AT195" s="18" t="s">
        <v>135</v>
      </c>
      <c r="AU195" s="18" t="s">
        <v>84</v>
      </c>
    </row>
    <row r="196" spans="1:65" s="13" customFormat="1" ht="11.25" x14ac:dyDescent="0.2">
      <c r="B196" s="212"/>
      <c r="C196" s="213"/>
      <c r="D196" s="208" t="s">
        <v>136</v>
      </c>
      <c r="E196" s="214" t="s">
        <v>19</v>
      </c>
      <c r="F196" s="215" t="s">
        <v>475</v>
      </c>
      <c r="G196" s="213"/>
      <c r="H196" s="214" t="s">
        <v>19</v>
      </c>
      <c r="I196" s="216"/>
      <c r="J196" s="213"/>
      <c r="K196" s="213"/>
      <c r="L196" s="217"/>
      <c r="M196" s="218"/>
      <c r="N196" s="219"/>
      <c r="O196" s="219"/>
      <c r="P196" s="219"/>
      <c r="Q196" s="219"/>
      <c r="R196" s="219"/>
      <c r="S196" s="219"/>
      <c r="T196" s="220"/>
      <c r="AT196" s="221" t="s">
        <v>136</v>
      </c>
      <c r="AU196" s="221" t="s">
        <v>84</v>
      </c>
      <c r="AV196" s="13" t="s">
        <v>82</v>
      </c>
      <c r="AW196" s="13" t="s">
        <v>37</v>
      </c>
      <c r="AX196" s="13" t="s">
        <v>75</v>
      </c>
      <c r="AY196" s="221" t="s">
        <v>127</v>
      </c>
    </row>
    <row r="197" spans="1:65" s="13" customFormat="1" ht="11.25" x14ac:dyDescent="0.2">
      <c r="B197" s="212"/>
      <c r="C197" s="213"/>
      <c r="D197" s="208" t="s">
        <v>136</v>
      </c>
      <c r="E197" s="214" t="s">
        <v>19</v>
      </c>
      <c r="F197" s="215" t="s">
        <v>525</v>
      </c>
      <c r="G197" s="213"/>
      <c r="H197" s="214" t="s">
        <v>19</v>
      </c>
      <c r="I197" s="216"/>
      <c r="J197" s="213"/>
      <c r="K197" s="213"/>
      <c r="L197" s="217"/>
      <c r="M197" s="218"/>
      <c r="N197" s="219"/>
      <c r="O197" s="219"/>
      <c r="P197" s="219"/>
      <c r="Q197" s="219"/>
      <c r="R197" s="219"/>
      <c r="S197" s="219"/>
      <c r="T197" s="220"/>
      <c r="AT197" s="221" t="s">
        <v>136</v>
      </c>
      <c r="AU197" s="221" t="s">
        <v>84</v>
      </c>
      <c r="AV197" s="13" t="s">
        <v>82</v>
      </c>
      <c r="AW197" s="13" t="s">
        <v>37</v>
      </c>
      <c r="AX197" s="13" t="s">
        <v>75</v>
      </c>
      <c r="AY197" s="221" t="s">
        <v>127</v>
      </c>
    </row>
    <row r="198" spans="1:65" s="14" customFormat="1" ht="11.25" x14ac:dyDescent="0.2">
      <c r="B198" s="222"/>
      <c r="C198" s="223"/>
      <c r="D198" s="208" t="s">
        <v>136</v>
      </c>
      <c r="E198" s="224" t="s">
        <v>19</v>
      </c>
      <c r="F198" s="225" t="s">
        <v>526</v>
      </c>
      <c r="G198" s="223"/>
      <c r="H198" s="226">
        <v>687.96</v>
      </c>
      <c r="I198" s="227"/>
      <c r="J198" s="223"/>
      <c r="K198" s="223"/>
      <c r="L198" s="228"/>
      <c r="M198" s="229"/>
      <c r="N198" s="230"/>
      <c r="O198" s="230"/>
      <c r="P198" s="230"/>
      <c r="Q198" s="230"/>
      <c r="R198" s="230"/>
      <c r="S198" s="230"/>
      <c r="T198" s="231"/>
      <c r="AT198" s="232" t="s">
        <v>136</v>
      </c>
      <c r="AU198" s="232" t="s">
        <v>84</v>
      </c>
      <c r="AV198" s="14" t="s">
        <v>84</v>
      </c>
      <c r="AW198" s="14" t="s">
        <v>37</v>
      </c>
      <c r="AX198" s="14" t="s">
        <v>82</v>
      </c>
      <c r="AY198" s="232" t="s">
        <v>127</v>
      </c>
    </row>
    <row r="199" spans="1:65" s="13" customFormat="1" ht="11.25" x14ac:dyDescent="0.2">
      <c r="B199" s="212"/>
      <c r="C199" s="213"/>
      <c r="D199" s="208" t="s">
        <v>136</v>
      </c>
      <c r="E199" s="214" t="s">
        <v>19</v>
      </c>
      <c r="F199" s="215" t="s">
        <v>474</v>
      </c>
      <c r="G199" s="213"/>
      <c r="H199" s="214" t="s">
        <v>19</v>
      </c>
      <c r="I199" s="216"/>
      <c r="J199" s="213"/>
      <c r="K199" s="213"/>
      <c r="L199" s="217"/>
      <c r="M199" s="218"/>
      <c r="N199" s="219"/>
      <c r="O199" s="219"/>
      <c r="P199" s="219"/>
      <c r="Q199" s="219"/>
      <c r="R199" s="219"/>
      <c r="S199" s="219"/>
      <c r="T199" s="220"/>
      <c r="AT199" s="221" t="s">
        <v>136</v>
      </c>
      <c r="AU199" s="221" t="s">
        <v>84</v>
      </c>
      <c r="AV199" s="13" t="s">
        <v>82</v>
      </c>
      <c r="AW199" s="13" t="s">
        <v>37</v>
      </c>
      <c r="AX199" s="13" t="s">
        <v>75</v>
      </c>
      <c r="AY199" s="221" t="s">
        <v>127</v>
      </c>
    </row>
    <row r="200" spans="1:65" s="13" customFormat="1" ht="11.25" x14ac:dyDescent="0.2">
      <c r="B200" s="212"/>
      <c r="C200" s="213"/>
      <c r="D200" s="208" t="s">
        <v>136</v>
      </c>
      <c r="E200" s="214" t="s">
        <v>19</v>
      </c>
      <c r="F200" s="215" t="s">
        <v>475</v>
      </c>
      <c r="G200" s="213"/>
      <c r="H200" s="214" t="s">
        <v>19</v>
      </c>
      <c r="I200" s="216"/>
      <c r="J200" s="213"/>
      <c r="K200" s="213"/>
      <c r="L200" s="217"/>
      <c r="M200" s="218"/>
      <c r="N200" s="219"/>
      <c r="O200" s="219"/>
      <c r="P200" s="219"/>
      <c r="Q200" s="219"/>
      <c r="R200" s="219"/>
      <c r="S200" s="219"/>
      <c r="T200" s="220"/>
      <c r="AT200" s="221" t="s">
        <v>136</v>
      </c>
      <c r="AU200" s="221" t="s">
        <v>84</v>
      </c>
      <c r="AV200" s="13" t="s">
        <v>82</v>
      </c>
      <c r="AW200" s="13" t="s">
        <v>37</v>
      </c>
      <c r="AX200" s="13" t="s">
        <v>75</v>
      </c>
      <c r="AY200" s="221" t="s">
        <v>127</v>
      </c>
    </row>
    <row r="201" spans="1:65" s="14" customFormat="1" ht="11.25" x14ac:dyDescent="0.2">
      <c r="B201" s="222"/>
      <c r="C201" s="223"/>
      <c r="D201" s="208" t="s">
        <v>136</v>
      </c>
      <c r="E201" s="224" t="s">
        <v>19</v>
      </c>
      <c r="F201" s="225" t="s">
        <v>527</v>
      </c>
      <c r="G201" s="223"/>
      <c r="H201" s="226">
        <v>343.98</v>
      </c>
      <c r="I201" s="227"/>
      <c r="J201" s="223"/>
      <c r="K201" s="223"/>
      <c r="L201" s="228"/>
      <c r="M201" s="229"/>
      <c r="N201" s="230"/>
      <c r="O201" s="230"/>
      <c r="P201" s="230"/>
      <c r="Q201" s="230"/>
      <c r="R201" s="230"/>
      <c r="S201" s="230"/>
      <c r="T201" s="231"/>
      <c r="AT201" s="232" t="s">
        <v>136</v>
      </c>
      <c r="AU201" s="232" t="s">
        <v>84</v>
      </c>
      <c r="AV201" s="14" t="s">
        <v>84</v>
      </c>
      <c r="AW201" s="14" t="s">
        <v>37</v>
      </c>
      <c r="AX201" s="14" t="s">
        <v>75</v>
      </c>
      <c r="AY201" s="232" t="s">
        <v>127</v>
      </c>
    </row>
    <row r="202" spans="1:65" s="2" customFormat="1" ht="14.45" customHeight="1" x14ac:dyDescent="0.2">
      <c r="A202" s="35"/>
      <c r="B202" s="36"/>
      <c r="C202" s="194" t="s">
        <v>245</v>
      </c>
      <c r="D202" s="194" t="s">
        <v>129</v>
      </c>
      <c r="E202" s="195" t="s">
        <v>528</v>
      </c>
      <c r="F202" s="196" t="s">
        <v>529</v>
      </c>
      <c r="G202" s="197" t="s">
        <v>169</v>
      </c>
      <c r="H202" s="198">
        <v>210.4</v>
      </c>
      <c r="I202" s="199"/>
      <c r="J202" s="200">
        <f>ROUND(I202*H202,2)</f>
        <v>0</v>
      </c>
      <c r="K202" s="201"/>
      <c r="L202" s="40"/>
      <c r="M202" s="202" t="s">
        <v>19</v>
      </c>
      <c r="N202" s="203" t="s">
        <v>46</v>
      </c>
      <c r="O202" s="65"/>
      <c r="P202" s="204">
        <f>O202*H202</f>
        <v>0</v>
      </c>
      <c r="Q202" s="204">
        <v>0</v>
      </c>
      <c r="R202" s="204">
        <f>Q202*H202</f>
        <v>0</v>
      </c>
      <c r="S202" s="204">
        <v>0</v>
      </c>
      <c r="T202" s="205">
        <f>S202*H202</f>
        <v>0</v>
      </c>
      <c r="U202" s="35"/>
      <c r="V202" s="35"/>
      <c r="W202" s="35"/>
      <c r="X202" s="35"/>
      <c r="Y202" s="35"/>
      <c r="Z202" s="35"/>
      <c r="AA202" s="35"/>
      <c r="AB202" s="35"/>
      <c r="AC202" s="35"/>
      <c r="AD202" s="35"/>
      <c r="AE202" s="35"/>
      <c r="AR202" s="206" t="s">
        <v>133</v>
      </c>
      <c r="AT202" s="206" t="s">
        <v>129</v>
      </c>
      <c r="AU202" s="206" t="s">
        <v>84</v>
      </c>
      <c r="AY202" s="18" t="s">
        <v>127</v>
      </c>
      <c r="BE202" s="207">
        <f>IF(N202="základní",J202,0)</f>
        <v>0</v>
      </c>
      <c r="BF202" s="207">
        <f>IF(N202="snížená",J202,0)</f>
        <v>0</v>
      </c>
      <c r="BG202" s="207">
        <f>IF(N202="zákl. přenesená",J202,0)</f>
        <v>0</v>
      </c>
      <c r="BH202" s="207">
        <f>IF(N202="sníž. přenesená",J202,0)</f>
        <v>0</v>
      </c>
      <c r="BI202" s="207">
        <f>IF(N202="nulová",J202,0)</f>
        <v>0</v>
      </c>
      <c r="BJ202" s="18" t="s">
        <v>82</v>
      </c>
      <c r="BK202" s="207">
        <f>ROUND(I202*H202,2)</f>
        <v>0</v>
      </c>
      <c r="BL202" s="18" t="s">
        <v>133</v>
      </c>
      <c r="BM202" s="206" t="s">
        <v>530</v>
      </c>
    </row>
    <row r="203" spans="1:65" s="2" customFormat="1" ht="11.25" x14ac:dyDescent="0.2">
      <c r="A203" s="35"/>
      <c r="B203" s="36"/>
      <c r="C203" s="37"/>
      <c r="D203" s="208" t="s">
        <v>135</v>
      </c>
      <c r="E203" s="37"/>
      <c r="F203" s="209" t="s">
        <v>531</v>
      </c>
      <c r="G203" s="37"/>
      <c r="H203" s="37"/>
      <c r="I203" s="116"/>
      <c r="J203" s="37"/>
      <c r="K203" s="37"/>
      <c r="L203" s="40"/>
      <c r="M203" s="210"/>
      <c r="N203" s="211"/>
      <c r="O203" s="65"/>
      <c r="P203" s="65"/>
      <c r="Q203" s="65"/>
      <c r="R203" s="65"/>
      <c r="S203" s="65"/>
      <c r="T203" s="66"/>
      <c r="U203" s="35"/>
      <c r="V203" s="35"/>
      <c r="W203" s="35"/>
      <c r="X203" s="35"/>
      <c r="Y203" s="35"/>
      <c r="Z203" s="35"/>
      <c r="AA203" s="35"/>
      <c r="AB203" s="35"/>
      <c r="AC203" s="35"/>
      <c r="AD203" s="35"/>
      <c r="AE203" s="35"/>
      <c r="AT203" s="18" t="s">
        <v>135</v>
      </c>
      <c r="AU203" s="18" t="s">
        <v>84</v>
      </c>
    </row>
    <row r="204" spans="1:65" s="2" customFormat="1" ht="107.25" x14ac:dyDescent="0.2">
      <c r="A204" s="35"/>
      <c r="B204" s="36"/>
      <c r="C204" s="37"/>
      <c r="D204" s="208" t="s">
        <v>160</v>
      </c>
      <c r="E204" s="37"/>
      <c r="F204" s="233" t="s">
        <v>532</v>
      </c>
      <c r="G204" s="37"/>
      <c r="H204" s="37"/>
      <c r="I204" s="116"/>
      <c r="J204" s="37"/>
      <c r="K204" s="37"/>
      <c r="L204" s="40"/>
      <c r="M204" s="210"/>
      <c r="N204" s="211"/>
      <c r="O204" s="65"/>
      <c r="P204" s="65"/>
      <c r="Q204" s="65"/>
      <c r="R204" s="65"/>
      <c r="S204" s="65"/>
      <c r="T204" s="66"/>
      <c r="U204" s="35"/>
      <c r="V204" s="35"/>
      <c r="W204" s="35"/>
      <c r="X204" s="35"/>
      <c r="Y204" s="35"/>
      <c r="Z204" s="35"/>
      <c r="AA204" s="35"/>
      <c r="AB204" s="35"/>
      <c r="AC204" s="35"/>
      <c r="AD204" s="35"/>
      <c r="AE204" s="35"/>
      <c r="AT204" s="18" t="s">
        <v>160</v>
      </c>
      <c r="AU204" s="18" t="s">
        <v>84</v>
      </c>
    </row>
    <row r="205" spans="1:65" s="2" customFormat="1" ht="14.45" customHeight="1" x14ac:dyDescent="0.2">
      <c r="A205" s="35"/>
      <c r="B205" s="36"/>
      <c r="C205" s="234" t="s">
        <v>253</v>
      </c>
      <c r="D205" s="234" t="s">
        <v>175</v>
      </c>
      <c r="E205" s="235" t="s">
        <v>533</v>
      </c>
      <c r="F205" s="236" t="s">
        <v>534</v>
      </c>
      <c r="G205" s="237" t="s">
        <v>535</v>
      </c>
      <c r="H205" s="238">
        <v>21.039000000000001</v>
      </c>
      <c r="I205" s="239"/>
      <c r="J205" s="240">
        <f>ROUND(I205*H205,2)</f>
        <v>0</v>
      </c>
      <c r="K205" s="241"/>
      <c r="L205" s="242"/>
      <c r="M205" s="243" t="s">
        <v>19</v>
      </c>
      <c r="N205" s="244" t="s">
        <v>46</v>
      </c>
      <c r="O205" s="65"/>
      <c r="P205" s="204">
        <f>O205*H205</f>
        <v>0</v>
      </c>
      <c r="Q205" s="204">
        <v>1E-3</v>
      </c>
      <c r="R205" s="204">
        <f>Q205*H205</f>
        <v>2.1039000000000002E-2</v>
      </c>
      <c r="S205" s="204">
        <v>0</v>
      </c>
      <c r="T205" s="205">
        <f>S205*H205</f>
        <v>0</v>
      </c>
      <c r="U205" s="35"/>
      <c r="V205" s="35"/>
      <c r="W205" s="35"/>
      <c r="X205" s="35"/>
      <c r="Y205" s="35"/>
      <c r="Z205" s="35"/>
      <c r="AA205" s="35"/>
      <c r="AB205" s="35"/>
      <c r="AC205" s="35"/>
      <c r="AD205" s="35"/>
      <c r="AE205" s="35"/>
      <c r="AR205" s="206" t="s">
        <v>174</v>
      </c>
      <c r="AT205" s="206" t="s">
        <v>175</v>
      </c>
      <c r="AU205" s="206" t="s">
        <v>84</v>
      </c>
      <c r="AY205" s="18" t="s">
        <v>127</v>
      </c>
      <c r="BE205" s="207">
        <f>IF(N205="základní",J205,0)</f>
        <v>0</v>
      </c>
      <c r="BF205" s="207">
        <f>IF(N205="snížená",J205,0)</f>
        <v>0</v>
      </c>
      <c r="BG205" s="207">
        <f>IF(N205="zákl. přenesená",J205,0)</f>
        <v>0</v>
      </c>
      <c r="BH205" s="207">
        <f>IF(N205="sníž. přenesená",J205,0)</f>
        <v>0</v>
      </c>
      <c r="BI205" s="207">
        <f>IF(N205="nulová",J205,0)</f>
        <v>0</v>
      </c>
      <c r="BJ205" s="18" t="s">
        <v>82</v>
      </c>
      <c r="BK205" s="207">
        <f>ROUND(I205*H205,2)</f>
        <v>0</v>
      </c>
      <c r="BL205" s="18" t="s">
        <v>133</v>
      </c>
      <c r="BM205" s="206" t="s">
        <v>536</v>
      </c>
    </row>
    <row r="206" spans="1:65" s="2" customFormat="1" ht="11.25" x14ac:dyDescent="0.2">
      <c r="A206" s="35"/>
      <c r="B206" s="36"/>
      <c r="C206" s="37"/>
      <c r="D206" s="208" t="s">
        <v>135</v>
      </c>
      <c r="E206" s="37"/>
      <c r="F206" s="209" t="s">
        <v>534</v>
      </c>
      <c r="G206" s="37"/>
      <c r="H206" s="37"/>
      <c r="I206" s="116"/>
      <c r="J206" s="37"/>
      <c r="K206" s="37"/>
      <c r="L206" s="40"/>
      <c r="M206" s="210"/>
      <c r="N206" s="211"/>
      <c r="O206" s="65"/>
      <c r="P206" s="65"/>
      <c r="Q206" s="65"/>
      <c r="R206" s="65"/>
      <c r="S206" s="65"/>
      <c r="T206" s="66"/>
      <c r="U206" s="35"/>
      <c r="V206" s="35"/>
      <c r="W206" s="35"/>
      <c r="X206" s="35"/>
      <c r="Y206" s="35"/>
      <c r="Z206" s="35"/>
      <c r="AA206" s="35"/>
      <c r="AB206" s="35"/>
      <c r="AC206" s="35"/>
      <c r="AD206" s="35"/>
      <c r="AE206" s="35"/>
      <c r="AT206" s="18" t="s">
        <v>135</v>
      </c>
      <c r="AU206" s="18" t="s">
        <v>84</v>
      </c>
    </row>
    <row r="207" spans="1:65" s="14" customFormat="1" ht="11.25" x14ac:dyDescent="0.2">
      <c r="B207" s="222"/>
      <c r="C207" s="223"/>
      <c r="D207" s="208" t="s">
        <v>136</v>
      </c>
      <c r="E207" s="223"/>
      <c r="F207" s="225" t="s">
        <v>537</v>
      </c>
      <c r="G207" s="223"/>
      <c r="H207" s="226">
        <v>21.039000000000001</v>
      </c>
      <c r="I207" s="227"/>
      <c r="J207" s="223"/>
      <c r="K207" s="223"/>
      <c r="L207" s="228"/>
      <c r="M207" s="229"/>
      <c r="N207" s="230"/>
      <c r="O207" s="230"/>
      <c r="P207" s="230"/>
      <c r="Q207" s="230"/>
      <c r="R207" s="230"/>
      <c r="S207" s="230"/>
      <c r="T207" s="231"/>
      <c r="AT207" s="232" t="s">
        <v>136</v>
      </c>
      <c r="AU207" s="232" t="s">
        <v>84</v>
      </c>
      <c r="AV207" s="14" t="s">
        <v>84</v>
      </c>
      <c r="AW207" s="14" t="s">
        <v>4</v>
      </c>
      <c r="AX207" s="14" t="s">
        <v>82</v>
      </c>
      <c r="AY207" s="232" t="s">
        <v>127</v>
      </c>
    </row>
    <row r="208" spans="1:65" s="2" customFormat="1" ht="14.45" customHeight="1" x14ac:dyDescent="0.2">
      <c r="A208" s="35"/>
      <c r="B208" s="36"/>
      <c r="C208" s="194" t="s">
        <v>260</v>
      </c>
      <c r="D208" s="194" t="s">
        <v>129</v>
      </c>
      <c r="E208" s="195" t="s">
        <v>538</v>
      </c>
      <c r="F208" s="196" t="s">
        <v>539</v>
      </c>
      <c r="G208" s="197" t="s">
        <v>169</v>
      </c>
      <c r="H208" s="198">
        <v>210.4</v>
      </c>
      <c r="I208" s="199"/>
      <c r="J208" s="200">
        <f>ROUND(I208*H208,2)</f>
        <v>0</v>
      </c>
      <c r="K208" s="201"/>
      <c r="L208" s="40"/>
      <c r="M208" s="202" t="s">
        <v>19</v>
      </c>
      <c r="N208" s="203" t="s">
        <v>46</v>
      </c>
      <c r="O208" s="65"/>
      <c r="P208" s="204">
        <f>O208*H208</f>
        <v>0</v>
      </c>
      <c r="Q208" s="204">
        <v>0</v>
      </c>
      <c r="R208" s="204">
        <f>Q208*H208</f>
        <v>0</v>
      </c>
      <c r="S208" s="204">
        <v>0</v>
      </c>
      <c r="T208" s="205">
        <f>S208*H208</f>
        <v>0</v>
      </c>
      <c r="U208" s="35"/>
      <c r="V208" s="35"/>
      <c r="W208" s="35"/>
      <c r="X208" s="35"/>
      <c r="Y208" s="35"/>
      <c r="Z208" s="35"/>
      <c r="AA208" s="35"/>
      <c r="AB208" s="35"/>
      <c r="AC208" s="35"/>
      <c r="AD208" s="35"/>
      <c r="AE208" s="35"/>
      <c r="AR208" s="206" t="s">
        <v>133</v>
      </c>
      <c r="AT208" s="206" t="s">
        <v>129</v>
      </c>
      <c r="AU208" s="206" t="s">
        <v>84</v>
      </c>
      <c r="AY208" s="18" t="s">
        <v>127</v>
      </c>
      <c r="BE208" s="207">
        <f>IF(N208="základní",J208,0)</f>
        <v>0</v>
      </c>
      <c r="BF208" s="207">
        <f>IF(N208="snížená",J208,0)</f>
        <v>0</v>
      </c>
      <c r="BG208" s="207">
        <f>IF(N208="zákl. přenesená",J208,0)</f>
        <v>0</v>
      </c>
      <c r="BH208" s="207">
        <f>IF(N208="sníž. přenesená",J208,0)</f>
        <v>0</v>
      </c>
      <c r="BI208" s="207">
        <f>IF(N208="nulová",J208,0)</f>
        <v>0</v>
      </c>
      <c r="BJ208" s="18" t="s">
        <v>82</v>
      </c>
      <c r="BK208" s="207">
        <f>ROUND(I208*H208,2)</f>
        <v>0</v>
      </c>
      <c r="BL208" s="18" t="s">
        <v>133</v>
      </c>
      <c r="BM208" s="206" t="s">
        <v>540</v>
      </c>
    </row>
    <row r="209" spans="1:65" s="2" customFormat="1" ht="11.25" x14ac:dyDescent="0.2">
      <c r="A209" s="35"/>
      <c r="B209" s="36"/>
      <c r="C209" s="37"/>
      <c r="D209" s="208" t="s">
        <v>135</v>
      </c>
      <c r="E209" s="37"/>
      <c r="F209" s="209" t="s">
        <v>541</v>
      </c>
      <c r="G209" s="37"/>
      <c r="H209" s="37"/>
      <c r="I209" s="116"/>
      <c r="J209" s="37"/>
      <c r="K209" s="37"/>
      <c r="L209" s="40"/>
      <c r="M209" s="210"/>
      <c r="N209" s="211"/>
      <c r="O209" s="65"/>
      <c r="P209" s="65"/>
      <c r="Q209" s="65"/>
      <c r="R209" s="65"/>
      <c r="S209" s="65"/>
      <c r="T209" s="66"/>
      <c r="U209" s="35"/>
      <c r="V209" s="35"/>
      <c r="W209" s="35"/>
      <c r="X209" s="35"/>
      <c r="Y209" s="35"/>
      <c r="Z209" s="35"/>
      <c r="AA209" s="35"/>
      <c r="AB209" s="35"/>
      <c r="AC209" s="35"/>
      <c r="AD209" s="35"/>
      <c r="AE209" s="35"/>
      <c r="AT209" s="18" t="s">
        <v>135</v>
      </c>
      <c r="AU209" s="18" t="s">
        <v>84</v>
      </c>
    </row>
    <row r="210" spans="1:65" s="2" customFormat="1" ht="48.75" x14ac:dyDescent="0.2">
      <c r="A210" s="35"/>
      <c r="B210" s="36"/>
      <c r="C210" s="37"/>
      <c r="D210" s="208" t="s">
        <v>160</v>
      </c>
      <c r="E210" s="37"/>
      <c r="F210" s="233" t="s">
        <v>542</v>
      </c>
      <c r="G210" s="37"/>
      <c r="H210" s="37"/>
      <c r="I210" s="116"/>
      <c r="J210" s="37"/>
      <c r="K210" s="37"/>
      <c r="L210" s="40"/>
      <c r="M210" s="210"/>
      <c r="N210" s="211"/>
      <c r="O210" s="65"/>
      <c r="P210" s="65"/>
      <c r="Q210" s="65"/>
      <c r="R210" s="65"/>
      <c r="S210" s="65"/>
      <c r="T210" s="66"/>
      <c r="U210" s="35"/>
      <c r="V210" s="35"/>
      <c r="W210" s="35"/>
      <c r="X210" s="35"/>
      <c r="Y210" s="35"/>
      <c r="Z210" s="35"/>
      <c r="AA210" s="35"/>
      <c r="AB210" s="35"/>
      <c r="AC210" s="35"/>
      <c r="AD210" s="35"/>
      <c r="AE210" s="35"/>
      <c r="AT210" s="18" t="s">
        <v>160</v>
      </c>
      <c r="AU210" s="18" t="s">
        <v>84</v>
      </c>
    </row>
    <row r="211" spans="1:65" s="13" customFormat="1" ht="11.25" x14ac:dyDescent="0.2">
      <c r="B211" s="212"/>
      <c r="C211" s="213"/>
      <c r="D211" s="208" t="s">
        <v>136</v>
      </c>
      <c r="E211" s="214" t="s">
        <v>19</v>
      </c>
      <c r="F211" s="215" t="s">
        <v>543</v>
      </c>
      <c r="G211" s="213"/>
      <c r="H211" s="214" t="s">
        <v>19</v>
      </c>
      <c r="I211" s="216"/>
      <c r="J211" s="213"/>
      <c r="K211" s="213"/>
      <c r="L211" s="217"/>
      <c r="M211" s="218"/>
      <c r="N211" s="219"/>
      <c r="O211" s="219"/>
      <c r="P211" s="219"/>
      <c r="Q211" s="219"/>
      <c r="R211" s="219"/>
      <c r="S211" s="219"/>
      <c r="T211" s="220"/>
      <c r="AT211" s="221" t="s">
        <v>136</v>
      </c>
      <c r="AU211" s="221" t="s">
        <v>84</v>
      </c>
      <c r="AV211" s="13" t="s">
        <v>82</v>
      </c>
      <c r="AW211" s="13" t="s">
        <v>37</v>
      </c>
      <c r="AX211" s="13" t="s">
        <v>75</v>
      </c>
      <c r="AY211" s="221" t="s">
        <v>127</v>
      </c>
    </row>
    <row r="212" spans="1:65" s="14" customFormat="1" ht="11.25" x14ac:dyDescent="0.2">
      <c r="B212" s="222"/>
      <c r="C212" s="223"/>
      <c r="D212" s="208" t="s">
        <v>136</v>
      </c>
      <c r="E212" s="224" t="s">
        <v>19</v>
      </c>
      <c r="F212" s="225" t="s">
        <v>544</v>
      </c>
      <c r="G212" s="223"/>
      <c r="H212" s="226">
        <v>130.4</v>
      </c>
      <c r="I212" s="227"/>
      <c r="J212" s="223"/>
      <c r="K212" s="223"/>
      <c r="L212" s="228"/>
      <c r="M212" s="229"/>
      <c r="N212" s="230"/>
      <c r="O212" s="230"/>
      <c r="P212" s="230"/>
      <c r="Q212" s="230"/>
      <c r="R212" s="230"/>
      <c r="S212" s="230"/>
      <c r="T212" s="231"/>
      <c r="AT212" s="232" t="s">
        <v>136</v>
      </c>
      <c r="AU212" s="232" t="s">
        <v>84</v>
      </c>
      <c r="AV212" s="14" t="s">
        <v>84</v>
      </c>
      <c r="AW212" s="14" t="s">
        <v>37</v>
      </c>
      <c r="AX212" s="14" t="s">
        <v>75</v>
      </c>
      <c r="AY212" s="232" t="s">
        <v>127</v>
      </c>
    </row>
    <row r="213" spans="1:65" s="13" customFormat="1" ht="11.25" x14ac:dyDescent="0.2">
      <c r="B213" s="212"/>
      <c r="C213" s="213"/>
      <c r="D213" s="208" t="s">
        <v>136</v>
      </c>
      <c r="E213" s="214" t="s">
        <v>19</v>
      </c>
      <c r="F213" s="215" t="s">
        <v>545</v>
      </c>
      <c r="G213" s="213"/>
      <c r="H213" s="214" t="s">
        <v>19</v>
      </c>
      <c r="I213" s="216"/>
      <c r="J213" s="213"/>
      <c r="K213" s="213"/>
      <c r="L213" s="217"/>
      <c r="M213" s="218"/>
      <c r="N213" s="219"/>
      <c r="O213" s="219"/>
      <c r="P213" s="219"/>
      <c r="Q213" s="219"/>
      <c r="R213" s="219"/>
      <c r="S213" s="219"/>
      <c r="T213" s="220"/>
      <c r="AT213" s="221" t="s">
        <v>136</v>
      </c>
      <c r="AU213" s="221" t="s">
        <v>84</v>
      </c>
      <c r="AV213" s="13" t="s">
        <v>82</v>
      </c>
      <c r="AW213" s="13" t="s">
        <v>37</v>
      </c>
      <c r="AX213" s="13" t="s">
        <v>75</v>
      </c>
      <c r="AY213" s="221" t="s">
        <v>127</v>
      </c>
    </row>
    <row r="214" spans="1:65" s="14" customFormat="1" ht="11.25" x14ac:dyDescent="0.2">
      <c r="B214" s="222"/>
      <c r="C214" s="223"/>
      <c r="D214" s="208" t="s">
        <v>136</v>
      </c>
      <c r="E214" s="224" t="s">
        <v>19</v>
      </c>
      <c r="F214" s="225" t="s">
        <v>436</v>
      </c>
      <c r="G214" s="223"/>
      <c r="H214" s="226">
        <v>80</v>
      </c>
      <c r="I214" s="227"/>
      <c r="J214" s="223"/>
      <c r="K214" s="223"/>
      <c r="L214" s="228"/>
      <c r="M214" s="229"/>
      <c r="N214" s="230"/>
      <c r="O214" s="230"/>
      <c r="P214" s="230"/>
      <c r="Q214" s="230"/>
      <c r="R214" s="230"/>
      <c r="S214" s="230"/>
      <c r="T214" s="231"/>
      <c r="AT214" s="232" t="s">
        <v>136</v>
      </c>
      <c r="AU214" s="232" t="s">
        <v>84</v>
      </c>
      <c r="AV214" s="14" t="s">
        <v>84</v>
      </c>
      <c r="AW214" s="14" t="s">
        <v>37</v>
      </c>
      <c r="AX214" s="14" t="s">
        <v>75</v>
      </c>
      <c r="AY214" s="232" t="s">
        <v>127</v>
      </c>
    </row>
    <row r="215" spans="1:65" s="15" customFormat="1" ht="11.25" x14ac:dyDescent="0.2">
      <c r="B215" s="245"/>
      <c r="C215" s="246"/>
      <c r="D215" s="208" t="s">
        <v>136</v>
      </c>
      <c r="E215" s="247" t="s">
        <v>19</v>
      </c>
      <c r="F215" s="248" t="s">
        <v>243</v>
      </c>
      <c r="G215" s="246"/>
      <c r="H215" s="249">
        <v>210.4</v>
      </c>
      <c r="I215" s="250"/>
      <c r="J215" s="246"/>
      <c r="K215" s="246"/>
      <c r="L215" s="251"/>
      <c r="M215" s="252"/>
      <c r="N215" s="253"/>
      <c r="O215" s="253"/>
      <c r="P215" s="253"/>
      <c r="Q215" s="253"/>
      <c r="R215" s="253"/>
      <c r="S215" s="253"/>
      <c r="T215" s="254"/>
      <c r="AT215" s="255" t="s">
        <v>136</v>
      </c>
      <c r="AU215" s="255" t="s">
        <v>84</v>
      </c>
      <c r="AV215" s="15" t="s">
        <v>133</v>
      </c>
      <c r="AW215" s="15" t="s">
        <v>37</v>
      </c>
      <c r="AX215" s="15" t="s">
        <v>82</v>
      </c>
      <c r="AY215" s="255" t="s">
        <v>127</v>
      </c>
    </row>
    <row r="216" spans="1:65" s="2" customFormat="1" ht="14.45" customHeight="1" x14ac:dyDescent="0.2">
      <c r="A216" s="35"/>
      <c r="B216" s="36"/>
      <c r="C216" s="194" t="s">
        <v>7</v>
      </c>
      <c r="D216" s="194" t="s">
        <v>129</v>
      </c>
      <c r="E216" s="195" t="s">
        <v>546</v>
      </c>
      <c r="F216" s="196" t="s">
        <v>547</v>
      </c>
      <c r="G216" s="197" t="s">
        <v>183</v>
      </c>
      <c r="H216" s="198">
        <v>2.52</v>
      </c>
      <c r="I216" s="199"/>
      <c r="J216" s="200">
        <f>ROUND(I216*H216,2)</f>
        <v>0</v>
      </c>
      <c r="K216" s="201"/>
      <c r="L216" s="40"/>
      <c r="M216" s="202" t="s">
        <v>19</v>
      </c>
      <c r="N216" s="203" t="s">
        <v>46</v>
      </c>
      <c r="O216" s="65"/>
      <c r="P216" s="204">
        <f>O216*H216</f>
        <v>0</v>
      </c>
      <c r="Q216" s="204">
        <v>2.16</v>
      </c>
      <c r="R216" s="204">
        <f>Q216*H216</f>
        <v>5.4432</v>
      </c>
      <c r="S216" s="204">
        <v>0</v>
      </c>
      <c r="T216" s="205">
        <f>S216*H216</f>
        <v>0</v>
      </c>
      <c r="U216" s="35"/>
      <c r="V216" s="35"/>
      <c r="W216" s="35"/>
      <c r="X216" s="35"/>
      <c r="Y216" s="35"/>
      <c r="Z216" s="35"/>
      <c r="AA216" s="35"/>
      <c r="AB216" s="35"/>
      <c r="AC216" s="35"/>
      <c r="AD216" s="35"/>
      <c r="AE216" s="35"/>
      <c r="AR216" s="206" t="s">
        <v>133</v>
      </c>
      <c r="AT216" s="206" t="s">
        <v>129</v>
      </c>
      <c r="AU216" s="206" t="s">
        <v>84</v>
      </c>
      <c r="AY216" s="18" t="s">
        <v>127</v>
      </c>
      <c r="BE216" s="207">
        <f>IF(N216="základní",J216,0)</f>
        <v>0</v>
      </c>
      <c r="BF216" s="207">
        <f>IF(N216="snížená",J216,0)</f>
        <v>0</v>
      </c>
      <c r="BG216" s="207">
        <f>IF(N216="zákl. přenesená",J216,0)</f>
        <v>0</v>
      </c>
      <c r="BH216" s="207">
        <f>IF(N216="sníž. přenesená",J216,0)</f>
        <v>0</v>
      </c>
      <c r="BI216" s="207">
        <f>IF(N216="nulová",J216,0)</f>
        <v>0</v>
      </c>
      <c r="BJ216" s="18" t="s">
        <v>82</v>
      </c>
      <c r="BK216" s="207">
        <f>ROUND(I216*H216,2)</f>
        <v>0</v>
      </c>
      <c r="BL216" s="18" t="s">
        <v>133</v>
      </c>
      <c r="BM216" s="206" t="s">
        <v>548</v>
      </c>
    </row>
    <row r="217" spans="1:65" s="2" customFormat="1" ht="11.25" x14ac:dyDescent="0.2">
      <c r="A217" s="35"/>
      <c r="B217" s="36"/>
      <c r="C217" s="37"/>
      <c r="D217" s="208" t="s">
        <v>135</v>
      </c>
      <c r="E217" s="37"/>
      <c r="F217" s="209" t="s">
        <v>549</v>
      </c>
      <c r="G217" s="37"/>
      <c r="H217" s="37"/>
      <c r="I217" s="116"/>
      <c r="J217" s="37"/>
      <c r="K217" s="37"/>
      <c r="L217" s="40"/>
      <c r="M217" s="210"/>
      <c r="N217" s="211"/>
      <c r="O217" s="65"/>
      <c r="P217" s="65"/>
      <c r="Q217" s="65"/>
      <c r="R217" s="65"/>
      <c r="S217" s="65"/>
      <c r="T217" s="66"/>
      <c r="U217" s="35"/>
      <c r="V217" s="35"/>
      <c r="W217" s="35"/>
      <c r="X217" s="35"/>
      <c r="Y217" s="35"/>
      <c r="Z217" s="35"/>
      <c r="AA217" s="35"/>
      <c r="AB217" s="35"/>
      <c r="AC217" s="35"/>
      <c r="AD217" s="35"/>
      <c r="AE217" s="35"/>
      <c r="AT217" s="18" t="s">
        <v>135</v>
      </c>
      <c r="AU217" s="18" t="s">
        <v>84</v>
      </c>
    </row>
    <row r="218" spans="1:65" s="2" customFormat="1" ht="68.25" x14ac:dyDescent="0.2">
      <c r="A218" s="35"/>
      <c r="B218" s="36"/>
      <c r="C218" s="37"/>
      <c r="D218" s="208" t="s">
        <v>160</v>
      </c>
      <c r="E218" s="37"/>
      <c r="F218" s="233" t="s">
        <v>550</v>
      </c>
      <c r="G218" s="37"/>
      <c r="H218" s="37"/>
      <c r="I218" s="116"/>
      <c r="J218" s="37"/>
      <c r="K218" s="37"/>
      <c r="L218" s="40"/>
      <c r="M218" s="210"/>
      <c r="N218" s="211"/>
      <c r="O218" s="65"/>
      <c r="P218" s="65"/>
      <c r="Q218" s="65"/>
      <c r="R218" s="65"/>
      <c r="S218" s="65"/>
      <c r="T218" s="66"/>
      <c r="U218" s="35"/>
      <c r="V218" s="35"/>
      <c r="W218" s="35"/>
      <c r="X218" s="35"/>
      <c r="Y218" s="35"/>
      <c r="Z218" s="35"/>
      <c r="AA218" s="35"/>
      <c r="AB218" s="35"/>
      <c r="AC218" s="35"/>
      <c r="AD218" s="35"/>
      <c r="AE218" s="35"/>
      <c r="AT218" s="18" t="s">
        <v>160</v>
      </c>
      <c r="AU218" s="18" t="s">
        <v>84</v>
      </c>
    </row>
    <row r="219" spans="1:65" s="13" customFormat="1" ht="11.25" x14ac:dyDescent="0.2">
      <c r="B219" s="212"/>
      <c r="C219" s="213"/>
      <c r="D219" s="208" t="s">
        <v>136</v>
      </c>
      <c r="E219" s="214" t="s">
        <v>19</v>
      </c>
      <c r="F219" s="215" t="s">
        <v>551</v>
      </c>
      <c r="G219" s="213"/>
      <c r="H219" s="214" t="s">
        <v>19</v>
      </c>
      <c r="I219" s="216"/>
      <c r="J219" s="213"/>
      <c r="K219" s="213"/>
      <c r="L219" s="217"/>
      <c r="M219" s="218"/>
      <c r="N219" s="219"/>
      <c r="O219" s="219"/>
      <c r="P219" s="219"/>
      <c r="Q219" s="219"/>
      <c r="R219" s="219"/>
      <c r="S219" s="219"/>
      <c r="T219" s="220"/>
      <c r="AT219" s="221" t="s">
        <v>136</v>
      </c>
      <c r="AU219" s="221" t="s">
        <v>84</v>
      </c>
      <c r="AV219" s="13" t="s">
        <v>82</v>
      </c>
      <c r="AW219" s="13" t="s">
        <v>37</v>
      </c>
      <c r="AX219" s="13" t="s">
        <v>75</v>
      </c>
      <c r="AY219" s="221" t="s">
        <v>127</v>
      </c>
    </row>
    <row r="220" spans="1:65" s="14" customFormat="1" ht="11.25" x14ac:dyDescent="0.2">
      <c r="B220" s="222"/>
      <c r="C220" s="223"/>
      <c r="D220" s="208" t="s">
        <v>136</v>
      </c>
      <c r="E220" s="224" t="s">
        <v>19</v>
      </c>
      <c r="F220" s="225" t="s">
        <v>552</v>
      </c>
      <c r="G220" s="223"/>
      <c r="H220" s="226">
        <v>2.52</v>
      </c>
      <c r="I220" s="227"/>
      <c r="J220" s="223"/>
      <c r="K220" s="223"/>
      <c r="L220" s="228"/>
      <c r="M220" s="229"/>
      <c r="N220" s="230"/>
      <c r="O220" s="230"/>
      <c r="P220" s="230"/>
      <c r="Q220" s="230"/>
      <c r="R220" s="230"/>
      <c r="S220" s="230"/>
      <c r="T220" s="231"/>
      <c r="AT220" s="232" t="s">
        <v>136</v>
      </c>
      <c r="AU220" s="232" t="s">
        <v>84</v>
      </c>
      <c r="AV220" s="14" t="s">
        <v>84</v>
      </c>
      <c r="AW220" s="14" t="s">
        <v>37</v>
      </c>
      <c r="AX220" s="14" t="s">
        <v>82</v>
      </c>
      <c r="AY220" s="232" t="s">
        <v>127</v>
      </c>
    </row>
    <row r="221" spans="1:65" s="2" customFormat="1" ht="14.45" customHeight="1" x14ac:dyDescent="0.2">
      <c r="A221" s="35"/>
      <c r="B221" s="36"/>
      <c r="C221" s="234" t="s">
        <v>271</v>
      </c>
      <c r="D221" s="234" t="s">
        <v>175</v>
      </c>
      <c r="E221" s="235" t="s">
        <v>553</v>
      </c>
      <c r="F221" s="236" t="s">
        <v>554</v>
      </c>
      <c r="G221" s="237" t="s">
        <v>178</v>
      </c>
      <c r="H221" s="238">
        <v>4.032</v>
      </c>
      <c r="I221" s="239"/>
      <c r="J221" s="240">
        <f>ROUND(I221*H221,2)</f>
        <v>0</v>
      </c>
      <c r="K221" s="241"/>
      <c r="L221" s="242"/>
      <c r="M221" s="243" t="s">
        <v>19</v>
      </c>
      <c r="N221" s="244" t="s">
        <v>46</v>
      </c>
      <c r="O221" s="65"/>
      <c r="P221" s="204">
        <f>O221*H221</f>
        <v>0</v>
      </c>
      <c r="Q221" s="204">
        <v>1</v>
      </c>
      <c r="R221" s="204">
        <f>Q221*H221</f>
        <v>4.032</v>
      </c>
      <c r="S221" s="204">
        <v>0</v>
      </c>
      <c r="T221" s="205">
        <f>S221*H221</f>
        <v>0</v>
      </c>
      <c r="U221" s="35"/>
      <c r="V221" s="35"/>
      <c r="W221" s="35"/>
      <c r="X221" s="35"/>
      <c r="Y221" s="35"/>
      <c r="Z221" s="35"/>
      <c r="AA221" s="35"/>
      <c r="AB221" s="35"/>
      <c r="AC221" s="35"/>
      <c r="AD221" s="35"/>
      <c r="AE221" s="35"/>
      <c r="AR221" s="206" t="s">
        <v>174</v>
      </c>
      <c r="AT221" s="206" t="s">
        <v>175</v>
      </c>
      <c r="AU221" s="206" t="s">
        <v>84</v>
      </c>
      <c r="AY221" s="18" t="s">
        <v>127</v>
      </c>
      <c r="BE221" s="207">
        <f>IF(N221="základní",J221,0)</f>
        <v>0</v>
      </c>
      <c r="BF221" s="207">
        <f>IF(N221="snížená",J221,0)</f>
        <v>0</v>
      </c>
      <c r="BG221" s="207">
        <f>IF(N221="zákl. přenesená",J221,0)</f>
        <v>0</v>
      </c>
      <c r="BH221" s="207">
        <f>IF(N221="sníž. přenesená",J221,0)</f>
        <v>0</v>
      </c>
      <c r="BI221" s="207">
        <f>IF(N221="nulová",J221,0)</f>
        <v>0</v>
      </c>
      <c r="BJ221" s="18" t="s">
        <v>82</v>
      </c>
      <c r="BK221" s="207">
        <f>ROUND(I221*H221,2)</f>
        <v>0</v>
      </c>
      <c r="BL221" s="18" t="s">
        <v>133</v>
      </c>
      <c r="BM221" s="206" t="s">
        <v>555</v>
      </c>
    </row>
    <row r="222" spans="1:65" s="2" customFormat="1" ht="11.25" x14ac:dyDescent="0.2">
      <c r="A222" s="35"/>
      <c r="B222" s="36"/>
      <c r="C222" s="37"/>
      <c r="D222" s="208" t="s">
        <v>135</v>
      </c>
      <c r="E222" s="37"/>
      <c r="F222" s="209" t="s">
        <v>554</v>
      </c>
      <c r="G222" s="37"/>
      <c r="H222" s="37"/>
      <c r="I222" s="116"/>
      <c r="J222" s="37"/>
      <c r="K222" s="37"/>
      <c r="L222" s="40"/>
      <c r="M222" s="210"/>
      <c r="N222" s="211"/>
      <c r="O222" s="65"/>
      <c r="P222" s="65"/>
      <c r="Q222" s="65"/>
      <c r="R222" s="65"/>
      <c r="S222" s="65"/>
      <c r="T222" s="66"/>
      <c r="U222" s="35"/>
      <c r="V222" s="35"/>
      <c r="W222" s="35"/>
      <c r="X222" s="35"/>
      <c r="Y222" s="35"/>
      <c r="Z222" s="35"/>
      <c r="AA222" s="35"/>
      <c r="AB222" s="35"/>
      <c r="AC222" s="35"/>
      <c r="AD222" s="35"/>
      <c r="AE222" s="35"/>
      <c r="AT222" s="18" t="s">
        <v>135</v>
      </c>
      <c r="AU222" s="18" t="s">
        <v>84</v>
      </c>
    </row>
    <row r="223" spans="1:65" s="14" customFormat="1" ht="11.25" x14ac:dyDescent="0.2">
      <c r="B223" s="222"/>
      <c r="C223" s="223"/>
      <c r="D223" s="208" t="s">
        <v>136</v>
      </c>
      <c r="E223" s="223"/>
      <c r="F223" s="225" t="s">
        <v>556</v>
      </c>
      <c r="G223" s="223"/>
      <c r="H223" s="226">
        <v>4.032</v>
      </c>
      <c r="I223" s="227"/>
      <c r="J223" s="223"/>
      <c r="K223" s="223"/>
      <c r="L223" s="228"/>
      <c r="M223" s="229"/>
      <c r="N223" s="230"/>
      <c r="O223" s="230"/>
      <c r="P223" s="230"/>
      <c r="Q223" s="230"/>
      <c r="R223" s="230"/>
      <c r="S223" s="230"/>
      <c r="T223" s="231"/>
      <c r="AT223" s="232" t="s">
        <v>136</v>
      </c>
      <c r="AU223" s="232" t="s">
        <v>84</v>
      </c>
      <c r="AV223" s="14" t="s">
        <v>84</v>
      </c>
      <c r="AW223" s="14" t="s">
        <v>4</v>
      </c>
      <c r="AX223" s="14" t="s">
        <v>82</v>
      </c>
      <c r="AY223" s="232" t="s">
        <v>127</v>
      </c>
    </row>
    <row r="224" spans="1:65" s="12" customFormat="1" ht="22.9" customHeight="1" x14ac:dyDescent="0.2">
      <c r="B224" s="178"/>
      <c r="C224" s="179"/>
      <c r="D224" s="180" t="s">
        <v>74</v>
      </c>
      <c r="E224" s="192" t="s">
        <v>84</v>
      </c>
      <c r="F224" s="192" t="s">
        <v>557</v>
      </c>
      <c r="G224" s="179"/>
      <c r="H224" s="179"/>
      <c r="I224" s="182"/>
      <c r="J224" s="193">
        <f>BK224</f>
        <v>0</v>
      </c>
      <c r="K224" s="179"/>
      <c r="L224" s="184"/>
      <c r="M224" s="185"/>
      <c r="N224" s="186"/>
      <c r="O224" s="186"/>
      <c r="P224" s="187">
        <f>SUM(P225:P278)</f>
        <v>0</v>
      </c>
      <c r="Q224" s="186"/>
      <c r="R224" s="187">
        <f>SUM(R225:R278)</f>
        <v>107.55590718000002</v>
      </c>
      <c r="S224" s="186"/>
      <c r="T224" s="188">
        <f>SUM(T225:T278)</f>
        <v>3.3980000000000001</v>
      </c>
      <c r="AR224" s="189" t="s">
        <v>82</v>
      </c>
      <c r="AT224" s="190" t="s">
        <v>74</v>
      </c>
      <c r="AU224" s="190" t="s">
        <v>82</v>
      </c>
      <c r="AY224" s="189" t="s">
        <v>127</v>
      </c>
      <c r="BK224" s="191">
        <f>SUM(BK225:BK278)</f>
        <v>0</v>
      </c>
    </row>
    <row r="225" spans="1:65" s="2" customFormat="1" ht="14.45" customHeight="1" x14ac:dyDescent="0.2">
      <c r="A225" s="35"/>
      <c r="B225" s="36"/>
      <c r="C225" s="194" t="s">
        <v>277</v>
      </c>
      <c r="D225" s="194" t="s">
        <v>129</v>
      </c>
      <c r="E225" s="195" t="s">
        <v>558</v>
      </c>
      <c r="F225" s="196" t="s">
        <v>559</v>
      </c>
      <c r="G225" s="197" t="s">
        <v>132</v>
      </c>
      <c r="H225" s="198">
        <v>92</v>
      </c>
      <c r="I225" s="199"/>
      <c r="J225" s="200">
        <f>ROUND(I225*H225,2)</f>
        <v>0</v>
      </c>
      <c r="K225" s="201"/>
      <c r="L225" s="40"/>
      <c r="M225" s="202" t="s">
        <v>19</v>
      </c>
      <c r="N225" s="203" t="s">
        <v>46</v>
      </c>
      <c r="O225" s="65"/>
      <c r="P225" s="204">
        <f>O225*H225</f>
        <v>0</v>
      </c>
      <c r="Q225" s="204">
        <v>1.2999999999999999E-4</v>
      </c>
      <c r="R225" s="204">
        <f>Q225*H225</f>
        <v>1.1959999999999998E-2</v>
      </c>
      <c r="S225" s="204">
        <v>0</v>
      </c>
      <c r="T225" s="205">
        <f>S225*H225</f>
        <v>0</v>
      </c>
      <c r="U225" s="35"/>
      <c r="V225" s="35"/>
      <c r="W225" s="35"/>
      <c r="X225" s="35"/>
      <c r="Y225" s="35"/>
      <c r="Z225" s="35"/>
      <c r="AA225" s="35"/>
      <c r="AB225" s="35"/>
      <c r="AC225" s="35"/>
      <c r="AD225" s="35"/>
      <c r="AE225" s="35"/>
      <c r="AR225" s="206" t="s">
        <v>133</v>
      </c>
      <c r="AT225" s="206" t="s">
        <v>129</v>
      </c>
      <c r="AU225" s="206" t="s">
        <v>84</v>
      </c>
      <c r="AY225" s="18" t="s">
        <v>127</v>
      </c>
      <c r="BE225" s="207">
        <f>IF(N225="základní",J225,0)</f>
        <v>0</v>
      </c>
      <c r="BF225" s="207">
        <f>IF(N225="snížená",J225,0)</f>
        <v>0</v>
      </c>
      <c r="BG225" s="207">
        <f>IF(N225="zákl. přenesená",J225,0)</f>
        <v>0</v>
      </c>
      <c r="BH225" s="207">
        <f>IF(N225="sníž. přenesená",J225,0)</f>
        <v>0</v>
      </c>
      <c r="BI225" s="207">
        <f>IF(N225="nulová",J225,0)</f>
        <v>0</v>
      </c>
      <c r="BJ225" s="18" t="s">
        <v>82</v>
      </c>
      <c r="BK225" s="207">
        <f>ROUND(I225*H225,2)</f>
        <v>0</v>
      </c>
      <c r="BL225" s="18" t="s">
        <v>133</v>
      </c>
      <c r="BM225" s="206" t="s">
        <v>560</v>
      </c>
    </row>
    <row r="226" spans="1:65" s="2" customFormat="1" ht="19.5" x14ac:dyDescent="0.2">
      <c r="A226" s="35"/>
      <c r="B226" s="36"/>
      <c r="C226" s="37"/>
      <c r="D226" s="208" t="s">
        <v>135</v>
      </c>
      <c r="E226" s="37"/>
      <c r="F226" s="209" t="s">
        <v>561</v>
      </c>
      <c r="G226" s="37"/>
      <c r="H226" s="37"/>
      <c r="I226" s="116"/>
      <c r="J226" s="37"/>
      <c r="K226" s="37"/>
      <c r="L226" s="40"/>
      <c r="M226" s="210"/>
      <c r="N226" s="211"/>
      <c r="O226" s="65"/>
      <c r="P226" s="65"/>
      <c r="Q226" s="65"/>
      <c r="R226" s="65"/>
      <c r="S226" s="65"/>
      <c r="T226" s="66"/>
      <c r="U226" s="35"/>
      <c r="V226" s="35"/>
      <c r="W226" s="35"/>
      <c r="X226" s="35"/>
      <c r="Y226" s="35"/>
      <c r="Z226" s="35"/>
      <c r="AA226" s="35"/>
      <c r="AB226" s="35"/>
      <c r="AC226" s="35"/>
      <c r="AD226" s="35"/>
      <c r="AE226" s="35"/>
      <c r="AT226" s="18" t="s">
        <v>135</v>
      </c>
      <c r="AU226" s="18" t="s">
        <v>84</v>
      </c>
    </row>
    <row r="227" spans="1:65" s="13" customFormat="1" ht="11.25" x14ac:dyDescent="0.2">
      <c r="B227" s="212"/>
      <c r="C227" s="213"/>
      <c r="D227" s="208" t="s">
        <v>136</v>
      </c>
      <c r="E227" s="214" t="s">
        <v>19</v>
      </c>
      <c r="F227" s="215" t="s">
        <v>562</v>
      </c>
      <c r="G227" s="213"/>
      <c r="H227" s="214" t="s">
        <v>19</v>
      </c>
      <c r="I227" s="216"/>
      <c r="J227" s="213"/>
      <c r="K227" s="213"/>
      <c r="L227" s="217"/>
      <c r="M227" s="218"/>
      <c r="N227" s="219"/>
      <c r="O227" s="219"/>
      <c r="P227" s="219"/>
      <c r="Q227" s="219"/>
      <c r="R227" s="219"/>
      <c r="S227" s="219"/>
      <c r="T227" s="220"/>
      <c r="AT227" s="221" t="s">
        <v>136</v>
      </c>
      <c r="AU227" s="221" t="s">
        <v>84</v>
      </c>
      <c r="AV227" s="13" t="s">
        <v>82</v>
      </c>
      <c r="AW227" s="13" t="s">
        <v>37</v>
      </c>
      <c r="AX227" s="13" t="s">
        <v>75</v>
      </c>
      <c r="AY227" s="221" t="s">
        <v>127</v>
      </c>
    </row>
    <row r="228" spans="1:65" s="14" customFormat="1" ht="11.25" x14ac:dyDescent="0.2">
      <c r="B228" s="222"/>
      <c r="C228" s="223"/>
      <c r="D228" s="208" t="s">
        <v>136</v>
      </c>
      <c r="E228" s="224" t="s">
        <v>19</v>
      </c>
      <c r="F228" s="225" t="s">
        <v>563</v>
      </c>
      <c r="G228" s="223"/>
      <c r="H228" s="226">
        <v>92</v>
      </c>
      <c r="I228" s="227"/>
      <c r="J228" s="223"/>
      <c r="K228" s="223"/>
      <c r="L228" s="228"/>
      <c r="M228" s="229"/>
      <c r="N228" s="230"/>
      <c r="O228" s="230"/>
      <c r="P228" s="230"/>
      <c r="Q228" s="230"/>
      <c r="R228" s="230"/>
      <c r="S228" s="230"/>
      <c r="T228" s="231"/>
      <c r="AT228" s="232" t="s">
        <v>136</v>
      </c>
      <c r="AU228" s="232" t="s">
        <v>84</v>
      </c>
      <c r="AV228" s="14" t="s">
        <v>84</v>
      </c>
      <c r="AW228" s="14" t="s">
        <v>37</v>
      </c>
      <c r="AX228" s="14" t="s">
        <v>82</v>
      </c>
      <c r="AY228" s="232" t="s">
        <v>127</v>
      </c>
    </row>
    <row r="229" spans="1:65" s="2" customFormat="1" ht="14.45" customHeight="1" x14ac:dyDescent="0.2">
      <c r="A229" s="35"/>
      <c r="B229" s="36"/>
      <c r="C229" s="194" t="s">
        <v>284</v>
      </c>
      <c r="D229" s="194" t="s">
        <v>129</v>
      </c>
      <c r="E229" s="195" t="s">
        <v>564</v>
      </c>
      <c r="F229" s="196" t="s">
        <v>565</v>
      </c>
      <c r="G229" s="197" t="s">
        <v>132</v>
      </c>
      <c r="H229" s="198">
        <v>92</v>
      </c>
      <c r="I229" s="199"/>
      <c r="J229" s="200">
        <f>ROUND(I229*H229,2)</f>
        <v>0</v>
      </c>
      <c r="K229" s="201"/>
      <c r="L229" s="40"/>
      <c r="M229" s="202" t="s">
        <v>19</v>
      </c>
      <c r="N229" s="203" t="s">
        <v>46</v>
      </c>
      <c r="O229" s="65"/>
      <c r="P229" s="204">
        <f>O229*H229</f>
        <v>0</v>
      </c>
      <c r="Q229" s="204">
        <v>0</v>
      </c>
      <c r="R229" s="204">
        <f>Q229*H229</f>
        <v>0</v>
      </c>
      <c r="S229" s="204">
        <v>0</v>
      </c>
      <c r="T229" s="205">
        <f>S229*H229</f>
        <v>0</v>
      </c>
      <c r="U229" s="35"/>
      <c r="V229" s="35"/>
      <c r="W229" s="35"/>
      <c r="X229" s="35"/>
      <c r="Y229" s="35"/>
      <c r="Z229" s="35"/>
      <c r="AA229" s="35"/>
      <c r="AB229" s="35"/>
      <c r="AC229" s="35"/>
      <c r="AD229" s="35"/>
      <c r="AE229" s="35"/>
      <c r="AR229" s="206" t="s">
        <v>133</v>
      </c>
      <c r="AT229" s="206" t="s">
        <v>129</v>
      </c>
      <c r="AU229" s="206" t="s">
        <v>84</v>
      </c>
      <c r="AY229" s="18" t="s">
        <v>127</v>
      </c>
      <c r="BE229" s="207">
        <f>IF(N229="základní",J229,0)</f>
        <v>0</v>
      </c>
      <c r="BF229" s="207">
        <f>IF(N229="snížená",J229,0)</f>
        <v>0</v>
      </c>
      <c r="BG229" s="207">
        <f>IF(N229="zákl. přenesená",J229,0)</f>
        <v>0</v>
      </c>
      <c r="BH229" s="207">
        <f>IF(N229="sníž. přenesená",J229,0)</f>
        <v>0</v>
      </c>
      <c r="BI229" s="207">
        <f>IF(N229="nulová",J229,0)</f>
        <v>0</v>
      </c>
      <c r="BJ229" s="18" t="s">
        <v>82</v>
      </c>
      <c r="BK229" s="207">
        <f>ROUND(I229*H229,2)</f>
        <v>0</v>
      </c>
      <c r="BL229" s="18" t="s">
        <v>133</v>
      </c>
      <c r="BM229" s="206" t="s">
        <v>566</v>
      </c>
    </row>
    <row r="230" spans="1:65" s="2" customFormat="1" ht="19.5" x14ac:dyDescent="0.2">
      <c r="A230" s="35"/>
      <c r="B230" s="36"/>
      <c r="C230" s="37"/>
      <c r="D230" s="208" t="s">
        <v>135</v>
      </c>
      <c r="E230" s="37"/>
      <c r="F230" s="209" t="s">
        <v>567</v>
      </c>
      <c r="G230" s="37"/>
      <c r="H230" s="37"/>
      <c r="I230" s="116"/>
      <c r="J230" s="37"/>
      <c r="K230" s="37"/>
      <c r="L230" s="40"/>
      <c r="M230" s="210"/>
      <c r="N230" s="211"/>
      <c r="O230" s="65"/>
      <c r="P230" s="65"/>
      <c r="Q230" s="65"/>
      <c r="R230" s="65"/>
      <c r="S230" s="65"/>
      <c r="T230" s="66"/>
      <c r="U230" s="35"/>
      <c r="V230" s="35"/>
      <c r="W230" s="35"/>
      <c r="X230" s="35"/>
      <c r="Y230" s="35"/>
      <c r="Z230" s="35"/>
      <c r="AA230" s="35"/>
      <c r="AB230" s="35"/>
      <c r="AC230" s="35"/>
      <c r="AD230" s="35"/>
      <c r="AE230" s="35"/>
      <c r="AT230" s="18" t="s">
        <v>135</v>
      </c>
      <c r="AU230" s="18" t="s">
        <v>84</v>
      </c>
    </row>
    <row r="231" spans="1:65" s="2" customFormat="1" ht="78" x14ac:dyDescent="0.2">
      <c r="A231" s="35"/>
      <c r="B231" s="36"/>
      <c r="C231" s="37"/>
      <c r="D231" s="208" t="s">
        <v>160</v>
      </c>
      <c r="E231" s="37"/>
      <c r="F231" s="233" t="s">
        <v>568</v>
      </c>
      <c r="G231" s="37"/>
      <c r="H231" s="37"/>
      <c r="I231" s="116"/>
      <c r="J231" s="37"/>
      <c r="K231" s="37"/>
      <c r="L231" s="40"/>
      <c r="M231" s="210"/>
      <c r="N231" s="211"/>
      <c r="O231" s="65"/>
      <c r="P231" s="65"/>
      <c r="Q231" s="65"/>
      <c r="R231" s="65"/>
      <c r="S231" s="65"/>
      <c r="T231" s="66"/>
      <c r="U231" s="35"/>
      <c r="V231" s="35"/>
      <c r="W231" s="35"/>
      <c r="X231" s="35"/>
      <c r="Y231" s="35"/>
      <c r="Z231" s="35"/>
      <c r="AA231" s="35"/>
      <c r="AB231" s="35"/>
      <c r="AC231" s="35"/>
      <c r="AD231" s="35"/>
      <c r="AE231" s="35"/>
      <c r="AT231" s="18" t="s">
        <v>160</v>
      </c>
      <c r="AU231" s="18" t="s">
        <v>84</v>
      </c>
    </row>
    <row r="232" spans="1:65" s="2" customFormat="1" ht="14.45" customHeight="1" x14ac:dyDescent="0.2">
      <c r="A232" s="35"/>
      <c r="B232" s="36"/>
      <c r="C232" s="234" t="s">
        <v>292</v>
      </c>
      <c r="D232" s="234" t="s">
        <v>175</v>
      </c>
      <c r="E232" s="235" t="s">
        <v>569</v>
      </c>
      <c r="F232" s="236" t="s">
        <v>570</v>
      </c>
      <c r="G232" s="237" t="s">
        <v>183</v>
      </c>
      <c r="H232" s="238">
        <v>40.645000000000003</v>
      </c>
      <c r="I232" s="239"/>
      <c r="J232" s="240">
        <f>ROUND(I232*H232,2)</f>
        <v>0</v>
      </c>
      <c r="K232" s="241"/>
      <c r="L232" s="242"/>
      <c r="M232" s="243" t="s">
        <v>19</v>
      </c>
      <c r="N232" s="244" t="s">
        <v>46</v>
      </c>
      <c r="O232" s="65"/>
      <c r="P232" s="204">
        <f>O232*H232</f>
        <v>0</v>
      </c>
      <c r="Q232" s="204">
        <v>2.4289999999999998</v>
      </c>
      <c r="R232" s="204">
        <f>Q232*H232</f>
        <v>98.726704999999995</v>
      </c>
      <c r="S232" s="204">
        <v>0</v>
      </c>
      <c r="T232" s="205">
        <f>S232*H232</f>
        <v>0</v>
      </c>
      <c r="U232" s="35"/>
      <c r="V232" s="35"/>
      <c r="W232" s="35"/>
      <c r="X232" s="35"/>
      <c r="Y232" s="35"/>
      <c r="Z232" s="35"/>
      <c r="AA232" s="35"/>
      <c r="AB232" s="35"/>
      <c r="AC232" s="35"/>
      <c r="AD232" s="35"/>
      <c r="AE232" s="35"/>
      <c r="AR232" s="206" t="s">
        <v>174</v>
      </c>
      <c r="AT232" s="206" t="s">
        <v>175</v>
      </c>
      <c r="AU232" s="206" t="s">
        <v>84</v>
      </c>
      <c r="AY232" s="18" t="s">
        <v>127</v>
      </c>
      <c r="BE232" s="207">
        <f>IF(N232="základní",J232,0)</f>
        <v>0</v>
      </c>
      <c r="BF232" s="207">
        <f>IF(N232="snížená",J232,0)</f>
        <v>0</v>
      </c>
      <c r="BG232" s="207">
        <f>IF(N232="zákl. přenesená",J232,0)</f>
        <v>0</v>
      </c>
      <c r="BH232" s="207">
        <f>IF(N232="sníž. přenesená",J232,0)</f>
        <v>0</v>
      </c>
      <c r="BI232" s="207">
        <f>IF(N232="nulová",J232,0)</f>
        <v>0</v>
      </c>
      <c r="BJ232" s="18" t="s">
        <v>82</v>
      </c>
      <c r="BK232" s="207">
        <f>ROUND(I232*H232,2)</f>
        <v>0</v>
      </c>
      <c r="BL232" s="18" t="s">
        <v>133</v>
      </c>
      <c r="BM232" s="206" t="s">
        <v>571</v>
      </c>
    </row>
    <row r="233" spans="1:65" s="2" customFormat="1" ht="11.25" x14ac:dyDescent="0.2">
      <c r="A233" s="35"/>
      <c r="B233" s="36"/>
      <c r="C233" s="37"/>
      <c r="D233" s="208" t="s">
        <v>135</v>
      </c>
      <c r="E233" s="37"/>
      <c r="F233" s="209" t="s">
        <v>570</v>
      </c>
      <c r="G233" s="37"/>
      <c r="H233" s="37"/>
      <c r="I233" s="116"/>
      <c r="J233" s="37"/>
      <c r="K233" s="37"/>
      <c r="L233" s="40"/>
      <c r="M233" s="210"/>
      <c r="N233" s="211"/>
      <c r="O233" s="65"/>
      <c r="P233" s="65"/>
      <c r="Q233" s="65"/>
      <c r="R233" s="65"/>
      <c r="S233" s="65"/>
      <c r="T233" s="66"/>
      <c r="U233" s="35"/>
      <c r="V233" s="35"/>
      <c r="W233" s="35"/>
      <c r="X233" s="35"/>
      <c r="Y233" s="35"/>
      <c r="Z233" s="35"/>
      <c r="AA233" s="35"/>
      <c r="AB233" s="35"/>
      <c r="AC233" s="35"/>
      <c r="AD233" s="35"/>
      <c r="AE233" s="35"/>
      <c r="AT233" s="18" t="s">
        <v>135</v>
      </c>
      <c r="AU233" s="18" t="s">
        <v>84</v>
      </c>
    </row>
    <row r="234" spans="1:65" s="14" customFormat="1" ht="11.25" x14ac:dyDescent="0.2">
      <c r="B234" s="222"/>
      <c r="C234" s="223"/>
      <c r="D234" s="208" t="s">
        <v>136</v>
      </c>
      <c r="E234" s="223"/>
      <c r="F234" s="225" t="s">
        <v>572</v>
      </c>
      <c r="G234" s="223"/>
      <c r="H234" s="226">
        <v>40.645000000000003</v>
      </c>
      <c r="I234" s="227"/>
      <c r="J234" s="223"/>
      <c r="K234" s="223"/>
      <c r="L234" s="228"/>
      <c r="M234" s="229"/>
      <c r="N234" s="230"/>
      <c r="O234" s="230"/>
      <c r="P234" s="230"/>
      <c r="Q234" s="230"/>
      <c r="R234" s="230"/>
      <c r="S234" s="230"/>
      <c r="T234" s="231"/>
      <c r="AT234" s="232" t="s">
        <v>136</v>
      </c>
      <c r="AU234" s="232" t="s">
        <v>84</v>
      </c>
      <c r="AV234" s="14" t="s">
        <v>84</v>
      </c>
      <c r="AW234" s="14" t="s">
        <v>4</v>
      </c>
      <c r="AX234" s="14" t="s">
        <v>82</v>
      </c>
      <c r="AY234" s="232" t="s">
        <v>127</v>
      </c>
    </row>
    <row r="235" spans="1:65" s="2" customFormat="1" ht="14.45" customHeight="1" x14ac:dyDescent="0.2">
      <c r="A235" s="35"/>
      <c r="B235" s="36"/>
      <c r="C235" s="194" t="s">
        <v>300</v>
      </c>
      <c r="D235" s="194" t="s">
        <v>129</v>
      </c>
      <c r="E235" s="195" t="s">
        <v>573</v>
      </c>
      <c r="F235" s="196" t="s">
        <v>574</v>
      </c>
      <c r="G235" s="197" t="s">
        <v>178</v>
      </c>
      <c r="H235" s="198">
        <v>6.7119999999999997</v>
      </c>
      <c r="I235" s="199"/>
      <c r="J235" s="200">
        <f>ROUND(I235*H235,2)</f>
        <v>0</v>
      </c>
      <c r="K235" s="201"/>
      <c r="L235" s="40"/>
      <c r="M235" s="202" t="s">
        <v>19</v>
      </c>
      <c r="N235" s="203" t="s">
        <v>46</v>
      </c>
      <c r="O235" s="65"/>
      <c r="P235" s="204">
        <f>O235*H235</f>
        <v>0</v>
      </c>
      <c r="Q235" s="204">
        <v>1.1133200000000001</v>
      </c>
      <c r="R235" s="204">
        <f>Q235*H235</f>
        <v>7.4726038400000006</v>
      </c>
      <c r="S235" s="204">
        <v>0</v>
      </c>
      <c r="T235" s="205">
        <f>S235*H235</f>
        <v>0</v>
      </c>
      <c r="U235" s="35"/>
      <c r="V235" s="35"/>
      <c r="W235" s="35"/>
      <c r="X235" s="35"/>
      <c r="Y235" s="35"/>
      <c r="Z235" s="35"/>
      <c r="AA235" s="35"/>
      <c r="AB235" s="35"/>
      <c r="AC235" s="35"/>
      <c r="AD235" s="35"/>
      <c r="AE235" s="35"/>
      <c r="AR235" s="206" t="s">
        <v>133</v>
      </c>
      <c r="AT235" s="206" t="s">
        <v>129</v>
      </c>
      <c r="AU235" s="206" t="s">
        <v>84</v>
      </c>
      <c r="AY235" s="18" t="s">
        <v>127</v>
      </c>
      <c r="BE235" s="207">
        <f>IF(N235="základní",J235,0)</f>
        <v>0</v>
      </c>
      <c r="BF235" s="207">
        <f>IF(N235="snížená",J235,0)</f>
        <v>0</v>
      </c>
      <c r="BG235" s="207">
        <f>IF(N235="zákl. přenesená",J235,0)</f>
        <v>0</v>
      </c>
      <c r="BH235" s="207">
        <f>IF(N235="sníž. přenesená",J235,0)</f>
        <v>0</v>
      </c>
      <c r="BI235" s="207">
        <f>IF(N235="nulová",J235,0)</f>
        <v>0</v>
      </c>
      <c r="BJ235" s="18" t="s">
        <v>82</v>
      </c>
      <c r="BK235" s="207">
        <f>ROUND(I235*H235,2)</f>
        <v>0</v>
      </c>
      <c r="BL235" s="18" t="s">
        <v>133</v>
      </c>
      <c r="BM235" s="206" t="s">
        <v>575</v>
      </c>
    </row>
    <row r="236" spans="1:65" s="2" customFormat="1" ht="11.25" x14ac:dyDescent="0.2">
      <c r="A236" s="35"/>
      <c r="B236" s="36"/>
      <c r="C236" s="37"/>
      <c r="D236" s="208" t="s">
        <v>135</v>
      </c>
      <c r="E236" s="37"/>
      <c r="F236" s="209" t="s">
        <v>576</v>
      </c>
      <c r="G236" s="37"/>
      <c r="H236" s="37"/>
      <c r="I236" s="116"/>
      <c r="J236" s="37"/>
      <c r="K236" s="37"/>
      <c r="L236" s="40"/>
      <c r="M236" s="210"/>
      <c r="N236" s="211"/>
      <c r="O236" s="65"/>
      <c r="P236" s="65"/>
      <c r="Q236" s="65"/>
      <c r="R236" s="65"/>
      <c r="S236" s="65"/>
      <c r="T236" s="66"/>
      <c r="U236" s="35"/>
      <c r="V236" s="35"/>
      <c r="W236" s="35"/>
      <c r="X236" s="35"/>
      <c r="Y236" s="35"/>
      <c r="Z236" s="35"/>
      <c r="AA236" s="35"/>
      <c r="AB236" s="35"/>
      <c r="AC236" s="35"/>
      <c r="AD236" s="35"/>
      <c r="AE236" s="35"/>
      <c r="AT236" s="18" t="s">
        <v>135</v>
      </c>
      <c r="AU236" s="18" t="s">
        <v>84</v>
      </c>
    </row>
    <row r="237" spans="1:65" s="2" customFormat="1" ht="48.75" x14ac:dyDescent="0.2">
      <c r="A237" s="35"/>
      <c r="B237" s="36"/>
      <c r="C237" s="37"/>
      <c r="D237" s="208" t="s">
        <v>160</v>
      </c>
      <c r="E237" s="37"/>
      <c r="F237" s="233" t="s">
        <v>577</v>
      </c>
      <c r="G237" s="37"/>
      <c r="H237" s="37"/>
      <c r="I237" s="116"/>
      <c r="J237" s="37"/>
      <c r="K237" s="37"/>
      <c r="L237" s="40"/>
      <c r="M237" s="210"/>
      <c r="N237" s="211"/>
      <c r="O237" s="65"/>
      <c r="P237" s="65"/>
      <c r="Q237" s="65"/>
      <c r="R237" s="65"/>
      <c r="S237" s="65"/>
      <c r="T237" s="66"/>
      <c r="U237" s="35"/>
      <c r="V237" s="35"/>
      <c r="W237" s="35"/>
      <c r="X237" s="35"/>
      <c r="Y237" s="35"/>
      <c r="Z237" s="35"/>
      <c r="AA237" s="35"/>
      <c r="AB237" s="35"/>
      <c r="AC237" s="35"/>
      <c r="AD237" s="35"/>
      <c r="AE237" s="35"/>
      <c r="AT237" s="18" t="s">
        <v>160</v>
      </c>
      <c r="AU237" s="18" t="s">
        <v>84</v>
      </c>
    </row>
    <row r="238" spans="1:65" s="14" customFormat="1" ht="11.25" x14ac:dyDescent="0.2">
      <c r="B238" s="222"/>
      <c r="C238" s="223"/>
      <c r="D238" s="208" t="s">
        <v>136</v>
      </c>
      <c r="E238" s="224" t="s">
        <v>19</v>
      </c>
      <c r="F238" s="225" t="s">
        <v>578</v>
      </c>
      <c r="G238" s="223"/>
      <c r="H238" s="226">
        <v>6711.9</v>
      </c>
      <c r="I238" s="227"/>
      <c r="J238" s="223"/>
      <c r="K238" s="223"/>
      <c r="L238" s="228"/>
      <c r="M238" s="229"/>
      <c r="N238" s="230"/>
      <c r="O238" s="230"/>
      <c r="P238" s="230"/>
      <c r="Q238" s="230"/>
      <c r="R238" s="230"/>
      <c r="S238" s="230"/>
      <c r="T238" s="231"/>
      <c r="AT238" s="232" t="s">
        <v>136</v>
      </c>
      <c r="AU238" s="232" t="s">
        <v>84</v>
      </c>
      <c r="AV238" s="14" t="s">
        <v>84</v>
      </c>
      <c r="AW238" s="14" t="s">
        <v>37</v>
      </c>
      <c r="AX238" s="14" t="s">
        <v>82</v>
      </c>
      <c r="AY238" s="232" t="s">
        <v>127</v>
      </c>
    </row>
    <row r="239" spans="1:65" s="14" customFormat="1" ht="11.25" x14ac:dyDescent="0.2">
      <c r="B239" s="222"/>
      <c r="C239" s="223"/>
      <c r="D239" s="208" t="s">
        <v>136</v>
      </c>
      <c r="E239" s="223"/>
      <c r="F239" s="225" t="s">
        <v>579</v>
      </c>
      <c r="G239" s="223"/>
      <c r="H239" s="226">
        <v>6.7119999999999997</v>
      </c>
      <c r="I239" s="227"/>
      <c r="J239" s="223"/>
      <c r="K239" s="223"/>
      <c r="L239" s="228"/>
      <c r="M239" s="229"/>
      <c r="N239" s="230"/>
      <c r="O239" s="230"/>
      <c r="P239" s="230"/>
      <c r="Q239" s="230"/>
      <c r="R239" s="230"/>
      <c r="S239" s="230"/>
      <c r="T239" s="231"/>
      <c r="AT239" s="232" t="s">
        <v>136</v>
      </c>
      <c r="AU239" s="232" t="s">
        <v>84</v>
      </c>
      <c r="AV239" s="14" t="s">
        <v>84</v>
      </c>
      <c r="AW239" s="14" t="s">
        <v>4</v>
      </c>
      <c r="AX239" s="14" t="s">
        <v>82</v>
      </c>
      <c r="AY239" s="232" t="s">
        <v>127</v>
      </c>
    </row>
    <row r="240" spans="1:65" s="2" customFormat="1" ht="14.45" customHeight="1" x14ac:dyDescent="0.2">
      <c r="A240" s="35"/>
      <c r="B240" s="36"/>
      <c r="C240" s="194" t="s">
        <v>308</v>
      </c>
      <c r="D240" s="194" t="s">
        <v>129</v>
      </c>
      <c r="E240" s="195" t="s">
        <v>580</v>
      </c>
      <c r="F240" s="196" t="s">
        <v>581</v>
      </c>
      <c r="G240" s="197" t="s">
        <v>132</v>
      </c>
      <c r="H240" s="198">
        <v>2</v>
      </c>
      <c r="I240" s="199"/>
      <c r="J240" s="200">
        <f>ROUND(I240*H240,2)</f>
        <v>0</v>
      </c>
      <c r="K240" s="201"/>
      <c r="L240" s="40"/>
      <c r="M240" s="202" t="s">
        <v>19</v>
      </c>
      <c r="N240" s="203" t="s">
        <v>46</v>
      </c>
      <c r="O240" s="65"/>
      <c r="P240" s="204">
        <f>O240*H240</f>
        <v>0</v>
      </c>
      <c r="Q240" s="204">
        <v>0</v>
      </c>
      <c r="R240" s="204">
        <f>Q240*H240</f>
        <v>0</v>
      </c>
      <c r="S240" s="204">
        <v>1.6990000000000001</v>
      </c>
      <c r="T240" s="205">
        <f>S240*H240</f>
        <v>3.3980000000000001</v>
      </c>
      <c r="U240" s="35"/>
      <c r="V240" s="35"/>
      <c r="W240" s="35"/>
      <c r="X240" s="35"/>
      <c r="Y240" s="35"/>
      <c r="Z240" s="35"/>
      <c r="AA240" s="35"/>
      <c r="AB240" s="35"/>
      <c r="AC240" s="35"/>
      <c r="AD240" s="35"/>
      <c r="AE240" s="35"/>
      <c r="AR240" s="206" t="s">
        <v>133</v>
      </c>
      <c r="AT240" s="206" t="s">
        <v>129</v>
      </c>
      <c r="AU240" s="206" t="s">
        <v>84</v>
      </c>
      <c r="AY240" s="18" t="s">
        <v>127</v>
      </c>
      <c r="BE240" s="207">
        <f>IF(N240="základní",J240,0)</f>
        <v>0</v>
      </c>
      <c r="BF240" s="207">
        <f>IF(N240="snížená",J240,0)</f>
        <v>0</v>
      </c>
      <c r="BG240" s="207">
        <f>IF(N240="zákl. přenesená",J240,0)</f>
        <v>0</v>
      </c>
      <c r="BH240" s="207">
        <f>IF(N240="sníž. přenesená",J240,0)</f>
        <v>0</v>
      </c>
      <c r="BI240" s="207">
        <f>IF(N240="nulová",J240,0)</f>
        <v>0</v>
      </c>
      <c r="BJ240" s="18" t="s">
        <v>82</v>
      </c>
      <c r="BK240" s="207">
        <f>ROUND(I240*H240,2)</f>
        <v>0</v>
      </c>
      <c r="BL240" s="18" t="s">
        <v>133</v>
      </c>
      <c r="BM240" s="206" t="s">
        <v>582</v>
      </c>
    </row>
    <row r="241" spans="1:65" s="2" customFormat="1" ht="11.25" x14ac:dyDescent="0.2">
      <c r="A241" s="35"/>
      <c r="B241" s="36"/>
      <c r="C241" s="37"/>
      <c r="D241" s="208" t="s">
        <v>135</v>
      </c>
      <c r="E241" s="37"/>
      <c r="F241" s="209" t="s">
        <v>583</v>
      </c>
      <c r="G241" s="37"/>
      <c r="H241" s="37"/>
      <c r="I241" s="116"/>
      <c r="J241" s="37"/>
      <c r="K241" s="37"/>
      <c r="L241" s="40"/>
      <c r="M241" s="210"/>
      <c r="N241" s="211"/>
      <c r="O241" s="65"/>
      <c r="P241" s="65"/>
      <c r="Q241" s="65"/>
      <c r="R241" s="65"/>
      <c r="S241" s="65"/>
      <c r="T241" s="66"/>
      <c r="U241" s="35"/>
      <c r="V241" s="35"/>
      <c r="W241" s="35"/>
      <c r="X241" s="35"/>
      <c r="Y241" s="35"/>
      <c r="Z241" s="35"/>
      <c r="AA241" s="35"/>
      <c r="AB241" s="35"/>
      <c r="AC241" s="35"/>
      <c r="AD241" s="35"/>
      <c r="AE241" s="35"/>
      <c r="AT241" s="18" t="s">
        <v>135</v>
      </c>
      <c r="AU241" s="18" t="s">
        <v>84</v>
      </c>
    </row>
    <row r="242" spans="1:65" s="2" customFormat="1" ht="29.25" x14ac:dyDescent="0.2">
      <c r="A242" s="35"/>
      <c r="B242" s="36"/>
      <c r="C242" s="37"/>
      <c r="D242" s="208" t="s">
        <v>160</v>
      </c>
      <c r="E242" s="37"/>
      <c r="F242" s="233" t="s">
        <v>584</v>
      </c>
      <c r="G242" s="37"/>
      <c r="H242" s="37"/>
      <c r="I242" s="116"/>
      <c r="J242" s="37"/>
      <c r="K242" s="37"/>
      <c r="L242" s="40"/>
      <c r="M242" s="210"/>
      <c r="N242" s="211"/>
      <c r="O242" s="65"/>
      <c r="P242" s="65"/>
      <c r="Q242" s="65"/>
      <c r="R242" s="65"/>
      <c r="S242" s="65"/>
      <c r="T242" s="66"/>
      <c r="U242" s="35"/>
      <c r="V242" s="35"/>
      <c r="W242" s="35"/>
      <c r="X242" s="35"/>
      <c r="Y242" s="35"/>
      <c r="Z242" s="35"/>
      <c r="AA242" s="35"/>
      <c r="AB242" s="35"/>
      <c r="AC242" s="35"/>
      <c r="AD242" s="35"/>
      <c r="AE242" s="35"/>
      <c r="AT242" s="18" t="s">
        <v>160</v>
      </c>
      <c r="AU242" s="18" t="s">
        <v>84</v>
      </c>
    </row>
    <row r="243" spans="1:65" s="13" customFormat="1" ht="11.25" x14ac:dyDescent="0.2">
      <c r="B243" s="212"/>
      <c r="C243" s="213"/>
      <c r="D243" s="208" t="s">
        <v>136</v>
      </c>
      <c r="E243" s="214" t="s">
        <v>19</v>
      </c>
      <c r="F243" s="215" t="s">
        <v>585</v>
      </c>
      <c r="G243" s="213"/>
      <c r="H243" s="214" t="s">
        <v>19</v>
      </c>
      <c r="I243" s="216"/>
      <c r="J243" s="213"/>
      <c r="K243" s="213"/>
      <c r="L243" s="217"/>
      <c r="M243" s="218"/>
      <c r="N243" s="219"/>
      <c r="O243" s="219"/>
      <c r="P243" s="219"/>
      <c r="Q243" s="219"/>
      <c r="R243" s="219"/>
      <c r="S243" s="219"/>
      <c r="T243" s="220"/>
      <c r="AT243" s="221" t="s">
        <v>136</v>
      </c>
      <c r="AU243" s="221" t="s">
        <v>84</v>
      </c>
      <c r="AV243" s="13" t="s">
        <v>82</v>
      </c>
      <c r="AW243" s="13" t="s">
        <v>37</v>
      </c>
      <c r="AX243" s="13" t="s">
        <v>75</v>
      </c>
      <c r="AY243" s="221" t="s">
        <v>127</v>
      </c>
    </row>
    <row r="244" spans="1:65" s="14" customFormat="1" ht="11.25" x14ac:dyDescent="0.2">
      <c r="B244" s="222"/>
      <c r="C244" s="223"/>
      <c r="D244" s="208" t="s">
        <v>136</v>
      </c>
      <c r="E244" s="224" t="s">
        <v>19</v>
      </c>
      <c r="F244" s="225" t="s">
        <v>586</v>
      </c>
      <c r="G244" s="223"/>
      <c r="H244" s="226">
        <v>2</v>
      </c>
      <c r="I244" s="227"/>
      <c r="J244" s="223"/>
      <c r="K244" s="223"/>
      <c r="L244" s="228"/>
      <c r="M244" s="229"/>
      <c r="N244" s="230"/>
      <c r="O244" s="230"/>
      <c r="P244" s="230"/>
      <c r="Q244" s="230"/>
      <c r="R244" s="230"/>
      <c r="S244" s="230"/>
      <c r="T244" s="231"/>
      <c r="AT244" s="232" t="s">
        <v>136</v>
      </c>
      <c r="AU244" s="232" t="s">
        <v>84</v>
      </c>
      <c r="AV244" s="14" t="s">
        <v>84</v>
      </c>
      <c r="AW244" s="14" t="s">
        <v>37</v>
      </c>
      <c r="AX244" s="14" t="s">
        <v>82</v>
      </c>
      <c r="AY244" s="232" t="s">
        <v>127</v>
      </c>
    </row>
    <row r="245" spans="1:65" s="2" customFormat="1" ht="14.45" customHeight="1" x14ac:dyDescent="0.2">
      <c r="A245" s="35"/>
      <c r="B245" s="36"/>
      <c r="C245" s="194" t="s">
        <v>314</v>
      </c>
      <c r="D245" s="194" t="s">
        <v>129</v>
      </c>
      <c r="E245" s="195" t="s">
        <v>587</v>
      </c>
      <c r="F245" s="196" t="s">
        <v>588</v>
      </c>
      <c r="G245" s="197" t="s">
        <v>218</v>
      </c>
      <c r="H245" s="198">
        <v>280</v>
      </c>
      <c r="I245" s="199"/>
      <c r="J245" s="200">
        <f>ROUND(I245*H245,2)</f>
        <v>0</v>
      </c>
      <c r="K245" s="201"/>
      <c r="L245" s="40"/>
      <c r="M245" s="202" t="s">
        <v>19</v>
      </c>
      <c r="N245" s="203" t="s">
        <v>46</v>
      </c>
      <c r="O245" s="65"/>
      <c r="P245" s="204">
        <f>O245*H245</f>
        <v>0</v>
      </c>
      <c r="Q245" s="204">
        <v>1E-4</v>
      </c>
      <c r="R245" s="204">
        <f>Q245*H245</f>
        <v>2.8000000000000001E-2</v>
      </c>
      <c r="S245" s="204">
        <v>0</v>
      </c>
      <c r="T245" s="205">
        <f>S245*H245</f>
        <v>0</v>
      </c>
      <c r="U245" s="35"/>
      <c r="V245" s="35"/>
      <c r="W245" s="35"/>
      <c r="X245" s="35"/>
      <c r="Y245" s="35"/>
      <c r="Z245" s="35"/>
      <c r="AA245" s="35"/>
      <c r="AB245" s="35"/>
      <c r="AC245" s="35"/>
      <c r="AD245" s="35"/>
      <c r="AE245" s="35"/>
      <c r="AR245" s="206" t="s">
        <v>133</v>
      </c>
      <c r="AT245" s="206" t="s">
        <v>129</v>
      </c>
      <c r="AU245" s="206" t="s">
        <v>84</v>
      </c>
      <c r="AY245" s="18" t="s">
        <v>127</v>
      </c>
      <c r="BE245" s="207">
        <f>IF(N245="základní",J245,0)</f>
        <v>0</v>
      </c>
      <c r="BF245" s="207">
        <f>IF(N245="snížená",J245,0)</f>
        <v>0</v>
      </c>
      <c r="BG245" s="207">
        <f>IF(N245="zákl. přenesená",J245,0)</f>
        <v>0</v>
      </c>
      <c r="BH245" s="207">
        <f>IF(N245="sníž. přenesená",J245,0)</f>
        <v>0</v>
      </c>
      <c r="BI245" s="207">
        <f>IF(N245="nulová",J245,0)</f>
        <v>0</v>
      </c>
      <c r="BJ245" s="18" t="s">
        <v>82</v>
      </c>
      <c r="BK245" s="207">
        <f>ROUND(I245*H245,2)</f>
        <v>0</v>
      </c>
      <c r="BL245" s="18" t="s">
        <v>133</v>
      </c>
      <c r="BM245" s="206" t="s">
        <v>589</v>
      </c>
    </row>
    <row r="246" spans="1:65" s="2" customFormat="1" ht="11.25" x14ac:dyDescent="0.2">
      <c r="A246" s="35"/>
      <c r="B246" s="36"/>
      <c r="C246" s="37"/>
      <c r="D246" s="208" t="s">
        <v>135</v>
      </c>
      <c r="E246" s="37"/>
      <c r="F246" s="209" t="s">
        <v>590</v>
      </c>
      <c r="G246" s="37"/>
      <c r="H246" s="37"/>
      <c r="I246" s="116"/>
      <c r="J246" s="37"/>
      <c r="K246" s="37"/>
      <c r="L246" s="40"/>
      <c r="M246" s="210"/>
      <c r="N246" s="211"/>
      <c r="O246" s="65"/>
      <c r="P246" s="65"/>
      <c r="Q246" s="65"/>
      <c r="R246" s="65"/>
      <c r="S246" s="65"/>
      <c r="T246" s="66"/>
      <c r="U246" s="35"/>
      <c r="V246" s="35"/>
      <c r="W246" s="35"/>
      <c r="X246" s="35"/>
      <c r="Y246" s="35"/>
      <c r="Z246" s="35"/>
      <c r="AA246" s="35"/>
      <c r="AB246" s="35"/>
      <c r="AC246" s="35"/>
      <c r="AD246" s="35"/>
      <c r="AE246" s="35"/>
      <c r="AT246" s="18" t="s">
        <v>135</v>
      </c>
      <c r="AU246" s="18" t="s">
        <v>84</v>
      </c>
    </row>
    <row r="247" spans="1:65" s="2" customFormat="1" ht="107.25" x14ac:dyDescent="0.2">
      <c r="A247" s="35"/>
      <c r="B247" s="36"/>
      <c r="C247" s="37"/>
      <c r="D247" s="208" t="s">
        <v>160</v>
      </c>
      <c r="E247" s="37"/>
      <c r="F247" s="233" t="s">
        <v>591</v>
      </c>
      <c r="G247" s="37"/>
      <c r="H247" s="37"/>
      <c r="I247" s="116"/>
      <c r="J247" s="37"/>
      <c r="K247" s="37"/>
      <c r="L247" s="40"/>
      <c r="M247" s="210"/>
      <c r="N247" s="211"/>
      <c r="O247" s="65"/>
      <c r="P247" s="65"/>
      <c r="Q247" s="65"/>
      <c r="R247" s="65"/>
      <c r="S247" s="65"/>
      <c r="T247" s="66"/>
      <c r="U247" s="35"/>
      <c r="V247" s="35"/>
      <c r="W247" s="35"/>
      <c r="X247" s="35"/>
      <c r="Y247" s="35"/>
      <c r="Z247" s="35"/>
      <c r="AA247" s="35"/>
      <c r="AB247" s="35"/>
      <c r="AC247" s="35"/>
      <c r="AD247" s="35"/>
      <c r="AE247" s="35"/>
      <c r="AT247" s="18" t="s">
        <v>160</v>
      </c>
      <c r="AU247" s="18" t="s">
        <v>84</v>
      </c>
    </row>
    <row r="248" spans="1:65" s="14" customFormat="1" ht="11.25" x14ac:dyDescent="0.2">
      <c r="B248" s="222"/>
      <c r="C248" s="223"/>
      <c r="D248" s="208" t="s">
        <v>136</v>
      </c>
      <c r="E248" s="224" t="s">
        <v>19</v>
      </c>
      <c r="F248" s="225" t="s">
        <v>592</v>
      </c>
      <c r="G248" s="223"/>
      <c r="H248" s="226">
        <v>280</v>
      </c>
      <c r="I248" s="227"/>
      <c r="J248" s="223"/>
      <c r="K248" s="223"/>
      <c r="L248" s="228"/>
      <c r="M248" s="229"/>
      <c r="N248" s="230"/>
      <c r="O248" s="230"/>
      <c r="P248" s="230"/>
      <c r="Q248" s="230"/>
      <c r="R248" s="230"/>
      <c r="S248" s="230"/>
      <c r="T248" s="231"/>
      <c r="AT248" s="232" t="s">
        <v>136</v>
      </c>
      <c r="AU248" s="232" t="s">
        <v>84</v>
      </c>
      <c r="AV248" s="14" t="s">
        <v>84</v>
      </c>
      <c r="AW248" s="14" t="s">
        <v>37</v>
      </c>
      <c r="AX248" s="14" t="s">
        <v>82</v>
      </c>
      <c r="AY248" s="232" t="s">
        <v>127</v>
      </c>
    </row>
    <row r="249" spans="1:65" s="2" customFormat="1" ht="14.45" customHeight="1" x14ac:dyDescent="0.2">
      <c r="A249" s="35"/>
      <c r="B249" s="36"/>
      <c r="C249" s="194" t="s">
        <v>324</v>
      </c>
      <c r="D249" s="194" t="s">
        <v>129</v>
      </c>
      <c r="E249" s="195" t="s">
        <v>593</v>
      </c>
      <c r="F249" s="196" t="s">
        <v>594</v>
      </c>
      <c r="G249" s="197" t="s">
        <v>183</v>
      </c>
      <c r="H249" s="198">
        <v>2.843</v>
      </c>
      <c r="I249" s="199"/>
      <c r="J249" s="200">
        <f>ROUND(I249*H249,2)</f>
        <v>0</v>
      </c>
      <c r="K249" s="201"/>
      <c r="L249" s="40"/>
      <c r="M249" s="202" t="s">
        <v>19</v>
      </c>
      <c r="N249" s="203" t="s">
        <v>46</v>
      </c>
      <c r="O249" s="65"/>
      <c r="P249" s="204">
        <f>O249*H249</f>
        <v>0</v>
      </c>
      <c r="Q249" s="204">
        <v>0</v>
      </c>
      <c r="R249" s="204">
        <f>Q249*H249</f>
        <v>0</v>
      </c>
      <c r="S249" s="204">
        <v>0</v>
      </c>
      <c r="T249" s="205">
        <f>S249*H249</f>
        <v>0</v>
      </c>
      <c r="U249" s="35"/>
      <c r="V249" s="35"/>
      <c r="W249" s="35"/>
      <c r="X249" s="35"/>
      <c r="Y249" s="35"/>
      <c r="Z249" s="35"/>
      <c r="AA249" s="35"/>
      <c r="AB249" s="35"/>
      <c r="AC249" s="35"/>
      <c r="AD249" s="35"/>
      <c r="AE249" s="35"/>
      <c r="AR249" s="206" t="s">
        <v>133</v>
      </c>
      <c r="AT249" s="206" t="s">
        <v>129</v>
      </c>
      <c r="AU249" s="206" t="s">
        <v>84</v>
      </c>
      <c r="AY249" s="18" t="s">
        <v>127</v>
      </c>
      <c r="BE249" s="207">
        <f>IF(N249="základní",J249,0)</f>
        <v>0</v>
      </c>
      <c r="BF249" s="207">
        <f>IF(N249="snížená",J249,0)</f>
        <v>0</v>
      </c>
      <c r="BG249" s="207">
        <f>IF(N249="zákl. přenesená",J249,0)</f>
        <v>0</v>
      </c>
      <c r="BH249" s="207">
        <f>IF(N249="sníž. přenesená",J249,0)</f>
        <v>0</v>
      </c>
      <c r="BI249" s="207">
        <f>IF(N249="nulová",J249,0)</f>
        <v>0</v>
      </c>
      <c r="BJ249" s="18" t="s">
        <v>82</v>
      </c>
      <c r="BK249" s="207">
        <f>ROUND(I249*H249,2)</f>
        <v>0</v>
      </c>
      <c r="BL249" s="18" t="s">
        <v>133</v>
      </c>
      <c r="BM249" s="206" t="s">
        <v>595</v>
      </c>
    </row>
    <row r="250" spans="1:65" s="2" customFormat="1" ht="11.25" x14ac:dyDescent="0.2">
      <c r="A250" s="35"/>
      <c r="B250" s="36"/>
      <c r="C250" s="37"/>
      <c r="D250" s="208" t="s">
        <v>135</v>
      </c>
      <c r="E250" s="37"/>
      <c r="F250" s="209" t="s">
        <v>596</v>
      </c>
      <c r="G250" s="37"/>
      <c r="H250" s="37"/>
      <c r="I250" s="116"/>
      <c r="J250" s="37"/>
      <c r="K250" s="37"/>
      <c r="L250" s="40"/>
      <c r="M250" s="210"/>
      <c r="N250" s="211"/>
      <c r="O250" s="65"/>
      <c r="P250" s="65"/>
      <c r="Q250" s="65"/>
      <c r="R250" s="65"/>
      <c r="S250" s="65"/>
      <c r="T250" s="66"/>
      <c r="U250" s="35"/>
      <c r="V250" s="35"/>
      <c r="W250" s="35"/>
      <c r="X250" s="35"/>
      <c r="Y250" s="35"/>
      <c r="Z250" s="35"/>
      <c r="AA250" s="35"/>
      <c r="AB250" s="35"/>
      <c r="AC250" s="35"/>
      <c r="AD250" s="35"/>
      <c r="AE250" s="35"/>
      <c r="AT250" s="18" t="s">
        <v>135</v>
      </c>
      <c r="AU250" s="18" t="s">
        <v>84</v>
      </c>
    </row>
    <row r="251" spans="1:65" s="2" customFormat="1" ht="87.75" x14ac:dyDescent="0.2">
      <c r="A251" s="35"/>
      <c r="B251" s="36"/>
      <c r="C251" s="37"/>
      <c r="D251" s="208" t="s">
        <v>160</v>
      </c>
      <c r="E251" s="37"/>
      <c r="F251" s="233" t="s">
        <v>597</v>
      </c>
      <c r="G251" s="37"/>
      <c r="H251" s="37"/>
      <c r="I251" s="116"/>
      <c r="J251" s="37"/>
      <c r="K251" s="37"/>
      <c r="L251" s="40"/>
      <c r="M251" s="210"/>
      <c r="N251" s="211"/>
      <c r="O251" s="65"/>
      <c r="P251" s="65"/>
      <c r="Q251" s="65"/>
      <c r="R251" s="65"/>
      <c r="S251" s="65"/>
      <c r="T251" s="66"/>
      <c r="U251" s="35"/>
      <c r="V251" s="35"/>
      <c r="W251" s="35"/>
      <c r="X251" s="35"/>
      <c r="Y251" s="35"/>
      <c r="Z251" s="35"/>
      <c r="AA251" s="35"/>
      <c r="AB251" s="35"/>
      <c r="AC251" s="35"/>
      <c r="AD251" s="35"/>
      <c r="AE251" s="35"/>
      <c r="AT251" s="18" t="s">
        <v>160</v>
      </c>
      <c r="AU251" s="18" t="s">
        <v>84</v>
      </c>
    </row>
    <row r="252" spans="1:65" s="13" customFormat="1" ht="11.25" x14ac:dyDescent="0.2">
      <c r="B252" s="212"/>
      <c r="C252" s="213"/>
      <c r="D252" s="208" t="s">
        <v>136</v>
      </c>
      <c r="E252" s="214" t="s">
        <v>19</v>
      </c>
      <c r="F252" s="215" t="s">
        <v>598</v>
      </c>
      <c r="G252" s="213"/>
      <c r="H252" s="214" t="s">
        <v>19</v>
      </c>
      <c r="I252" s="216"/>
      <c r="J252" s="213"/>
      <c r="K252" s="213"/>
      <c r="L252" s="217"/>
      <c r="M252" s="218"/>
      <c r="N252" s="219"/>
      <c r="O252" s="219"/>
      <c r="P252" s="219"/>
      <c r="Q252" s="219"/>
      <c r="R252" s="219"/>
      <c r="S252" s="219"/>
      <c r="T252" s="220"/>
      <c r="AT252" s="221" t="s">
        <v>136</v>
      </c>
      <c r="AU252" s="221" t="s">
        <v>84</v>
      </c>
      <c r="AV252" s="13" t="s">
        <v>82</v>
      </c>
      <c r="AW252" s="13" t="s">
        <v>37</v>
      </c>
      <c r="AX252" s="13" t="s">
        <v>75</v>
      </c>
      <c r="AY252" s="221" t="s">
        <v>127</v>
      </c>
    </row>
    <row r="253" spans="1:65" s="14" customFormat="1" ht="11.25" x14ac:dyDescent="0.2">
      <c r="B253" s="222"/>
      <c r="C253" s="223"/>
      <c r="D253" s="208" t="s">
        <v>136</v>
      </c>
      <c r="E253" s="224" t="s">
        <v>19</v>
      </c>
      <c r="F253" s="225" t="s">
        <v>599</v>
      </c>
      <c r="G253" s="223"/>
      <c r="H253" s="226">
        <v>1.39</v>
      </c>
      <c r="I253" s="227"/>
      <c r="J253" s="223"/>
      <c r="K253" s="223"/>
      <c r="L253" s="228"/>
      <c r="M253" s="229"/>
      <c r="N253" s="230"/>
      <c r="O253" s="230"/>
      <c r="P253" s="230"/>
      <c r="Q253" s="230"/>
      <c r="R253" s="230"/>
      <c r="S253" s="230"/>
      <c r="T253" s="231"/>
      <c r="AT253" s="232" t="s">
        <v>136</v>
      </c>
      <c r="AU253" s="232" t="s">
        <v>84</v>
      </c>
      <c r="AV253" s="14" t="s">
        <v>84</v>
      </c>
      <c r="AW253" s="14" t="s">
        <v>37</v>
      </c>
      <c r="AX253" s="14" t="s">
        <v>75</v>
      </c>
      <c r="AY253" s="232" t="s">
        <v>127</v>
      </c>
    </row>
    <row r="254" spans="1:65" s="14" customFormat="1" ht="11.25" x14ac:dyDescent="0.2">
      <c r="B254" s="222"/>
      <c r="C254" s="223"/>
      <c r="D254" s="208" t="s">
        <v>136</v>
      </c>
      <c r="E254" s="224" t="s">
        <v>19</v>
      </c>
      <c r="F254" s="225" t="s">
        <v>600</v>
      </c>
      <c r="G254" s="223"/>
      <c r="H254" s="226">
        <v>1.4530000000000001</v>
      </c>
      <c r="I254" s="227"/>
      <c r="J254" s="223"/>
      <c r="K254" s="223"/>
      <c r="L254" s="228"/>
      <c r="M254" s="229"/>
      <c r="N254" s="230"/>
      <c r="O254" s="230"/>
      <c r="P254" s="230"/>
      <c r="Q254" s="230"/>
      <c r="R254" s="230"/>
      <c r="S254" s="230"/>
      <c r="T254" s="231"/>
      <c r="AT254" s="232" t="s">
        <v>136</v>
      </c>
      <c r="AU254" s="232" t="s">
        <v>84</v>
      </c>
      <c r="AV254" s="14" t="s">
        <v>84</v>
      </c>
      <c r="AW254" s="14" t="s">
        <v>37</v>
      </c>
      <c r="AX254" s="14" t="s">
        <v>75</v>
      </c>
      <c r="AY254" s="232" t="s">
        <v>127</v>
      </c>
    </row>
    <row r="255" spans="1:65" s="15" customFormat="1" ht="11.25" x14ac:dyDescent="0.2">
      <c r="B255" s="245"/>
      <c r="C255" s="246"/>
      <c r="D255" s="208" t="s">
        <v>136</v>
      </c>
      <c r="E255" s="247" t="s">
        <v>19</v>
      </c>
      <c r="F255" s="248" t="s">
        <v>243</v>
      </c>
      <c r="G255" s="246"/>
      <c r="H255" s="249">
        <v>2.843</v>
      </c>
      <c r="I255" s="250"/>
      <c r="J255" s="246"/>
      <c r="K255" s="246"/>
      <c r="L255" s="251"/>
      <c r="M255" s="252"/>
      <c r="N255" s="253"/>
      <c r="O255" s="253"/>
      <c r="P255" s="253"/>
      <c r="Q255" s="253"/>
      <c r="R255" s="253"/>
      <c r="S255" s="253"/>
      <c r="T255" s="254"/>
      <c r="AT255" s="255" t="s">
        <v>136</v>
      </c>
      <c r="AU255" s="255" t="s">
        <v>84</v>
      </c>
      <c r="AV255" s="15" t="s">
        <v>133</v>
      </c>
      <c r="AW255" s="15" t="s">
        <v>37</v>
      </c>
      <c r="AX255" s="15" t="s">
        <v>82</v>
      </c>
      <c r="AY255" s="255" t="s">
        <v>127</v>
      </c>
    </row>
    <row r="256" spans="1:65" s="2" customFormat="1" ht="14.45" customHeight="1" x14ac:dyDescent="0.2">
      <c r="A256" s="35"/>
      <c r="B256" s="36"/>
      <c r="C256" s="194" t="s">
        <v>337</v>
      </c>
      <c r="D256" s="194" t="s">
        <v>129</v>
      </c>
      <c r="E256" s="195" t="s">
        <v>601</v>
      </c>
      <c r="F256" s="196" t="s">
        <v>602</v>
      </c>
      <c r="G256" s="197" t="s">
        <v>183</v>
      </c>
      <c r="H256" s="198">
        <v>15.04</v>
      </c>
      <c r="I256" s="199"/>
      <c r="J256" s="200">
        <f>ROUND(I256*H256,2)</f>
        <v>0</v>
      </c>
      <c r="K256" s="201"/>
      <c r="L256" s="40"/>
      <c r="M256" s="202" t="s">
        <v>19</v>
      </c>
      <c r="N256" s="203" t="s">
        <v>46</v>
      </c>
      <c r="O256" s="65"/>
      <c r="P256" s="204">
        <f>O256*H256</f>
        <v>0</v>
      </c>
      <c r="Q256" s="204">
        <v>0</v>
      </c>
      <c r="R256" s="204">
        <f>Q256*H256</f>
        <v>0</v>
      </c>
      <c r="S256" s="204">
        <v>0</v>
      </c>
      <c r="T256" s="205">
        <f>S256*H256</f>
        <v>0</v>
      </c>
      <c r="U256" s="35"/>
      <c r="V256" s="35"/>
      <c r="W256" s="35"/>
      <c r="X256" s="35"/>
      <c r="Y256" s="35"/>
      <c r="Z256" s="35"/>
      <c r="AA256" s="35"/>
      <c r="AB256" s="35"/>
      <c r="AC256" s="35"/>
      <c r="AD256" s="35"/>
      <c r="AE256" s="35"/>
      <c r="AR256" s="206" t="s">
        <v>133</v>
      </c>
      <c r="AT256" s="206" t="s">
        <v>129</v>
      </c>
      <c r="AU256" s="206" t="s">
        <v>84</v>
      </c>
      <c r="AY256" s="18" t="s">
        <v>127</v>
      </c>
      <c r="BE256" s="207">
        <f>IF(N256="základní",J256,0)</f>
        <v>0</v>
      </c>
      <c r="BF256" s="207">
        <f>IF(N256="snížená",J256,0)</f>
        <v>0</v>
      </c>
      <c r="BG256" s="207">
        <f>IF(N256="zákl. přenesená",J256,0)</f>
        <v>0</v>
      </c>
      <c r="BH256" s="207">
        <f>IF(N256="sníž. přenesená",J256,0)</f>
        <v>0</v>
      </c>
      <c r="BI256" s="207">
        <f>IF(N256="nulová",J256,0)</f>
        <v>0</v>
      </c>
      <c r="BJ256" s="18" t="s">
        <v>82</v>
      </c>
      <c r="BK256" s="207">
        <f>ROUND(I256*H256,2)</f>
        <v>0</v>
      </c>
      <c r="BL256" s="18" t="s">
        <v>133</v>
      </c>
      <c r="BM256" s="206" t="s">
        <v>603</v>
      </c>
    </row>
    <row r="257" spans="1:65" s="2" customFormat="1" ht="11.25" x14ac:dyDescent="0.2">
      <c r="A257" s="35"/>
      <c r="B257" s="36"/>
      <c r="C257" s="37"/>
      <c r="D257" s="208" t="s">
        <v>135</v>
      </c>
      <c r="E257" s="37"/>
      <c r="F257" s="209" t="s">
        <v>604</v>
      </c>
      <c r="G257" s="37"/>
      <c r="H257" s="37"/>
      <c r="I257" s="116"/>
      <c r="J257" s="37"/>
      <c r="K257" s="37"/>
      <c r="L257" s="40"/>
      <c r="M257" s="210"/>
      <c r="N257" s="211"/>
      <c r="O257" s="65"/>
      <c r="P257" s="65"/>
      <c r="Q257" s="65"/>
      <c r="R257" s="65"/>
      <c r="S257" s="65"/>
      <c r="T257" s="66"/>
      <c r="U257" s="35"/>
      <c r="V257" s="35"/>
      <c r="W257" s="35"/>
      <c r="X257" s="35"/>
      <c r="Y257" s="35"/>
      <c r="Z257" s="35"/>
      <c r="AA257" s="35"/>
      <c r="AB257" s="35"/>
      <c r="AC257" s="35"/>
      <c r="AD257" s="35"/>
      <c r="AE257" s="35"/>
      <c r="AT257" s="18" t="s">
        <v>135</v>
      </c>
      <c r="AU257" s="18" t="s">
        <v>84</v>
      </c>
    </row>
    <row r="258" spans="1:65" s="2" customFormat="1" ht="97.5" x14ac:dyDescent="0.2">
      <c r="A258" s="35"/>
      <c r="B258" s="36"/>
      <c r="C258" s="37"/>
      <c r="D258" s="208" t="s">
        <v>160</v>
      </c>
      <c r="E258" s="37"/>
      <c r="F258" s="233" t="s">
        <v>605</v>
      </c>
      <c r="G258" s="37"/>
      <c r="H258" s="37"/>
      <c r="I258" s="116"/>
      <c r="J258" s="37"/>
      <c r="K258" s="37"/>
      <c r="L258" s="40"/>
      <c r="M258" s="210"/>
      <c r="N258" s="211"/>
      <c r="O258" s="65"/>
      <c r="P258" s="65"/>
      <c r="Q258" s="65"/>
      <c r="R258" s="65"/>
      <c r="S258" s="65"/>
      <c r="T258" s="66"/>
      <c r="U258" s="35"/>
      <c r="V258" s="35"/>
      <c r="W258" s="35"/>
      <c r="X258" s="35"/>
      <c r="Y258" s="35"/>
      <c r="Z258" s="35"/>
      <c r="AA258" s="35"/>
      <c r="AB258" s="35"/>
      <c r="AC258" s="35"/>
      <c r="AD258" s="35"/>
      <c r="AE258" s="35"/>
      <c r="AT258" s="18" t="s">
        <v>160</v>
      </c>
      <c r="AU258" s="18" t="s">
        <v>84</v>
      </c>
    </row>
    <row r="259" spans="1:65" s="13" customFormat="1" ht="11.25" x14ac:dyDescent="0.2">
      <c r="B259" s="212"/>
      <c r="C259" s="213"/>
      <c r="D259" s="208" t="s">
        <v>136</v>
      </c>
      <c r="E259" s="214" t="s">
        <v>19</v>
      </c>
      <c r="F259" s="215" t="s">
        <v>606</v>
      </c>
      <c r="G259" s="213"/>
      <c r="H259" s="214" t="s">
        <v>19</v>
      </c>
      <c r="I259" s="216"/>
      <c r="J259" s="213"/>
      <c r="K259" s="213"/>
      <c r="L259" s="217"/>
      <c r="M259" s="218"/>
      <c r="N259" s="219"/>
      <c r="O259" s="219"/>
      <c r="P259" s="219"/>
      <c r="Q259" s="219"/>
      <c r="R259" s="219"/>
      <c r="S259" s="219"/>
      <c r="T259" s="220"/>
      <c r="AT259" s="221" t="s">
        <v>136</v>
      </c>
      <c r="AU259" s="221" t="s">
        <v>84</v>
      </c>
      <c r="AV259" s="13" t="s">
        <v>82</v>
      </c>
      <c r="AW259" s="13" t="s">
        <v>37</v>
      </c>
      <c r="AX259" s="13" t="s">
        <v>75</v>
      </c>
      <c r="AY259" s="221" t="s">
        <v>127</v>
      </c>
    </row>
    <row r="260" spans="1:65" s="14" customFormat="1" ht="11.25" x14ac:dyDescent="0.2">
      <c r="B260" s="222"/>
      <c r="C260" s="223"/>
      <c r="D260" s="208" t="s">
        <v>136</v>
      </c>
      <c r="E260" s="224" t="s">
        <v>19</v>
      </c>
      <c r="F260" s="225" t="s">
        <v>607</v>
      </c>
      <c r="G260" s="223"/>
      <c r="H260" s="226">
        <v>15.04</v>
      </c>
      <c r="I260" s="227"/>
      <c r="J260" s="223"/>
      <c r="K260" s="223"/>
      <c r="L260" s="228"/>
      <c r="M260" s="229"/>
      <c r="N260" s="230"/>
      <c r="O260" s="230"/>
      <c r="P260" s="230"/>
      <c r="Q260" s="230"/>
      <c r="R260" s="230"/>
      <c r="S260" s="230"/>
      <c r="T260" s="231"/>
      <c r="AT260" s="232" t="s">
        <v>136</v>
      </c>
      <c r="AU260" s="232" t="s">
        <v>84</v>
      </c>
      <c r="AV260" s="14" t="s">
        <v>84</v>
      </c>
      <c r="AW260" s="14" t="s">
        <v>37</v>
      </c>
      <c r="AX260" s="14" t="s">
        <v>82</v>
      </c>
      <c r="AY260" s="232" t="s">
        <v>127</v>
      </c>
    </row>
    <row r="261" spans="1:65" s="2" customFormat="1" ht="14.45" customHeight="1" x14ac:dyDescent="0.2">
      <c r="A261" s="35"/>
      <c r="B261" s="36"/>
      <c r="C261" s="194" t="s">
        <v>345</v>
      </c>
      <c r="D261" s="194" t="s">
        <v>129</v>
      </c>
      <c r="E261" s="195" t="s">
        <v>608</v>
      </c>
      <c r="F261" s="196" t="s">
        <v>609</v>
      </c>
      <c r="G261" s="197" t="s">
        <v>169</v>
      </c>
      <c r="H261" s="198">
        <v>45.716000000000001</v>
      </c>
      <c r="I261" s="199"/>
      <c r="J261" s="200">
        <f>ROUND(I261*H261,2)</f>
        <v>0</v>
      </c>
      <c r="K261" s="201"/>
      <c r="L261" s="40"/>
      <c r="M261" s="202" t="s">
        <v>19</v>
      </c>
      <c r="N261" s="203" t="s">
        <v>46</v>
      </c>
      <c r="O261" s="65"/>
      <c r="P261" s="204">
        <f>O261*H261</f>
        <v>0</v>
      </c>
      <c r="Q261" s="204">
        <v>1.4400000000000001E-3</v>
      </c>
      <c r="R261" s="204">
        <f>Q261*H261</f>
        <v>6.5831040000000007E-2</v>
      </c>
      <c r="S261" s="204">
        <v>0</v>
      </c>
      <c r="T261" s="205">
        <f>S261*H261</f>
        <v>0</v>
      </c>
      <c r="U261" s="35"/>
      <c r="V261" s="35"/>
      <c r="W261" s="35"/>
      <c r="X261" s="35"/>
      <c r="Y261" s="35"/>
      <c r="Z261" s="35"/>
      <c r="AA261" s="35"/>
      <c r="AB261" s="35"/>
      <c r="AC261" s="35"/>
      <c r="AD261" s="35"/>
      <c r="AE261" s="35"/>
      <c r="AR261" s="206" t="s">
        <v>133</v>
      </c>
      <c r="AT261" s="206" t="s">
        <v>129</v>
      </c>
      <c r="AU261" s="206" t="s">
        <v>84</v>
      </c>
      <c r="AY261" s="18" t="s">
        <v>127</v>
      </c>
      <c r="BE261" s="207">
        <f>IF(N261="základní",J261,0)</f>
        <v>0</v>
      </c>
      <c r="BF261" s="207">
        <f>IF(N261="snížená",J261,0)</f>
        <v>0</v>
      </c>
      <c r="BG261" s="207">
        <f>IF(N261="zákl. přenesená",J261,0)</f>
        <v>0</v>
      </c>
      <c r="BH261" s="207">
        <f>IF(N261="sníž. přenesená",J261,0)</f>
        <v>0</v>
      </c>
      <c r="BI261" s="207">
        <f>IF(N261="nulová",J261,0)</f>
        <v>0</v>
      </c>
      <c r="BJ261" s="18" t="s">
        <v>82</v>
      </c>
      <c r="BK261" s="207">
        <f>ROUND(I261*H261,2)</f>
        <v>0</v>
      </c>
      <c r="BL261" s="18" t="s">
        <v>133</v>
      </c>
      <c r="BM261" s="206" t="s">
        <v>610</v>
      </c>
    </row>
    <row r="262" spans="1:65" s="2" customFormat="1" ht="11.25" x14ac:dyDescent="0.2">
      <c r="A262" s="35"/>
      <c r="B262" s="36"/>
      <c r="C262" s="37"/>
      <c r="D262" s="208" t="s">
        <v>135</v>
      </c>
      <c r="E262" s="37"/>
      <c r="F262" s="209" t="s">
        <v>611</v>
      </c>
      <c r="G262" s="37"/>
      <c r="H262" s="37"/>
      <c r="I262" s="116"/>
      <c r="J262" s="37"/>
      <c r="K262" s="37"/>
      <c r="L262" s="40"/>
      <c r="M262" s="210"/>
      <c r="N262" s="211"/>
      <c r="O262" s="65"/>
      <c r="P262" s="65"/>
      <c r="Q262" s="65"/>
      <c r="R262" s="65"/>
      <c r="S262" s="65"/>
      <c r="T262" s="66"/>
      <c r="U262" s="35"/>
      <c r="V262" s="35"/>
      <c r="W262" s="35"/>
      <c r="X262" s="35"/>
      <c r="Y262" s="35"/>
      <c r="Z262" s="35"/>
      <c r="AA262" s="35"/>
      <c r="AB262" s="35"/>
      <c r="AC262" s="35"/>
      <c r="AD262" s="35"/>
      <c r="AE262" s="35"/>
      <c r="AT262" s="18" t="s">
        <v>135</v>
      </c>
      <c r="AU262" s="18" t="s">
        <v>84</v>
      </c>
    </row>
    <row r="263" spans="1:65" s="2" customFormat="1" ht="87.75" x14ac:dyDescent="0.2">
      <c r="A263" s="35"/>
      <c r="B263" s="36"/>
      <c r="C263" s="37"/>
      <c r="D263" s="208" t="s">
        <v>160</v>
      </c>
      <c r="E263" s="37"/>
      <c r="F263" s="233" t="s">
        <v>612</v>
      </c>
      <c r="G263" s="37"/>
      <c r="H263" s="37"/>
      <c r="I263" s="116"/>
      <c r="J263" s="37"/>
      <c r="K263" s="37"/>
      <c r="L263" s="40"/>
      <c r="M263" s="210"/>
      <c r="N263" s="211"/>
      <c r="O263" s="65"/>
      <c r="P263" s="65"/>
      <c r="Q263" s="65"/>
      <c r="R263" s="65"/>
      <c r="S263" s="65"/>
      <c r="T263" s="66"/>
      <c r="U263" s="35"/>
      <c r="V263" s="35"/>
      <c r="W263" s="35"/>
      <c r="X263" s="35"/>
      <c r="Y263" s="35"/>
      <c r="Z263" s="35"/>
      <c r="AA263" s="35"/>
      <c r="AB263" s="35"/>
      <c r="AC263" s="35"/>
      <c r="AD263" s="35"/>
      <c r="AE263" s="35"/>
      <c r="AT263" s="18" t="s">
        <v>160</v>
      </c>
      <c r="AU263" s="18" t="s">
        <v>84</v>
      </c>
    </row>
    <row r="264" spans="1:65" s="13" customFormat="1" ht="11.25" x14ac:dyDescent="0.2">
      <c r="B264" s="212"/>
      <c r="C264" s="213"/>
      <c r="D264" s="208" t="s">
        <v>136</v>
      </c>
      <c r="E264" s="214" t="s">
        <v>19</v>
      </c>
      <c r="F264" s="215" t="s">
        <v>613</v>
      </c>
      <c r="G264" s="213"/>
      <c r="H264" s="214" t="s">
        <v>19</v>
      </c>
      <c r="I264" s="216"/>
      <c r="J264" s="213"/>
      <c r="K264" s="213"/>
      <c r="L264" s="217"/>
      <c r="M264" s="218"/>
      <c r="N264" s="219"/>
      <c r="O264" s="219"/>
      <c r="P264" s="219"/>
      <c r="Q264" s="219"/>
      <c r="R264" s="219"/>
      <c r="S264" s="219"/>
      <c r="T264" s="220"/>
      <c r="AT264" s="221" t="s">
        <v>136</v>
      </c>
      <c r="AU264" s="221" t="s">
        <v>84</v>
      </c>
      <c r="AV264" s="13" t="s">
        <v>82</v>
      </c>
      <c r="AW264" s="13" t="s">
        <v>37</v>
      </c>
      <c r="AX264" s="13" t="s">
        <v>75</v>
      </c>
      <c r="AY264" s="221" t="s">
        <v>127</v>
      </c>
    </row>
    <row r="265" spans="1:65" s="14" customFormat="1" ht="11.25" x14ac:dyDescent="0.2">
      <c r="B265" s="222"/>
      <c r="C265" s="223"/>
      <c r="D265" s="208" t="s">
        <v>136</v>
      </c>
      <c r="E265" s="224" t="s">
        <v>19</v>
      </c>
      <c r="F265" s="225" t="s">
        <v>614</v>
      </c>
      <c r="G265" s="223"/>
      <c r="H265" s="226">
        <v>25.92</v>
      </c>
      <c r="I265" s="227"/>
      <c r="J265" s="223"/>
      <c r="K265" s="223"/>
      <c r="L265" s="228"/>
      <c r="M265" s="229"/>
      <c r="N265" s="230"/>
      <c r="O265" s="230"/>
      <c r="P265" s="230"/>
      <c r="Q265" s="230"/>
      <c r="R265" s="230"/>
      <c r="S265" s="230"/>
      <c r="T265" s="231"/>
      <c r="AT265" s="232" t="s">
        <v>136</v>
      </c>
      <c r="AU265" s="232" t="s">
        <v>84</v>
      </c>
      <c r="AV265" s="14" t="s">
        <v>84</v>
      </c>
      <c r="AW265" s="14" t="s">
        <v>37</v>
      </c>
      <c r="AX265" s="14" t="s">
        <v>75</v>
      </c>
      <c r="AY265" s="232" t="s">
        <v>127</v>
      </c>
    </row>
    <row r="266" spans="1:65" s="13" customFormat="1" ht="11.25" x14ac:dyDescent="0.2">
      <c r="B266" s="212"/>
      <c r="C266" s="213"/>
      <c r="D266" s="208" t="s">
        <v>136</v>
      </c>
      <c r="E266" s="214" t="s">
        <v>19</v>
      </c>
      <c r="F266" s="215" t="s">
        <v>615</v>
      </c>
      <c r="G266" s="213"/>
      <c r="H266" s="214" t="s">
        <v>19</v>
      </c>
      <c r="I266" s="216"/>
      <c r="J266" s="213"/>
      <c r="K266" s="213"/>
      <c r="L266" s="217"/>
      <c r="M266" s="218"/>
      <c r="N266" s="219"/>
      <c r="O266" s="219"/>
      <c r="P266" s="219"/>
      <c r="Q266" s="219"/>
      <c r="R266" s="219"/>
      <c r="S266" s="219"/>
      <c r="T266" s="220"/>
      <c r="AT266" s="221" t="s">
        <v>136</v>
      </c>
      <c r="AU266" s="221" t="s">
        <v>84</v>
      </c>
      <c r="AV266" s="13" t="s">
        <v>82</v>
      </c>
      <c r="AW266" s="13" t="s">
        <v>37</v>
      </c>
      <c r="AX266" s="13" t="s">
        <v>75</v>
      </c>
      <c r="AY266" s="221" t="s">
        <v>127</v>
      </c>
    </row>
    <row r="267" spans="1:65" s="14" customFormat="1" ht="11.25" x14ac:dyDescent="0.2">
      <c r="B267" s="222"/>
      <c r="C267" s="223"/>
      <c r="D267" s="208" t="s">
        <v>136</v>
      </c>
      <c r="E267" s="224" t="s">
        <v>19</v>
      </c>
      <c r="F267" s="225" t="s">
        <v>616</v>
      </c>
      <c r="G267" s="223"/>
      <c r="H267" s="226">
        <v>9.6880000000000006</v>
      </c>
      <c r="I267" s="227"/>
      <c r="J267" s="223"/>
      <c r="K267" s="223"/>
      <c r="L267" s="228"/>
      <c r="M267" s="229"/>
      <c r="N267" s="230"/>
      <c r="O267" s="230"/>
      <c r="P267" s="230"/>
      <c r="Q267" s="230"/>
      <c r="R267" s="230"/>
      <c r="S267" s="230"/>
      <c r="T267" s="231"/>
      <c r="AT267" s="232" t="s">
        <v>136</v>
      </c>
      <c r="AU267" s="232" t="s">
        <v>84</v>
      </c>
      <c r="AV267" s="14" t="s">
        <v>84</v>
      </c>
      <c r="AW267" s="14" t="s">
        <v>37</v>
      </c>
      <c r="AX267" s="14" t="s">
        <v>75</v>
      </c>
      <c r="AY267" s="232" t="s">
        <v>127</v>
      </c>
    </row>
    <row r="268" spans="1:65" s="14" customFormat="1" ht="11.25" x14ac:dyDescent="0.2">
      <c r="B268" s="222"/>
      <c r="C268" s="223"/>
      <c r="D268" s="208" t="s">
        <v>136</v>
      </c>
      <c r="E268" s="224" t="s">
        <v>19</v>
      </c>
      <c r="F268" s="225" t="s">
        <v>617</v>
      </c>
      <c r="G268" s="223"/>
      <c r="H268" s="226">
        <v>10.108000000000001</v>
      </c>
      <c r="I268" s="227"/>
      <c r="J268" s="223"/>
      <c r="K268" s="223"/>
      <c r="L268" s="228"/>
      <c r="M268" s="229"/>
      <c r="N268" s="230"/>
      <c r="O268" s="230"/>
      <c r="P268" s="230"/>
      <c r="Q268" s="230"/>
      <c r="R268" s="230"/>
      <c r="S268" s="230"/>
      <c r="T268" s="231"/>
      <c r="AT268" s="232" t="s">
        <v>136</v>
      </c>
      <c r="AU268" s="232" t="s">
        <v>84</v>
      </c>
      <c r="AV268" s="14" t="s">
        <v>84</v>
      </c>
      <c r="AW268" s="14" t="s">
        <v>37</v>
      </c>
      <c r="AX268" s="14" t="s">
        <v>75</v>
      </c>
      <c r="AY268" s="232" t="s">
        <v>127</v>
      </c>
    </row>
    <row r="269" spans="1:65" s="15" customFormat="1" ht="11.25" x14ac:dyDescent="0.2">
      <c r="B269" s="245"/>
      <c r="C269" s="246"/>
      <c r="D269" s="208" t="s">
        <v>136</v>
      </c>
      <c r="E269" s="247" t="s">
        <v>19</v>
      </c>
      <c r="F269" s="248" t="s">
        <v>243</v>
      </c>
      <c r="G269" s="246"/>
      <c r="H269" s="249">
        <v>45.716000000000001</v>
      </c>
      <c r="I269" s="250"/>
      <c r="J269" s="246"/>
      <c r="K269" s="246"/>
      <c r="L269" s="251"/>
      <c r="M269" s="252"/>
      <c r="N269" s="253"/>
      <c r="O269" s="253"/>
      <c r="P269" s="253"/>
      <c r="Q269" s="253"/>
      <c r="R269" s="253"/>
      <c r="S269" s="253"/>
      <c r="T269" s="254"/>
      <c r="AT269" s="255" t="s">
        <v>136</v>
      </c>
      <c r="AU269" s="255" t="s">
        <v>84</v>
      </c>
      <c r="AV269" s="15" t="s">
        <v>133</v>
      </c>
      <c r="AW269" s="15" t="s">
        <v>37</v>
      </c>
      <c r="AX269" s="15" t="s">
        <v>82</v>
      </c>
      <c r="AY269" s="255" t="s">
        <v>127</v>
      </c>
    </row>
    <row r="270" spans="1:65" s="2" customFormat="1" ht="14.45" customHeight="1" x14ac:dyDescent="0.2">
      <c r="A270" s="35"/>
      <c r="B270" s="36"/>
      <c r="C270" s="194" t="s">
        <v>355</v>
      </c>
      <c r="D270" s="194" t="s">
        <v>129</v>
      </c>
      <c r="E270" s="195" t="s">
        <v>618</v>
      </c>
      <c r="F270" s="196" t="s">
        <v>619</v>
      </c>
      <c r="G270" s="197" t="s">
        <v>169</v>
      </c>
      <c r="H270" s="198">
        <v>45.716000000000001</v>
      </c>
      <c r="I270" s="199"/>
      <c r="J270" s="200">
        <f>ROUND(I270*H270,2)</f>
        <v>0</v>
      </c>
      <c r="K270" s="201"/>
      <c r="L270" s="40"/>
      <c r="M270" s="202" t="s">
        <v>19</v>
      </c>
      <c r="N270" s="203" t="s">
        <v>46</v>
      </c>
      <c r="O270" s="65"/>
      <c r="P270" s="204">
        <f>O270*H270</f>
        <v>0</v>
      </c>
      <c r="Q270" s="204">
        <v>4.0000000000000003E-5</v>
      </c>
      <c r="R270" s="204">
        <f>Q270*H270</f>
        <v>1.8286400000000003E-3</v>
      </c>
      <c r="S270" s="204">
        <v>0</v>
      </c>
      <c r="T270" s="205">
        <f>S270*H270</f>
        <v>0</v>
      </c>
      <c r="U270" s="35"/>
      <c r="V270" s="35"/>
      <c r="W270" s="35"/>
      <c r="X270" s="35"/>
      <c r="Y270" s="35"/>
      <c r="Z270" s="35"/>
      <c r="AA270" s="35"/>
      <c r="AB270" s="35"/>
      <c r="AC270" s="35"/>
      <c r="AD270" s="35"/>
      <c r="AE270" s="35"/>
      <c r="AR270" s="206" t="s">
        <v>133</v>
      </c>
      <c r="AT270" s="206" t="s">
        <v>129</v>
      </c>
      <c r="AU270" s="206" t="s">
        <v>84</v>
      </c>
      <c r="AY270" s="18" t="s">
        <v>127</v>
      </c>
      <c r="BE270" s="207">
        <f>IF(N270="základní",J270,0)</f>
        <v>0</v>
      </c>
      <c r="BF270" s="207">
        <f>IF(N270="snížená",J270,0)</f>
        <v>0</v>
      </c>
      <c r="BG270" s="207">
        <f>IF(N270="zákl. přenesená",J270,0)</f>
        <v>0</v>
      </c>
      <c r="BH270" s="207">
        <f>IF(N270="sníž. přenesená",J270,0)</f>
        <v>0</v>
      </c>
      <c r="BI270" s="207">
        <f>IF(N270="nulová",J270,0)</f>
        <v>0</v>
      </c>
      <c r="BJ270" s="18" t="s">
        <v>82</v>
      </c>
      <c r="BK270" s="207">
        <f>ROUND(I270*H270,2)</f>
        <v>0</v>
      </c>
      <c r="BL270" s="18" t="s">
        <v>133</v>
      </c>
      <c r="BM270" s="206" t="s">
        <v>620</v>
      </c>
    </row>
    <row r="271" spans="1:65" s="2" customFormat="1" ht="11.25" x14ac:dyDescent="0.2">
      <c r="A271" s="35"/>
      <c r="B271" s="36"/>
      <c r="C271" s="37"/>
      <c r="D271" s="208" t="s">
        <v>135</v>
      </c>
      <c r="E271" s="37"/>
      <c r="F271" s="209" t="s">
        <v>621</v>
      </c>
      <c r="G271" s="37"/>
      <c r="H271" s="37"/>
      <c r="I271" s="116"/>
      <c r="J271" s="37"/>
      <c r="K271" s="37"/>
      <c r="L271" s="40"/>
      <c r="M271" s="210"/>
      <c r="N271" s="211"/>
      <c r="O271" s="65"/>
      <c r="P271" s="65"/>
      <c r="Q271" s="65"/>
      <c r="R271" s="65"/>
      <c r="S271" s="65"/>
      <c r="T271" s="66"/>
      <c r="U271" s="35"/>
      <c r="V271" s="35"/>
      <c r="W271" s="35"/>
      <c r="X271" s="35"/>
      <c r="Y271" s="35"/>
      <c r="Z271" s="35"/>
      <c r="AA271" s="35"/>
      <c r="AB271" s="35"/>
      <c r="AC271" s="35"/>
      <c r="AD271" s="35"/>
      <c r="AE271" s="35"/>
      <c r="AT271" s="18" t="s">
        <v>135</v>
      </c>
      <c r="AU271" s="18" t="s">
        <v>84</v>
      </c>
    </row>
    <row r="272" spans="1:65" s="2" customFormat="1" ht="87.75" x14ac:dyDescent="0.2">
      <c r="A272" s="35"/>
      <c r="B272" s="36"/>
      <c r="C272" s="37"/>
      <c r="D272" s="208" t="s">
        <v>160</v>
      </c>
      <c r="E272" s="37"/>
      <c r="F272" s="233" t="s">
        <v>612</v>
      </c>
      <c r="G272" s="37"/>
      <c r="H272" s="37"/>
      <c r="I272" s="116"/>
      <c r="J272" s="37"/>
      <c r="K272" s="37"/>
      <c r="L272" s="40"/>
      <c r="M272" s="210"/>
      <c r="N272" s="211"/>
      <c r="O272" s="65"/>
      <c r="P272" s="65"/>
      <c r="Q272" s="65"/>
      <c r="R272" s="65"/>
      <c r="S272" s="65"/>
      <c r="T272" s="66"/>
      <c r="U272" s="35"/>
      <c r="V272" s="35"/>
      <c r="W272" s="35"/>
      <c r="X272" s="35"/>
      <c r="Y272" s="35"/>
      <c r="Z272" s="35"/>
      <c r="AA272" s="35"/>
      <c r="AB272" s="35"/>
      <c r="AC272" s="35"/>
      <c r="AD272" s="35"/>
      <c r="AE272" s="35"/>
      <c r="AT272" s="18" t="s">
        <v>160</v>
      </c>
      <c r="AU272" s="18" t="s">
        <v>84</v>
      </c>
    </row>
    <row r="273" spans="1:65" s="2" customFormat="1" ht="14.45" customHeight="1" x14ac:dyDescent="0.2">
      <c r="A273" s="35"/>
      <c r="B273" s="36"/>
      <c r="C273" s="194" t="s">
        <v>360</v>
      </c>
      <c r="D273" s="194" t="s">
        <v>129</v>
      </c>
      <c r="E273" s="195" t="s">
        <v>622</v>
      </c>
      <c r="F273" s="196" t="s">
        <v>623</v>
      </c>
      <c r="G273" s="197" t="s">
        <v>178</v>
      </c>
      <c r="H273" s="198">
        <v>1.2030000000000001</v>
      </c>
      <c r="I273" s="199"/>
      <c r="J273" s="200">
        <f>ROUND(I273*H273,2)</f>
        <v>0</v>
      </c>
      <c r="K273" s="201"/>
      <c r="L273" s="40"/>
      <c r="M273" s="202" t="s">
        <v>19</v>
      </c>
      <c r="N273" s="203" t="s">
        <v>46</v>
      </c>
      <c r="O273" s="65"/>
      <c r="P273" s="204">
        <f>O273*H273</f>
        <v>0</v>
      </c>
      <c r="Q273" s="204">
        <v>1.0382199999999999</v>
      </c>
      <c r="R273" s="204">
        <f>Q273*H273</f>
        <v>1.2489786599999999</v>
      </c>
      <c r="S273" s="204">
        <v>0</v>
      </c>
      <c r="T273" s="205">
        <f>S273*H273</f>
        <v>0</v>
      </c>
      <c r="U273" s="35"/>
      <c r="V273" s="35"/>
      <c r="W273" s="35"/>
      <c r="X273" s="35"/>
      <c r="Y273" s="35"/>
      <c r="Z273" s="35"/>
      <c r="AA273" s="35"/>
      <c r="AB273" s="35"/>
      <c r="AC273" s="35"/>
      <c r="AD273" s="35"/>
      <c r="AE273" s="35"/>
      <c r="AR273" s="206" t="s">
        <v>133</v>
      </c>
      <c r="AT273" s="206" t="s">
        <v>129</v>
      </c>
      <c r="AU273" s="206" t="s">
        <v>84</v>
      </c>
      <c r="AY273" s="18" t="s">
        <v>127</v>
      </c>
      <c r="BE273" s="207">
        <f>IF(N273="základní",J273,0)</f>
        <v>0</v>
      </c>
      <c r="BF273" s="207">
        <f>IF(N273="snížená",J273,0)</f>
        <v>0</v>
      </c>
      <c r="BG273" s="207">
        <f>IF(N273="zákl. přenesená",J273,0)</f>
        <v>0</v>
      </c>
      <c r="BH273" s="207">
        <f>IF(N273="sníž. přenesená",J273,0)</f>
        <v>0</v>
      </c>
      <c r="BI273" s="207">
        <f>IF(N273="nulová",J273,0)</f>
        <v>0</v>
      </c>
      <c r="BJ273" s="18" t="s">
        <v>82</v>
      </c>
      <c r="BK273" s="207">
        <f>ROUND(I273*H273,2)</f>
        <v>0</v>
      </c>
      <c r="BL273" s="18" t="s">
        <v>133</v>
      </c>
      <c r="BM273" s="206" t="s">
        <v>624</v>
      </c>
    </row>
    <row r="274" spans="1:65" s="2" customFormat="1" ht="11.25" x14ac:dyDescent="0.2">
      <c r="A274" s="35"/>
      <c r="B274" s="36"/>
      <c r="C274" s="37"/>
      <c r="D274" s="208" t="s">
        <v>135</v>
      </c>
      <c r="E274" s="37"/>
      <c r="F274" s="209" t="s">
        <v>625</v>
      </c>
      <c r="G274" s="37"/>
      <c r="H274" s="37"/>
      <c r="I274" s="116"/>
      <c r="J274" s="37"/>
      <c r="K274" s="37"/>
      <c r="L274" s="40"/>
      <c r="M274" s="210"/>
      <c r="N274" s="211"/>
      <c r="O274" s="65"/>
      <c r="P274" s="65"/>
      <c r="Q274" s="65"/>
      <c r="R274" s="65"/>
      <c r="S274" s="65"/>
      <c r="T274" s="66"/>
      <c r="U274" s="35"/>
      <c r="V274" s="35"/>
      <c r="W274" s="35"/>
      <c r="X274" s="35"/>
      <c r="Y274" s="35"/>
      <c r="Z274" s="35"/>
      <c r="AA274" s="35"/>
      <c r="AB274" s="35"/>
      <c r="AC274" s="35"/>
      <c r="AD274" s="35"/>
      <c r="AE274" s="35"/>
      <c r="AT274" s="18" t="s">
        <v>135</v>
      </c>
      <c r="AU274" s="18" t="s">
        <v>84</v>
      </c>
    </row>
    <row r="275" spans="1:65" s="2" customFormat="1" ht="68.25" x14ac:dyDescent="0.2">
      <c r="A275" s="35"/>
      <c r="B275" s="36"/>
      <c r="C275" s="37"/>
      <c r="D275" s="208" t="s">
        <v>160</v>
      </c>
      <c r="E275" s="37"/>
      <c r="F275" s="233" t="s">
        <v>626</v>
      </c>
      <c r="G275" s="37"/>
      <c r="H275" s="37"/>
      <c r="I275" s="116"/>
      <c r="J275" s="37"/>
      <c r="K275" s="37"/>
      <c r="L275" s="40"/>
      <c r="M275" s="210"/>
      <c r="N275" s="211"/>
      <c r="O275" s="65"/>
      <c r="P275" s="65"/>
      <c r="Q275" s="65"/>
      <c r="R275" s="65"/>
      <c r="S275" s="65"/>
      <c r="T275" s="66"/>
      <c r="U275" s="35"/>
      <c r="V275" s="35"/>
      <c r="W275" s="35"/>
      <c r="X275" s="35"/>
      <c r="Y275" s="35"/>
      <c r="Z275" s="35"/>
      <c r="AA275" s="35"/>
      <c r="AB275" s="35"/>
      <c r="AC275" s="35"/>
      <c r="AD275" s="35"/>
      <c r="AE275" s="35"/>
      <c r="AT275" s="18" t="s">
        <v>160</v>
      </c>
      <c r="AU275" s="18" t="s">
        <v>84</v>
      </c>
    </row>
    <row r="276" spans="1:65" s="13" customFormat="1" ht="11.25" x14ac:dyDescent="0.2">
      <c r="B276" s="212"/>
      <c r="C276" s="213"/>
      <c r="D276" s="208" t="s">
        <v>136</v>
      </c>
      <c r="E276" s="214" t="s">
        <v>19</v>
      </c>
      <c r="F276" s="215" t="s">
        <v>627</v>
      </c>
      <c r="G276" s="213"/>
      <c r="H276" s="214" t="s">
        <v>19</v>
      </c>
      <c r="I276" s="216"/>
      <c r="J276" s="213"/>
      <c r="K276" s="213"/>
      <c r="L276" s="217"/>
      <c r="M276" s="218"/>
      <c r="N276" s="219"/>
      <c r="O276" s="219"/>
      <c r="P276" s="219"/>
      <c r="Q276" s="219"/>
      <c r="R276" s="219"/>
      <c r="S276" s="219"/>
      <c r="T276" s="220"/>
      <c r="AT276" s="221" t="s">
        <v>136</v>
      </c>
      <c r="AU276" s="221" t="s">
        <v>84</v>
      </c>
      <c r="AV276" s="13" t="s">
        <v>82</v>
      </c>
      <c r="AW276" s="13" t="s">
        <v>37</v>
      </c>
      <c r="AX276" s="13" t="s">
        <v>75</v>
      </c>
      <c r="AY276" s="221" t="s">
        <v>127</v>
      </c>
    </row>
    <row r="277" spans="1:65" s="14" customFormat="1" ht="11.25" x14ac:dyDescent="0.2">
      <c r="B277" s="222"/>
      <c r="C277" s="223"/>
      <c r="D277" s="208" t="s">
        <v>136</v>
      </c>
      <c r="E277" s="224" t="s">
        <v>19</v>
      </c>
      <c r="F277" s="225" t="s">
        <v>628</v>
      </c>
      <c r="G277" s="223"/>
      <c r="H277" s="226">
        <v>1203.2</v>
      </c>
      <c r="I277" s="227"/>
      <c r="J277" s="223"/>
      <c r="K277" s="223"/>
      <c r="L277" s="228"/>
      <c r="M277" s="229"/>
      <c r="N277" s="230"/>
      <c r="O277" s="230"/>
      <c r="P277" s="230"/>
      <c r="Q277" s="230"/>
      <c r="R277" s="230"/>
      <c r="S277" s="230"/>
      <c r="T277" s="231"/>
      <c r="AT277" s="232" t="s">
        <v>136</v>
      </c>
      <c r="AU277" s="232" t="s">
        <v>84</v>
      </c>
      <c r="AV277" s="14" t="s">
        <v>84</v>
      </c>
      <c r="AW277" s="14" t="s">
        <v>37</v>
      </c>
      <c r="AX277" s="14" t="s">
        <v>82</v>
      </c>
      <c r="AY277" s="232" t="s">
        <v>127</v>
      </c>
    </row>
    <row r="278" spans="1:65" s="14" customFormat="1" ht="11.25" x14ac:dyDescent="0.2">
      <c r="B278" s="222"/>
      <c r="C278" s="223"/>
      <c r="D278" s="208" t="s">
        <v>136</v>
      </c>
      <c r="E278" s="223"/>
      <c r="F278" s="225" t="s">
        <v>629</v>
      </c>
      <c r="G278" s="223"/>
      <c r="H278" s="226">
        <v>1.2030000000000001</v>
      </c>
      <c r="I278" s="227"/>
      <c r="J278" s="223"/>
      <c r="K278" s="223"/>
      <c r="L278" s="228"/>
      <c r="M278" s="229"/>
      <c r="N278" s="230"/>
      <c r="O278" s="230"/>
      <c r="P278" s="230"/>
      <c r="Q278" s="230"/>
      <c r="R278" s="230"/>
      <c r="S278" s="230"/>
      <c r="T278" s="231"/>
      <c r="AT278" s="232" t="s">
        <v>136</v>
      </c>
      <c r="AU278" s="232" t="s">
        <v>84</v>
      </c>
      <c r="AV278" s="14" t="s">
        <v>84</v>
      </c>
      <c r="AW278" s="14" t="s">
        <v>4</v>
      </c>
      <c r="AX278" s="14" t="s">
        <v>82</v>
      </c>
      <c r="AY278" s="232" t="s">
        <v>127</v>
      </c>
    </row>
    <row r="279" spans="1:65" s="12" customFormat="1" ht="22.9" customHeight="1" x14ac:dyDescent="0.2">
      <c r="B279" s="178"/>
      <c r="C279" s="179"/>
      <c r="D279" s="180" t="s">
        <v>74</v>
      </c>
      <c r="E279" s="192" t="s">
        <v>142</v>
      </c>
      <c r="F279" s="192" t="s">
        <v>630</v>
      </c>
      <c r="G279" s="179"/>
      <c r="H279" s="179"/>
      <c r="I279" s="182"/>
      <c r="J279" s="193">
        <f>BK279</f>
        <v>0</v>
      </c>
      <c r="K279" s="179"/>
      <c r="L279" s="184"/>
      <c r="M279" s="185"/>
      <c r="N279" s="186"/>
      <c r="O279" s="186"/>
      <c r="P279" s="187">
        <f>SUM(P280:P325)</f>
        <v>0</v>
      </c>
      <c r="Q279" s="186"/>
      <c r="R279" s="187">
        <f>SUM(R280:R325)</f>
        <v>2.4040668300000005</v>
      </c>
      <c r="S279" s="186"/>
      <c r="T279" s="188">
        <f>SUM(T280:T325)</f>
        <v>0</v>
      </c>
      <c r="AR279" s="189" t="s">
        <v>82</v>
      </c>
      <c r="AT279" s="190" t="s">
        <v>74</v>
      </c>
      <c r="AU279" s="190" t="s">
        <v>82</v>
      </c>
      <c r="AY279" s="189" t="s">
        <v>127</v>
      </c>
      <c r="BK279" s="191">
        <f>SUM(BK280:BK325)</f>
        <v>0</v>
      </c>
    </row>
    <row r="280" spans="1:65" s="2" customFormat="1" ht="14.45" customHeight="1" x14ac:dyDescent="0.2">
      <c r="A280" s="35"/>
      <c r="B280" s="36"/>
      <c r="C280" s="194" t="s">
        <v>373</v>
      </c>
      <c r="D280" s="194" t="s">
        <v>129</v>
      </c>
      <c r="E280" s="195" t="s">
        <v>631</v>
      </c>
      <c r="F280" s="196" t="s">
        <v>632</v>
      </c>
      <c r="G280" s="197" t="s">
        <v>183</v>
      </c>
      <c r="H280" s="198">
        <v>5.7430000000000003</v>
      </c>
      <c r="I280" s="199"/>
      <c r="J280" s="200">
        <f>ROUND(I280*H280,2)</f>
        <v>0</v>
      </c>
      <c r="K280" s="201"/>
      <c r="L280" s="40"/>
      <c r="M280" s="202" t="s">
        <v>19</v>
      </c>
      <c r="N280" s="203" t="s">
        <v>46</v>
      </c>
      <c r="O280" s="65"/>
      <c r="P280" s="204">
        <f>O280*H280</f>
        <v>0</v>
      </c>
      <c r="Q280" s="204">
        <v>0</v>
      </c>
      <c r="R280" s="204">
        <f>Q280*H280</f>
        <v>0</v>
      </c>
      <c r="S280" s="204">
        <v>0</v>
      </c>
      <c r="T280" s="205">
        <f>S280*H280</f>
        <v>0</v>
      </c>
      <c r="U280" s="35"/>
      <c r="V280" s="35"/>
      <c r="W280" s="35"/>
      <c r="X280" s="35"/>
      <c r="Y280" s="35"/>
      <c r="Z280" s="35"/>
      <c r="AA280" s="35"/>
      <c r="AB280" s="35"/>
      <c r="AC280" s="35"/>
      <c r="AD280" s="35"/>
      <c r="AE280" s="35"/>
      <c r="AR280" s="206" t="s">
        <v>133</v>
      </c>
      <c r="AT280" s="206" t="s">
        <v>129</v>
      </c>
      <c r="AU280" s="206" t="s">
        <v>84</v>
      </c>
      <c r="AY280" s="18" t="s">
        <v>127</v>
      </c>
      <c r="BE280" s="207">
        <f>IF(N280="základní",J280,0)</f>
        <v>0</v>
      </c>
      <c r="BF280" s="207">
        <f>IF(N280="snížená",J280,0)</f>
        <v>0</v>
      </c>
      <c r="BG280" s="207">
        <f>IF(N280="zákl. přenesená",J280,0)</f>
        <v>0</v>
      </c>
      <c r="BH280" s="207">
        <f>IF(N280="sníž. přenesená",J280,0)</f>
        <v>0</v>
      </c>
      <c r="BI280" s="207">
        <f>IF(N280="nulová",J280,0)</f>
        <v>0</v>
      </c>
      <c r="BJ280" s="18" t="s">
        <v>82</v>
      </c>
      <c r="BK280" s="207">
        <f>ROUND(I280*H280,2)</f>
        <v>0</v>
      </c>
      <c r="BL280" s="18" t="s">
        <v>133</v>
      </c>
      <c r="BM280" s="206" t="s">
        <v>633</v>
      </c>
    </row>
    <row r="281" spans="1:65" s="2" customFormat="1" ht="11.25" x14ac:dyDescent="0.2">
      <c r="A281" s="35"/>
      <c r="B281" s="36"/>
      <c r="C281" s="37"/>
      <c r="D281" s="208" t="s">
        <v>135</v>
      </c>
      <c r="E281" s="37"/>
      <c r="F281" s="209" t="s">
        <v>634</v>
      </c>
      <c r="G281" s="37"/>
      <c r="H281" s="37"/>
      <c r="I281" s="116"/>
      <c r="J281" s="37"/>
      <c r="K281" s="37"/>
      <c r="L281" s="40"/>
      <c r="M281" s="210"/>
      <c r="N281" s="211"/>
      <c r="O281" s="65"/>
      <c r="P281" s="65"/>
      <c r="Q281" s="65"/>
      <c r="R281" s="65"/>
      <c r="S281" s="65"/>
      <c r="T281" s="66"/>
      <c r="U281" s="35"/>
      <c r="V281" s="35"/>
      <c r="W281" s="35"/>
      <c r="X281" s="35"/>
      <c r="Y281" s="35"/>
      <c r="Z281" s="35"/>
      <c r="AA281" s="35"/>
      <c r="AB281" s="35"/>
      <c r="AC281" s="35"/>
      <c r="AD281" s="35"/>
      <c r="AE281" s="35"/>
      <c r="AT281" s="18" t="s">
        <v>135</v>
      </c>
      <c r="AU281" s="18" t="s">
        <v>84</v>
      </c>
    </row>
    <row r="282" spans="1:65" s="2" customFormat="1" ht="58.5" x14ac:dyDescent="0.2">
      <c r="A282" s="35"/>
      <c r="B282" s="36"/>
      <c r="C282" s="37"/>
      <c r="D282" s="208" t="s">
        <v>160</v>
      </c>
      <c r="E282" s="37"/>
      <c r="F282" s="233" t="s">
        <v>635</v>
      </c>
      <c r="G282" s="37"/>
      <c r="H282" s="37"/>
      <c r="I282" s="116"/>
      <c r="J282" s="37"/>
      <c r="K282" s="37"/>
      <c r="L282" s="40"/>
      <c r="M282" s="210"/>
      <c r="N282" s="211"/>
      <c r="O282" s="65"/>
      <c r="P282" s="65"/>
      <c r="Q282" s="65"/>
      <c r="R282" s="65"/>
      <c r="S282" s="65"/>
      <c r="T282" s="66"/>
      <c r="U282" s="35"/>
      <c r="V282" s="35"/>
      <c r="W282" s="35"/>
      <c r="X282" s="35"/>
      <c r="Y282" s="35"/>
      <c r="Z282" s="35"/>
      <c r="AA282" s="35"/>
      <c r="AB282" s="35"/>
      <c r="AC282" s="35"/>
      <c r="AD282" s="35"/>
      <c r="AE282" s="35"/>
      <c r="AT282" s="18" t="s">
        <v>160</v>
      </c>
      <c r="AU282" s="18" t="s">
        <v>84</v>
      </c>
    </row>
    <row r="283" spans="1:65" s="14" customFormat="1" ht="11.25" x14ac:dyDescent="0.2">
      <c r="B283" s="222"/>
      <c r="C283" s="223"/>
      <c r="D283" s="208" t="s">
        <v>136</v>
      </c>
      <c r="E283" s="224" t="s">
        <v>19</v>
      </c>
      <c r="F283" s="225" t="s">
        <v>636</v>
      </c>
      <c r="G283" s="223"/>
      <c r="H283" s="226">
        <v>5.7430000000000003</v>
      </c>
      <c r="I283" s="227"/>
      <c r="J283" s="223"/>
      <c r="K283" s="223"/>
      <c r="L283" s="228"/>
      <c r="M283" s="229"/>
      <c r="N283" s="230"/>
      <c r="O283" s="230"/>
      <c r="P283" s="230"/>
      <c r="Q283" s="230"/>
      <c r="R283" s="230"/>
      <c r="S283" s="230"/>
      <c r="T283" s="231"/>
      <c r="AT283" s="232" t="s">
        <v>136</v>
      </c>
      <c r="AU283" s="232" t="s">
        <v>84</v>
      </c>
      <c r="AV283" s="14" t="s">
        <v>84</v>
      </c>
      <c r="AW283" s="14" t="s">
        <v>37</v>
      </c>
      <c r="AX283" s="14" t="s">
        <v>82</v>
      </c>
      <c r="AY283" s="232" t="s">
        <v>127</v>
      </c>
    </row>
    <row r="284" spans="1:65" s="2" customFormat="1" ht="14.45" customHeight="1" x14ac:dyDescent="0.2">
      <c r="A284" s="35"/>
      <c r="B284" s="36"/>
      <c r="C284" s="194" t="s">
        <v>381</v>
      </c>
      <c r="D284" s="194" t="s">
        <v>129</v>
      </c>
      <c r="E284" s="195" t="s">
        <v>637</v>
      </c>
      <c r="F284" s="196" t="s">
        <v>638</v>
      </c>
      <c r="G284" s="197" t="s">
        <v>169</v>
      </c>
      <c r="H284" s="198">
        <v>27.04</v>
      </c>
      <c r="I284" s="199"/>
      <c r="J284" s="200">
        <f>ROUND(I284*H284,2)</f>
        <v>0</v>
      </c>
      <c r="K284" s="201"/>
      <c r="L284" s="40"/>
      <c r="M284" s="202" t="s">
        <v>19</v>
      </c>
      <c r="N284" s="203" t="s">
        <v>46</v>
      </c>
      <c r="O284" s="65"/>
      <c r="P284" s="204">
        <f>O284*H284</f>
        <v>0</v>
      </c>
      <c r="Q284" s="204">
        <v>4.1739999999999999E-2</v>
      </c>
      <c r="R284" s="204">
        <f>Q284*H284</f>
        <v>1.1286495999999999</v>
      </c>
      <c r="S284" s="204">
        <v>0</v>
      </c>
      <c r="T284" s="205">
        <f>S284*H284</f>
        <v>0</v>
      </c>
      <c r="U284" s="35"/>
      <c r="V284" s="35"/>
      <c r="W284" s="35"/>
      <c r="X284" s="35"/>
      <c r="Y284" s="35"/>
      <c r="Z284" s="35"/>
      <c r="AA284" s="35"/>
      <c r="AB284" s="35"/>
      <c r="AC284" s="35"/>
      <c r="AD284" s="35"/>
      <c r="AE284" s="35"/>
      <c r="AR284" s="206" t="s">
        <v>133</v>
      </c>
      <c r="AT284" s="206" t="s">
        <v>129</v>
      </c>
      <c r="AU284" s="206" t="s">
        <v>84</v>
      </c>
      <c r="AY284" s="18" t="s">
        <v>127</v>
      </c>
      <c r="BE284" s="207">
        <f>IF(N284="základní",J284,0)</f>
        <v>0</v>
      </c>
      <c r="BF284" s="207">
        <f>IF(N284="snížená",J284,0)</f>
        <v>0</v>
      </c>
      <c r="BG284" s="207">
        <f>IF(N284="zákl. přenesená",J284,0)</f>
        <v>0</v>
      </c>
      <c r="BH284" s="207">
        <f>IF(N284="sníž. přenesená",J284,0)</f>
        <v>0</v>
      </c>
      <c r="BI284" s="207">
        <f>IF(N284="nulová",J284,0)</f>
        <v>0</v>
      </c>
      <c r="BJ284" s="18" t="s">
        <v>82</v>
      </c>
      <c r="BK284" s="207">
        <f>ROUND(I284*H284,2)</f>
        <v>0</v>
      </c>
      <c r="BL284" s="18" t="s">
        <v>133</v>
      </c>
      <c r="BM284" s="206" t="s">
        <v>639</v>
      </c>
    </row>
    <row r="285" spans="1:65" s="2" customFormat="1" ht="11.25" x14ac:dyDescent="0.2">
      <c r="A285" s="35"/>
      <c r="B285" s="36"/>
      <c r="C285" s="37"/>
      <c r="D285" s="208" t="s">
        <v>135</v>
      </c>
      <c r="E285" s="37"/>
      <c r="F285" s="209" t="s">
        <v>640</v>
      </c>
      <c r="G285" s="37"/>
      <c r="H285" s="37"/>
      <c r="I285" s="116"/>
      <c r="J285" s="37"/>
      <c r="K285" s="37"/>
      <c r="L285" s="40"/>
      <c r="M285" s="210"/>
      <c r="N285" s="211"/>
      <c r="O285" s="65"/>
      <c r="P285" s="65"/>
      <c r="Q285" s="65"/>
      <c r="R285" s="65"/>
      <c r="S285" s="65"/>
      <c r="T285" s="66"/>
      <c r="U285" s="35"/>
      <c r="V285" s="35"/>
      <c r="W285" s="35"/>
      <c r="X285" s="35"/>
      <c r="Y285" s="35"/>
      <c r="Z285" s="35"/>
      <c r="AA285" s="35"/>
      <c r="AB285" s="35"/>
      <c r="AC285" s="35"/>
      <c r="AD285" s="35"/>
      <c r="AE285" s="35"/>
      <c r="AT285" s="18" t="s">
        <v>135</v>
      </c>
      <c r="AU285" s="18" t="s">
        <v>84</v>
      </c>
    </row>
    <row r="286" spans="1:65" s="2" customFormat="1" ht="224.25" x14ac:dyDescent="0.2">
      <c r="A286" s="35"/>
      <c r="B286" s="36"/>
      <c r="C286" s="37"/>
      <c r="D286" s="208" t="s">
        <v>160</v>
      </c>
      <c r="E286" s="37"/>
      <c r="F286" s="233" t="s">
        <v>641</v>
      </c>
      <c r="G286" s="37"/>
      <c r="H286" s="37"/>
      <c r="I286" s="116"/>
      <c r="J286" s="37"/>
      <c r="K286" s="37"/>
      <c r="L286" s="40"/>
      <c r="M286" s="210"/>
      <c r="N286" s="211"/>
      <c r="O286" s="65"/>
      <c r="P286" s="65"/>
      <c r="Q286" s="65"/>
      <c r="R286" s="65"/>
      <c r="S286" s="65"/>
      <c r="T286" s="66"/>
      <c r="U286" s="35"/>
      <c r="V286" s="35"/>
      <c r="W286" s="35"/>
      <c r="X286" s="35"/>
      <c r="Y286" s="35"/>
      <c r="Z286" s="35"/>
      <c r="AA286" s="35"/>
      <c r="AB286" s="35"/>
      <c r="AC286" s="35"/>
      <c r="AD286" s="35"/>
      <c r="AE286" s="35"/>
      <c r="AT286" s="18" t="s">
        <v>160</v>
      </c>
      <c r="AU286" s="18" t="s">
        <v>84</v>
      </c>
    </row>
    <row r="287" spans="1:65" s="14" customFormat="1" ht="11.25" x14ac:dyDescent="0.2">
      <c r="B287" s="222"/>
      <c r="C287" s="223"/>
      <c r="D287" s="208" t="s">
        <v>136</v>
      </c>
      <c r="E287" s="224" t="s">
        <v>19</v>
      </c>
      <c r="F287" s="225" t="s">
        <v>642</v>
      </c>
      <c r="G287" s="223"/>
      <c r="H287" s="226">
        <v>26.52</v>
      </c>
      <c r="I287" s="227"/>
      <c r="J287" s="223"/>
      <c r="K287" s="223"/>
      <c r="L287" s="228"/>
      <c r="M287" s="229"/>
      <c r="N287" s="230"/>
      <c r="O287" s="230"/>
      <c r="P287" s="230"/>
      <c r="Q287" s="230"/>
      <c r="R287" s="230"/>
      <c r="S287" s="230"/>
      <c r="T287" s="231"/>
      <c r="AT287" s="232" t="s">
        <v>136</v>
      </c>
      <c r="AU287" s="232" t="s">
        <v>84</v>
      </c>
      <c r="AV287" s="14" t="s">
        <v>84</v>
      </c>
      <c r="AW287" s="14" t="s">
        <v>37</v>
      </c>
      <c r="AX287" s="14" t="s">
        <v>75</v>
      </c>
      <c r="AY287" s="232" t="s">
        <v>127</v>
      </c>
    </row>
    <row r="288" spans="1:65" s="14" customFormat="1" ht="11.25" x14ac:dyDescent="0.2">
      <c r="B288" s="222"/>
      <c r="C288" s="223"/>
      <c r="D288" s="208" t="s">
        <v>136</v>
      </c>
      <c r="E288" s="224" t="s">
        <v>19</v>
      </c>
      <c r="F288" s="225" t="s">
        <v>643</v>
      </c>
      <c r="G288" s="223"/>
      <c r="H288" s="226">
        <v>0.52</v>
      </c>
      <c r="I288" s="227"/>
      <c r="J288" s="223"/>
      <c r="K288" s="223"/>
      <c r="L288" s="228"/>
      <c r="M288" s="229"/>
      <c r="N288" s="230"/>
      <c r="O288" s="230"/>
      <c r="P288" s="230"/>
      <c r="Q288" s="230"/>
      <c r="R288" s="230"/>
      <c r="S288" s="230"/>
      <c r="T288" s="231"/>
      <c r="AT288" s="232" t="s">
        <v>136</v>
      </c>
      <c r="AU288" s="232" t="s">
        <v>84</v>
      </c>
      <c r="AV288" s="14" t="s">
        <v>84</v>
      </c>
      <c r="AW288" s="14" t="s">
        <v>37</v>
      </c>
      <c r="AX288" s="14" t="s">
        <v>75</v>
      </c>
      <c r="AY288" s="232" t="s">
        <v>127</v>
      </c>
    </row>
    <row r="289" spans="1:65" s="15" customFormat="1" ht="11.25" x14ac:dyDescent="0.2">
      <c r="B289" s="245"/>
      <c r="C289" s="246"/>
      <c r="D289" s="208" t="s">
        <v>136</v>
      </c>
      <c r="E289" s="247" t="s">
        <v>19</v>
      </c>
      <c r="F289" s="248" t="s">
        <v>243</v>
      </c>
      <c r="G289" s="246"/>
      <c r="H289" s="249">
        <v>27.04</v>
      </c>
      <c r="I289" s="250"/>
      <c r="J289" s="246"/>
      <c r="K289" s="246"/>
      <c r="L289" s="251"/>
      <c r="M289" s="252"/>
      <c r="N289" s="253"/>
      <c r="O289" s="253"/>
      <c r="P289" s="253"/>
      <c r="Q289" s="253"/>
      <c r="R289" s="253"/>
      <c r="S289" s="253"/>
      <c r="T289" s="254"/>
      <c r="AT289" s="255" t="s">
        <v>136</v>
      </c>
      <c r="AU289" s="255" t="s">
        <v>84</v>
      </c>
      <c r="AV289" s="15" t="s">
        <v>133</v>
      </c>
      <c r="AW289" s="15" t="s">
        <v>37</v>
      </c>
      <c r="AX289" s="15" t="s">
        <v>82</v>
      </c>
      <c r="AY289" s="255" t="s">
        <v>127</v>
      </c>
    </row>
    <row r="290" spans="1:65" s="2" customFormat="1" ht="14.45" customHeight="1" x14ac:dyDescent="0.2">
      <c r="A290" s="35"/>
      <c r="B290" s="36"/>
      <c r="C290" s="194" t="s">
        <v>644</v>
      </c>
      <c r="D290" s="194" t="s">
        <v>129</v>
      </c>
      <c r="E290" s="195" t="s">
        <v>645</v>
      </c>
      <c r="F290" s="196" t="s">
        <v>646</v>
      </c>
      <c r="G290" s="197" t="s">
        <v>169</v>
      </c>
      <c r="H290" s="198">
        <v>27.04</v>
      </c>
      <c r="I290" s="199"/>
      <c r="J290" s="200">
        <f>ROUND(I290*H290,2)</f>
        <v>0</v>
      </c>
      <c r="K290" s="201"/>
      <c r="L290" s="40"/>
      <c r="M290" s="202" t="s">
        <v>19</v>
      </c>
      <c r="N290" s="203" t="s">
        <v>46</v>
      </c>
      <c r="O290" s="65"/>
      <c r="P290" s="204">
        <f>O290*H290</f>
        <v>0</v>
      </c>
      <c r="Q290" s="204">
        <v>2.0000000000000002E-5</v>
      </c>
      <c r="R290" s="204">
        <f>Q290*H290</f>
        <v>5.4080000000000003E-4</v>
      </c>
      <c r="S290" s="204">
        <v>0</v>
      </c>
      <c r="T290" s="205">
        <f>S290*H290</f>
        <v>0</v>
      </c>
      <c r="U290" s="35"/>
      <c r="V290" s="35"/>
      <c r="W290" s="35"/>
      <c r="X290" s="35"/>
      <c r="Y290" s="35"/>
      <c r="Z290" s="35"/>
      <c r="AA290" s="35"/>
      <c r="AB290" s="35"/>
      <c r="AC290" s="35"/>
      <c r="AD290" s="35"/>
      <c r="AE290" s="35"/>
      <c r="AR290" s="206" t="s">
        <v>133</v>
      </c>
      <c r="AT290" s="206" t="s">
        <v>129</v>
      </c>
      <c r="AU290" s="206" t="s">
        <v>84</v>
      </c>
      <c r="AY290" s="18" t="s">
        <v>127</v>
      </c>
      <c r="BE290" s="207">
        <f>IF(N290="základní",J290,0)</f>
        <v>0</v>
      </c>
      <c r="BF290" s="207">
        <f>IF(N290="snížená",J290,0)</f>
        <v>0</v>
      </c>
      <c r="BG290" s="207">
        <f>IF(N290="zákl. přenesená",J290,0)</f>
        <v>0</v>
      </c>
      <c r="BH290" s="207">
        <f>IF(N290="sníž. přenesená",J290,0)</f>
        <v>0</v>
      </c>
      <c r="BI290" s="207">
        <f>IF(N290="nulová",J290,0)</f>
        <v>0</v>
      </c>
      <c r="BJ290" s="18" t="s">
        <v>82</v>
      </c>
      <c r="BK290" s="207">
        <f>ROUND(I290*H290,2)</f>
        <v>0</v>
      </c>
      <c r="BL290" s="18" t="s">
        <v>133</v>
      </c>
      <c r="BM290" s="206" t="s">
        <v>647</v>
      </c>
    </row>
    <row r="291" spans="1:65" s="2" customFormat="1" ht="11.25" x14ac:dyDescent="0.2">
      <c r="A291" s="35"/>
      <c r="B291" s="36"/>
      <c r="C291" s="37"/>
      <c r="D291" s="208" t="s">
        <v>135</v>
      </c>
      <c r="E291" s="37"/>
      <c r="F291" s="209" t="s">
        <v>648</v>
      </c>
      <c r="G291" s="37"/>
      <c r="H291" s="37"/>
      <c r="I291" s="116"/>
      <c r="J291" s="37"/>
      <c r="K291" s="37"/>
      <c r="L291" s="40"/>
      <c r="M291" s="210"/>
      <c r="N291" s="211"/>
      <c r="O291" s="65"/>
      <c r="P291" s="65"/>
      <c r="Q291" s="65"/>
      <c r="R291" s="65"/>
      <c r="S291" s="65"/>
      <c r="T291" s="66"/>
      <c r="U291" s="35"/>
      <c r="V291" s="35"/>
      <c r="W291" s="35"/>
      <c r="X291" s="35"/>
      <c r="Y291" s="35"/>
      <c r="Z291" s="35"/>
      <c r="AA291" s="35"/>
      <c r="AB291" s="35"/>
      <c r="AC291" s="35"/>
      <c r="AD291" s="35"/>
      <c r="AE291" s="35"/>
      <c r="AT291" s="18" t="s">
        <v>135</v>
      </c>
      <c r="AU291" s="18" t="s">
        <v>84</v>
      </c>
    </row>
    <row r="292" spans="1:65" s="2" customFormat="1" ht="224.25" x14ac:dyDescent="0.2">
      <c r="A292" s="35"/>
      <c r="B292" s="36"/>
      <c r="C292" s="37"/>
      <c r="D292" s="208" t="s">
        <v>160</v>
      </c>
      <c r="E292" s="37"/>
      <c r="F292" s="233" t="s">
        <v>641</v>
      </c>
      <c r="G292" s="37"/>
      <c r="H292" s="37"/>
      <c r="I292" s="116"/>
      <c r="J292" s="37"/>
      <c r="K292" s="37"/>
      <c r="L292" s="40"/>
      <c r="M292" s="210"/>
      <c r="N292" s="211"/>
      <c r="O292" s="65"/>
      <c r="P292" s="65"/>
      <c r="Q292" s="65"/>
      <c r="R292" s="65"/>
      <c r="S292" s="65"/>
      <c r="T292" s="66"/>
      <c r="U292" s="35"/>
      <c r="V292" s="35"/>
      <c r="W292" s="35"/>
      <c r="X292" s="35"/>
      <c r="Y292" s="35"/>
      <c r="Z292" s="35"/>
      <c r="AA292" s="35"/>
      <c r="AB292" s="35"/>
      <c r="AC292" s="35"/>
      <c r="AD292" s="35"/>
      <c r="AE292" s="35"/>
      <c r="AT292" s="18" t="s">
        <v>160</v>
      </c>
      <c r="AU292" s="18" t="s">
        <v>84</v>
      </c>
    </row>
    <row r="293" spans="1:65" s="2" customFormat="1" ht="14.45" customHeight="1" x14ac:dyDescent="0.2">
      <c r="A293" s="35"/>
      <c r="B293" s="36"/>
      <c r="C293" s="194" t="s">
        <v>649</v>
      </c>
      <c r="D293" s="194" t="s">
        <v>129</v>
      </c>
      <c r="E293" s="195" t="s">
        <v>650</v>
      </c>
      <c r="F293" s="196" t="s">
        <v>651</v>
      </c>
      <c r="G293" s="197" t="s">
        <v>178</v>
      </c>
      <c r="H293" s="198">
        <v>0.51100000000000001</v>
      </c>
      <c r="I293" s="199"/>
      <c r="J293" s="200">
        <f>ROUND(I293*H293,2)</f>
        <v>0</v>
      </c>
      <c r="K293" s="201"/>
      <c r="L293" s="40"/>
      <c r="M293" s="202" t="s">
        <v>19</v>
      </c>
      <c r="N293" s="203" t="s">
        <v>46</v>
      </c>
      <c r="O293" s="65"/>
      <c r="P293" s="204">
        <f>O293*H293</f>
        <v>0</v>
      </c>
      <c r="Q293" s="204">
        <v>1.04877</v>
      </c>
      <c r="R293" s="204">
        <f>Q293*H293</f>
        <v>0.53592147000000001</v>
      </c>
      <c r="S293" s="204">
        <v>0</v>
      </c>
      <c r="T293" s="205">
        <f>S293*H293</f>
        <v>0</v>
      </c>
      <c r="U293" s="35"/>
      <c r="V293" s="35"/>
      <c r="W293" s="35"/>
      <c r="X293" s="35"/>
      <c r="Y293" s="35"/>
      <c r="Z293" s="35"/>
      <c r="AA293" s="35"/>
      <c r="AB293" s="35"/>
      <c r="AC293" s="35"/>
      <c r="AD293" s="35"/>
      <c r="AE293" s="35"/>
      <c r="AR293" s="206" t="s">
        <v>133</v>
      </c>
      <c r="AT293" s="206" t="s">
        <v>129</v>
      </c>
      <c r="AU293" s="206" t="s">
        <v>84</v>
      </c>
      <c r="AY293" s="18" t="s">
        <v>127</v>
      </c>
      <c r="BE293" s="207">
        <f>IF(N293="základní",J293,0)</f>
        <v>0</v>
      </c>
      <c r="BF293" s="207">
        <f>IF(N293="snížená",J293,0)</f>
        <v>0</v>
      </c>
      <c r="BG293" s="207">
        <f>IF(N293="zákl. přenesená",J293,0)</f>
        <v>0</v>
      </c>
      <c r="BH293" s="207">
        <f>IF(N293="sníž. přenesená",J293,0)</f>
        <v>0</v>
      </c>
      <c r="BI293" s="207">
        <f>IF(N293="nulová",J293,0)</f>
        <v>0</v>
      </c>
      <c r="BJ293" s="18" t="s">
        <v>82</v>
      </c>
      <c r="BK293" s="207">
        <f>ROUND(I293*H293,2)</f>
        <v>0</v>
      </c>
      <c r="BL293" s="18" t="s">
        <v>133</v>
      </c>
      <c r="BM293" s="206" t="s">
        <v>652</v>
      </c>
    </row>
    <row r="294" spans="1:65" s="2" customFormat="1" ht="11.25" x14ac:dyDescent="0.2">
      <c r="A294" s="35"/>
      <c r="B294" s="36"/>
      <c r="C294" s="37"/>
      <c r="D294" s="208" t="s">
        <v>135</v>
      </c>
      <c r="E294" s="37"/>
      <c r="F294" s="209" t="s">
        <v>653</v>
      </c>
      <c r="G294" s="37"/>
      <c r="H294" s="37"/>
      <c r="I294" s="116"/>
      <c r="J294" s="37"/>
      <c r="K294" s="37"/>
      <c r="L294" s="40"/>
      <c r="M294" s="210"/>
      <c r="N294" s="211"/>
      <c r="O294" s="65"/>
      <c r="P294" s="65"/>
      <c r="Q294" s="65"/>
      <c r="R294" s="65"/>
      <c r="S294" s="65"/>
      <c r="T294" s="66"/>
      <c r="U294" s="35"/>
      <c r="V294" s="35"/>
      <c r="W294" s="35"/>
      <c r="X294" s="35"/>
      <c r="Y294" s="35"/>
      <c r="Z294" s="35"/>
      <c r="AA294" s="35"/>
      <c r="AB294" s="35"/>
      <c r="AC294" s="35"/>
      <c r="AD294" s="35"/>
      <c r="AE294" s="35"/>
      <c r="AT294" s="18" t="s">
        <v>135</v>
      </c>
      <c r="AU294" s="18" t="s">
        <v>84</v>
      </c>
    </row>
    <row r="295" spans="1:65" s="2" customFormat="1" ht="117" x14ac:dyDescent="0.2">
      <c r="A295" s="35"/>
      <c r="B295" s="36"/>
      <c r="C295" s="37"/>
      <c r="D295" s="208" t="s">
        <v>160</v>
      </c>
      <c r="E295" s="37"/>
      <c r="F295" s="233" t="s">
        <v>654</v>
      </c>
      <c r="G295" s="37"/>
      <c r="H295" s="37"/>
      <c r="I295" s="116"/>
      <c r="J295" s="37"/>
      <c r="K295" s="37"/>
      <c r="L295" s="40"/>
      <c r="M295" s="210"/>
      <c r="N295" s="211"/>
      <c r="O295" s="65"/>
      <c r="P295" s="65"/>
      <c r="Q295" s="65"/>
      <c r="R295" s="65"/>
      <c r="S295" s="65"/>
      <c r="T295" s="66"/>
      <c r="U295" s="35"/>
      <c r="V295" s="35"/>
      <c r="W295" s="35"/>
      <c r="X295" s="35"/>
      <c r="Y295" s="35"/>
      <c r="Z295" s="35"/>
      <c r="AA295" s="35"/>
      <c r="AB295" s="35"/>
      <c r="AC295" s="35"/>
      <c r="AD295" s="35"/>
      <c r="AE295" s="35"/>
      <c r="AT295" s="18" t="s">
        <v>160</v>
      </c>
      <c r="AU295" s="18" t="s">
        <v>84</v>
      </c>
    </row>
    <row r="296" spans="1:65" s="14" customFormat="1" ht="11.25" x14ac:dyDescent="0.2">
      <c r="B296" s="222"/>
      <c r="C296" s="223"/>
      <c r="D296" s="208" t="s">
        <v>136</v>
      </c>
      <c r="E296" s="224" t="s">
        <v>19</v>
      </c>
      <c r="F296" s="225" t="s">
        <v>655</v>
      </c>
      <c r="G296" s="223"/>
      <c r="H296" s="226">
        <v>511.4</v>
      </c>
      <c r="I296" s="227"/>
      <c r="J296" s="223"/>
      <c r="K296" s="223"/>
      <c r="L296" s="228"/>
      <c r="M296" s="229"/>
      <c r="N296" s="230"/>
      <c r="O296" s="230"/>
      <c r="P296" s="230"/>
      <c r="Q296" s="230"/>
      <c r="R296" s="230"/>
      <c r="S296" s="230"/>
      <c r="T296" s="231"/>
      <c r="AT296" s="232" t="s">
        <v>136</v>
      </c>
      <c r="AU296" s="232" t="s">
        <v>84</v>
      </c>
      <c r="AV296" s="14" t="s">
        <v>84</v>
      </c>
      <c r="AW296" s="14" t="s">
        <v>37</v>
      </c>
      <c r="AX296" s="14" t="s">
        <v>82</v>
      </c>
      <c r="AY296" s="232" t="s">
        <v>127</v>
      </c>
    </row>
    <row r="297" spans="1:65" s="14" customFormat="1" ht="11.25" x14ac:dyDescent="0.2">
      <c r="B297" s="222"/>
      <c r="C297" s="223"/>
      <c r="D297" s="208" t="s">
        <v>136</v>
      </c>
      <c r="E297" s="223"/>
      <c r="F297" s="225" t="s">
        <v>656</v>
      </c>
      <c r="G297" s="223"/>
      <c r="H297" s="226">
        <v>0.51100000000000001</v>
      </c>
      <c r="I297" s="227"/>
      <c r="J297" s="223"/>
      <c r="K297" s="223"/>
      <c r="L297" s="228"/>
      <c r="M297" s="229"/>
      <c r="N297" s="230"/>
      <c r="O297" s="230"/>
      <c r="P297" s="230"/>
      <c r="Q297" s="230"/>
      <c r="R297" s="230"/>
      <c r="S297" s="230"/>
      <c r="T297" s="231"/>
      <c r="AT297" s="232" t="s">
        <v>136</v>
      </c>
      <c r="AU297" s="232" t="s">
        <v>84</v>
      </c>
      <c r="AV297" s="14" t="s">
        <v>84</v>
      </c>
      <c r="AW297" s="14" t="s">
        <v>4</v>
      </c>
      <c r="AX297" s="14" t="s">
        <v>82</v>
      </c>
      <c r="AY297" s="232" t="s">
        <v>127</v>
      </c>
    </row>
    <row r="298" spans="1:65" s="2" customFormat="1" ht="14.45" customHeight="1" x14ac:dyDescent="0.2">
      <c r="A298" s="35"/>
      <c r="B298" s="36"/>
      <c r="C298" s="194" t="s">
        <v>657</v>
      </c>
      <c r="D298" s="194" t="s">
        <v>129</v>
      </c>
      <c r="E298" s="195" t="s">
        <v>658</v>
      </c>
      <c r="F298" s="196" t="s">
        <v>659</v>
      </c>
      <c r="G298" s="197" t="s">
        <v>169</v>
      </c>
      <c r="H298" s="198">
        <v>46.488</v>
      </c>
      <c r="I298" s="199"/>
      <c r="J298" s="200">
        <f>ROUND(I298*H298,2)</f>
        <v>0</v>
      </c>
      <c r="K298" s="201"/>
      <c r="L298" s="40"/>
      <c r="M298" s="202" t="s">
        <v>19</v>
      </c>
      <c r="N298" s="203" t="s">
        <v>46</v>
      </c>
      <c r="O298" s="65"/>
      <c r="P298" s="204">
        <f>O298*H298</f>
        <v>0</v>
      </c>
      <c r="Q298" s="204">
        <v>1.82E-3</v>
      </c>
      <c r="R298" s="204">
        <f>Q298*H298</f>
        <v>8.4608160000000002E-2</v>
      </c>
      <c r="S298" s="204">
        <v>0</v>
      </c>
      <c r="T298" s="205">
        <f>S298*H298</f>
        <v>0</v>
      </c>
      <c r="U298" s="35"/>
      <c r="V298" s="35"/>
      <c r="W298" s="35"/>
      <c r="X298" s="35"/>
      <c r="Y298" s="35"/>
      <c r="Z298" s="35"/>
      <c r="AA298" s="35"/>
      <c r="AB298" s="35"/>
      <c r="AC298" s="35"/>
      <c r="AD298" s="35"/>
      <c r="AE298" s="35"/>
      <c r="AR298" s="206" t="s">
        <v>133</v>
      </c>
      <c r="AT298" s="206" t="s">
        <v>129</v>
      </c>
      <c r="AU298" s="206" t="s">
        <v>84</v>
      </c>
      <c r="AY298" s="18" t="s">
        <v>127</v>
      </c>
      <c r="BE298" s="207">
        <f>IF(N298="základní",J298,0)</f>
        <v>0</v>
      </c>
      <c r="BF298" s="207">
        <f>IF(N298="snížená",J298,0)</f>
        <v>0</v>
      </c>
      <c r="BG298" s="207">
        <f>IF(N298="zákl. přenesená",J298,0)</f>
        <v>0</v>
      </c>
      <c r="BH298" s="207">
        <f>IF(N298="sníž. přenesená",J298,0)</f>
        <v>0</v>
      </c>
      <c r="BI298" s="207">
        <f>IF(N298="nulová",J298,0)</f>
        <v>0</v>
      </c>
      <c r="BJ298" s="18" t="s">
        <v>82</v>
      </c>
      <c r="BK298" s="207">
        <f>ROUND(I298*H298,2)</f>
        <v>0</v>
      </c>
      <c r="BL298" s="18" t="s">
        <v>133</v>
      </c>
      <c r="BM298" s="206" t="s">
        <v>660</v>
      </c>
    </row>
    <row r="299" spans="1:65" s="2" customFormat="1" ht="11.25" x14ac:dyDescent="0.2">
      <c r="A299" s="35"/>
      <c r="B299" s="36"/>
      <c r="C299" s="37"/>
      <c r="D299" s="208" t="s">
        <v>135</v>
      </c>
      <c r="E299" s="37"/>
      <c r="F299" s="209" t="s">
        <v>661</v>
      </c>
      <c r="G299" s="37"/>
      <c r="H299" s="37"/>
      <c r="I299" s="116"/>
      <c r="J299" s="37"/>
      <c r="K299" s="37"/>
      <c r="L299" s="40"/>
      <c r="M299" s="210"/>
      <c r="N299" s="211"/>
      <c r="O299" s="65"/>
      <c r="P299" s="65"/>
      <c r="Q299" s="65"/>
      <c r="R299" s="65"/>
      <c r="S299" s="65"/>
      <c r="T299" s="66"/>
      <c r="U299" s="35"/>
      <c r="V299" s="35"/>
      <c r="W299" s="35"/>
      <c r="X299" s="35"/>
      <c r="Y299" s="35"/>
      <c r="Z299" s="35"/>
      <c r="AA299" s="35"/>
      <c r="AB299" s="35"/>
      <c r="AC299" s="35"/>
      <c r="AD299" s="35"/>
      <c r="AE299" s="35"/>
      <c r="AT299" s="18" t="s">
        <v>135</v>
      </c>
      <c r="AU299" s="18" t="s">
        <v>84</v>
      </c>
    </row>
    <row r="300" spans="1:65" s="2" customFormat="1" ht="214.5" x14ac:dyDescent="0.2">
      <c r="A300" s="35"/>
      <c r="B300" s="36"/>
      <c r="C300" s="37"/>
      <c r="D300" s="208" t="s">
        <v>160</v>
      </c>
      <c r="E300" s="37"/>
      <c r="F300" s="233" t="s">
        <v>662</v>
      </c>
      <c r="G300" s="37"/>
      <c r="H300" s="37"/>
      <c r="I300" s="116"/>
      <c r="J300" s="37"/>
      <c r="K300" s="37"/>
      <c r="L300" s="40"/>
      <c r="M300" s="210"/>
      <c r="N300" s="211"/>
      <c r="O300" s="65"/>
      <c r="P300" s="65"/>
      <c r="Q300" s="65"/>
      <c r="R300" s="65"/>
      <c r="S300" s="65"/>
      <c r="T300" s="66"/>
      <c r="U300" s="35"/>
      <c r="V300" s="35"/>
      <c r="W300" s="35"/>
      <c r="X300" s="35"/>
      <c r="Y300" s="35"/>
      <c r="Z300" s="35"/>
      <c r="AA300" s="35"/>
      <c r="AB300" s="35"/>
      <c r="AC300" s="35"/>
      <c r="AD300" s="35"/>
      <c r="AE300" s="35"/>
      <c r="AT300" s="18" t="s">
        <v>160</v>
      </c>
      <c r="AU300" s="18" t="s">
        <v>84</v>
      </c>
    </row>
    <row r="301" spans="1:65" s="13" customFormat="1" ht="11.25" x14ac:dyDescent="0.2">
      <c r="B301" s="212"/>
      <c r="C301" s="213"/>
      <c r="D301" s="208" t="s">
        <v>136</v>
      </c>
      <c r="E301" s="214" t="s">
        <v>19</v>
      </c>
      <c r="F301" s="215" t="s">
        <v>663</v>
      </c>
      <c r="G301" s="213"/>
      <c r="H301" s="214" t="s">
        <v>19</v>
      </c>
      <c r="I301" s="216"/>
      <c r="J301" s="213"/>
      <c r="K301" s="213"/>
      <c r="L301" s="217"/>
      <c r="M301" s="218"/>
      <c r="N301" s="219"/>
      <c r="O301" s="219"/>
      <c r="P301" s="219"/>
      <c r="Q301" s="219"/>
      <c r="R301" s="219"/>
      <c r="S301" s="219"/>
      <c r="T301" s="220"/>
      <c r="AT301" s="221" t="s">
        <v>136</v>
      </c>
      <c r="AU301" s="221" t="s">
        <v>84</v>
      </c>
      <c r="AV301" s="13" t="s">
        <v>82</v>
      </c>
      <c r="AW301" s="13" t="s">
        <v>37</v>
      </c>
      <c r="AX301" s="13" t="s">
        <v>75</v>
      </c>
      <c r="AY301" s="221" t="s">
        <v>127</v>
      </c>
    </row>
    <row r="302" spans="1:65" s="14" customFormat="1" ht="11.25" x14ac:dyDescent="0.2">
      <c r="B302" s="222"/>
      <c r="C302" s="223"/>
      <c r="D302" s="208" t="s">
        <v>136</v>
      </c>
      <c r="E302" s="224" t="s">
        <v>19</v>
      </c>
      <c r="F302" s="225" t="s">
        <v>664</v>
      </c>
      <c r="G302" s="223"/>
      <c r="H302" s="226">
        <v>46.488</v>
      </c>
      <c r="I302" s="227"/>
      <c r="J302" s="223"/>
      <c r="K302" s="223"/>
      <c r="L302" s="228"/>
      <c r="M302" s="229"/>
      <c r="N302" s="230"/>
      <c r="O302" s="230"/>
      <c r="P302" s="230"/>
      <c r="Q302" s="230"/>
      <c r="R302" s="230"/>
      <c r="S302" s="230"/>
      <c r="T302" s="231"/>
      <c r="AT302" s="232" t="s">
        <v>136</v>
      </c>
      <c r="AU302" s="232" t="s">
        <v>84</v>
      </c>
      <c r="AV302" s="14" t="s">
        <v>84</v>
      </c>
      <c r="AW302" s="14" t="s">
        <v>37</v>
      </c>
      <c r="AX302" s="14" t="s">
        <v>82</v>
      </c>
      <c r="AY302" s="232" t="s">
        <v>127</v>
      </c>
    </row>
    <row r="303" spans="1:65" s="2" customFormat="1" ht="14.45" customHeight="1" x14ac:dyDescent="0.2">
      <c r="A303" s="35"/>
      <c r="B303" s="36"/>
      <c r="C303" s="194" t="s">
        <v>665</v>
      </c>
      <c r="D303" s="194" t="s">
        <v>129</v>
      </c>
      <c r="E303" s="195" t="s">
        <v>666</v>
      </c>
      <c r="F303" s="196" t="s">
        <v>667</v>
      </c>
      <c r="G303" s="197" t="s">
        <v>169</v>
      </c>
      <c r="H303" s="198">
        <v>46.488</v>
      </c>
      <c r="I303" s="199"/>
      <c r="J303" s="200">
        <f>ROUND(I303*H303,2)</f>
        <v>0</v>
      </c>
      <c r="K303" s="201"/>
      <c r="L303" s="40"/>
      <c r="M303" s="202" t="s">
        <v>19</v>
      </c>
      <c r="N303" s="203" t="s">
        <v>46</v>
      </c>
      <c r="O303" s="65"/>
      <c r="P303" s="204">
        <f>O303*H303</f>
        <v>0</v>
      </c>
      <c r="Q303" s="204">
        <v>9.6600000000000002E-3</v>
      </c>
      <c r="R303" s="204">
        <f>Q303*H303</f>
        <v>0.44907407999999999</v>
      </c>
      <c r="S303" s="204">
        <v>0</v>
      </c>
      <c r="T303" s="205">
        <f>S303*H303</f>
        <v>0</v>
      </c>
      <c r="U303" s="35"/>
      <c r="V303" s="35"/>
      <c r="W303" s="35"/>
      <c r="X303" s="35"/>
      <c r="Y303" s="35"/>
      <c r="Z303" s="35"/>
      <c r="AA303" s="35"/>
      <c r="AB303" s="35"/>
      <c r="AC303" s="35"/>
      <c r="AD303" s="35"/>
      <c r="AE303" s="35"/>
      <c r="AR303" s="206" t="s">
        <v>133</v>
      </c>
      <c r="AT303" s="206" t="s">
        <v>129</v>
      </c>
      <c r="AU303" s="206" t="s">
        <v>84</v>
      </c>
      <c r="AY303" s="18" t="s">
        <v>127</v>
      </c>
      <c r="BE303" s="207">
        <f>IF(N303="základní",J303,0)</f>
        <v>0</v>
      </c>
      <c r="BF303" s="207">
        <f>IF(N303="snížená",J303,0)</f>
        <v>0</v>
      </c>
      <c r="BG303" s="207">
        <f>IF(N303="zákl. přenesená",J303,0)</f>
        <v>0</v>
      </c>
      <c r="BH303" s="207">
        <f>IF(N303="sníž. přenesená",J303,0)</f>
        <v>0</v>
      </c>
      <c r="BI303" s="207">
        <f>IF(N303="nulová",J303,0)</f>
        <v>0</v>
      </c>
      <c r="BJ303" s="18" t="s">
        <v>82</v>
      </c>
      <c r="BK303" s="207">
        <f>ROUND(I303*H303,2)</f>
        <v>0</v>
      </c>
      <c r="BL303" s="18" t="s">
        <v>133</v>
      </c>
      <c r="BM303" s="206" t="s">
        <v>668</v>
      </c>
    </row>
    <row r="304" spans="1:65" s="2" customFormat="1" ht="11.25" x14ac:dyDescent="0.2">
      <c r="A304" s="35"/>
      <c r="B304" s="36"/>
      <c r="C304" s="37"/>
      <c r="D304" s="208" t="s">
        <v>135</v>
      </c>
      <c r="E304" s="37"/>
      <c r="F304" s="209" t="s">
        <v>669</v>
      </c>
      <c r="G304" s="37"/>
      <c r="H304" s="37"/>
      <c r="I304" s="116"/>
      <c r="J304" s="37"/>
      <c r="K304" s="37"/>
      <c r="L304" s="40"/>
      <c r="M304" s="210"/>
      <c r="N304" s="211"/>
      <c r="O304" s="65"/>
      <c r="P304" s="65"/>
      <c r="Q304" s="65"/>
      <c r="R304" s="65"/>
      <c r="S304" s="65"/>
      <c r="T304" s="66"/>
      <c r="U304" s="35"/>
      <c r="V304" s="35"/>
      <c r="W304" s="35"/>
      <c r="X304" s="35"/>
      <c r="Y304" s="35"/>
      <c r="Z304" s="35"/>
      <c r="AA304" s="35"/>
      <c r="AB304" s="35"/>
      <c r="AC304" s="35"/>
      <c r="AD304" s="35"/>
      <c r="AE304" s="35"/>
      <c r="AT304" s="18" t="s">
        <v>135</v>
      </c>
      <c r="AU304" s="18" t="s">
        <v>84</v>
      </c>
    </row>
    <row r="305" spans="1:65" s="2" customFormat="1" ht="214.5" x14ac:dyDescent="0.2">
      <c r="A305" s="35"/>
      <c r="B305" s="36"/>
      <c r="C305" s="37"/>
      <c r="D305" s="208" t="s">
        <v>160</v>
      </c>
      <c r="E305" s="37"/>
      <c r="F305" s="233" t="s">
        <v>662</v>
      </c>
      <c r="G305" s="37"/>
      <c r="H305" s="37"/>
      <c r="I305" s="116"/>
      <c r="J305" s="37"/>
      <c r="K305" s="37"/>
      <c r="L305" s="40"/>
      <c r="M305" s="210"/>
      <c r="N305" s="211"/>
      <c r="O305" s="65"/>
      <c r="P305" s="65"/>
      <c r="Q305" s="65"/>
      <c r="R305" s="65"/>
      <c r="S305" s="65"/>
      <c r="T305" s="66"/>
      <c r="U305" s="35"/>
      <c r="V305" s="35"/>
      <c r="W305" s="35"/>
      <c r="X305" s="35"/>
      <c r="Y305" s="35"/>
      <c r="Z305" s="35"/>
      <c r="AA305" s="35"/>
      <c r="AB305" s="35"/>
      <c r="AC305" s="35"/>
      <c r="AD305" s="35"/>
      <c r="AE305" s="35"/>
      <c r="AT305" s="18" t="s">
        <v>160</v>
      </c>
      <c r="AU305" s="18" t="s">
        <v>84</v>
      </c>
    </row>
    <row r="306" spans="1:65" s="2" customFormat="1" ht="14.45" customHeight="1" x14ac:dyDescent="0.2">
      <c r="A306" s="35"/>
      <c r="B306" s="36"/>
      <c r="C306" s="194" t="s">
        <v>670</v>
      </c>
      <c r="D306" s="194" t="s">
        <v>129</v>
      </c>
      <c r="E306" s="195" t="s">
        <v>671</v>
      </c>
      <c r="F306" s="196" t="s">
        <v>672</v>
      </c>
      <c r="G306" s="197" t="s">
        <v>169</v>
      </c>
      <c r="H306" s="198">
        <v>46.488</v>
      </c>
      <c r="I306" s="199"/>
      <c r="J306" s="200">
        <f>ROUND(I306*H306,2)</f>
        <v>0</v>
      </c>
      <c r="K306" s="201"/>
      <c r="L306" s="40"/>
      <c r="M306" s="202" t="s">
        <v>19</v>
      </c>
      <c r="N306" s="203" t="s">
        <v>46</v>
      </c>
      <c r="O306" s="65"/>
      <c r="P306" s="204">
        <f>O306*H306</f>
        <v>0</v>
      </c>
      <c r="Q306" s="204">
        <v>4.0000000000000003E-5</v>
      </c>
      <c r="R306" s="204">
        <f>Q306*H306</f>
        <v>1.8595200000000001E-3</v>
      </c>
      <c r="S306" s="204">
        <v>0</v>
      </c>
      <c r="T306" s="205">
        <f>S306*H306</f>
        <v>0</v>
      </c>
      <c r="U306" s="35"/>
      <c r="V306" s="35"/>
      <c r="W306" s="35"/>
      <c r="X306" s="35"/>
      <c r="Y306" s="35"/>
      <c r="Z306" s="35"/>
      <c r="AA306" s="35"/>
      <c r="AB306" s="35"/>
      <c r="AC306" s="35"/>
      <c r="AD306" s="35"/>
      <c r="AE306" s="35"/>
      <c r="AR306" s="206" t="s">
        <v>133</v>
      </c>
      <c r="AT306" s="206" t="s">
        <v>129</v>
      </c>
      <c r="AU306" s="206" t="s">
        <v>84</v>
      </c>
      <c r="AY306" s="18" t="s">
        <v>127</v>
      </c>
      <c r="BE306" s="207">
        <f>IF(N306="základní",J306,0)</f>
        <v>0</v>
      </c>
      <c r="BF306" s="207">
        <f>IF(N306="snížená",J306,0)</f>
        <v>0</v>
      </c>
      <c r="BG306" s="207">
        <f>IF(N306="zákl. přenesená",J306,0)</f>
        <v>0</v>
      </c>
      <c r="BH306" s="207">
        <f>IF(N306="sníž. přenesená",J306,0)</f>
        <v>0</v>
      </c>
      <c r="BI306" s="207">
        <f>IF(N306="nulová",J306,0)</f>
        <v>0</v>
      </c>
      <c r="BJ306" s="18" t="s">
        <v>82</v>
      </c>
      <c r="BK306" s="207">
        <f>ROUND(I306*H306,2)</f>
        <v>0</v>
      </c>
      <c r="BL306" s="18" t="s">
        <v>133</v>
      </c>
      <c r="BM306" s="206" t="s">
        <v>673</v>
      </c>
    </row>
    <row r="307" spans="1:65" s="2" customFormat="1" ht="11.25" x14ac:dyDescent="0.2">
      <c r="A307" s="35"/>
      <c r="B307" s="36"/>
      <c r="C307" s="37"/>
      <c r="D307" s="208" t="s">
        <v>135</v>
      </c>
      <c r="E307" s="37"/>
      <c r="F307" s="209" t="s">
        <v>674</v>
      </c>
      <c r="G307" s="37"/>
      <c r="H307" s="37"/>
      <c r="I307" s="116"/>
      <c r="J307" s="37"/>
      <c r="K307" s="37"/>
      <c r="L307" s="40"/>
      <c r="M307" s="210"/>
      <c r="N307" s="211"/>
      <c r="O307" s="65"/>
      <c r="P307" s="65"/>
      <c r="Q307" s="65"/>
      <c r="R307" s="65"/>
      <c r="S307" s="65"/>
      <c r="T307" s="66"/>
      <c r="U307" s="35"/>
      <c r="V307" s="35"/>
      <c r="W307" s="35"/>
      <c r="X307" s="35"/>
      <c r="Y307" s="35"/>
      <c r="Z307" s="35"/>
      <c r="AA307" s="35"/>
      <c r="AB307" s="35"/>
      <c r="AC307" s="35"/>
      <c r="AD307" s="35"/>
      <c r="AE307" s="35"/>
      <c r="AT307" s="18" t="s">
        <v>135</v>
      </c>
      <c r="AU307" s="18" t="s">
        <v>84</v>
      </c>
    </row>
    <row r="308" spans="1:65" s="2" customFormat="1" ht="214.5" x14ac:dyDescent="0.2">
      <c r="A308" s="35"/>
      <c r="B308" s="36"/>
      <c r="C308" s="37"/>
      <c r="D308" s="208" t="s">
        <v>160</v>
      </c>
      <c r="E308" s="37"/>
      <c r="F308" s="233" t="s">
        <v>662</v>
      </c>
      <c r="G308" s="37"/>
      <c r="H308" s="37"/>
      <c r="I308" s="116"/>
      <c r="J308" s="37"/>
      <c r="K308" s="37"/>
      <c r="L308" s="40"/>
      <c r="M308" s="210"/>
      <c r="N308" s="211"/>
      <c r="O308" s="65"/>
      <c r="P308" s="65"/>
      <c r="Q308" s="65"/>
      <c r="R308" s="65"/>
      <c r="S308" s="65"/>
      <c r="T308" s="66"/>
      <c r="U308" s="35"/>
      <c r="V308" s="35"/>
      <c r="W308" s="35"/>
      <c r="X308" s="35"/>
      <c r="Y308" s="35"/>
      <c r="Z308" s="35"/>
      <c r="AA308" s="35"/>
      <c r="AB308" s="35"/>
      <c r="AC308" s="35"/>
      <c r="AD308" s="35"/>
      <c r="AE308" s="35"/>
      <c r="AT308" s="18" t="s">
        <v>160</v>
      </c>
      <c r="AU308" s="18" t="s">
        <v>84</v>
      </c>
    </row>
    <row r="309" spans="1:65" s="2" customFormat="1" ht="14.45" customHeight="1" x14ac:dyDescent="0.2">
      <c r="A309" s="35"/>
      <c r="B309" s="36"/>
      <c r="C309" s="194" t="s">
        <v>675</v>
      </c>
      <c r="D309" s="194" t="s">
        <v>129</v>
      </c>
      <c r="E309" s="195" t="s">
        <v>676</v>
      </c>
      <c r="F309" s="196" t="s">
        <v>677</v>
      </c>
      <c r="G309" s="197" t="s">
        <v>169</v>
      </c>
      <c r="H309" s="198">
        <v>119.67</v>
      </c>
      <c r="I309" s="199"/>
      <c r="J309" s="200">
        <f>ROUND(I309*H309,2)</f>
        <v>0</v>
      </c>
      <c r="K309" s="201"/>
      <c r="L309" s="40"/>
      <c r="M309" s="202" t="s">
        <v>19</v>
      </c>
      <c r="N309" s="203" t="s">
        <v>46</v>
      </c>
      <c r="O309" s="65"/>
      <c r="P309" s="204">
        <f>O309*H309</f>
        <v>0</v>
      </c>
      <c r="Q309" s="204">
        <v>1.32E-3</v>
      </c>
      <c r="R309" s="204">
        <f>Q309*H309</f>
        <v>0.1579644</v>
      </c>
      <c r="S309" s="204">
        <v>0</v>
      </c>
      <c r="T309" s="205">
        <f>S309*H309</f>
        <v>0</v>
      </c>
      <c r="U309" s="35"/>
      <c r="V309" s="35"/>
      <c r="W309" s="35"/>
      <c r="X309" s="35"/>
      <c r="Y309" s="35"/>
      <c r="Z309" s="35"/>
      <c r="AA309" s="35"/>
      <c r="AB309" s="35"/>
      <c r="AC309" s="35"/>
      <c r="AD309" s="35"/>
      <c r="AE309" s="35"/>
      <c r="AR309" s="206" t="s">
        <v>133</v>
      </c>
      <c r="AT309" s="206" t="s">
        <v>129</v>
      </c>
      <c r="AU309" s="206" t="s">
        <v>84</v>
      </c>
      <c r="AY309" s="18" t="s">
        <v>127</v>
      </c>
      <c r="BE309" s="207">
        <f>IF(N309="základní",J309,0)</f>
        <v>0</v>
      </c>
      <c r="BF309" s="207">
        <f>IF(N309="snížená",J309,0)</f>
        <v>0</v>
      </c>
      <c r="BG309" s="207">
        <f>IF(N309="zákl. přenesená",J309,0)</f>
        <v>0</v>
      </c>
      <c r="BH309" s="207">
        <f>IF(N309="sníž. přenesená",J309,0)</f>
        <v>0</v>
      </c>
      <c r="BI309" s="207">
        <f>IF(N309="nulová",J309,0)</f>
        <v>0</v>
      </c>
      <c r="BJ309" s="18" t="s">
        <v>82</v>
      </c>
      <c r="BK309" s="207">
        <f>ROUND(I309*H309,2)</f>
        <v>0</v>
      </c>
      <c r="BL309" s="18" t="s">
        <v>133</v>
      </c>
      <c r="BM309" s="206" t="s">
        <v>678</v>
      </c>
    </row>
    <row r="310" spans="1:65" s="2" customFormat="1" ht="11.25" x14ac:dyDescent="0.2">
      <c r="A310" s="35"/>
      <c r="B310" s="36"/>
      <c r="C310" s="37"/>
      <c r="D310" s="208" t="s">
        <v>135</v>
      </c>
      <c r="E310" s="37"/>
      <c r="F310" s="209" t="s">
        <v>679</v>
      </c>
      <c r="G310" s="37"/>
      <c r="H310" s="37"/>
      <c r="I310" s="116"/>
      <c r="J310" s="37"/>
      <c r="K310" s="37"/>
      <c r="L310" s="40"/>
      <c r="M310" s="210"/>
      <c r="N310" s="211"/>
      <c r="O310" s="65"/>
      <c r="P310" s="65"/>
      <c r="Q310" s="65"/>
      <c r="R310" s="65"/>
      <c r="S310" s="65"/>
      <c r="T310" s="66"/>
      <c r="U310" s="35"/>
      <c r="V310" s="35"/>
      <c r="W310" s="35"/>
      <c r="X310" s="35"/>
      <c r="Y310" s="35"/>
      <c r="Z310" s="35"/>
      <c r="AA310" s="35"/>
      <c r="AB310" s="35"/>
      <c r="AC310" s="35"/>
      <c r="AD310" s="35"/>
      <c r="AE310" s="35"/>
      <c r="AT310" s="18" t="s">
        <v>135</v>
      </c>
      <c r="AU310" s="18" t="s">
        <v>84</v>
      </c>
    </row>
    <row r="311" spans="1:65" s="2" customFormat="1" ht="195" x14ac:dyDescent="0.2">
      <c r="A311" s="35"/>
      <c r="B311" s="36"/>
      <c r="C311" s="37"/>
      <c r="D311" s="208" t="s">
        <v>160</v>
      </c>
      <c r="E311" s="37"/>
      <c r="F311" s="233" t="s">
        <v>680</v>
      </c>
      <c r="G311" s="37"/>
      <c r="H311" s="37"/>
      <c r="I311" s="116"/>
      <c r="J311" s="37"/>
      <c r="K311" s="37"/>
      <c r="L311" s="40"/>
      <c r="M311" s="210"/>
      <c r="N311" s="211"/>
      <c r="O311" s="65"/>
      <c r="P311" s="65"/>
      <c r="Q311" s="65"/>
      <c r="R311" s="65"/>
      <c r="S311" s="65"/>
      <c r="T311" s="66"/>
      <c r="U311" s="35"/>
      <c r="V311" s="35"/>
      <c r="W311" s="35"/>
      <c r="X311" s="35"/>
      <c r="Y311" s="35"/>
      <c r="Z311" s="35"/>
      <c r="AA311" s="35"/>
      <c r="AB311" s="35"/>
      <c r="AC311" s="35"/>
      <c r="AD311" s="35"/>
      <c r="AE311" s="35"/>
      <c r="AT311" s="18" t="s">
        <v>160</v>
      </c>
      <c r="AU311" s="18" t="s">
        <v>84</v>
      </c>
    </row>
    <row r="312" spans="1:65" s="13" customFormat="1" ht="11.25" x14ac:dyDescent="0.2">
      <c r="B312" s="212"/>
      <c r="C312" s="213"/>
      <c r="D312" s="208" t="s">
        <v>136</v>
      </c>
      <c r="E312" s="214" t="s">
        <v>19</v>
      </c>
      <c r="F312" s="215" t="s">
        <v>681</v>
      </c>
      <c r="G312" s="213"/>
      <c r="H312" s="214" t="s">
        <v>19</v>
      </c>
      <c r="I312" s="216"/>
      <c r="J312" s="213"/>
      <c r="K312" s="213"/>
      <c r="L312" s="217"/>
      <c r="M312" s="218"/>
      <c r="N312" s="219"/>
      <c r="O312" s="219"/>
      <c r="P312" s="219"/>
      <c r="Q312" s="219"/>
      <c r="R312" s="219"/>
      <c r="S312" s="219"/>
      <c r="T312" s="220"/>
      <c r="AT312" s="221" t="s">
        <v>136</v>
      </c>
      <c r="AU312" s="221" t="s">
        <v>84</v>
      </c>
      <c r="AV312" s="13" t="s">
        <v>82</v>
      </c>
      <c r="AW312" s="13" t="s">
        <v>37</v>
      </c>
      <c r="AX312" s="13" t="s">
        <v>75</v>
      </c>
      <c r="AY312" s="221" t="s">
        <v>127</v>
      </c>
    </row>
    <row r="313" spans="1:65" s="14" customFormat="1" ht="11.25" x14ac:dyDescent="0.2">
      <c r="B313" s="222"/>
      <c r="C313" s="223"/>
      <c r="D313" s="208" t="s">
        <v>136</v>
      </c>
      <c r="E313" s="224" t="s">
        <v>19</v>
      </c>
      <c r="F313" s="225" t="s">
        <v>682</v>
      </c>
      <c r="G313" s="223"/>
      <c r="H313" s="226">
        <v>73.599999999999994</v>
      </c>
      <c r="I313" s="227"/>
      <c r="J313" s="223"/>
      <c r="K313" s="223"/>
      <c r="L313" s="228"/>
      <c r="M313" s="229"/>
      <c r="N313" s="230"/>
      <c r="O313" s="230"/>
      <c r="P313" s="230"/>
      <c r="Q313" s="230"/>
      <c r="R313" s="230"/>
      <c r="S313" s="230"/>
      <c r="T313" s="231"/>
      <c r="AT313" s="232" t="s">
        <v>136</v>
      </c>
      <c r="AU313" s="232" t="s">
        <v>84</v>
      </c>
      <c r="AV313" s="14" t="s">
        <v>84</v>
      </c>
      <c r="AW313" s="14" t="s">
        <v>37</v>
      </c>
      <c r="AX313" s="14" t="s">
        <v>75</v>
      </c>
      <c r="AY313" s="232" t="s">
        <v>127</v>
      </c>
    </row>
    <row r="314" spans="1:65" s="14" customFormat="1" ht="11.25" x14ac:dyDescent="0.2">
      <c r="B314" s="222"/>
      <c r="C314" s="223"/>
      <c r="D314" s="208" t="s">
        <v>136</v>
      </c>
      <c r="E314" s="224" t="s">
        <v>19</v>
      </c>
      <c r="F314" s="225" t="s">
        <v>683</v>
      </c>
      <c r="G314" s="223"/>
      <c r="H314" s="226">
        <v>8</v>
      </c>
      <c r="I314" s="227"/>
      <c r="J314" s="223"/>
      <c r="K314" s="223"/>
      <c r="L314" s="228"/>
      <c r="M314" s="229"/>
      <c r="N314" s="230"/>
      <c r="O314" s="230"/>
      <c r="P314" s="230"/>
      <c r="Q314" s="230"/>
      <c r="R314" s="230"/>
      <c r="S314" s="230"/>
      <c r="T314" s="231"/>
      <c r="AT314" s="232" t="s">
        <v>136</v>
      </c>
      <c r="AU314" s="232" t="s">
        <v>84</v>
      </c>
      <c r="AV314" s="14" t="s">
        <v>84</v>
      </c>
      <c r="AW314" s="14" t="s">
        <v>37</v>
      </c>
      <c r="AX314" s="14" t="s">
        <v>75</v>
      </c>
      <c r="AY314" s="232" t="s">
        <v>127</v>
      </c>
    </row>
    <row r="315" spans="1:65" s="13" customFormat="1" ht="11.25" x14ac:dyDescent="0.2">
      <c r="B315" s="212"/>
      <c r="C315" s="213"/>
      <c r="D315" s="208" t="s">
        <v>136</v>
      </c>
      <c r="E315" s="214" t="s">
        <v>19</v>
      </c>
      <c r="F315" s="215" t="s">
        <v>684</v>
      </c>
      <c r="G315" s="213"/>
      <c r="H315" s="214" t="s">
        <v>19</v>
      </c>
      <c r="I315" s="216"/>
      <c r="J315" s="213"/>
      <c r="K315" s="213"/>
      <c r="L315" s="217"/>
      <c r="M315" s="218"/>
      <c r="N315" s="219"/>
      <c r="O315" s="219"/>
      <c r="P315" s="219"/>
      <c r="Q315" s="219"/>
      <c r="R315" s="219"/>
      <c r="S315" s="219"/>
      <c r="T315" s="220"/>
      <c r="AT315" s="221" t="s">
        <v>136</v>
      </c>
      <c r="AU315" s="221" t="s">
        <v>84</v>
      </c>
      <c r="AV315" s="13" t="s">
        <v>82</v>
      </c>
      <c r="AW315" s="13" t="s">
        <v>37</v>
      </c>
      <c r="AX315" s="13" t="s">
        <v>75</v>
      </c>
      <c r="AY315" s="221" t="s">
        <v>127</v>
      </c>
    </row>
    <row r="316" spans="1:65" s="14" customFormat="1" ht="11.25" x14ac:dyDescent="0.2">
      <c r="B316" s="222"/>
      <c r="C316" s="223"/>
      <c r="D316" s="208" t="s">
        <v>136</v>
      </c>
      <c r="E316" s="224" t="s">
        <v>19</v>
      </c>
      <c r="F316" s="225" t="s">
        <v>685</v>
      </c>
      <c r="G316" s="223"/>
      <c r="H316" s="226">
        <v>38.07</v>
      </c>
      <c r="I316" s="227"/>
      <c r="J316" s="223"/>
      <c r="K316" s="223"/>
      <c r="L316" s="228"/>
      <c r="M316" s="229"/>
      <c r="N316" s="230"/>
      <c r="O316" s="230"/>
      <c r="P316" s="230"/>
      <c r="Q316" s="230"/>
      <c r="R316" s="230"/>
      <c r="S316" s="230"/>
      <c r="T316" s="231"/>
      <c r="AT316" s="232" t="s">
        <v>136</v>
      </c>
      <c r="AU316" s="232" t="s">
        <v>84</v>
      </c>
      <c r="AV316" s="14" t="s">
        <v>84</v>
      </c>
      <c r="AW316" s="14" t="s">
        <v>37</v>
      </c>
      <c r="AX316" s="14" t="s">
        <v>75</v>
      </c>
      <c r="AY316" s="232" t="s">
        <v>127</v>
      </c>
    </row>
    <row r="317" spans="1:65" s="15" customFormat="1" ht="11.25" x14ac:dyDescent="0.2">
      <c r="B317" s="245"/>
      <c r="C317" s="246"/>
      <c r="D317" s="208" t="s">
        <v>136</v>
      </c>
      <c r="E317" s="247" t="s">
        <v>19</v>
      </c>
      <c r="F317" s="248" t="s">
        <v>243</v>
      </c>
      <c r="G317" s="246"/>
      <c r="H317" s="249">
        <v>119.67</v>
      </c>
      <c r="I317" s="250"/>
      <c r="J317" s="246"/>
      <c r="K317" s="246"/>
      <c r="L317" s="251"/>
      <c r="M317" s="252"/>
      <c r="N317" s="253"/>
      <c r="O317" s="253"/>
      <c r="P317" s="253"/>
      <c r="Q317" s="253"/>
      <c r="R317" s="253"/>
      <c r="S317" s="253"/>
      <c r="T317" s="254"/>
      <c r="AT317" s="255" t="s">
        <v>136</v>
      </c>
      <c r="AU317" s="255" t="s">
        <v>84</v>
      </c>
      <c r="AV317" s="15" t="s">
        <v>133</v>
      </c>
      <c r="AW317" s="15" t="s">
        <v>37</v>
      </c>
      <c r="AX317" s="15" t="s">
        <v>82</v>
      </c>
      <c r="AY317" s="255" t="s">
        <v>127</v>
      </c>
    </row>
    <row r="318" spans="1:65" s="2" customFormat="1" ht="14.45" customHeight="1" x14ac:dyDescent="0.2">
      <c r="A318" s="35"/>
      <c r="B318" s="36"/>
      <c r="C318" s="194" t="s">
        <v>686</v>
      </c>
      <c r="D318" s="194" t="s">
        <v>129</v>
      </c>
      <c r="E318" s="195" t="s">
        <v>687</v>
      </c>
      <c r="F318" s="196" t="s">
        <v>688</v>
      </c>
      <c r="G318" s="197" t="s">
        <v>169</v>
      </c>
      <c r="H318" s="198">
        <v>119.67</v>
      </c>
      <c r="I318" s="199"/>
      <c r="J318" s="200">
        <f>ROUND(I318*H318,2)</f>
        <v>0</v>
      </c>
      <c r="K318" s="201"/>
      <c r="L318" s="40"/>
      <c r="M318" s="202" t="s">
        <v>19</v>
      </c>
      <c r="N318" s="203" t="s">
        <v>46</v>
      </c>
      <c r="O318" s="65"/>
      <c r="P318" s="204">
        <f>O318*H318</f>
        <v>0</v>
      </c>
      <c r="Q318" s="204">
        <v>4.0000000000000003E-5</v>
      </c>
      <c r="R318" s="204">
        <f>Q318*H318</f>
        <v>4.7868000000000008E-3</v>
      </c>
      <c r="S318" s="204">
        <v>0</v>
      </c>
      <c r="T318" s="205">
        <f>S318*H318</f>
        <v>0</v>
      </c>
      <c r="U318" s="35"/>
      <c r="V318" s="35"/>
      <c r="W318" s="35"/>
      <c r="X318" s="35"/>
      <c r="Y318" s="35"/>
      <c r="Z318" s="35"/>
      <c r="AA318" s="35"/>
      <c r="AB318" s="35"/>
      <c r="AC318" s="35"/>
      <c r="AD318" s="35"/>
      <c r="AE318" s="35"/>
      <c r="AR318" s="206" t="s">
        <v>133</v>
      </c>
      <c r="AT318" s="206" t="s">
        <v>129</v>
      </c>
      <c r="AU318" s="206" t="s">
        <v>84</v>
      </c>
      <c r="AY318" s="18" t="s">
        <v>127</v>
      </c>
      <c r="BE318" s="207">
        <f>IF(N318="základní",J318,0)</f>
        <v>0</v>
      </c>
      <c r="BF318" s="207">
        <f>IF(N318="snížená",J318,0)</f>
        <v>0</v>
      </c>
      <c r="BG318" s="207">
        <f>IF(N318="zákl. přenesená",J318,0)</f>
        <v>0</v>
      </c>
      <c r="BH318" s="207">
        <f>IF(N318="sníž. přenesená",J318,0)</f>
        <v>0</v>
      </c>
      <c r="BI318" s="207">
        <f>IF(N318="nulová",J318,0)</f>
        <v>0</v>
      </c>
      <c r="BJ318" s="18" t="s">
        <v>82</v>
      </c>
      <c r="BK318" s="207">
        <f>ROUND(I318*H318,2)</f>
        <v>0</v>
      </c>
      <c r="BL318" s="18" t="s">
        <v>133</v>
      </c>
      <c r="BM318" s="206" t="s">
        <v>689</v>
      </c>
    </row>
    <row r="319" spans="1:65" s="2" customFormat="1" ht="11.25" x14ac:dyDescent="0.2">
      <c r="A319" s="35"/>
      <c r="B319" s="36"/>
      <c r="C319" s="37"/>
      <c r="D319" s="208" t="s">
        <v>135</v>
      </c>
      <c r="E319" s="37"/>
      <c r="F319" s="209" t="s">
        <v>690</v>
      </c>
      <c r="G319" s="37"/>
      <c r="H319" s="37"/>
      <c r="I319" s="116"/>
      <c r="J319" s="37"/>
      <c r="K319" s="37"/>
      <c r="L319" s="40"/>
      <c r="M319" s="210"/>
      <c r="N319" s="211"/>
      <c r="O319" s="65"/>
      <c r="P319" s="65"/>
      <c r="Q319" s="65"/>
      <c r="R319" s="65"/>
      <c r="S319" s="65"/>
      <c r="T319" s="66"/>
      <c r="U319" s="35"/>
      <c r="V319" s="35"/>
      <c r="W319" s="35"/>
      <c r="X319" s="35"/>
      <c r="Y319" s="35"/>
      <c r="Z319" s="35"/>
      <c r="AA319" s="35"/>
      <c r="AB319" s="35"/>
      <c r="AC319" s="35"/>
      <c r="AD319" s="35"/>
      <c r="AE319" s="35"/>
      <c r="AT319" s="18" t="s">
        <v>135</v>
      </c>
      <c r="AU319" s="18" t="s">
        <v>84</v>
      </c>
    </row>
    <row r="320" spans="1:65" s="2" customFormat="1" ht="195" x14ac:dyDescent="0.2">
      <c r="A320" s="35"/>
      <c r="B320" s="36"/>
      <c r="C320" s="37"/>
      <c r="D320" s="208" t="s">
        <v>160</v>
      </c>
      <c r="E320" s="37"/>
      <c r="F320" s="233" t="s">
        <v>680</v>
      </c>
      <c r="G320" s="37"/>
      <c r="H320" s="37"/>
      <c r="I320" s="116"/>
      <c r="J320" s="37"/>
      <c r="K320" s="37"/>
      <c r="L320" s="40"/>
      <c r="M320" s="210"/>
      <c r="N320" s="211"/>
      <c r="O320" s="65"/>
      <c r="P320" s="65"/>
      <c r="Q320" s="65"/>
      <c r="R320" s="65"/>
      <c r="S320" s="65"/>
      <c r="T320" s="66"/>
      <c r="U320" s="35"/>
      <c r="V320" s="35"/>
      <c r="W320" s="35"/>
      <c r="X320" s="35"/>
      <c r="Y320" s="35"/>
      <c r="Z320" s="35"/>
      <c r="AA320" s="35"/>
      <c r="AB320" s="35"/>
      <c r="AC320" s="35"/>
      <c r="AD320" s="35"/>
      <c r="AE320" s="35"/>
      <c r="AT320" s="18" t="s">
        <v>160</v>
      </c>
      <c r="AU320" s="18" t="s">
        <v>84</v>
      </c>
    </row>
    <row r="321" spans="1:65" s="2" customFormat="1" ht="14.45" customHeight="1" x14ac:dyDescent="0.2">
      <c r="A321" s="35"/>
      <c r="B321" s="36"/>
      <c r="C321" s="194" t="s">
        <v>691</v>
      </c>
      <c r="D321" s="194" t="s">
        <v>129</v>
      </c>
      <c r="E321" s="195" t="s">
        <v>692</v>
      </c>
      <c r="F321" s="196" t="s">
        <v>693</v>
      </c>
      <c r="G321" s="197" t="s">
        <v>132</v>
      </c>
      <c r="H321" s="198">
        <v>50.2</v>
      </c>
      <c r="I321" s="199"/>
      <c r="J321" s="200">
        <f>ROUND(I321*H321,2)</f>
        <v>0</v>
      </c>
      <c r="K321" s="201"/>
      <c r="L321" s="40"/>
      <c r="M321" s="202" t="s">
        <v>19</v>
      </c>
      <c r="N321" s="203" t="s">
        <v>46</v>
      </c>
      <c r="O321" s="65"/>
      <c r="P321" s="204">
        <f>O321*H321</f>
        <v>0</v>
      </c>
      <c r="Q321" s="204">
        <v>8.0999999999999996E-4</v>
      </c>
      <c r="R321" s="204">
        <f>Q321*H321</f>
        <v>4.0661999999999997E-2</v>
      </c>
      <c r="S321" s="204">
        <v>0</v>
      </c>
      <c r="T321" s="205">
        <f>S321*H321</f>
        <v>0</v>
      </c>
      <c r="U321" s="35"/>
      <c r="V321" s="35"/>
      <c r="W321" s="35"/>
      <c r="X321" s="35"/>
      <c r="Y321" s="35"/>
      <c r="Z321" s="35"/>
      <c r="AA321" s="35"/>
      <c r="AB321" s="35"/>
      <c r="AC321" s="35"/>
      <c r="AD321" s="35"/>
      <c r="AE321" s="35"/>
      <c r="AR321" s="206" t="s">
        <v>133</v>
      </c>
      <c r="AT321" s="206" t="s">
        <v>129</v>
      </c>
      <c r="AU321" s="206" t="s">
        <v>84</v>
      </c>
      <c r="AY321" s="18" t="s">
        <v>127</v>
      </c>
      <c r="BE321" s="207">
        <f>IF(N321="základní",J321,0)</f>
        <v>0</v>
      </c>
      <c r="BF321" s="207">
        <f>IF(N321="snížená",J321,0)</f>
        <v>0</v>
      </c>
      <c r="BG321" s="207">
        <f>IF(N321="zákl. přenesená",J321,0)</f>
        <v>0</v>
      </c>
      <c r="BH321" s="207">
        <f>IF(N321="sníž. přenesená",J321,0)</f>
        <v>0</v>
      </c>
      <c r="BI321" s="207">
        <f>IF(N321="nulová",J321,0)</f>
        <v>0</v>
      </c>
      <c r="BJ321" s="18" t="s">
        <v>82</v>
      </c>
      <c r="BK321" s="207">
        <f>ROUND(I321*H321,2)</f>
        <v>0</v>
      </c>
      <c r="BL321" s="18" t="s">
        <v>133</v>
      </c>
      <c r="BM321" s="206" t="s">
        <v>694</v>
      </c>
    </row>
    <row r="322" spans="1:65" s="2" customFormat="1" ht="11.25" x14ac:dyDescent="0.2">
      <c r="A322" s="35"/>
      <c r="B322" s="36"/>
      <c r="C322" s="37"/>
      <c r="D322" s="208" t="s">
        <v>135</v>
      </c>
      <c r="E322" s="37"/>
      <c r="F322" s="209" t="s">
        <v>695</v>
      </c>
      <c r="G322" s="37"/>
      <c r="H322" s="37"/>
      <c r="I322" s="116"/>
      <c r="J322" s="37"/>
      <c r="K322" s="37"/>
      <c r="L322" s="40"/>
      <c r="M322" s="210"/>
      <c r="N322" s="211"/>
      <c r="O322" s="65"/>
      <c r="P322" s="65"/>
      <c r="Q322" s="65"/>
      <c r="R322" s="65"/>
      <c r="S322" s="65"/>
      <c r="T322" s="66"/>
      <c r="U322" s="35"/>
      <c r="V322" s="35"/>
      <c r="W322" s="35"/>
      <c r="X322" s="35"/>
      <c r="Y322" s="35"/>
      <c r="Z322" s="35"/>
      <c r="AA322" s="35"/>
      <c r="AB322" s="35"/>
      <c r="AC322" s="35"/>
      <c r="AD322" s="35"/>
      <c r="AE322" s="35"/>
      <c r="AT322" s="18" t="s">
        <v>135</v>
      </c>
      <c r="AU322" s="18" t="s">
        <v>84</v>
      </c>
    </row>
    <row r="323" spans="1:65" s="2" customFormat="1" ht="117" x14ac:dyDescent="0.2">
      <c r="A323" s="35"/>
      <c r="B323" s="36"/>
      <c r="C323" s="37"/>
      <c r="D323" s="208" t="s">
        <v>160</v>
      </c>
      <c r="E323" s="37"/>
      <c r="F323" s="233" t="s">
        <v>696</v>
      </c>
      <c r="G323" s="37"/>
      <c r="H323" s="37"/>
      <c r="I323" s="116"/>
      <c r="J323" s="37"/>
      <c r="K323" s="37"/>
      <c r="L323" s="40"/>
      <c r="M323" s="210"/>
      <c r="N323" s="211"/>
      <c r="O323" s="65"/>
      <c r="P323" s="65"/>
      <c r="Q323" s="65"/>
      <c r="R323" s="65"/>
      <c r="S323" s="65"/>
      <c r="T323" s="66"/>
      <c r="U323" s="35"/>
      <c r="V323" s="35"/>
      <c r="W323" s="35"/>
      <c r="X323" s="35"/>
      <c r="Y323" s="35"/>
      <c r="Z323" s="35"/>
      <c r="AA323" s="35"/>
      <c r="AB323" s="35"/>
      <c r="AC323" s="35"/>
      <c r="AD323" s="35"/>
      <c r="AE323" s="35"/>
      <c r="AT323" s="18" t="s">
        <v>160</v>
      </c>
      <c r="AU323" s="18" t="s">
        <v>84</v>
      </c>
    </row>
    <row r="324" spans="1:65" s="13" customFormat="1" ht="11.25" x14ac:dyDescent="0.2">
      <c r="B324" s="212"/>
      <c r="C324" s="213"/>
      <c r="D324" s="208" t="s">
        <v>136</v>
      </c>
      <c r="E324" s="214" t="s">
        <v>19</v>
      </c>
      <c r="F324" s="215" t="s">
        <v>697</v>
      </c>
      <c r="G324" s="213"/>
      <c r="H324" s="214" t="s">
        <v>19</v>
      </c>
      <c r="I324" s="216"/>
      <c r="J324" s="213"/>
      <c r="K324" s="213"/>
      <c r="L324" s="217"/>
      <c r="M324" s="218"/>
      <c r="N324" s="219"/>
      <c r="O324" s="219"/>
      <c r="P324" s="219"/>
      <c r="Q324" s="219"/>
      <c r="R324" s="219"/>
      <c r="S324" s="219"/>
      <c r="T324" s="220"/>
      <c r="AT324" s="221" t="s">
        <v>136</v>
      </c>
      <c r="AU324" s="221" t="s">
        <v>84</v>
      </c>
      <c r="AV324" s="13" t="s">
        <v>82</v>
      </c>
      <c r="AW324" s="13" t="s">
        <v>37</v>
      </c>
      <c r="AX324" s="13" t="s">
        <v>75</v>
      </c>
      <c r="AY324" s="221" t="s">
        <v>127</v>
      </c>
    </row>
    <row r="325" spans="1:65" s="14" customFormat="1" ht="11.25" x14ac:dyDescent="0.2">
      <c r="B325" s="222"/>
      <c r="C325" s="223"/>
      <c r="D325" s="208" t="s">
        <v>136</v>
      </c>
      <c r="E325" s="224" t="s">
        <v>19</v>
      </c>
      <c r="F325" s="225" t="s">
        <v>698</v>
      </c>
      <c r="G325" s="223"/>
      <c r="H325" s="226">
        <v>50.2</v>
      </c>
      <c r="I325" s="227"/>
      <c r="J325" s="223"/>
      <c r="K325" s="223"/>
      <c r="L325" s="228"/>
      <c r="M325" s="229"/>
      <c r="N325" s="230"/>
      <c r="O325" s="230"/>
      <c r="P325" s="230"/>
      <c r="Q325" s="230"/>
      <c r="R325" s="230"/>
      <c r="S325" s="230"/>
      <c r="T325" s="231"/>
      <c r="AT325" s="232" t="s">
        <v>136</v>
      </c>
      <c r="AU325" s="232" t="s">
        <v>84</v>
      </c>
      <c r="AV325" s="14" t="s">
        <v>84</v>
      </c>
      <c r="AW325" s="14" t="s">
        <v>37</v>
      </c>
      <c r="AX325" s="14" t="s">
        <v>82</v>
      </c>
      <c r="AY325" s="232" t="s">
        <v>127</v>
      </c>
    </row>
    <row r="326" spans="1:65" s="12" customFormat="1" ht="22.9" customHeight="1" x14ac:dyDescent="0.2">
      <c r="B326" s="178"/>
      <c r="C326" s="179"/>
      <c r="D326" s="180" t="s">
        <v>74</v>
      </c>
      <c r="E326" s="192" t="s">
        <v>133</v>
      </c>
      <c r="F326" s="192" t="s">
        <v>699</v>
      </c>
      <c r="G326" s="179"/>
      <c r="H326" s="179"/>
      <c r="I326" s="182"/>
      <c r="J326" s="193">
        <f>BK326</f>
        <v>0</v>
      </c>
      <c r="K326" s="179"/>
      <c r="L326" s="184"/>
      <c r="M326" s="185"/>
      <c r="N326" s="186"/>
      <c r="O326" s="186"/>
      <c r="P326" s="187">
        <f>SUM(P327:P386)</f>
        <v>0</v>
      </c>
      <c r="Q326" s="186"/>
      <c r="R326" s="187">
        <f>SUM(R327:R386)</f>
        <v>346.53666793000002</v>
      </c>
      <c r="S326" s="186"/>
      <c r="T326" s="188">
        <f>SUM(T327:T386)</f>
        <v>0</v>
      </c>
      <c r="AR326" s="189" t="s">
        <v>82</v>
      </c>
      <c r="AT326" s="190" t="s">
        <v>74</v>
      </c>
      <c r="AU326" s="190" t="s">
        <v>82</v>
      </c>
      <c r="AY326" s="189" t="s">
        <v>127</v>
      </c>
      <c r="BK326" s="191">
        <f>SUM(BK327:BK386)</f>
        <v>0</v>
      </c>
    </row>
    <row r="327" spans="1:65" s="2" customFormat="1" ht="14.45" customHeight="1" x14ac:dyDescent="0.2">
      <c r="A327" s="35"/>
      <c r="B327" s="36"/>
      <c r="C327" s="194" t="s">
        <v>700</v>
      </c>
      <c r="D327" s="194" t="s">
        <v>129</v>
      </c>
      <c r="E327" s="195" t="s">
        <v>701</v>
      </c>
      <c r="F327" s="196" t="s">
        <v>702</v>
      </c>
      <c r="G327" s="197" t="s">
        <v>183</v>
      </c>
      <c r="H327" s="198">
        <v>87.963999999999999</v>
      </c>
      <c r="I327" s="199"/>
      <c r="J327" s="200">
        <f>ROUND(I327*H327,2)</f>
        <v>0</v>
      </c>
      <c r="K327" s="201"/>
      <c r="L327" s="40"/>
      <c r="M327" s="202" t="s">
        <v>19</v>
      </c>
      <c r="N327" s="203" t="s">
        <v>46</v>
      </c>
      <c r="O327" s="65"/>
      <c r="P327" s="204">
        <f>O327*H327</f>
        <v>0</v>
      </c>
      <c r="Q327" s="204">
        <v>0</v>
      </c>
      <c r="R327" s="204">
        <f>Q327*H327</f>
        <v>0</v>
      </c>
      <c r="S327" s="204">
        <v>0</v>
      </c>
      <c r="T327" s="205">
        <f>S327*H327</f>
        <v>0</v>
      </c>
      <c r="U327" s="35"/>
      <c r="V327" s="35"/>
      <c r="W327" s="35"/>
      <c r="X327" s="35"/>
      <c r="Y327" s="35"/>
      <c r="Z327" s="35"/>
      <c r="AA327" s="35"/>
      <c r="AB327" s="35"/>
      <c r="AC327" s="35"/>
      <c r="AD327" s="35"/>
      <c r="AE327" s="35"/>
      <c r="AR327" s="206" t="s">
        <v>133</v>
      </c>
      <c r="AT327" s="206" t="s">
        <v>129</v>
      </c>
      <c r="AU327" s="206" t="s">
        <v>84</v>
      </c>
      <c r="AY327" s="18" t="s">
        <v>127</v>
      </c>
      <c r="BE327" s="207">
        <f>IF(N327="základní",J327,0)</f>
        <v>0</v>
      </c>
      <c r="BF327" s="207">
        <f>IF(N327="snížená",J327,0)</f>
        <v>0</v>
      </c>
      <c r="BG327" s="207">
        <f>IF(N327="zákl. přenesená",J327,0)</f>
        <v>0</v>
      </c>
      <c r="BH327" s="207">
        <f>IF(N327="sníž. přenesená",J327,0)</f>
        <v>0</v>
      </c>
      <c r="BI327" s="207">
        <f>IF(N327="nulová",J327,0)</f>
        <v>0</v>
      </c>
      <c r="BJ327" s="18" t="s">
        <v>82</v>
      </c>
      <c r="BK327" s="207">
        <f>ROUND(I327*H327,2)</f>
        <v>0</v>
      </c>
      <c r="BL327" s="18" t="s">
        <v>133</v>
      </c>
      <c r="BM327" s="206" t="s">
        <v>703</v>
      </c>
    </row>
    <row r="328" spans="1:65" s="2" customFormat="1" ht="11.25" x14ac:dyDescent="0.2">
      <c r="A328" s="35"/>
      <c r="B328" s="36"/>
      <c r="C328" s="37"/>
      <c r="D328" s="208" t="s">
        <v>135</v>
      </c>
      <c r="E328" s="37"/>
      <c r="F328" s="209" t="s">
        <v>704</v>
      </c>
      <c r="G328" s="37"/>
      <c r="H328" s="37"/>
      <c r="I328" s="116"/>
      <c r="J328" s="37"/>
      <c r="K328" s="37"/>
      <c r="L328" s="40"/>
      <c r="M328" s="210"/>
      <c r="N328" s="211"/>
      <c r="O328" s="65"/>
      <c r="P328" s="65"/>
      <c r="Q328" s="65"/>
      <c r="R328" s="65"/>
      <c r="S328" s="65"/>
      <c r="T328" s="66"/>
      <c r="U328" s="35"/>
      <c r="V328" s="35"/>
      <c r="W328" s="35"/>
      <c r="X328" s="35"/>
      <c r="Y328" s="35"/>
      <c r="Z328" s="35"/>
      <c r="AA328" s="35"/>
      <c r="AB328" s="35"/>
      <c r="AC328" s="35"/>
      <c r="AD328" s="35"/>
      <c r="AE328" s="35"/>
      <c r="AT328" s="18" t="s">
        <v>135</v>
      </c>
      <c r="AU328" s="18" t="s">
        <v>84</v>
      </c>
    </row>
    <row r="329" spans="1:65" s="2" customFormat="1" ht="156" x14ac:dyDescent="0.2">
      <c r="A329" s="35"/>
      <c r="B329" s="36"/>
      <c r="C329" s="37"/>
      <c r="D329" s="208" t="s">
        <v>160</v>
      </c>
      <c r="E329" s="37"/>
      <c r="F329" s="233" t="s">
        <v>705</v>
      </c>
      <c r="G329" s="37"/>
      <c r="H329" s="37"/>
      <c r="I329" s="116"/>
      <c r="J329" s="37"/>
      <c r="K329" s="37"/>
      <c r="L329" s="40"/>
      <c r="M329" s="210"/>
      <c r="N329" s="211"/>
      <c r="O329" s="65"/>
      <c r="P329" s="65"/>
      <c r="Q329" s="65"/>
      <c r="R329" s="65"/>
      <c r="S329" s="65"/>
      <c r="T329" s="66"/>
      <c r="U329" s="35"/>
      <c r="V329" s="35"/>
      <c r="W329" s="35"/>
      <c r="X329" s="35"/>
      <c r="Y329" s="35"/>
      <c r="Z329" s="35"/>
      <c r="AA329" s="35"/>
      <c r="AB329" s="35"/>
      <c r="AC329" s="35"/>
      <c r="AD329" s="35"/>
      <c r="AE329" s="35"/>
      <c r="AT329" s="18" t="s">
        <v>160</v>
      </c>
      <c r="AU329" s="18" t="s">
        <v>84</v>
      </c>
    </row>
    <row r="330" spans="1:65" s="13" customFormat="1" ht="11.25" x14ac:dyDescent="0.2">
      <c r="B330" s="212"/>
      <c r="C330" s="213"/>
      <c r="D330" s="208" t="s">
        <v>136</v>
      </c>
      <c r="E330" s="214" t="s">
        <v>19</v>
      </c>
      <c r="F330" s="215" t="s">
        <v>663</v>
      </c>
      <c r="G330" s="213"/>
      <c r="H330" s="214" t="s">
        <v>19</v>
      </c>
      <c r="I330" s="216"/>
      <c r="J330" s="213"/>
      <c r="K330" s="213"/>
      <c r="L330" s="217"/>
      <c r="M330" s="218"/>
      <c r="N330" s="219"/>
      <c r="O330" s="219"/>
      <c r="P330" s="219"/>
      <c r="Q330" s="219"/>
      <c r="R330" s="219"/>
      <c r="S330" s="219"/>
      <c r="T330" s="220"/>
      <c r="AT330" s="221" t="s">
        <v>136</v>
      </c>
      <c r="AU330" s="221" t="s">
        <v>84</v>
      </c>
      <c r="AV330" s="13" t="s">
        <v>82</v>
      </c>
      <c r="AW330" s="13" t="s">
        <v>37</v>
      </c>
      <c r="AX330" s="13" t="s">
        <v>75</v>
      </c>
      <c r="AY330" s="221" t="s">
        <v>127</v>
      </c>
    </row>
    <row r="331" spans="1:65" s="14" customFormat="1" ht="11.25" x14ac:dyDescent="0.2">
      <c r="B331" s="222"/>
      <c r="C331" s="223"/>
      <c r="D331" s="208" t="s">
        <v>136</v>
      </c>
      <c r="E331" s="224" t="s">
        <v>19</v>
      </c>
      <c r="F331" s="225" t="s">
        <v>706</v>
      </c>
      <c r="G331" s="223"/>
      <c r="H331" s="226">
        <v>25.366</v>
      </c>
      <c r="I331" s="227"/>
      <c r="J331" s="223"/>
      <c r="K331" s="223"/>
      <c r="L331" s="228"/>
      <c r="M331" s="229"/>
      <c r="N331" s="230"/>
      <c r="O331" s="230"/>
      <c r="P331" s="230"/>
      <c r="Q331" s="230"/>
      <c r="R331" s="230"/>
      <c r="S331" s="230"/>
      <c r="T331" s="231"/>
      <c r="AT331" s="232" t="s">
        <v>136</v>
      </c>
      <c r="AU331" s="232" t="s">
        <v>84</v>
      </c>
      <c r="AV331" s="14" t="s">
        <v>84</v>
      </c>
      <c r="AW331" s="14" t="s">
        <v>37</v>
      </c>
      <c r="AX331" s="14" t="s">
        <v>75</v>
      </c>
      <c r="AY331" s="232" t="s">
        <v>127</v>
      </c>
    </row>
    <row r="332" spans="1:65" s="13" customFormat="1" ht="11.25" x14ac:dyDescent="0.2">
      <c r="B332" s="212"/>
      <c r="C332" s="213"/>
      <c r="D332" s="208" t="s">
        <v>136</v>
      </c>
      <c r="E332" s="214" t="s">
        <v>19</v>
      </c>
      <c r="F332" s="215" t="s">
        <v>707</v>
      </c>
      <c r="G332" s="213"/>
      <c r="H332" s="214" t="s">
        <v>19</v>
      </c>
      <c r="I332" s="216"/>
      <c r="J332" s="213"/>
      <c r="K332" s="213"/>
      <c r="L332" s="217"/>
      <c r="M332" s="218"/>
      <c r="N332" s="219"/>
      <c r="O332" s="219"/>
      <c r="P332" s="219"/>
      <c r="Q332" s="219"/>
      <c r="R332" s="219"/>
      <c r="S332" s="219"/>
      <c r="T332" s="220"/>
      <c r="AT332" s="221" t="s">
        <v>136</v>
      </c>
      <c r="AU332" s="221" t="s">
        <v>84</v>
      </c>
      <c r="AV332" s="13" t="s">
        <v>82</v>
      </c>
      <c r="AW332" s="13" t="s">
        <v>37</v>
      </c>
      <c r="AX332" s="13" t="s">
        <v>75</v>
      </c>
      <c r="AY332" s="221" t="s">
        <v>127</v>
      </c>
    </row>
    <row r="333" spans="1:65" s="14" customFormat="1" ht="11.25" x14ac:dyDescent="0.2">
      <c r="B333" s="222"/>
      <c r="C333" s="223"/>
      <c r="D333" s="208" t="s">
        <v>136</v>
      </c>
      <c r="E333" s="224" t="s">
        <v>19</v>
      </c>
      <c r="F333" s="225" t="s">
        <v>708</v>
      </c>
      <c r="G333" s="223"/>
      <c r="H333" s="226">
        <v>22.05</v>
      </c>
      <c r="I333" s="227"/>
      <c r="J333" s="223"/>
      <c r="K333" s="223"/>
      <c r="L333" s="228"/>
      <c r="M333" s="229"/>
      <c r="N333" s="230"/>
      <c r="O333" s="230"/>
      <c r="P333" s="230"/>
      <c r="Q333" s="230"/>
      <c r="R333" s="230"/>
      <c r="S333" s="230"/>
      <c r="T333" s="231"/>
      <c r="AT333" s="232" t="s">
        <v>136</v>
      </c>
      <c r="AU333" s="232" t="s">
        <v>84</v>
      </c>
      <c r="AV333" s="14" t="s">
        <v>84</v>
      </c>
      <c r="AW333" s="14" t="s">
        <v>37</v>
      </c>
      <c r="AX333" s="14" t="s">
        <v>75</v>
      </c>
      <c r="AY333" s="232" t="s">
        <v>127</v>
      </c>
    </row>
    <row r="334" spans="1:65" s="14" customFormat="1" ht="11.25" x14ac:dyDescent="0.2">
      <c r="B334" s="222"/>
      <c r="C334" s="223"/>
      <c r="D334" s="208" t="s">
        <v>136</v>
      </c>
      <c r="E334" s="224" t="s">
        <v>19</v>
      </c>
      <c r="F334" s="225" t="s">
        <v>709</v>
      </c>
      <c r="G334" s="223"/>
      <c r="H334" s="226">
        <v>17.64</v>
      </c>
      <c r="I334" s="227"/>
      <c r="J334" s="223"/>
      <c r="K334" s="223"/>
      <c r="L334" s="228"/>
      <c r="M334" s="229"/>
      <c r="N334" s="230"/>
      <c r="O334" s="230"/>
      <c r="P334" s="230"/>
      <c r="Q334" s="230"/>
      <c r="R334" s="230"/>
      <c r="S334" s="230"/>
      <c r="T334" s="231"/>
      <c r="AT334" s="232" t="s">
        <v>136</v>
      </c>
      <c r="AU334" s="232" t="s">
        <v>84</v>
      </c>
      <c r="AV334" s="14" t="s">
        <v>84</v>
      </c>
      <c r="AW334" s="14" t="s">
        <v>37</v>
      </c>
      <c r="AX334" s="14" t="s">
        <v>75</v>
      </c>
      <c r="AY334" s="232" t="s">
        <v>127</v>
      </c>
    </row>
    <row r="335" spans="1:65" s="13" customFormat="1" ht="11.25" x14ac:dyDescent="0.2">
      <c r="B335" s="212"/>
      <c r="C335" s="213"/>
      <c r="D335" s="208" t="s">
        <v>136</v>
      </c>
      <c r="E335" s="214" t="s">
        <v>19</v>
      </c>
      <c r="F335" s="215" t="s">
        <v>684</v>
      </c>
      <c r="G335" s="213"/>
      <c r="H335" s="214" t="s">
        <v>19</v>
      </c>
      <c r="I335" s="216"/>
      <c r="J335" s="213"/>
      <c r="K335" s="213"/>
      <c r="L335" s="217"/>
      <c r="M335" s="218"/>
      <c r="N335" s="219"/>
      <c r="O335" s="219"/>
      <c r="P335" s="219"/>
      <c r="Q335" s="219"/>
      <c r="R335" s="219"/>
      <c r="S335" s="219"/>
      <c r="T335" s="220"/>
      <c r="AT335" s="221" t="s">
        <v>136</v>
      </c>
      <c r="AU335" s="221" t="s">
        <v>84</v>
      </c>
      <c r="AV335" s="13" t="s">
        <v>82</v>
      </c>
      <c r="AW335" s="13" t="s">
        <v>37</v>
      </c>
      <c r="AX335" s="13" t="s">
        <v>75</v>
      </c>
      <c r="AY335" s="221" t="s">
        <v>127</v>
      </c>
    </row>
    <row r="336" spans="1:65" s="14" customFormat="1" ht="11.25" x14ac:dyDescent="0.2">
      <c r="B336" s="222"/>
      <c r="C336" s="223"/>
      <c r="D336" s="208" t="s">
        <v>136</v>
      </c>
      <c r="E336" s="224" t="s">
        <v>19</v>
      </c>
      <c r="F336" s="225" t="s">
        <v>710</v>
      </c>
      <c r="G336" s="223"/>
      <c r="H336" s="226">
        <v>8.1880000000000006</v>
      </c>
      <c r="I336" s="227"/>
      <c r="J336" s="223"/>
      <c r="K336" s="223"/>
      <c r="L336" s="228"/>
      <c r="M336" s="229"/>
      <c r="N336" s="230"/>
      <c r="O336" s="230"/>
      <c r="P336" s="230"/>
      <c r="Q336" s="230"/>
      <c r="R336" s="230"/>
      <c r="S336" s="230"/>
      <c r="T336" s="231"/>
      <c r="AT336" s="232" t="s">
        <v>136</v>
      </c>
      <c r="AU336" s="232" t="s">
        <v>84</v>
      </c>
      <c r="AV336" s="14" t="s">
        <v>84</v>
      </c>
      <c r="AW336" s="14" t="s">
        <v>37</v>
      </c>
      <c r="AX336" s="14" t="s">
        <v>75</v>
      </c>
      <c r="AY336" s="232" t="s">
        <v>127</v>
      </c>
    </row>
    <row r="337" spans="1:65" s="13" customFormat="1" ht="11.25" x14ac:dyDescent="0.2">
      <c r="B337" s="212"/>
      <c r="C337" s="213"/>
      <c r="D337" s="208" t="s">
        <v>136</v>
      </c>
      <c r="E337" s="214" t="s">
        <v>19</v>
      </c>
      <c r="F337" s="215" t="s">
        <v>681</v>
      </c>
      <c r="G337" s="213"/>
      <c r="H337" s="214" t="s">
        <v>19</v>
      </c>
      <c r="I337" s="216"/>
      <c r="J337" s="213"/>
      <c r="K337" s="213"/>
      <c r="L337" s="217"/>
      <c r="M337" s="218"/>
      <c r="N337" s="219"/>
      <c r="O337" s="219"/>
      <c r="P337" s="219"/>
      <c r="Q337" s="219"/>
      <c r="R337" s="219"/>
      <c r="S337" s="219"/>
      <c r="T337" s="220"/>
      <c r="AT337" s="221" t="s">
        <v>136</v>
      </c>
      <c r="AU337" s="221" t="s">
        <v>84</v>
      </c>
      <c r="AV337" s="13" t="s">
        <v>82</v>
      </c>
      <c r="AW337" s="13" t="s">
        <v>37</v>
      </c>
      <c r="AX337" s="13" t="s">
        <v>75</v>
      </c>
      <c r="AY337" s="221" t="s">
        <v>127</v>
      </c>
    </row>
    <row r="338" spans="1:65" s="14" customFormat="1" ht="11.25" x14ac:dyDescent="0.2">
      <c r="B338" s="222"/>
      <c r="C338" s="223"/>
      <c r="D338" s="208" t="s">
        <v>136</v>
      </c>
      <c r="E338" s="224" t="s">
        <v>19</v>
      </c>
      <c r="F338" s="225" t="s">
        <v>711</v>
      </c>
      <c r="G338" s="223"/>
      <c r="H338" s="226">
        <v>14.72</v>
      </c>
      <c r="I338" s="227"/>
      <c r="J338" s="223"/>
      <c r="K338" s="223"/>
      <c r="L338" s="228"/>
      <c r="M338" s="229"/>
      <c r="N338" s="230"/>
      <c r="O338" s="230"/>
      <c r="P338" s="230"/>
      <c r="Q338" s="230"/>
      <c r="R338" s="230"/>
      <c r="S338" s="230"/>
      <c r="T338" s="231"/>
      <c r="AT338" s="232" t="s">
        <v>136</v>
      </c>
      <c r="AU338" s="232" t="s">
        <v>84</v>
      </c>
      <c r="AV338" s="14" t="s">
        <v>84</v>
      </c>
      <c r="AW338" s="14" t="s">
        <v>37</v>
      </c>
      <c r="AX338" s="14" t="s">
        <v>75</v>
      </c>
      <c r="AY338" s="232" t="s">
        <v>127</v>
      </c>
    </row>
    <row r="339" spans="1:65" s="15" customFormat="1" ht="11.25" x14ac:dyDescent="0.2">
      <c r="B339" s="245"/>
      <c r="C339" s="246"/>
      <c r="D339" s="208" t="s">
        <v>136</v>
      </c>
      <c r="E339" s="247" t="s">
        <v>19</v>
      </c>
      <c r="F339" s="248" t="s">
        <v>243</v>
      </c>
      <c r="G339" s="246"/>
      <c r="H339" s="249">
        <v>87.963999999999999</v>
      </c>
      <c r="I339" s="250"/>
      <c r="J339" s="246"/>
      <c r="K339" s="246"/>
      <c r="L339" s="251"/>
      <c r="M339" s="252"/>
      <c r="N339" s="253"/>
      <c r="O339" s="253"/>
      <c r="P339" s="253"/>
      <c r="Q339" s="253"/>
      <c r="R339" s="253"/>
      <c r="S339" s="253"/>
      <c r="T339" s="254"/>
      <c r="AT339" s="255" t="s">
        <v>136</v>
      </c>
      <c r="AU339" s="255" t="s">
        <v>84</v>
      </c>
      <c r="AV339" s="15" t="s">
        <v>133</v>
      </c>
      <c r="AW339" s="15" t="s">
        <v>37</v>
      </c>
      <c r="AX339" s="15" t="s">
        <v>82</v>
      </c>
      <c r="AY339" s="255" t="s">
        <v>127</v>
      </c>
    </row>
    <row r="340" spans="1:65" s="2" customFormat="1" ht="14.45" customHeight="1" x14ac:dyDescent="0.2">
      <c r="A340" s="35"/>
      <c r="B340" s="36"/>
      <c r="C340" s="194" t="s">
        <v>712</v>
      </c>
      <c r="D340" s="194" t="s">
        <v>129</v>
      </c>
      <c r="E340" s="195" t="s">
        <v>713</v>
      </c>
      <c r="F340" s="196" t="s">
        <v>714</v>
      </c>
      <c r="G340" s="197" t="s">
        <v>178</v>
      </c>
      <c r="H340" s="198">
        <v>19.984999999999999</v>
      </c>
      <c r="I340" s="199"/>
      <c r="J340" s="200">
        <f>ROUND(I340*H340,2)</f>
        <v>0</v>
      </c>
      <c r="K340" s="201"/>
      <c r="L340" s="40"/>
      <c r="M340" s="202" t="s">
        <v>19</v>
      </c>
      <c r="N340" s="203" t="s">
        <v>46</v>
      </c>
      <c r="O340" s="65"/>
      <c r="P340" s="204">
        <f>O340*H340</f>
        <v>0</v>
      </c>
      <c r="Q340" s="204">
        <v>1.0490900000000001</v>
      </c>
      <c r="R340" s="204">
        <f>Q340*H340</f>
        <v>20.966063650000002</v>
      </c>
      <c r="S340" s="204">
        <v>0</v>
      </c>
      <c r="T340" s="205">
        <f>S340*H340</f>
        <v>0</v>
      </c>
      <c r="U340" s="35"/>
      <c r="V340" s="35"/>
      <c r="W340" s="35"/>
      <c r="X340" s="35"/>
      <c r="Y340" s="35"/>
      <c r="Z340" s="35"/>
      <c r="AA340" s="35"/>
      <c r="AB340" s="35"/>
      <c r="AC340" s="35"/>
      <c r="AD340" s="35"/>
      <c r="AE340" s="35"/>
      <c r="AR340" s="206" t="s">
        <v>133</v>
      </c>
      <c r="AT340" s="206" t="s">
        <v>129</v>
      </c>
      <c r="AU340" s="206" t="s">
        <v>84</v>
      </c>
      <c r="AY340" s="18" t="s">
        <v>127</v>
      </c>
      <c r="BE340" s="207">
        <f>IF(N340="základní",J340,0)</f>
        <v>0</v>
      </c>
      <c r="BF340" s="207">
        <f>IF(N340="snížená",J340,0)</f>
        <v>0</v>
      </c>
      <c r="BG340" s="207">
        <f>IF(N340="zákl. přenesená",J340,0)</f>
        <v>0</v>
      </c>
      <c r="BH340" s="207">
        <f>IF(N340="sníž. přenesená",J340,0)</f>
        <v>0</v>
      </c>
      <c r="BI340" s="207">
        <f>IF(N340="nulová",J340,0)</f>
        <v>0</v>
      </c>
      <c r="BJ340" s="18" t="s">
        <v>82</v>
      </c>
      <c r="BK340" s="207">
        <f>ROUND(I340*H340,2)</f>
        <v>0</v>
      </c>
      <c r="BL340" s="18" t="s">
        <v>133</v>
      </c>
      <c r="BM340" s="206" t="s">
        <v>715</v>
      </c>
    </row>
    <row r="341" spans="1:65" s="2" customFormat="1" ht="11.25" x14ac:dyDescent="0.2">
      <c r="A341" s="35"/>
      <c r="B341" s="36"/>
      <c r="C341" s="37"/>
      <c r="D341" s="208" t="s">
        <v>135</v>
      </c>
      <c r="E341" s="37"/>
      <c r="F341" s="209" t="s">
        <v>716</v>
      </c>
      <c r="G341" s="37"/>
      <c r="H341" s="37"/>
      <c r="I341" s="116"/>
      <c r="J341" s="37"/>
      <c r="K341" s="37"/>
      <c r="L341" s="40"/>
      <c r="M341" s="210"/>
      <c r="N341" s="211"/>
      <c r="O341" s="65"/>
      <c r="P341" s="65"/>
      <c r="Q341" s="65"/>
      <c r="R341" s="65"/>
      <c r="S341" s="65"/>
      <c r="T341" s="66"/>
      <c r="U341" s="35"/>
      <c r="V341" s="35"/>
      <c r="W341" s="35"/>
      <c r="X341" s="35"/>
      <c r="Y341" s="35"/>
      <c r="Z341" s="35"/>
      <c r="AA341" s="35"/>
      <c r="AB341" s="35"/>
      <c r="AC341" s="35"/>
      <c r="AD341" s="35"/>
      <c r="AE341" s="35"/>
      <c r="AT341" s="18" t="s">
        <v>135</v>
      </c>
      <c r="AU341" s="18" t="s">
        <v>84</v>
      </c>
    </row>
    <row r="342" spans="1:65" s="2" customFormat="1" ht="117" x14ac:dyDescent="0.2">
      <c r="A342" s="35"/>
      <c r="B342" s="36"/>
      <c r="C342" s="37"/>
      <c r="D342" s="208" t="s">
        <v>160</v>
      </c>
      <c r="E342" s="37"/>
      <c r="F342" s="233" t="s">
        <v>717</v>
      </c>
      <c r="G342" s="37"/>
      <c r="H342" s="37"/>
      <c r="I342" s="116"/>
      <c r="J342" s="37"/>
      <c r="K342" s="37"/>
      <c r="L342" s="40"/>
      <c r="M342" s="210"/>
      <c r="N342" s="211"/>
      <c r="O342" s="65"/>
      <c r="P342" s="65"/>
      <c r="Q342" s="65"/>
      <c r="R342" s="65"/>
      <c r="S342" s="65"/>
      <c r="T342" s="66"/>
      <c r="U342" s="35"/>
      <c r="V342" s="35"/>
      <c r="W342" s="35"/>
      <c r="X342" s="35"/>
      <c r="Y342" s="35"/>
      <c r="Z342" s="35"/>
      <c r="AA342" s="35"/>
      <c r="AB342" s="35"/>
      <c r="AC342" s="35"/>
      <c r="AD342" s="35"/>
      <c r="AE342" s="35"/>
      <c r="AT342" s="18" t="s">
        <v>160</v>
      </c>
      <c r="AU342" s="18" t="s">
        <v>84</v>
      </c>
    </row>
    <row r="343" spans="1:65" s="14" customFormat="1" ht="11.25" x14ac:dyDescent="0.2">
      <c r="B343" s="222"/>
      <c r="C343" s="223"/>
      <c r="D343" s="208" t="s">
        <v>136</v>
      </c>
      <c r="E343" s="224" t="s">
        <v>19</v>
      </c>
      <c r="F343" s="225" t="s">
        <v>718</v>
      </c>
      <c r="G343" s="223"/>
      <c r="H343" s="226">
        <v>19985.2</v>
      </c>
      <c r="I343" s="227"/>
      <c r="J343" s="223"/>
      <c r="K343" s="223"/>
      <c r="L343" s="228"/>
      <c r="M343" s="229"/>
      <c r="N343" s="230"/>
      <c r="O343" s="230"/>
      <c r="P343" s="230"/>
      <c r="Q343" s="230"/>
      <c r="R343" s="230"/>
      <c r="S343" s="230"/>
      <c r="T343" s="231"/>
      <c r="AT343" s="232" t="s">
        <v>136</v>
      </c>
      <c r="AU343" s="232" t="s">
        <v>84</v>
      </c>
      <c r="AV343" s="14" t="s">
        <v>84</v>
      </c>
      <c r="AW343" s="14" t="s">
        <v>37</v>
      </c>
      <c r="AX343" s="14" t="s">
        <v>82</v>
      </c>
      <c r="AY343" s="232" t="s">
        <v>127</v>
      </c>
    </row>
    <row r="344" spans="1:65" s="14" customFormat="1" ht="11.25" x14ac:dyDescent="0.2">
      <c r="B344" s="222"/>
      <c r="C344" s="223"/>
      <c r="D344" s="208" t="s">
        <v>136</v>
      </c>
      <c r="E344" s="223"/>
      <c r="F344" s="225" t="s">
        <v>719</v>
      </c>
      <c r="G344" s="223"/>
      <c r="H344" s="226">
        <v>19.984999999999999</v>
      </c>
      <c r="I344" s="227"/>
      <c r="J344" s="223"/>
      <c r="K344" s="223"/>
      <c r="L344" s="228"/>
      <c r="M344" s="229"/>
      <c r="N344" s="230"/>
      <c r="O344" s="230"/>
      <c r="P344" s="230"/>
      <c r="Q344" s="230"/>
      <c r="R344" s="230"/>
      <c r="S344" s="230"/>
      <c r="T344" s="231"/>
      <c r="AT344" s="232" t="s">
        <v>136</v>
      </c>
      <c r="AU344" s="232" t="s">
        <v>84</v>
      </c>
      <c r="AV344" s="14" t="s">
        <v>84</v>
      </c>
      <c r="AW344" s="14" t="s">
        <v>4</v>
      </c>
      <c r="AX344" s="14" t="s">
        <v>82</v>
      </c>
      <c r="AY344" s="232" t="s">
        <v>127</v>
      </c>
    </row>
    <row r="345" spans="1:65" s="2" customFormat="1" ht="14.45" customHeight="1" x14ac:dyDescent="0.2">
      <c r="A345" s="35"/>
      <c r="B345" s="36"/>
      <c r="C345" s="194" t="s">
        <v>720</v>
      </c>
      <c r="D345" s="194" t="s">
        <v>129</v>
      </c>
      <c r="E345" s="195" t="s">
        <v>721</v>
      </c>
      <c r="F345" s="196" t="s">
        <v>722</v>
      </c>
      <c r="G345" s="197" t="s">
        <v>169</v>
      </c>
      <c r="H345" s="198">
        <v>76.86</v>
      </c>
      <c r="I345" s="199"/>
      <c r="J345" s="200">
        <f>ROUND(I345*H345,2)</f>
        <v>0</v>
      </c>
      <c r="K345" s="201"/>
      <c r="L345" s="40"/>
      <c r="M345" s="202" t="s">
        <v>19</v>
      </c>
      <c r="N345" s="203" t="s">
        <v>46</v>
      </c>
      <c r="O345" s="65"/>
      <c r="P345" s="204">
        <f>O345*H345</f>
        <v>0</v>
      </c>
      <c r="Q345" s="204">
        <v>1.0869999999999999E-2</v>
      </c>
      <c r="R345" s="204">
        <f>Q345*H345</f>
        <v>0.83546819999999999</v>
      </c>
      <c r="S345" s="204">
        <v>0</v>
      </c>
      <c r="T345" s="205">
        <f>S345*H345</f>
        <v>0</v>
      </c>
      <c r="U345" s="35"/>
      <c r="V345" s="35"/>
      <c r="W345" s="35"/>
      <c r="X345" s="35"/>
      <c r="Y345" s="35"/>
      <c r="Z345" s="35"/>
      <c r="AA345" s="35"/>
      <c r="AB345" s="35"/>
      <c r="AC345" s="35"/>
      <c r="AD345" s="35"/>
      <c r="AE345" s="35"/>
      <c r="AR345" s="206" t="s">
        <v>133</v>
      </c>
      <c r="AT345" s="206" t="s">
        <v>129</v>
      </c>
      <c r="AU345" s="206" t="s">
        <v>84</v>
      </c>
      <c r="AY345" s="18" t="s">
        <v>127</v>
      </c>
      <c r="BE345" s="207">
        <f>IF(N345="základní",J345,0)</f>
        <v>0</v>
      </c>
      <c r="BF345" s="207">
        <f>IF(N345="snížená",J345,0)</f>
        <v>0</v>
      </c>
      <c r="BG345" s="207">
        <f>IF(N345="zákl. přenesená",J345,0)</f>
        <v>0</v>
      </c>
      <c r="BH345" s="207">
        <f>IF(N345="sníž. přenesená",J345,0)</f>
        <v>0</v>
      </c>
      <c r="BI345" s="207">
        <f>IF(N345="nulová",J345,0)</f>
        <v>0</v>
      </c>
      <c r="BJ345" s="18" t="s">
        <v>82</v>
      </c>
      <c r="BK345" s="207">
        <f>ROUND(I345*H345,2)</f>
        <v>0</v>
      </c>
      <c r="BL345" s="18" t="s">
        <v>133</v>
      </c>
      <c r="BM345" s="206" t="s">
        <v>723</v>
      </c>
    </row>
    <row r="346" spans="1:65" s="2" customFormat="1" ht="11.25" x14ac:dyDescent="0.2">
      <c r="A346" s="35"/>
      <c r="B346" s="36"/>
      <c r="C346" s="37"/>
      <c r="D346" s="208" t="s">
        <v>135</v>
      </c>
      <c r="E346" s="37"/>
      <c r="F346" s="209" t="s">
        <v>724</v>
      </c>
      <c r="G346" s="37"/>
      <c r="H346" s="37"/>
      <c r="I346" s="116"/>
      <c r="J346" s="37"/>
      <c r="K346" s="37"/>
      <c r="L346" s="40"/>
      <c r="M346" s="210"/>
      <c r="N346" s="211"/>
      <c r="O346" s="65"/>
      <c r="P346" s="65"/>
      <c r="Q346" s="65"/>
      <c r="R346" s="65"/>
      <c r="S346" s="65"/>
      <c r="T346" s="66"/>
      <c r="U346" s="35"/>
      <c r="V346" s="35"/>
      <c r="W346" s="35"/>
      <c r="X346" s="35"/>
      <c r="Y346" s="35"/>
      <c r="Z346" s="35"/>
      <c r="AA346" s="35"/>
      <c r="AB346" s="35"/>
      <c r="AC346" s="35"/>
      <c r="AD346" s="35"/>
      <c r="AE346" s="35"/>
      <c r="AT346" s="18" t="s">
        <v>135</v>
      </c>
      <c r="AU346" s="18" t="s">
        <v>84</v>
      </c>
    </row>
    <row r="347" spans="1:65" s="2" customFormat="1" ht="156" x14ac:dyDescent="0.2">
      <c r="A347" s="35"/>
      <c r="B347" s="36"/>
      <c r="C347" s="37"/>
      <c r="D347" s="208" t="s">
        <v>160</v>
      </c>
      <c r="E347" s="37"/>
      <c r="F347" s="233" t="s">
        <v>725</v>
      </c>
      <c r="G347" s="37"/>
      <c r="H347" s="37"/>
      <c r="I347" s="116"/>
      <c r="J347" s="37"/>
      <c r="K347" s="37"/>
      <c r="L347" s="40"/>
      <c r="M347" s="210"/>
      <c r="N347" s="211"/>
      <c r="O347" s="65"/>
      <c r="P347" s="65"/>
      <c r="Q347" s="65"/>
      <c r="R347" s="65"/>
      <c r="S347" s="65"/>
      <c r="T347" s="66"/>
      <c r="U347" s="35"/>
      <c r="V347" s="35"/>
      <c r="W347" s="35"/>
      <c r="X347" s="35"/>
      <c r="Y347" s="35"/>
      <c r="Z347" s="35"/>
      <c r="AA347" s="35"/>
      <c r="AB347" s="35"/>
      <c r="AC347" s="35"/>
      <c r="AD347" s="35"/>
      <c r="AE347" s="35"/>
      <c r="AT347" s="18" t="s">
        <v>160</v>
      </c>
      <c r="AU347" s="18" t="s">
        <v>84</v>
      </c>
    </row>
    <row r="348" spans="1:65" s="13" customFormat="1" ht="11.25" x14ac:dyDescent="0.2">
      <c r="B348" s="212"/>
      <c r="C348" s="213"/>
      <c r="D348" s="208" t="s">
        <v>136</v>
      </c>
      <c r="E348" s="214" t="s">
        <v>19</v>
      </c>
      <c r="F348" s="215" t="s">
        <v>707</v>
      </c>
      <c r="G348" s="213"/>
      <c r="H348" s="214" t="s">
        <v>19</v>
      </c>
      <c r="I348" s="216"/>
      <c r="J348" s="213"/>
      <c r="K348" s="213"/>
      <c r="L348" s="217"/>
      <c r="M348" s="218"/>
      <c r="N348" s="219"/>
      <c r="O348" s="219"/>
      <c r="P348" s="219"/>
      <c r="Q348" s="219"/>
      <c r="R348" s="219"/>
      <c r="S348" s="219"/>
      <c r="T348" s="220"/>
      <c r="AT348" s="221" t="s">
        <v>136</v>
      </c>
      <c r="AU348" s="221" t="s">
        <v>84</v>
      </c>
      <c r="AV348" s="13" t="s">
        <v>82</v>
      </c>
      <c r="AW348" s="13" t="s">
        <v>37</v>
      </c>
      <c r="AX348" s="13" t="s">
        <v>75</v>
      </c>
      <c r="AY348" s="221" t="s">
        <v>127</v>
      </c>
    </row>
    <row r="349" spans="1:65" s="14" customFormat="1" ht="11.25" x14ac:dyDescent="0.2">
      <c r="B349" s="222"/>
      <c r="C349" s="223"/>
      <c r="D349" s="208" t="s">
        <v>136</v>
      </c>
      <c r="E349" s="224" t="s">
        <v>19</v>
      </c>
      <c r="F349" s="225" t="s">
        <v>726</v>
      </c>
      <c r="G349" s="223"/>
      <c r="H349" s="226">
        <v>76.86</v>
      </c>
      <c r="I349" s="227"/>
      <c r="J349" s="223"/>
      <c r="K349" s="223"/>
      <c r="L349" s="228"/>
      <c r="M349" s="229"/>
      <c r="N349" s="230"/>
      <c r="O349" s="230"/>
      <c r="P349" s="230"/>
      <c r="Q349" s="230"/>
      <c r="R349" s="230"/>
      <c r="S349" s="230"/>
      <c r="T349" s="231"/>
      <c r="AT349" s="232" t="s">
        <v>136</v>
      </c>
      <c r="AU349" s="232" t="s">
        <v>84</v>
      </c>
      <c r="AV349" s="14" t="s">
        <v>84</v>
      </c>
      <c r="AW349" s="14" t="s">
        <v>37</v>
      </c>
      <c r="AX349" s="14" t="s">
        <v>82</v>
      </c>
      <c r="AY349" s="232" t="s">
        <v>127</v>
      </c>
    </row>
    <row r="350" spans="1:65" s="2" customFormat="1" ht="14.45" customHeight="1" x14ac:dyDescent="0.2">
      <c r="A350" s="35"/>
      <c r="B350" s="36"/>
      <c r="C350" s="194" t="s">
        <v>727</v>
      </c>
      <c r="D350" s="194" t="s">
        <v>129</v>
      </c>
      <c r="E350" s="195" t="s">
        <v>728</v>
      </c>
      <c r="F350" s="196" t="s">
        <v>729</v>
      </c>
      <c r="G350" s="197" t="s">
        <v>169</v>
      </c>
      <c r="H350" s="198">
        <v>28.2</v>
      </c>
      <c r="I350" s="199"/>
      <c r="J350" s="200">
        <f>ROUND(I350*H350,2)</f>
        <v>0</v>
      </c>
      <c r="K350" s="201"/>
      <c r="L350" s="40"/>
      <c r="M350" s="202" t="s">
        <v>19</v>
      </c>
      <c r="N350" s="203" t="s">
        <v>46</v>
      </c>
      <c r="O350" s="65"/>
      <c r="P350" s="204">
        <f>O350*H350</f>
        <v>0</v>
      </c>
      <c r="Q350" s="204">
        <v>2.102E-2</v>
      </c>
      <c r="R350" s="204">
        <f>Q350*H350</f>
        <v>0.59276399999999996</v>
      </c>
      <c r="S350" s="204">
        <v>0</v>
      </c>
      <c r="T350" s="205">
        <f>S350*H350</f>
        <v>0</v>
      </c>
      <c r="U350" s="35"/>
      <c r="V350" s="35"/>
      <c r="W350" s="35"/>
      <c r="X350" s="35"/>
      <c r="Y350" s="35"/>
      <c r="Z350" s="35"/>
      <c r="AA350" s="35"/>
      <c r="AB350" s="35"/>
      <c r="AC350" s="35"/>
      <c r="AD350" s="35"/>
      <c r="AE350" s="35"/>
      <c r="AR350" s="206" t="s">
        <v>133</v>
      </c>
      <c r="AT350" s="206" t="s">
        <v>129</v>
      </c>
      <c r="AU350" s="206" t="s">
        <v>84</v>
      </c>
      <c r="AY350" s="18" t="s">
        <v>127</v>
      </c>
      <c r="BE350" s="207">
        <f>IF(N350="základní",J350,0)</f>
        <v>0</v>
      </c>
      <c r="BF350" s="207">
        <f>IF(N350="snížená",J350,0)</f>
        <v>0</v>
      </c>
      <c r="BG350" s="207">
        <f>IF(N350="zákl. přenesená",J350,0)</f>
        <v>0</v>
      </c>
      <c r="BH350" s="207">
        <f>IF(N350="sníž. přenesená",J350,0)</f>
        <v>0</v>
      </c>
      <c r="BI350" s="207">
        <f>IF(N350="nulová",J350,0)</f>
        <v>0</v>
      </c>
      <c r="BJ350" s="18" t="s">
        <v>82</v>
      </c>
      <c r="BK350" s="207">
        <f>ROUND(I350*H350,2)</f>
        <v>0</v>
      </c>
      <c r="BL350" s="18" t="s">
        <v>133</v>
      </c>
      <c r="BM350" s="206" t="s">
        <v>730</v>
      </c>
    </row>
    <row r="351" spans="1:65" s="2" customFormat="1" ht="11.25" x14ac:dyDescent="0.2">
      <c r="A351" s="35"/>
      <c r="B351" s="36"/>
      <c r="C351" s="37"/>
      <c r="D351" s="208" t="s">
        <v>135</v>
      </c>
      <c r="E351" s="37"/>
      <c r="F351" s="209" t="s">
        <v>731</v>
      </c>
      <c r="G351" s="37"/>
      <c r="H351" s="37"/>
      <c r="I351" s="116"/>
      <c r="J351" s="37"/>
      <c r="K351" s="37"/>
      <c r="L351" s="40"/>
      <c r="M351" s="210"/>
      <c r="N351" s="211"/>
      <c r="O351" s="65"/>
      <c r="P351" s="65"/>
      <c r="Q351" s="65"/>
      <c r="R351" s="65"/>
      <c r="S351" s="65"/>
      <c r="T351" s="66"/>
      <c r="U351" s="35"/>
      <c r="V351" s="35"/>
      <c r="W351" s="35"/>
      <c r="X351" s="35"/>
      <c r="Y351" s="35"/>
      <c r="Z351" s="35"/>
      <c r="AA351" s="35"/>
      <c r="AB351" s="35"/>
      <c r="AC351" s="35"/>
      <c r="AD351" s="35"/>
      <c r="AE351" s="35"/>
      <c r="AT351" s="18" t="s">
        <v>135</v>
      </c>
      <c r="AU351" s="18" t="s">
        <v>84</v>
      </c>
    </row>
    <row r="352" spans="1:65" s="2" customFormat="1" ht="156" x14ac:dyDescent="0.2">
      <c r="A352" s="35"/>
      <c r="B352" s="36"/>
      <c r="C352" s="37"/>
      <c r="D352" s="208" t="s">
        <v>160</v>
      </c>
      <c r="E352" s="37"/>
      <c r="F352" s="233" t="s">
        <v>725</v>
      </c>
      <c r="G352" s="37"/>
      <c r="H352" s="37"/>
      <c r="I352" s="116"/>
      <c r="J352" s="37"/>
      <c r="K352" s="37"/>
      <c r="L352" s="40"/>
      <c r="M352" s="210"/>
      <c r="N352" s="211"/>
      <c r="O352" s="65"/>
      <c r="P352" s="65"/>
      <c r="Q352" s="65"/>
      <c r="R352" s="65"/>
      <c r="S352" s="65"/>
      <c r="T352" s="66"/>
      <c r="U352" s="35"/>
      <c r="V352" s="35"/>
      <c r="W352" s="35"/>
      <c r="X352" s="35"/>
      <c r="Y352" s="35"/>
      <c r="Z352" s="35"/>
      <c r="AA352" s="35"/>
      <c r="AB352" s="35"/>
      <c r="AC352" s="35"/>
      <c r="AD352" s="35"/>
      <c r="AE352" s="35"/>
      <c r="AT352" s="18" t="s">
        <v>160</v>
      </c>
      <c r="AU352" s="18" t="s">
        <v>84</v>
      </c>
    </row>
    <row r="353" spans="1:65" s="13" customFormat="1" ht="11.25" x14ac:dyDescent="0.2">
      <c r="B353" s="212"/>
      <c r="C353" s="213"/>
      <c r="D353" s="208" t="s">
        <v>136</v>
      </c>
      <c r="E353" s="214" t="s">
        <v>19</v>
      </c>
      <c r="F353" s="215" t="s">
        <v>732</v>
      </c>
      <c r="G353" s="213"/>
      <c r="H353" s="214" t="s">
        <v>19</v>
      </c>
      <c r="I353" s="216"/>
      <c r="J353" s="213"/>
      <c r="K353" s="213"/>
      <c r="L353" s="217"/>
      <c r="M353" s="218"/>
      <c r="N353" s="219"/>
      <c r="O353" s="219"/>
      <c r="P353" s="219"/>
      <c r="Q353" s="219"/>
      <c r="R353" s="219"/>
      <c r="S353" s="219"/>
      <c r="T353" s="220"/>
      <c r="AT353" s="221" t="s">
        <v>136</v>
      </c>
      <c r="AU353" s="221" t="s">
        <v>84</v>
      </c>
      <c r="AV353" s="13" t="s">
        <v>82</v>
      </c>
      <c r="AW353" s="13" t="s">
        <v>37</v>
      </c>
      <c r="AX353" s="13" t="s">
        <v>75</v>
      </c>
      <c r="AY353" s="221" t="s">
        <v>127</v>
      </c>
    </row>
    <row r="354" spans="1:65" s="14" customFormat="1" ht="11.25" x14ac:dyDescent="0.2">
      <c r="B354" s="222"/>
      <c r="C354" s="223"/>
      <c r="D354" s="208" t="s">
        <v>136</v>
      </c>
      <c r="E354" s="224" t="s">
        <v>19</v>
      </c>
      <c r="F354" s="225" t="s">
        <v>733</v>
      </c>
      <c r="G354" s="223"/>
      <c r="H354" s="226">
        <v>28.2</v>
      </c>
      <c r="I354" s="227"/>
      <c r="J354" s="223"/>
      <c r="K354" s="223"/>
      <c r="L354" s="228"/>
      <c r="M354" s="229"/>
      <c r="N354" s="230"/>
      <c r="O354" s="230"/>
      <c r="P354" s="230"/>
      <c r="Q354" s="230"/>
      <c r="R354" s="230"/>
      <c r="S354" s="230"/>
      <c r="T354" s="231"/>
      <c r="AT354" s="232" t="s">
        <v>136</v>
      </c>
      <c r="AU354" s="232" t="s">
        <v>84</v>
      </c>
      <c r="AV354" s="14" t="s">
        <v>84</v>
      </c>
      <c r="AW354" s="14" t="s">
        <v>37</v>
      </c>
      <c r="AX354" s="14" t="s">
        <v>82</v>
      </c>
      <c r="AY354" s="232" t="s">
        <v>127</v>
      </c>
    </row>
    <row r="355" spans="1:65" s="2" customFormat="1" ht="14.45" customHeight="1" x14ac:dyDescent="0.2">
      <c r="A355" s="35"/>
      <c r="B355" s="36"/>
      <c r="C355" s="194" t="s">
        <v>734</v>
      </c>
      <c r="D355" s="194" t="s">
        <v>129</v>
      </c>
      <c r="E355" s="195" t="s">
        <v>735</v>
      </c>
      <c r="F355" s="196" t="s">
        <v>736</v>
      </c>
      <c r="G355" s="197" t="s">
        <v>169</v>
      </c>
      <c r="H355" s="198">
        <v>76.86</v>
      </c>
      <c r="I355" s="199"/>
      <c r="J355" s="200">
        <f>ROUND(I355*H355,2)</f>
        <v>0</v>
      </c>
      <c r="K355" s="201"/>
      <c r="L355" s="40"/>
      <c r="M355" s="202" t="s">
        <v>19</v>
      </c>
      <c r="N355" s="203" t="s">
        <v>46</v>
      </c>
      <c r="O355" s="65"/>
      <c r="P355" s="204">
        <f>O355*H355</f>
        <v>0</v>
      </c>
      <c r="Q355" s="204">
        <v>0</v>
      </c>
      <c r="R355" s="204">
        <f>Q355*H355</f>
        <v>0</v>
      </c>
      <c r="S355" s="204">
        <v>0</v>
      </c>
      <c r="T355" s="205">
        <f>S355*H355</f>
        <v>0</v>
      </c>
      <c r="U355" s="35"/>
      <c r="V355" s="35"/>
      <c r="W355" s="35"/>
      <c r="X355" s="35"/>
      <c r="Y355" s="35"/>
      <c r="Z355" s="35"/>
      <c r="AA355" s="35"/>
      <c r="AB355" s="35"/>
      <c r="AC355" s="35"/>
      <c r="AD355" s="35"/>
      <c r="AE355" s="35"/>
      <c r="AR355" s="206" t="s">
        <v>133</v>
      </c>
      <c r="AT355" s="206" t="s">
        <v>129</v>
      </c>
      <c r="AU355" s="206" t="s">
        <v>84</v>
      </c>
      <c r="AY355" s="18" t="s">
        <v>127</v>
      </c>
      <c r="BE355" s="207">
        <f>IF(N355="základní",J355,0)</f>
        <v>0</v>
      </c>
      <c r="BF355" s="207">
        <f>IF(N355="snížená",J355,0)</f>
        <v>0</v>
      </c>
      <c r="BG355" s="207">
        <f>IF(N355="zákl. přenesená",J355,0)</f>
        <v>0</v>
      </c>
      <c r="BH355" s="207">
        <f>IF(N355="sníž. přenesená",J355,0)</f>
        <v>0</v>
      </c>
      <c r="BI355" s="207">
        <f>IF(N355="nulová",J355,0)</f>
        <v>0</v>
      </c>
      <c r="BJ355" s="18" t="s">
        <v>82</v>
      </c>
      <c r="BK355" s="207">
        <f>ROUND(I355*H355,2)</f>
        <v>0</v>
      </c>
      <c r="BL355" s="18" t="s">
        <v>133</v>
      </c>
      <c r="BM355" s="206" t="s">
        <v>737</v>
      </c>
    </row>
    <row r="356" spans="1:65" s="2" customFormat="1" ht="11.25" x14ac:dyDescent="0.2">
      <c r="A356" s="35"/>
      <c r="B356" s="36"/>
      <c r="C356" s="37"/>
      <c r="D356" s="208" t="s">
        <v>135</v>
      </c>
      <c r="E356" s="37"/>
      <c r="F356" s="209" t="s">
        <v>738</v>
      </c>
      <c r="G356" s="37"/>
      <c r="H356" s="37"/>
      <c r="I356" s="116"/>
      <c r="J356" s="37"/>
      <c r="K356" s="37"/>
      <c r="L356" s="40"/>
      <c r="M356" s="210"/>
      <c r="N356" s="211"/>
      <c r="O356" s="65"/>
      <c r="P356" s="65"/>
      <c r="Q356" s="65"/>
      <c r="R356" s="65"/>
      <c r="S356" s="65"/>
      <c r="T356" s="66"/>
      <c r="U356" s="35"/>
      <c r="V356" s="35"/>
      <c r="W356" s="35"/>
      <c r="X356" s="35"/>
      <c r="Y356" s="35"/>
      <c r="Z356" s="35"/>
      <c r="AA356" s="35"/>
      <c r="AB356" s="35"/>
      <c r="AC356" s="35"/>
      <c r="AD356" s="35"/>
      <c r="AE356" s="35"/>
      <c r="AT356" s="18" t="s">
        <v>135</v>
      </c>
      <c r="AU356" s="18" t="s">
        <v>84</v>
      </c>
    </row>
    <row r="357" spans="1:65" s="2" customFormat="1" ht="156" x14ac:dyDescent="0.2">
      <c r="A357" s="35"/>
      <c r="B357" s="36"/>
      <c r="C357" s="37"/>
      <c r="D357" s="208" t="s">
        <v>160</v>
      </c>
      <c r="E357" s="37"/>
      <c r="F357" s="233" t="s">
        <v>725</v>
      </c>
      <c r="G357" s="37"/>
      <c r="H357" s="37"/>
      <c r="I357" s="116"/>
      <c r="J357" s="37"/>
      <c r="K357" s="37"/>
      <c r="L357" s="40"/>
      <c r="M357" s="210"/>
      <c r="N357" s="211"/>
      <c r="O357" s="65"/>
      <c r="P357" s="65"/>
      <c r="Q357" s="65"/>
      <c r="R357" s="65"/>
      <c r="S357" s="65"/>
      <c r="T357" s="66"/>
      <c r="U357" s="35"/>
      <c r="V357" s="35"/>
      <c r="W357" s="35"/>
      <c r="X357" s="35"/>
      <c r="Y357" s="35"/>
      <c r="Z357" s="35"/>
      <c r="AA357" s="35"/>
      <c r="AB357" s="35"/>
      <c r="AC357" s="35"/>
      <c r="AD357" s="35"/>
      <c r="AE357" s="35"/>
      <c r="AT357" s="18" t="s">
        <v>160</v>
      </c>
      <c r="AU357" s="18" t="s">
        <v>84</v>
      </c>
    </row>
    <row r="358" spans="1:65" s="2" customFormat="1" ht="14.45" customHeight="1" x14ac:dyDescent="0.2">
      <c r="A358" s="35"/>
      <c r="B358" s="36"/>
      <c r="C358" s="194" t="s">
        <v>739</v>
      </c>
      <c r="D358" s="194" t="s">
        <v>129</v>
      </c>
      <c r="E358" s="195" t="s">
        <v>740</v>
      </c>
      <c r="F358" s="196" t="s">
        <v>741</v>
      </c>
      <c r="G358" s="197" t="s">
        <v>169</v>
      </c>
      <c r="H358" s="198">
        <v>28.2</v>
      </c>
      <c r="I358" s="199"/>
      <c r="J358" s="200">
        <f>ROUND(I358*H358,2)</f>
        <v>0</v>
      </c>
      <c r="K358" s="201"/>
      <c r="L358" s="40"/>
      <c r="M358" s="202" t="s">
        <v>19</v>
      </c>
      <c r="N358" s="203" t="s">
        <v>46</v>
      </c>
      <c r="O358" s="65"/>
      <c r="P358" s="204">
        <f>O358*H358</f>
        <v>0</v>
      </c>
      <c r="Q358" s="204">
        <v>0</v>
      </c>
      <c r="R358" s="204">
        <f>Q358*H358</f>
        <v>0</v>
      </c>
      <c r="S358" s="204">
        <v>0</v>
      </c>
      <c r="T358" s="205">
        <f>S358*H358</f>
        <v>0</v>
      </c>
      <c r="U358" s="35"/>
      <c r="V358" s="35"/>
      <c r="W358" s="35"/>
      <c r="X358" s="35"/>
      <c r="Y358" s="35"/>
      <c r="Z358" s="35"/>
      <c r="AA358" s="35"/>
      <c r="AB358" s="35"/>
      <c r="AC358" s="35"/>
      <c r="AD358" s="35"/>
      <c r="AE358" s="35"/>
      <c r="AR358" s="206" t="s">
        <v>133</v>
      </c>
      <c r="AT358" s="206" t="s">
        <v>129</v>
      </c>
      <c r="AU358" s="206" t="s">
        <v>84</v>
      </c>
      <c r="AY358" s="18" t="s">
        <v>127</v>
      </c>
      <c r="BE358" s="207">
        <f>IF(N358="základní",J358,0)</f>
        <v>0</v>
      </c>
      <c r="BF358" s="207">
        <f>IF(N358="snížená",J358,0)</f>
        <v>0</v>
      </c>
      <c r="BG358" s="207">
        <f>IF(N358="zákl. přenesená",J358,0)</f>
        <v>0</v>
      </c>
      <c r="BH358" s="207">
        <f>IF(N358="sníž. přenesená",J358,0)</f>
        <v>0</v>
      </c>
      <c r="BI358" s="207">
        <f>IF(N358="nulová",J358,0)</f>
        <v>0</v>
      </c>
      <c r="BJ358" s="18" t="s">
        <v>82</v>
      </c>
      <c r="BK358" s="207">
        <f>ROUND(I358*H358,2)</f>
        <v>0</v>
      </c>
      <c r="BL358" s="18" t="s">
        <v>133</v>
      </c>
      <c r="BM358" s="206" t="s">
        <v>742</v>
      </c>
    </row>
    <row r="359" spans="1:65" s="2" customFormat="1" ht="11.25" x14ac:dyDescent="0.2">
      <c r="A359" s="35"/>
      <c r="B359" s="36"/>
      <c r="C359" s="37"/>
      <c r="D359" s="208" t="s">
        <v>135</v>
      </c>
      <c r="E359" s="37"/>
      <c r="F359" s="209" t="s">
        <v>743</v>
      </c>
      <c r="G359" s="37"/>
      <c r="H359" s="37"/>
      <c r="I359" s="116"/>
      <c r="J359" s="37"/>
      <c r="K359" s="37"/>
      <c r="L359" s="40"/>
      <c r="M359" s="210"/>
      <c r="N359" s="211"/>
      <c r="O359" s="65"/>
      <c r="P359" s="65"/>
      <c r="Q359" s="65"/>
      <c r="R359" s="65"/>
      <c r="S359" s="65"/>
      <c r="T359" s="66"/>
      <c r="U359" s="35"/>
      <c r="V359" s="35"/>
      <c r="W359" s="35"/>
      <c r="X359" s="35"/>
      <c r="Y359" s="35"/>
      <c r="Z359" s="35"/>
      <c r="AA359" s="35"/>
      <c r="AB359" s="35"/>
      <c r="AC359" s="35"/>
      <c r="AD359" s="35"/>
      <c r="AE359" s="35"/>
      <c r="AT359" s="18" t="s">
        <v>135</v>
      </c>
      <c r="AU359" s="18" t="s">
        <v>84</v>
      </c>
    </row>
    <row r="360" spans="1:65" s="2" customFormat="1" ht="156" x14ac:dyDescent="0.2">
      <c r="A360" s="35"/>
      <c r="B360" s="36"/>
      <c r="C360" s="37"/>
      <c r="D360" s="208" t="s">
        <v>160</v>
      </c>
      <c r="E360" s="37"/>
      <c r="F360" s="233" t="s">
        <v>725</v>
      </c>
      <c r="G360" s="37"/>
      <c r="H360" s="37"/>
      <c r="I360" s="116"/>
      <c r="J360" s="37"/>
      <c r="K360" s="37"/>
      <c r="L360" s="40"/>
      <c r="M360" s="210"/>
      <c r="N360" s="211"/>
      <c r="O360" s="65"/>
      <c r="P360" s="65"/>
      <c r="Q360" s="65"/>
      <c r="R360" s="65"/>
      <c r="S360" s="65"/>
      <c r="T360" s="66"/>
      <c r="U360" s="35"/>
      <c r="V360" s="35"/>
      <c r="W360" s="35"/>
      <c r="X360" s="35"/>
      <c r="Y360" s="35"/>
      <c r="Z360" s="35"/>
      <c r="AA360" s="35"/>
      <c r="AB360" s="35"/>
      <c r="AC360" s="35"/>
      <c r="AD360" s="35"/>
      <c r="AE360" s="35"/>
      <c r="AT360" s="18" t="s">
        <v>160</v>
      </c>
      <c r="AU360" s="18" t="s">
        <v>84</v>
      </c>
    </row>
    <row r="361" spans="1:65" s="2" customFormat="1" ht="14.45" customHeight="1" x14ac:dyDescent="0.2">
      <c r="A361" s="35"/>
      <c r="B361" s="36"/>
      <c r="C361" s="194" t="s">
        <v>744</v>
      </c>
      <c r="D361" s="194" t="s">
        <v>129</v>
      </c>
      <c r="E361" s="195" t="s">
        <v>745</v>
      </c>
      <c r="F361" s="196" t="s">
        <v>746</v>
      </c>
      <c r="G361" s="197" t="s">
        <v>169</v>
      </c>
      <c r="H361" s="198">
        <v>78.959999999999994</v>
      </c>
      <c r="I361" s="199"/>
      <c r="J361" s="200">
        <f>ROUND(I361*H361,2)</f>
        <v>0</v>
      </c>
      <c r="K361" s="201"/>
      <c r="L361" s="40"/>
      <c r="M361" s="202" t="s">
        <v>19</v>
      </c>
      <c r="N361" s="203" t="s">
        <v>46</v>
      </c>
      <c r="O361" s="65"/>
      <c r="P361" s="204">
        <f>O361*H361</f>
        <v>0</v>
      </c>
      <c r="Q361" s="204">
        <v>0.18729999999999999</v>
      </c>
      <c r="R361" s="204">
        <f>Q361*H361</f>
        <v>14.789207999999999</v>
      </c>
      <c r="S361" s="204">
        <v>0</v>
      </c>
      <c r="T361" s="205">
        <f>S361*H361</f>
        <v>0</v>
      </c>
      <c r="U361" s="35"/>
      <c r="V361" s="35"/>
      <c r="W361" s="35"/>
      <c r="X361" s="35"/>
      <c r="Y361" s="35"/>
      <c r="Z361" s="35"/>
      <c r="AA361" s="35"/>
      <c r="AB361" s="35"/>
      <c r="AC361" s="35"/>
      <c r="AD361" s="35"/>
      <c r="AE361" s="35"/>
      <c r="AR361" s="206" t="s">
        <v>133</v>
      </c>
      <c r="AT361" s="206" t="s">
        <v>129</v>
      </c>
      <c r="AU361" s="206" t="s">
        <v>84</v>
      </c>
      <c r="AY361" s="18" t="s">
        <v>127</v>
      </c>
      <c r="BE361" s="207">
        <f>IF(N361="základní",J361,0)</f>
        <v>0</v>
      </c>
      <c r="BF361" s="207">
        <f>IF(N361="snížená",J361,0)</f>
        <v>0</v>
      </c>
      <c r="BG361" s="207">
        <f>IF(N361="zákl. přenesená",J361,0)</f>
        <v>0</v>
      </c>
      <c r="BH361" s="207">
        <f>IF(N361="sníž. přenesená",J361,0)</f>
        <v>0</v>
      </c>
      <c r="BI361" s="207">
        <f>IF(N361="nulová",J361,0)</f>
        <v>0</v>
      </c>
      <c r="BJ361" s="18" t="s">
        <v>82</v>
      </c>
      <c r="BK361" s="207">
        <f>ROUND(I361*H361,2)</f>
        <v>0</v>
      </c>
      <c r="BL361" s="18" t="s">
        <v>133</v>
      </c>
      <c r="BM361" s="206" t="s">
        <v>747</v>
      </c>
    </row>
    <row r="362" spans="1:65" s="2" customFormat="1" ht="11.25" x14ac:dyDescent="0.2">
      <c r="A362" s="35"/>
      <c r="B362" s="36"/>
      <c r="C362" s="37"/>
      <c r="D362" s="208" t="s">
        <v>135</v>
      </c>
      <c r="E362" s="37"/>
      <c r="F362" s="209" t="s">
        <v>748</v>
      </c>
      <c r="G362" s="37"/>
      <c r="H362" s="37"/>
      <c r="I362" s="116"/>
      <c r="J362" s="37"/>
      <c r="K362" s="37"/>
      <c r="L362" s="40"/>
      <c r="M362" s="210"/>
      <c r="N362" s="211"/>
      <c r="O362" s="65"/>
      <c r="P362" s="65"/>
      <c r="Q362" s="65"/>
      <c r="R362" s="65"/>
      <c r="S362" s="65"/>
      <c r="T362" s="66"/>
      <c r="U362" s="35"/>
      <c r="V362" s="35"/>
      <c r="W362" s="35"/>
      <c r="X362" s="35"/>
      <c r="Y362" s="35"/>
      <c r="Z362" s="35"/>
      <c r="AA362" s="35"/>
      <c r="AB362" s="35"/>
      <c r="AC362" s="35"/>
      <c r="AD362" s="35"/>
      <c r="AE362" s="35"/>
      <c r="AT362" s="18" t="s">
        <v>135</v>
      </c>
      <c r="AU362" s="18" t="s">
        <v>84</v>
      </c>
    </row>
    <row r="363" spans="1:65" s="2" customFormat="1" ht="39" x14ac:dyDescent="0.2">
      <c r="A363" s="35"/>
      <c r="B363" s="36"/>
      <c r="C363" s="37"/>
      <c r="D363" s="208" t="s">
        <v>160</v>
      </c>
      <c r="E363" s="37"/>
      <c r="F363" s="233" t="s">
        <v>749</v>
      </c>
      <c r="G363" s="37"/>
      <c r="H363" s="37"/>
      <c r="I363" s="116"/>
      <c r="J363" s="37"/>
      <c r="K363" s="37"/>
      <c r="L363" s="40"/>
      <c r="M363" s="210"/>
      <c r="N363" s="211"/>
      <c r="O363" s="65"/>
      <c r="P363" s="65"/>
      <c r="Q363" s="65"/>
      <c r="R363" s="65"/>
      <c r="S363" s="65"/>
      <c r="T363" s="66"/>
      <c r="U363" s="35"/>
      <c r="V363" s="35"/>
      <c r="W363" s="35"/>
      <c r="X363" s="35"/>
      <c r="Y363" s="35"/>
      <c r="Z363" s="35"/>
      <c r="AA363" s="35"/>
      <c r="AB363" s="35"/>
      <c r="AC363" s="35"/>
      <c r="AD363" s="35"/>
      <c r="AE363" s="35"/>
      <c r="AT363" s="18" t="s">
        <v>160</v>
      </c>
      <c r="AU363" s="18" t="s">
        <v>84</v>
      </c>
    </row>
    <row r="364" spans="1:65" s="13" customFormat="1" ht="11.25" x14ac:dyDescent="0.2">
      <c r="B364" s="212"/>
      <c r="C364" s="213"/>
      <c r="D364" s="208" t="s">
        <v>136</v>
      </c>
      <c r="E364" s="214" t="s">
        <v>19</v>
      </c>
      <c r="F364" s="215" t="s">
        <v>750</v>
      </c>
      <c r="G364" s="213"/>
      <c r="H364" s="214" t="s">
        <v>19</v>
      </c>
      <c r="I364" s="216"/>
      <c r="J364" s="213"/>
      <c r="K364" s="213"/>
      <c r="L364" s="217"/>
      <c r="M364" s="218"/>
      <c r="N364" s="219"/>
      <c r="O364" s="219"/>
      <c r="P364" s="219"/>
      <c r="Q364" s="219"/>
      <c r="R364" s="219"/>
      <c r="S364" s="219"/>
      <c r="T364" s="220"/>
      <c r="AT364" s="221" t="s">
        <v>136</v>
      </c>
      <c r="AU364" s="221" t="s">
        <v>84</v>
      </c>
      <c r="AV364" s="13" t="s">
        <v>82</v>
      </c>
      <c r="AW364" s="13" t="s">
        <v>37</v>
      </c>
      <c r="AX364" s="13" t="s">
        <v>75</v>
      </c>
      <c r="AY364" s="221" t="s">
        <v>127</v>
      </c>
    </row>
    <row r="365" spans="1:65" s="14" customFormat="1" ht="11.25" x14ac:dyDescent="0.2">
      <c r="B365" s="222"/>
      <c r="C365" s="223"/>
      <c r="D365" s="208" t="s">
        <v>136</v>
      </c>
      <c r="E365" s="224" t="s">
        <v>19</v>
      </c>
      <c r="F365" s="225" t="s">
        <v>751</v>
      </c>
      <c r="G365" s="223"/>
      <c r="H365" s="226">
        <v>78.959999999999994</v>
      </c>
      <c r="I365" s="227"/>
      <c r="J365" s="223"/>
      <c r="K365" s="223"/>
      <c r="L365" s="228"/>
      <c r="M365" s="229"/>
      <c r="N365" s="230"/>
      <c r="O365" s="230"/>
      <c r="P365" s="230"/>
      <c r="Q365" s="230"/>
      <c r="R365" s="230"/>
      <c r="S365" s="230"/>
      <c r="T365" s="231"/>
      <c r="AT365" s="232" t="s">
        <v>136</v>
      </c>
      <c r="AU365" s="232" t="s">
        <v>84</v>
      </c>
      <c r="AV365" s="14" t="s">
        <v>84</v>
      </c>
      <c r="AW365" s="14" t="s">
        <v>37</v>
      </c>
      <c r="AX365" s="14" t="s">
        <v>82</v>
      </c>
      <c r="AY365" s="232" t="s">
        <v>127</v>
      </c>
    </row>
    <row r="366" spans="1:65" s="2" customFormat="1" ht="14.45" customHeight="1" x14ac:dyDescent="0.2">
      <c r="A366" s="35"/>
      <c r="B366" s="36"/>
      <c r="C366" s="194" t="s">
        <v>752</v>
      </c>
      <c r="D366" s="194" t="s">
        <v>129</v>
      </c>
      <c r="E366" s="195" t="s">
        <v>753</v>
      </c>
      <c r="F366" s="196" t="s">
        <v>754</v>
      </c>
      <c r="G366" s="197" t="s">
        <v>178</v>
      </c>
      <c r="H366" s="198">
        <v>0.188</v>
      </c>
      <c r="I366" s="199"/>
      <c r="J366" s="200">
        <f>ROUND(I366*H366,2)</f>
        <v>0</v>
      </c>
      <c r="K366" s="201"/>
      <c r="L366" s="40"/>
      <c r="M366" s="202" t="s">
        <v>19</v>
      </c>
      <c r="N366" s="203" t="s">
        <v>46</v>
      </c>
      <c r="O366" s="65"/>
      <c r="P366" s="204">
        <f>O366*H366</f>
        <v>0</v>
      </c>
      <c r="Q366" s="204">
        <v>1.0606599999999999</v>
      </c>
      <c r="R366" s="204">
        <f>Q366*H366</f>
        <v>0.19940407999999998</v>
      </c>
      <c r="S366" s="204">
        <v>0</v>
      </c>
      <c r="T366" s="205">
        <f>S366*H366</f>
        <v>0</v>
      </c>
      <c r="U366" s="35"/>
      <c r="V366" s="35"/>
      <c r="W366" s="35"/>
      <c r="X366" s="35"/>
      <c r="Y366" s="35"/>
      <c r="Z366" s="35"/>
      <c r="AA366" s="35"/>
      <c r="AB366" s="35"/>
      <c r="AC366" s="35"/>
      <c r="AD366" s="35"/>
      <c r="AE366" s="35"/>
      <c r="AR366" s="206" t="s">
        <v>133</v>
      </c>
      <c r="AT366" s="206" t="s">
        <v>129</v>
      </c>
      <c r="AU366" s="206" t="s">
        <v>84</v>
      </c>
      <c r="AY366" s="18" t="s">
        <v>127</v>
      </c>
      <c r="BE366" s="207">
        <f>IF(N366="základní",J366,0)</f>
        <v>0</v>
      </c>
      <c r="BF366" s="207">
        <f>IF(N366="snížená",J366,0)</f>
        <v>0</v>
      </c>
      <c r="BG366" s="207">
        <f>IF(N366="zákl. přenesená",J366,0)</f>
        <v>0</v>
      </c>
      <c r="BH366" s="207">
        <f>IF(N366="sníž. přenesená",J366,0)</f>
        <v>0</v>
      </c>
      <c r="BI366" s="207">
        <f>IF(N366="nulová",J366,0)</f>
        <v>0</v>
      </c>
      <c r="BJ366" s="18" t="s">
        <v>82</v>
      </c>
      <c r="BK366" s="207">
        <f>ROUND(I366*H366,2)</f>
        <v>0</v>
      </c>
      <c r="BL366" s="18" t="s">
        <v>133</v>
      </c>
      <c r="BM366" s="206" t="s">
        <v>755</v>
      </c>
    </row>
    <row r="367" spans="1:65" s="2" customFormat="1" ht="11.25" x14ac:dyDescent="0.2">
      <c r="A367" s="35"/>
      <c r="B367" s="36"/>
      <c r="C367" s="37"/>
      <c r="D367" s="208" t="s">
        <v>135</v>
      </c>
      <c r="E367" s="37"/>
      <c r="F367" s="209" t="s">
        <v>756</v>
      </c>
      <c r="G367" s="37"/>
      <c r="H367" s="37"/>
      <c r="I367" s="116"/>
      <c r="J367" s="37"/>
      <c r="K367" s="37"/>
      <c r="L367" s="40"/>
      <c r="M367" s="210"/>
      <c r="N367" s="211"/>
      <c r="O367" s="65"/>
      <c r="P367" s="65"/>
      <c r="Q367" s="65"/>
      <c r="R367" s="65"/>
      <c r="S367" s="65"/>
      <c r="T367" s="66"/>
      <c r="U367" s="35"/>
      <c r="V367" s="35"/>
      <c r="W367" s="35"/>
      <c r="X367" s="35"/>
      <c r="Y367" s="35"/>
      <c r="Z367" s="35"/>
      <c r="AA367" s="35"/>
      <c r="AB367" s="35"/>
      <c r="AC367" s="35"/>
      <c r="AD367" s="35"/>
      <c r="AE367" s="35"/>
      <c r="AT367" s="18" t="s">
        <v>135</v>
      </c>
      <c r="AU367" s="18" t="s">
        <v>84</v>
      </c>
    </row>
    <row r="368" spans="1:65" s="2" customFormat="1" ht="68.25" x14ac:dyDescent="0.2">
      <c r="A368" s="35"/>
      <c r="B368" s="36"/>
      <c r="C368" s="37"/>
      <c r="D368" s="208" t="s">
        <v>160</v>
      </c>
      <c r="E368" s="37"/>
      <c r="F368" s="233" t="s">
        <v>626</v>
      </c>
      <c r="G368" s="37"/>
      <c r="H368" s="37"/>
      <c r="I368" s="116"/>
      <c r="J368" s="37"/>
      <c r="K368" s="37"/>
      <c r="L368" s="40"/>
      <c r="M368" s="210"/>
      <c r="N368" s="211"/>
      <c r="O368" s="65"/>
      <c r="P368" s="65"/>
      <c r="Q368" s="65"/>
      <c r="R368" s="65"/>
      <c r="S368" s="65"/>
      <c r="T368" s="66"/>
      <c r="U368" s="35"/>
      <c r="V368" s="35"/>
      <c r="W368" s="35"/>
      <c r="X368" s="35"/>
      <c r="Y368" s="35"/>
      <c r="Z368" s="35"/>
      <c r="AA368" s="35"/>
      <c r="AB368" s="35"/>
      <c r="AC368" s="35"/>
      <c r="AD368" s="35"/>
      <c r="AE368" s="35"/>
      <c r="AT368" s="18" t="s">
        <v>160</v>
      </c>
      <c r="AU368" s="18" t="s">
        <v>84</v>
      </c>
    </row>
    <row r="369" spans="1:65" s="14" customFormat="1" ht="11.25" x14ac:dyDescent="0.2">
      <c r="B369" s="222"/>
      <c r="C369" s="223"/>
      <c r="D369" s="208" t="s">
        <v>136</v>
      </c>
      <c r="E369" s="223"/>
      <c r="F369" s="225" t="s">
        <v>757</v>
      </c>
      <c r="G369" s="223"/>
      <c r="H369" s="226">
        <v>0.188</v>
      </c>
      <c r="I369" s="227"/>
      <c r="J369" s="223"/>
      <c r="K369" s="223"/>
      <c r="L369" s="228"/>
      <c r="M369" s="229"/>
      <c r="N369" s="230"/>
      <c r="O369" s="230"/>
      <c r="P369" s="230"/>
      <c r="Q369" s="230"/>
      <c r="R369" s="230"/>
      <c r="S369" s="230"/>
      <c r="T369" s="231"/>
      <c r="AT369" s="232" t="s">
        <v>136</v>
      </c>
      <c r="AU369" s="232" t="s">
        <v>84</v>
      </c>
      <c r="AV369" s="14" t="s">
        <v>84</v>
      </c>
      <c r="AW369" s="14" t="s">
        <v>4</v>
      </c>
      <c r="AX369" s="14" t="s">
        <v>82</v>
      </c>
      <c r="AY369" s="232" t="s">
        <v>127</v>
      </c>
    </row>
    <row r="370" spans="1:65" s="2" customFormat="1" ht="14.45" customHeight="1" x14ac:dyDescent="0.2">
      <c r="A370" s="35"/>
      <c r="B370" s="36"/>
      <c r="C370" s="194" t="s">
        <v>758</v>
      </c>
      <c r="D370" s="194" t="s">
        <v>129</v>
      </c>
      <c r="E370" s="195" t="s">
        <v>759</v>
      </c>
      <c r="F370" s="196" t="s">
        <v>760</v>
      </c>
      <c r="G370" s="197" t="s">
        <v>169</v>
      </c>
      <c r="H370" s="198">
        <v>41.5</v>
      </c>
      <c r="I370" s="199"/>
      <c r="J370" s="200">
        <f>ROUND(I370*H370,2)</f>
        <v>0</v>
      </c>
      <c r="K370" s="201"/>
      <c r="L370" s="40"/>
      <c r="M370" s="202" t="s">
        <v>19</v>
      </c>
      <c r="N370" s="203" t="s">
        <v>46</v>
      </c>
      <c r="O370" s="65"/>
      <c r="P370" s="204">
        <f>O370*H370</f>
        <v>0</v>
      </c>
      <c r="Q370" s="204">
        <v>0</v>
      </c>
      <c r="R370" s="204">
        <f>Q370*H370</f>
        <v>0</v>
      </c>
      <c r="S370" s="204">
        <v>0</v>
      </c>
      <c r="T370" s="205">
        <f>S370*H370</f>
        <v>0</v>
      </c>
      <c r="U370" s="35"/>
      <c r="V370" s="35"/>
      <c r="W370" s="35"/>
      <c r="X370" s="35"/>
      <c r="Y370" s="35"/>
      <c r="Z370" s="35"/>
      <c r="AA370" s="35"/>
      <c r="AB370" s="35"/>
      <c r="AC370" s="35"/>
      <c r="AD370" s="35"/>
      <c r="AE370" s="35"/>
      <c r="AR370" s="206" t="s">
        <v>133</v>
      </c>
      <c r="AT370" s="206" t="s">
        <v>129</v>
      </c>
      <c r="AU370" s="206" t="s">
        <v>84</v>
      </c>
      <c r="AY370" s="18" t="s">
        <v>127</v>
      </c>
      <c r="BE370" s="207">
        <f>IF(N370="základní",J370,0)</f>
        <v>0</v>
      </c>
      <c r="BF370" s="207">
        <f>IF(N370="snížená",J370,0)</f>
        <v>0</v>
      </c>
      <c r="BG370" s="207">
        <f>IF(N370="zákl. přenesená",J370,0)</f>
        <v>0</v>
      </c>
      <c r="BH370" s="207">
        <f>IF(N370="sníž. přenesená",J370,0)</f>
        <v>0</v>
      </c>
      <c r="BI370" s="207">
        <f>IF(N370="nulová",J370,0)</f>
        <v>0</v>
      </c>
      <c r="BJ370" s="18" t="s">
        <v>82</v>
      </c>
      <c r="BK370" s="207">
        <f>ROUND(I370*H370,2)</f>
        <v>0</v>
      </c>
      <c r="BL370" s="18" t="s">
        <v>133</v>
      </c>
      <c r="BM370" s="206" t="s">
        <v>761</v>
      </c>
    </row>
    <row r="371" spans="1:65" s="2" customFormat="1" ht="11.25" x14ac:dyDescent="0.2">
      <c r="A371" s="35"/>
      <c r="B371" s="36"/>
      <c r="C371" s="37"/>
      <c r="D371" s="208" t="s">
        <v>135</v>
      </c>
      <c r="E371" s="37"/>
      <c r="F371" s="209" t="s">
        <v>762</v>
      </c>
      <c r="G371" s="37"/>
      <c r="H371" s="37"/>
      <c r="I371" s="116"/>
      <c r="J371" s="37"/>
      <c r="K371" s="37"/>
      <c r="L371" s="40"/>
      <c r="M371" s="210"/>
      <c r="N371" s="211"/>
      <c r="O371" s="65"/>
      <c r="P371" s="65"/>
      <c r="Q371" s="65"/>
      <c r="R371" s="65"/>
      <c r="S371" s="65"/>
      <c r="T371" s="66"/>
      <c r="U371" s="35"/>
      <c r="V371" s="35"/>
      <c r="W371" s="35"/>
      <c r="X371" s="35"/>
      <c r="Y371" s="35"/>
      <c r="Z371" s="35"/>
      <c r="AA371" s="35"/>
      <c r="AB371" s="35"/>
      <c r="AC371" s="35"/>
      <c r="AD371" s="35"/>
      <c r="AE371" s="35"/>
      <c r="AT371" s="18" t="s">
        <v>135</v>
      </c>
      <c r="AU371" s="18" t="s">
        <v>84</v>
      </c>
    </row>
    <row r="372" spans="1:65" s="2" customFormat="1" ht="107.25" x14ac:dyDescent="0.2">
      <c r="A372" s="35"/>
      <c r="B372" s="36"/>
      <c r="C372" s="37"/>
      <c r="D372" s="208" t="s">
        <v>160</v>
      </c>
      <c r="E372" s="37"/>
      <c r="F372" s="233" t="s">
        <v>763</v>
      </c>
      <c r="G372" s="37"/>
      <c r="H372" s="37"/>
      <c r="I372" s="116"/>
      <c r="J372" s="37"/>
      <c r="K372" s="37"/>
      <c r="L372" s="40"/>
      <c r="M372" s="210"/>
      <c r="N372" s="211"/>
      <c r="O372" s="65"/>
      <c r="P372" s="65"/>
      <c r="Q372" s="65"/>
      <c r="R372" s="65"/>
      <c r="S372" s="65"/>
      <c r="T372" s="66"/>
      <c r="U372" s="35"/>
      <c r="V372" s="35"/>
      <c r="W372" s="35"/>
      <c r="X372" s="35"/>
      <c r="Y372" s="35"/>
      <c r="Z372" s="35"/>
      <c r="AA372" s="35"/>
      <c r="AB372" s="35"/>
      <c r="AC372" s="35"/>
      <c r="AD372" s="35"/>
      <c r="AE372" s="35"/>
      <c r="AT372" s="18" t="s">
        <v>160</v>
      </c>
      <c r="AU372" s="18" t="s">
        <v>84</v>
      </c>
    </row>
    <row r="373" spans="1:65" s="13" customFormat="1" ht="11.25" x14ac:dyDescent="0.2">
      <c r="B373" s="212"/>
      <c r="C373" s="213"/>
      <c r="D373" s="208" t="s">
        <v>136</v>
      </c>
      <c r="E373" s="214" t="s">
        <v>19</v>
      </c>
      <c r="F373" s="215" t="s">
        <v>764</v>
      </c>
      <c r="G373" s="213"/>
      <c r="H373" s="214" t="s">
        <v>19</v>
      </c>
      <c r="I373" s="216"/>
      <c r="J373" s="213"/>
      <c r="K373" s="213"/>
      <c r="L373" s="217"/>
      <c r="M373" s="218"/>
      <c r="N373" s="219"/>
      <c r="O373" s="219"/>
      <c r="P373" s="219"/>
      <c r="Q373" s="219"/>
      <c r="R373" s="219"/>
      <c r="S373" s="219"/>
      <c r="T373" s="220"/>
      <c r="AT373" s="221" t="s">
        <v>136</v>
      </c>
      <c r="AU373" s="221" t="s">
        <v>84</v>
      </c>
      <c r="AV373" s="13" t="s">
        <v>82</v>
      </c>
      <c r="AW373" s="13" t="s">
        <v>37</v>
      </c>
      <c r="AX373" s="13" t="s">
        <v>75</v>
      </c>
      <c r="AY373" s="221" t="s">
        <v>127</v>
      </c>
    </row>
    <row r="374" spans="1:65" s="14" customFormat="1" ht="11.25" x14ac:dyDescent="0.2">
      <c r="B374" s="222"/>
      <c r="C374" s="223"/>
      <c r="D374" s="208" t="s">
        <v>136</v>
      </c>
      <c r="E374" s="224" t="s">
        <v>19</v>
      </c>
      <c r="F374" s="225" t="s">
        <v>765</v>
      </c>
      <c r="G374" s="223"/>
      <c r="H374" s="226">
        <v>41.5</v>
      </c>
      <c r="I374" s="227"/>
      <c r="J374" s="223"/>
      <c r="K374" s="223"/>
      <c r="L374" s="228"/>
      <c r="M374" s="229"/>
      <c r="N374" s="230"/>
      <c r="O374" s="230"/>
      <c r="P374" s="230"/>
      <c r="Q374" s="230"/>
      <c r="R374" s="230"/>
      <c r="S374" s="230"/>
      <c r="T374" s="231"/>
      <c r="AT374" s="232" t="s">
        <v>136</v>
      </c>
      <c r="AU374" s="232" t="s">
        <v>84</v>
      </c>
      <c r="AV374" s="14" t="s">
        <v>84</v>
      </c>
      <c r="AW374" s="14" t="s">
        <v>37</v>
      </c>
      <c r="AX374" s="14" t="s">
        <v>82</v>
      </c>
      <c r="AY374" s="232" t="s">
        <v>127</v>
      </c>
    </row>
    <row r="375" spans="1:65" s="2" customFormat="1" ht="14.45" customHeight="1" x14ac:dyDescent="0.2">
      <c r="A375" s="35"/>
      <c r="B375" s="36"/>
      <c r="C375" s="194" t="s">
        <v>766</v>
      </c>
      <c r="D375" s="194" t="s">
        <v>129</v>
      </c>
      <c r="E375" s="195" t="s">
        <v>767</v>
      </c>
      <c r="F375" s="196" t="s">
        <v>768</v>
      </c>
      <c r="G375" s="197" t="s">
        <v>169</v>
      </c>
      <c r="H375" s="198">
        <v>149.9</v>
      </c>
      <c r="I375" s="199"/>
      <c r="J375" s="200">
        <f>ROUND(I375*H375,2)</f>
        <v>0</v>
      </c>
      <c r="K375" s="201"/>
      <c r="L375" s="40"/>
      <c r="M375" s="202" t="s">
        <v>19</v>
      </c>
      <c r="N375" s="203" t="s">
        <v>46</v>
      </c>
      <c r="O375" s="65"/>
      <c r="P375" s="204">
        <f>O375*H375</f>
        <v>0</v>
      </c>
      <c r="Q375" s="204">
        <v>1.0311999999999999</v>
      </c>
      <c r="R375" s="204">
        <f>Q375*H375</f>
        <v>154.57687999999999</v>
      </c>
      <c r="S375" s="204">
        <v>0</v>
      </c>
      <c r="T375" s="205">
        <f>S375*H375</f>
        <v>0</v>
      </c>
      <c r="U375" s="35"/>
      <c r="V375" s="35"/>
      <c r="W375" s="35"/>
      <c r="X375" s="35"/>
      <c r="Y375" s="35"/>
      <c r="Z375" s="35"/>
      <c r="AA375" s="35"/>
      <c r="AB375" s="35"/>
      <c r="AC375" s="35"/>
      <c r="AD375" s="35"/>
      <c r="AE375" s="35"/>
      <c r="AR375" s="206" t="s">
        <v>133</v>
      </c>
      <c r="AT375" s="206" t="s">
        <v>129</v>
      </c>
      <c r="AU375" s="206" t="s">
        <v>84</v>
      </c>
      <c r="AY375" s="18" t="s">
        <v>127</v>
      </c>
      <c r="BE375" s="207">
        <f>IF(N375="základní",J375,0)</f>
        <v>0</v>
      </c>
      <c r="BF375" s="207">
        <f>IF(N375="snížená",J375,0)</f>
        <v>0</v>
      </c>
      <c r="BG375" s="207">
        <f>IF(N375="zákl. přenesená",J375,0)</f>
        <v>0</v>
      </c>
      <c r="BH375" s="207">
        <f>IF(N375="sníž. přenesená",J375,0)</f>
        <v>0</v>
      </c>
      <c r="BI375" s="207">
        <f>IF(N375="nulová",J375,0)</f>
        <v>0</v>
      </c>
      <c r="BJ375" s="18" t="s">
        <v>82</v>
      </c>
      <c r="BK375" s="207">
        <f>ROUND(I375*H375,2)</f>
        <v>0</v>
      </c>
      <c r="BL375" s="18" t="s">
        <v>133</v>
      </c>
      <c r="BM375" s="206" t="s">
        <v>769</v>
      </c>
    </row>
    <row r="376" spans="1:65" s="2" customFormat="1" ht="19.5" x14ac:dyDescent="0.2">
      <c r="A376" s="35"/>
      <c r="B376" s="36"/>
      <c r="C376" s="37"/>
      <c r="D376" s="208" t="s">
        <v>135</v>
      </c>
      <c r="E376" s="37"/>
      <c r="F376" s="209" t="s">
        <v>770</v>
      </c>
      <c r="G376" s="37"/>
      <c r="H376" s="37"/>
      <c r="I376" s="116"/>
      <c r="J376" s="37"/>
      <c r="K376" s="37"/>
      <c r="L376" s="40"/>
      <c r="M376" s="210"/>
      <c r="N376" s="211"/>
      <c r="O376" s="65"/>
      <c r="P376" s="65"/>
      <c r="Q376" s="65"/>
      <c r="R376" s="65"/>
      <c r="S376" s="65"/>
      <c r="T376" s="66"/>
      <c r="U376" s="35"/>
      <c r="V376" s="35"/>
      <c r="W376" s="35"/>
      <c r="X376" s="35"/>
      <c r="Y376" s="35"/>
      <c r="Z376" s="35"/>
      <c r="AA376" s="35"/>
      <c r="AB376" s="35"/>
      <c r="AC376" s="35"/>
      <c r="AD376" s="35"/>
      <c r="AE376" s="35"/>
      <c r="AT376" s="18" t="s">
        <v>135</v>
      </c>
      <c r="AU376" s="18" t="s">
        <v>84</v>
      </c>
    </row>
    <row r="377" spans="1:65" s="2" customFormat="1" ht="68.25" x14ac:dyDescent="0.2">
      <c r="A377" s="35"/>
      <c r="B377" s="36"/>
      <c r="C377" s="37"/>
      <c r="D377" s="208" t="s">
        <v>160</v>
      </c>
      <c r="E377" s="37"/>
      <c r="F377" s="233" t="s">
        <v>771</v>
      </c>
      <c r="G377" s="37"/>
      <c r="H377" s="37"/>
      <c r="I377" s="116"/>
      <c r="J377" s="37"/>
      <c r="K377" s="37"/>
      <c r="L377" s="40"/>
      <c r="M377" s="210"/>
      <c r="N377" s="211"/>
      <c r="O377" s="65"/>
      <c r="P377" s="65"/>
      <c r="Q377" s="65"/>
      <c r="R377" s="65"/>
      <c r="S377" s="65"/>
      <c r="T377" s="66"/>
      <c r="U377" s="35"/>
      <c r="V377" s="35"/>
      <c r="W377" s="35"/>
      <c r="X377" s="35"/>
      <c r="Y377" s="35"/>
      <c r="Z377" s="35"/>
      <c r="AA377" s="35"/>
      <c r="AB377" s="35"/>
      <c r="AC377" s="35"/>
      <c r="AD377" s="35"/>
      <c r="AE377" s="35"/>
      <c r="AT377" s="18" t="s">
        <v>160</v>
      </c>
      <c r="AU377" s="18" t="s">
        <v>84</v>
      </c>
    </row>
    <row r="378" spans="1:65" s="13" customFormat="1" ht="11.25" x14ac:dyDescent="0.2">
      <c r="B378" s="212"/>
      <c r="C378" s="213"/>
      <c r="D378" s="208" t="s">
        <v>136</v>
      </c>
      <c r="E378" s="214" t="s">
        <v>19</v>
      </c>
      <c r="F378" s="215" t="s">
        <v>772</v>
      </c>
      <c r="G378" s="213"/>
      <c r="H378" s="214" t="s">
        <v>19</v>
      </c>
      <c r="I378" s="216"/>
      <c r="J378" s="213"/>
      <c r="K378" s="213"/>
      <c r="L378" s="217"/>
      <c r="M378" s="218"/>
      <c r="N378" s="219"/>
      <c r="O378" s="219"/>
      <c r="P378" s="219"/>
      <c r="Q378" s="219"/>
      <c r="R378" s="219"/>
      <c r="S378" s="219"/>
      <c r="T378" s="220"/>
      <c r="AT378" s="221" t="s">
        <v>136</v>
      </c>
      <c r="AU378" s="221" t="s">
        <v>84</v>
      </c>
      <c r="AV378" s="13" t="s">
        <v>82</v>
      </c>
      <c r="AW378" s="13" t="s">
        <v>37</v>
      </c>
      <c r="AX378" s="13" t="s">
        <v>75</v>
      </c>
      <c r="AY378" s="221" t="s">
        <v>127</v>
      </c>
    </row>
    <row r="379" spans="1:65" s="14" customFormat="1" ht="11.25" x14ac:dyDescent="0.2">
      <c r="B379" s="222"/>
      <c r="C379" s="223"/>
      <c r="D379" s="208" t="s">
        <v>136</v>
      </c>
      <c r="E379" s="224" t="s">
        <v>19</v>
      </c>
      <c r="F379" s="225" t="s">
        <v>773</v>
      </c>
      <c r="G379" s="223"/>
      <c r="H379" s="226">
        <v>92.8</v>
      </c>
      <c r="I379" s="227"/>
      <c r="J379" s="223"/>
      <c r="K379" s="223"/>
      <c r="L379" s="228"/>
      <c r="M379" s="229"/>
      <c r="N379" s="230"/>
      <c r="O379" s="230"/>
      <c r="P379" s="230"/>
      <c r="Q379" s="230"/>
      <c r="R379" s="230"/>
      <c r="S379" s="230"/>
      <c r="T379" s="231"/>
      <c r="AT379" s="232" t="s">
        <v>136</v>
      </c>
      <c r="AU379" s="232" t="s">
        <v>84</v>
      </c>
      <c r="AV379" s="14" t="s">
        <v>84</v>
      </c>
      <c r="AW379" s="14" t="s">
        <v>37</v>
      </c>
      <c r="AX379" s="14" t="s">
        <v>75</v>
      </c>
      <c r="AY379" s="232" t="s">
        <v>127</v>
      </c>
    </row>
    <row r="380" spans="1:65" s="14" customFormat="1" ht="11.25" x14ac:dyDescent="0.2">
      <c r="B380" s="222"/>
      <c r="C380" s="223"/>
      <c r="D380" s="208" t="s">
        <v>136</v>
      </c>
      <c r="E380" s="224" t="s">
        <v>19</v>
      </c>
      <c r="F380" s="225" t="s">
        <v>774</v>
      </c>
      <c r="G380" s="223"/>
      <c r="H380" s="226">
        <v>39.1</v>
      </c>
      <c r="I380" s="227"/>
      <c r="J380" s="223"/>
      <c r="K380" s="223"/>
      <c r="L380" s="228"/>
      <c r="M380" s="229"/>
      <c r="N380" s="230"/>
      <c r="O380" s="230"/>
      <c r="P380" s="230"/>
      <c r="Q380" s="230"/>
      <c r="R380" s="230"/>
      <c r="S380" s="230"/>
      <c r="T380" s="231"/>
      <c r="AT380" s="232" t="s">
        <v>136</v>
      </c>
      <c r="AU380" s="232" t="s">
        <v>84</v>
      </c>
      <c r="AV380" s="14" t="s">
        <v>84</v>
      </c>
      <c r="AW380" s="14" t="s">
        <v>37</v>
      </c>
      <c r="AX380" s="14" t="s">
        <v>75</v>
      </c>
      <c r="AY380" s="232" t="s">
        <v>127</v>
      </c>
    </row>
    <row r="381" spans="1:65" s="13" customFormat="1" ht="11.25" x14ac:dyDescent="0.2">
      <c r="B381" s="212"/>
      <c r="C381" s="213"/>
      <c r="D381" s="208" t="s">
        <v>136</v>
      </c>
      <c r="E381" s="214" t="s">
        <v>19</v>
      </c>
      <c r="F381" s="215" t="s">
        <v>775</v>
      </c>
      <c r="G381" s="213"/>
      <c r="H381" s="214" t="s">
        <v>19</v>
      </c>
      <c r="I381" s="216"/>
      <c r="J381" s="213"/>
      <c r="K381" s="213"/>
      <c r="L381" s="217"/>
      <c r="M381" s="218"/>
      <c r="N381" s="219"/>
      <c r="O381" s="219"/>
      <c r="P381" s="219"/>
      <c r="Q381" s="219"/>
      <c r="R381" s="219"/>
      <c r="S381" s="219"/>
      <c r="T381" s="220"/>
      <c r="AT381" s="221" t="s">
        <v>136</v>
      </c>
      <c r="AU381" s="221" t="s">
        <v>84</v>
      </c>
      <c r="AV381" s="13" t="s">
        <v>82</v>
      </c>
      <c r="AW381" s="13" t="s">
        <v>37</v>
      </c>
      <c r="AX381" s="13" t="s">
        <v>75</v>
      </c>
      <c r="AY381" s="221" t="s">
        <v>127</v>
      </c>
    </row>
    <row r="382" spans="1:65" s="14" customFormat="1" ht="11.25" x14ac:dyDescent="0.2">
      <c r="B382" s="222"/>
      <c r="C382" s="223"/>
      <c r="D382" s="208" t="s">
        <v>136</v>
      </c>
      <c r="E382" s="224" t="s">
        <v>19</v>
      </c>
      <c r="F382" s="225" t="s">
        <v>776</v>
      </c>
      <c r="G382" s="223"/>
      <c r="H382" s="226">
        <v>18</v>
      </c>
      <c r="I382" s="227"/>
      <c r="J382" s="223"/>
      <c r="K382" s="223"/>
      <c r="L382" s="228"/>
      <c r="M382" s="229"/>
      <c r="N382" s="230"/>
      <c r="O382" s="230"/>
      <c r="P382" s="230"/>
      <c r="Q382" s="230"/>
      <c r="R382" s="230"/>
      <c r="S382" s="230"/>
      <c r="T382" s="231"/>
      <c r="AT382" s="232" t="s">
        <v>136</v>
      </c>
      <c r="AU382" s="232" t="s">
        <v>84</v>
      </c>
      <c r="AV382" s="14" t="s">
        <v>84</v>
      </c>
      <c r="AW382" s="14" t="s">
        <v>37</v>
      </c>
      <c r="AX382" s="14" t="s">
        <v>75</v>
      </c>
      <c r="AY382" s="232" t="s">
        <v>127</v>
      </c>
    </row>
    <row r="383" spans="1:65" s="15" customFormat="1" ht="11.25" x14ac:dyDescent="0.2">
      <c r="B383" s="245"/>
      <c r="C383" s="246"/>
      <c r="D383" s="208" t="s">
        <v>136</v>
      </c>
      <c r="E383" s="247" t="s">
        <v>19</v>
      </c>
      <c r="F383" s="248" t="s">
        <v>243</v>
      </c>
      <c r="G383" s="246"/>
      <c r="H383" s="249">
        <v>149.9</v>
      </c>
      <c r="I383" s="250"/>
      <c r="J383" s="246"/>
      <c r="K383" s="246"/>
      <c r="L383" s="251"/>
      <c r="M383" s="252"/>
      <c r="N383" s="253"/>
      <c r="O383" s="253"/>
      <c r="P383" s="253"/>
      <c r="Q383" s="253"/>
      <c r="R383" s="253"/>
      <c r="S383" s="253"/>
      <c r="T383" s="254"/>
      <c r="AT383" s="255" t="s">
        <v>136</v>
      </c>
      <c r="AU383" s="255" t="s">
        <v>84</v>
      </c>
      <c r="AV383" s="15" t="s">
        <v>133</v>
      </c>
      <c r="AW383" s="15" t="s">
        <v>37</v>
      </c>
      <c r="AX383" s="15" t="s">
        <v>82</v>
      </c>
      <c r="AY383" s="255" t="s">
        <v>127</v>
      </c>
    </row>
    <row r="384" spans="1:65" s="2" customFormat="1" ht="24.2" customHeight="1" x14ac:dyDescent="0.2">
      <c r="A384" s="35"/>
      <c r="B384" s="36"/>
      <c r="C384" s="194" t="s">
        <v>777</v>
      </c>
      <c r="D384" s="194" t="s">
        <v>129</v>
      </c>
      <c r="E384" s="195" t="s">
        <v>778</v>
      </c>
      <c r="F384" s="196" t="s">
        <v>779</v>
      </c>
      <c r="G384" s="197" t="s">
        <v>169</v>
      </c>
      <c r="H384" s="198">
        <v>149.9</v>
      </c>
      <c r="I384" s="199"/>
      <c r="J384" s="200">
        <f>ROUND(I384*H384,2)</f>
        <v>0</v>
      </c>
      <c r="K384" s="201"/>
      <c r="L384" s="40"/>
      <c r="M384" s="202" t="s">
        <v>19</v>
      </c>
      <c r="N384" s="203" t="s">
        <v>46</v>
      </c>
      <c r="O384" s="65"/>
      <c r="P384" s="204">
        <f>O384*H384</f>
        <v>0</v>
      </c>
      <c r="Q384" s="204">
        <v>1.0311999999999999</v>
      </c>
      <c r="R384" s="204">
        <f>Q384*H384</f>
        <v>154.57687999999999</v>
      </c>
      <c r="S384" s="204">
        <v>0</v>
      </c>
      <c r="T384" s="205">
        <f>S384*H384</f>
        <v>0</v>
      </c>
      <c r="U384" s="35"/>
      <c r="V384" s="35"/>
      <c r="W384" s="35"/>
      <c r="X384" s="35"/>
      <c r="Y384" s="35"/>
      <c r="Z384" s="35"/>
      <c r="AA384" s="35"/>
      <c r="AB384" s="35"/>
      <c r="AC384" s="35"/>
      <c r="AD384" s="35"/>
      <c r="AE384" s="35"/>
      <c r="AR384" s="206" t="s">
        <v>133</v>
      </c>
      <c r="AT384" s="206" t="s">
        <v>129</v>
      </c>
      <c r="AU384" s="206" t="s">
        <v>84</v>
      </c>
      <c r="AY384" s="18" t="s">
        <v>127</v>
      </c>
      <c r="BE384" s="207">
        <f>IF(N384="základní",J384,0)</f>
        <v>0</v>
      </c>
      <c r="BF384" s="207">
        <f>IF(N384="snížená",J384,0)</f>
        <v>0</v>
      </c>
      <c r="BG384" s="207">
        <f>IF(N384="zákl. přenesená",J384,0)</f>
        <v>0</v>
      </c>
      <c r="BH384" s="207">
        <f>IF(N384="sníž. přenesená",J384,0)</f>
        <v>0</v>
      </c>
      <c r="BI384" s="207">
        <f>IF(N384="nulová",J384,0)</f>
        <v>0</v>
      </c>
      <c r="BJ384" s="18" t="s">
        <v>82</v>
      </c>
      <c r="BK384" s="207">
        <f>ROUND(I384*H384,2)</f>
        <v>0</v>
      </c>
      <c r="BL384" s="18" t="s">
        <v>133</v>
      </c>
      <c r="BM384" s="206" t="s">
        <v>780</v>
      </c>
    </row>
    <row r="385" spans="1:65" s="2" customFormat="1" ht="11.25" x14ac:dyDescent="0.2">
      <c r="A385" s="35"/>
      <c r="B385" s="36"/>
      <c r="C385" s="37"/>
      <c r="D385" s="208" t="s">
        <v>135</v>
      </c>
      <c r="E385" s="37"/>
      <c r="F385" s="209" t="s">
        <v>781</v>
      </c>
      <c r="G385" s="37"/>
      <c r="H385" s="37"/>
      <c r="I385" s="116"/>
      <c r="J385" s="37"/>
      <c r="K385" s="37"/>
      <c r="L385" s="40"/>
      <c r="M385" s="210"/>
      <c r="N385" s="211"/>
      <c r="O385" s="65"/>
      <c r="P385" s="65"/>
      <c r="Q385" s="65"/>
      <c r="R385" s="65"/>
      <c r="S385" s="65"/>
      <c r="T385" s="66"/>
      <c r="U385" s="35"/>
      <c r="V385" s="35"/>
      <c r="W385" s="35"/>
      <c r="X385" s="35"/>
      <c r="Y385" s="35"/>
      <c r="Z385" s="35"/>
      <c r="AA385" s="35"/>
      <c r="AB385" s="35"/>
      <c r="AC385" s="35"/>
      <c r="AD385" s="35"/>
      <c r="AE385" s="35"/>
      <c r="AT385" s="18" t="s">
        <v>135</v>
      </c>
      <c r="AU385" s="18" t="s">
        <v>84</v>
      </c>
    </row>
    <row r="386" spans="1:65" s="2" customFormat="1" ht="68.25" x14ac:dyDescent="0.2">
      <c r="A386" s="35"/>
      <c r="B386" s="36"/>
      <c r="C386" s="37"/>
      <c r="D386" s="208" t="s">
        <v>160</v>
      </c>
      <c r="E386" s="37"/>
      <c r="F386" s="233" t="s">
        <v>771</v>
      </c>
      <c r="G386" s="37"/>
      <c r="H386" s="37"/>
      <c r="I386" s="116"/>
      <c r="J386" s="37"/>
      <c r="K386" s="37"/>
      <c r="L386" s="40"/>
      <c r="M386" s="210"/>
      <c r="N386" s="211"/>
      <c r="O386" s="65"/>
      <c r="P386" s="65"/>
      <c r="Q386" s="65"/>
      <c r="R386" s="65"/>
      <c r="S386" s="65"/>
      <c r="T386" s="66"/>
      <c r="U386" s="35"/>
      <c r="V386" s="35"/>
      <c r="W386" s="35"/>
      <c r="X386" s="35"/>
      <c r="Y386" s="35"/>
      <c r="Z386" s="35"/>
      <c r="AA386" s="35"/>
      <c r="AB386" s="35"/>
      <c r="AC386" s="35"/>
      <c r="AD386" s="35"/>
      <c r="AE386" s="35"/>
      <c r="AT386" s="18" t="s">
        <v>160</v>
      </c>
      <c r="AU386" s="18" t="s">
        <v>84</v>
      </c>
    </row>
    <row r="387" spans="1:65" s="12" customFormat="1" ht="22.9" customHeight="1" x14ac:dyDescent="0.2">
      <c r="B387" s="178"/>
      <c r="C387" s="179"/>
      <c r="D387" s="180" t="s">
        <v>74</v>
      </c>
      <c r="E387" s="192" t="s">
        <v>149</v>
      </c>
      <c r="F387" s="192" t="s">
        <v>153</v>
      </c>
      <c r="G387" s="179"/>
      <c r="H387" s="179"/>
      <c r="I387" s="182"/>
      <c r="J387" s="193">
        <f>BK387</f>
        <v>0</v>
      </c>
      <c r="K387" s="179"/>
      <c r="L387" s="184"/>
      <c r="M387" s="185"/>
      <c r="N387" s="186"/>
      <c r="O387" s="186"/>
      <c r="P387" s="187">
        <f>SUM(P388:P414)</f>
        <v>0</v>
      </c>
      <c r="Q387" s="186"/>
      <c r="R387" s="187">
        <f>SUM(R388:R414)</f>
        <v>41.251020000000004</v>
      </c>
      <c r="S387" s="186"/>
      <c r="T387" s="188">
        <f>SUM(T388:T414)</f>
        <v>77.888800000000003</v>
      </c>
      <c r="AR387" s="189" t="s">
        <v>82</v>
      </c>
      <c r="AT387" s="190" t="s">
        <v>74</v>
      </c>
      <c r="AU387" s="190" t="s">
        <v>82</v>
      </c>
      <c r="AY387" s="189" t="s">
        <v>127</v>
      </c>
      <c r="BK387" s="191">
        <f>SUM(BK388:BK414)</f>
        <v>0</v>
      </c>
    </row>
    <row r="388" spans="1:65" s="2" customFormat="1" ht="14.45" customHeight="1" x14ac:dyDescent="0.2">
      <c r="A388" s="35"/>
      <c r="B388" s="36"/>
      <c r="C388" s="194" t="s">
        <v>782</v>
      </c>
      <c r="D388" s="194" t="s">
        <v>129</v>
      </c>
      <c r="E388" s="195" t="s">
        <v>783</v>
      </c>
      <c r="F388" s="196" t="s">
        <v>784</v>
      </c>
      <c r="G388" s="197" t="s">
        <v>169</v>
      </c>
      <c r="H388" s="198">
        <v>80</v>
      </c>
      <c r="I388" s="199"/>
      <c r="J388" s="200">
        <f>ROUND(I388*H388,2)</f>
        <v>0</v>
      </c>
      <c r="K388" s="201"/>
      <c r="L388" s="40"/>
      <c r="M388" s="202" t="s">
        <v>19</v>
      </c>
      <c r="N388" s="203" t="s">
        <v>46</v>
      </c>
      <c r="O388" s="65"/>
      <c r="P388" s="204">
        <f>O388*H388</f>
        <v>0</v>
      </c>
      <c r="Q388" s="204">
        <v>1.3999999999999999E-4</v>
      </c>
      <c r="R388" s="204">
        <f>Q388*H388</f>
        <v>1.1199999999999998E-2</v>
      </c>
      <c r="S388" s="204">
        <v>0</v>
      </c>
      <c r="T388" s="205">
        <f>S388*H388</f>
        <v>0</v>
      </c>
      <c r="U388" s="35"/>
      <c r="V388" s="35"/>
      <c r="W388" s="35"/>
      <c r="X388" s="35"/>
      <c r="Y388" s="35"/>
      <c r="Z388" s="35"/>
      <c r="AA388" s="35"/>
      <c r="AB388" s="35"/>
      <c r="AC388" s="35"/>
      <c r="AD388" s="35"/>
      <c r="AE388" s="35"/>
      <c r="AR388" s="206" t="s">
        <v>133</v>
      </c>
      <c r="AT388" s="206" t="s">
        <v>129</v>
      </c>
      <c r="AU388" s="206" t="s">
        <v>84</v>
      </c>
      <c r="AY388" s="18" t="s">
        <v>127</v>
      </c>
      <c r="BE388" s="207">
        <f>IF(N388="základní",J388,0)</f>
        <v>0</v>
      </c>
      <c r="BF388" s="207">
        <f>IF(N388="snížená",J388,0)</f>
        <v>0</v>
      </c>
      <c r="BG388" s="207">
        <f>IF(N388="zákl. přenesená",J388,0)</f>
        <v>0</v>
      </c>
      <c r="BH388" s="207">
        <f>IF(N388="sníž. přenesená",J388,0)</f>
        <v>0</v>
      </c>
      <c r="BI388" s="207">
        <f>IF(N388="nulová",J388,0)</f>
        <v>0</v>
      </c>
      <c r="BJ388" s="18" t="s">
        <v>82</v>
      </c>
      <c r="BK388" s="207">
        <f>ROUND(I388*H388,2)</f>
        <v>0</v>
      </c>
      <c r="BL388" s="18" t="s">
        <v>133</v>
      </c>
      <c r="BM388" s="206" t="s">
        <v>785</v>
      </c>
    </row>
    <row r="389" spans="1:65" s="2" customFormat="1" ht="19.5" x14ac:dyDescent="0.2">
      <c r="A389" s="35"/>
      <c r="B389" s="36"/>
      <c r="C389" s="37"/>
      <c r="D389" s="208" t="s">
        <v>135</v>
      </c>
      <c r="E389" s="37"/>
      <c r="F389" s="209" t="s">
        <v>786</v>
      </c>
      <c r="G389" s="37"/>
      <c r="H389" s="37"/>
      <c r="I389" s="116"/>
      <c r="J389" s="37"/>
      <c r="K389" s="37"/>
      <c r="L389" s="40"/>
      <c r="M389" s="210"/>
      <c r="N389" s="211"/>
      <c r="O389" s="65"/>
      <c r="P389" s="65"/>
      <c r="Q389" s="65"/>
      <c r="R389" s="65"/>
      <c r="S389" s="65"/>
      <c r="T389" s="66"/>
      <c r="U389" s="35"/>
      <c r="V389" s="35"/>
      <c r="W389" s="35"/>
      <c r="X389" s="35"/>
      <c r="Y389" s="35"/>
      <c r="Z389" s="35"/>
      <c r="AA389" s="35"/>
      <c r="AB389" s="35"/>
      <c r="AC389" s="35"/>
      <c r="AD389" s="35"/>
      <c r="AE389" s="35"/>
      <c r="AT389" s="18" t="s">
        <v>135</v>
      </c>
      <c r="AU389" s="18" t="s">
        <v>84</v>
      </c>
    </row>
    <row r="390" spans="1:65" s="2" customFormat="1" ht="68.25" x14ac:dyDescent="0.2">
      <c r="A390" s="35"/>
      <c r="B390" s="36"/>
      <c r="C390" s="37"/>
      <c r="D390" s="208" t="s">
        <v>160</v>
      </c>
      <c r="E390" s="37"/>
      <c r="F390" s="233" t="s">
        <v>787</v>
      </c>
      <c r="G390" s="37"/>
      <c r="H390" s="37"/>
      <c r="I390" s="116"/>
      <c r="J390" s="37"/>
      <c r="K390" s="37"/>
      <c r="L390" s="40"/>
      <c r="M390" s="210"/>
      <c r="N390" s="211"/>
      <c r="O390" s="65"/>
      <c r="P390" s="65"/>
      <c r="Q390" s="65"/>
      <c r="R390" s="65"/>
      <c r="S390" s="65"/>
      <c r="T390" s="66"/>
      <c r="U390" s="35"/>
      <c r="V390" s="35"/>
      <c r="W390" s="35"/>
      <c r="X390" s="35"/>
      <c r="Y390" s="35"/>
      <c r="Z390" s="35"/>
      <c r="AA390" s="35"/>
      <c r="AB390" s="35"/>
      <c r="AC390" s="35"/>
      <c r="AD390" s="35"/>
      <c r="AE390" s="35"/>
      <c r="AT390" s="18" t="s">
        <v>160</v>
      </c>
      <c r="AU390" s="18" t="s">
        <v>84</v>
      </c>
    </row>
    <row r="391" spans="1:65" s="13" customFormat="1" ht="11.25" x14ac:dyDescent="0.2">
      <c r="B391" s="212"/>
      <c r="C391" s="213"/>
      <c r="D391" s="208" t="s">
        <v>136</v>
      </c>
      <c r="E391" s="214" t="s">
        <v>19</v>
      </c>
      <c r="F391" s="215" t="s">
        <v>788</v>
      </c>
      <c r="G391" s="213"/>
      <c r="H391" s="214" t="s">
        <v>19</v>
      </c>
      <c r="I391" s="216"/>
      <c r="J391" s="213"/>
      <c r="K391" s="213"/>
      <c r="L391" s="217"/>
      <c r="M391" s="218"/>
      <c r="N391" s="219"/>
      <c r="O391" s="219"/>
      <c r="P391" s="219"/>
      <c r="Q391" s="219"/>
      <c r="R391" s="219"/>
      <c r="S391" s="219"/>
      <c r="T391" s="220"/>
      <c r="AT391" s="221" t="s">
        <v>136</v>
      </c>
      <c r="AU391" s="221" t="s">
        <v>84</v>
      </c>
      <c r="AV391" s="13" t="s">
        <v>82</v>
      </c>
      <c r="AW391" s="13" t="s">
        <v>37</v>
      </c>
      <c r="AX391" s="13" t="s">
        <v>75</v>
      </c>
      <c r="AY391" s="221" t="s">
        <v>127</v>
      </c>
    </row>
    <row r="392" spans="1:65" s="14" customFormat="1" ht="11.25" x14ac:dyDescent="0.2">
      <c r="B392" s="222"/>
      <c r="C392" s="223"/>
      <c r="D392" s="208" t="s">
        <v>136</v>
      </c>
      <c r="E392" s="224" t="s">
        <v>19</v>
      </c>
      <c r="F392" s="225" t="s">
        <v>436</v>
      </c>
      <c r="G392" s="223"/>
      <c r="H392" s="226">
        <v>80</v>
      </c>
      <c r="I392" s="227"/>
      <c r="J392" s="223"/>
      <c r="K392" s="223"/>
      <c r="L392" s="228"/>
      <c r="M392" s="229"/>
      <c r="N392" s="230"/>
      <c r="O392" s="230"/>
      <c r="P392" s="230"/>
      <c r="Q392" s="230"/>
      <c r="R392" s="230"/>
      <c r="S392" s="230"/>
      <c r="T392" s="231"/>
      <c r="AT392" s="232" t="s">
        <v>136</v>
      </c>
      <c r="AU392" s="232" t="s">
        <v>84</v>
      </c>
      <c r="AV392" s="14" t="s">
        <v>84</v>
      </c>
      <c r="AW392" s="14" t="s">
        <v>37</v>
      </c>
      <c r="AX392" s="14" t="s">
        <v>82</v>
      </c>
      <c r="AY392" s="232" t="s">
        <v>127</v>
      </c>
    </row>
    <row r="393" spans="1:65" s="2" customFormat="1" ht="14.45" customHeight="1" x14ac:dyDescent="0.2">
      <c r="A393" s="35"/>
      <c r="B393" s="36"/>
      <c r="C393" s="234" t="s">
        <v>789</v>
      </c>
      <c r="D393" s="234" t="s">
        <v>175</v>
      </c>
      <c r="E393" s="235" t="s">
        <v>790</v>
      </c>
      <c r="F393" s="236" t="s">
        <v>791</v>
      </c>
      <c r="G393" s="237" t="s">
        <v>169</v>
      </c>
      <c r="H393" s="238">
        <v>80</v>
      </c>
      <c r="I393" s="239"/>
      <c r="J393" s="240">
        <f>ROUND(I393*H393,2)</f>
        <v>0</v>
      </c>
      <c r="K393" s="241"/>
      <c r="L393" s="242"/>
      <c r="M393" s="243" t="s">
        <v>19</v>
      </c>
      <c r="N393" s="244" t="s">
        <v>46</v>
      </c>
      <c r="O393" s="65"/>
      <c r="P393" s="204">
        <f>O393*H393</f>
        <v>0</v>
      </c>
      <c r="Q393" s="204">
        <v>5.9999999999999995E-4</v>
      </c>
      <c r="R393" s="204">
        <f>Q393*H393</f>
        <v>4.7999999999999994E-2</v>
      </c>
      <c r="S393" s="204">
        <v>0</v>
      </c>
      <c r="T393" s="205">
        <f>S393*H393</f>
        <v>0</v>
      </c>
      <c r="U393" s="35"/>
      <c r="V393" s="35"/>
      <c r="W393" s="35"/>
      <c r="X393" s="35"/>
      <c r="Y393" s="35"/>
      <c r="Z393" s="35"/>
      <c r="AA393" s="35"/>
      <c r="AB393" s="35"/>
      <c r="AC393" s="35"/>
      <c r="AD393" s="35"/>
      <c r="AE393" s="35"/>
      <c r="AR393" s="206" t="s">
        <v>174</v>
      </c>
      <c r="AT393" s="206" t="s">
        <v>175</v>
      </c>
      <c r="AU393" s="206" t="s">
        <v>84</v>
      </c>
      <c r="AY393" s="18" t="s">
        <v>127</v>
      </c>
      <c r="BE393" s="207">
        <f>IF(N393="základní",J393,0)</f>
        <v>0</v>
      </c>
      <c r="BF393" s="207">
        <f>IF(N393="snížená",J393,0)</f>
        <v>0</v>
      </c>
      <c r="BG393" s="207">
        <f>IF(N393="zákl. přenesená",J393,0)</f>
        <v>0</v>
      </c>
      <c r="BH393" s="207">
        <f>IF(N393="sníž. přenesená",J393,0)</f>
        <v>0</v>
      </c>
      <c r="BI393" s="207">
        <f>IF(N393="nulová",J393,0)</f>
        <v>0</v>
      </c>
      <c r="BJ393" s="18" t="s">
        <v>82</v>
      </c>
      <c r="BK393" s="207">
        <f>ROUND(I393*H393,2)</f>
        <v>0</v>
      </c>
      <c r="BL393" s="18" t="s">
        <v>133</v>
      </c>
      <c r="BM393" s="206" t="s">
        <v>792</v>
      </c>
    </row>
    <row r="394" spans="1:65" s="2" customFormat="1" ht="11.25" x14ac:dyDescent="0.2">
      <c r="A394" s="35"/>
      <c r="B394" s="36"/>
      <c r="C394" s="37"/>
      <c r="D394" s="208" t="s">
        <v>135</v>
      </c>
      <c r="E394" s="37"/>
      <c r="F394" s="209" t="s">
        <v>791</v>
      </c>
      <c r="G394" s="37"/>
      <c r="H394" s="37"/>
      <c r="I394" s="116"/>
      <c r="J394" s="37"/>
      <c r="K394" s="37"/>
      <c r="L394" s="40"/>
      <c r="M394" s="210"/>
      <c r="N394" s="211"/>
      <c r="O394" s="65"/>
      <c r="P394" s="65"/>
      <c r="Q394" s="65"/>
      <c r="R394" s="65"/>
      <c r="S394" s="65"/>
      <c r="T394" s="66"/>
      <c r="U394" s="35"/>
      <c r="V394" s="35"/>
      <c r="W394" s="35"/>
      <c r="X394" s="35"/>
      <c r="Y394" s="35"/>
      <c r="Z394" s="35"/>
      <c r="AA394" s="35"/>
      <c r="AB394" s="35"/>
      <c r="AC394" s="35"/>
      <c r="AD394" s="35"/>
      <c r="AE394" s="35"/>
      <c r="AT394" s="18" t="s">
        <v>135</v>
      </c>
      <c r="AU394" s="18" t="s">
        <v>84</v>
      </c>
    </row>
    <row r="395" spans="1:65" s="2" customFormat="1" ht="14.45" customHeight="1" x14ac:dyDescent="0.2">
      <c r="A395" s="35"/>
      <c r="B395" s="36"/>
      <c r="C395" s="194" t="s">
        <v>793</v>
      </c>
      <c r="D395" s="194" t="s">
        <v>129</v>
      </c>
      <c r="E395" s="195" t="s">
        <v>794</v>
      </c>
      <c r="F395" s="196" t="s">
        <v>795</v>
      </c>
      <c r="G395" s="197" t="s">
        <v>169</v>
      </c>
      <c r="H395" s="198">
        <v>80</v>
      </c>
      <c r="I395" s="199"/>
      <c r="J395" s="200">
        <f>ROUND(I395*H395,2)</f>
        <v>0</v>
      </c>
      <c r="K395" s="201"/>
      <c r="L395" s="40"/>
      <c r="M395" s="202" t="s">
        <v>19</v>
      </c>
      <c r="N395" s="203" t="s">
        <v>46</v>
      </c>
      <c r="O395" s="65"/>
      <c r="P395" s="204">
        <f>O395*H395</f>
        <v>0</v>
      </c>
      <c r="Q395" s="204">
        <v>0</v>
      </c>
      <c r="R395" s="204">
        <f>Q395*H395</f>
        <v>0</v>
      </c>
      <c r="S395" s="204">
        <v>0</v>
      </c>
      <c r="T395" s="205">
        <f>S395*H395</f>
        <v>0</v>
      </c>
      <c r="U395" s="35"/>
      <c r="V395" s="35"/>
      <c r="W395" s="35"/>
      <c r="X395" s="35"/>
      <c r="Y395" s="35"/>
      <c r="Z395" s="35"/>
      <c r="AA395" s="35"/>
      <c r="AB395" s="35"/>
      <c r="AC395" s="35"/>
      <c r="AD395" s="35"/>
      <c r="AE395" s="35"/>
      <c r="AR395" s="206" t="s">
        <v>133</v>
      </c>
      <c r="AT395" s="206" t="s">
        <v>129</v>
      </c>
      <c r="AU395" s="206" t="s">
        <v>84</v>
      </c>
      <c r="AY395" s="18" t="s">
        <v>127</v>
      </c>
      <c r="BE395" s="207">
        <f>IF(N395="základní",J395,0)</f>
        <v>0</v>
      </c>
      <c r="BF395" s="207">
        <f>IF(N395="snížená",J395,0)</f>
        <v>0</v>
      </c>
      <c r="BG395" s="207">
        <f>IF(N395="zákl. přenesená",J395,0)</f>
        <v>0</v>
      </c>
      <c r="BH395" s="207">
        <f>IF(N395="sníž. přenesená",J395,0)</f>
        <v>0</v>
      </c>
      <c r="BI395" s="207">
        <f>IF(N395="nulová",J395,0)</f>
        <v>0</v>
      </c>
      <c r="BJ395" s="18" t="s">
        <v>82</v>
      </c>
      <c r="BK395" s="207">
        <f>ROUND(I395*H395,2)</f>
        <v>0</v>
      </c>
      <c r="BL395" s="18" t="s">
        <v>133</v>
      </c>
      <c r="BM395" s="206" t="s">
        <v>796</v>
      </c>
    </row>
    <row r="396" spans="1:65" s="2" customFormat="1" ht="11.25" x14ac:dyDescent="0.2">
      <c r="A396" s="35"/>
      <c r="B396" s="36"/>
      <c r="C396" s="37"/>
      <c r="D396" s="208" t="s">
        <v>135</v>
      </c>
      <c r="E396" s="37"/>
      <c r="F396" s="209" t="s">
        <v>797</v>
      </c>
      <c r="G396" s="37"/>
      <c r="H396" s="37"/>
      <c r="I396" s="116"/>
      <c r="J396" s="37"/>
      <c r="K396" s="37"/>
      <c r="L396" s="40"/>
      <c r="M396" s="210"/>
      <c r="N396" s="211"/>
      <c r="O396" s="65"/>
      <c r="P396" s="65"/>
      <c r="Q396" s="65"/>
      <c r="R396" s="65"/>
      <c r="S396" s="65"/>
      <c r="T396" s="66"/>
      <c r="U396" s="35"/>
      <c r="V396" s="35"/>
      <c r="W396" s="35"/>
      <c r="X396" s="35"/>
      <c r="Y396" s="35"/>
      <c r="Z396" s="35"/>
      <c r="AA396" s="35"/>
      <c r="AB396" s="35"/>
      <c r="AC396" s="35"/>
      <c r="AD396" s="35"/>
      <c r="AE396" s="35"/>
      <c r="AT396" s="18" t="s">
        <v>135</v>
      </c>
      <c r="AU396" s="18" t="s">
        <v>84</v>
      </c>
    </row>
    <row r="397" spans="1:65" s="2" customFormat="1" ht="14.45" customHeight="1" x14ac:dyDescent="0.2">
      <c r="A397" s="35"/>
      <c r="B397" s="36"/>
      <c r="C397" s="194" t="s">
        <v>798</v>
      </c>
      <c r="D397" s="194" t="s">
        <v>129</v>
      </c>
      <c r="E397" s="195" t="s">
        <v>799</v>
      </c>
      <c r="F397" s="196" t="s">
        <v>800</v>
      </c>
      <c r="G397" s="197" t="s">
        <v>169</v>
      </c>
      <c r="H397" s="198">
        <v>80</v>
      </c>
      <c r="I397" s="199"/>
      <c r="J397" s="200">
        <f>ROUND(I397*H397,2)</f>
        <v>0</v>
      </c>
      <c r="K397" s="201"/>
      <c r="L397" s="40"/>
      <c r="M397" s="202" t="s">
        <v>19</v>
      </c>
      <c r="N397" s="203" t="s">
        <v>46</v>
      </c>
      <c r="O397" s="65"/>
      <c r="P397" s="204">
        <f>O397*H397</f>
        <v>0</v>
      </c>
      <c r="Q397" s="204">
        <v>0</v>
      </c>
      <c r="R397" s="204">
        <f>Q397*H397</f>
        <v>0</v>
      </c>
      <c r="S397" s="204">
        <v>0.44</v>
      </c>
      <c r="T397" s="205">
        <f>S397*H397</f>
        <v>35.200000000000003</v>
      </c>
      <c r="U397" s="35"/>
      <c r="V397" s="35"/>
      <c r="W397" s="35"/>
      <c r="X397" s="35"/>
      <c r="Y397" s="35"/>
      <c r="Z397" s="35"/>
      <c r="AA397" s="35"/>
      <c r="AB397" s="35"/>
      <c r="AC397" s="35"/>
      <c r="AD397" s="35"/>
      <c r="AE397" s="35"/>
      <c r="AR397" s="206" t="s">
        <v>133</v>
      </c>
      <c r="AT397" s="206" t="s">
        <v>129</v>
      </c>
      <c r="AU397" s="206" t="s">
        <v>84</v>
      </c>
      <c r="AY397" s="18" t="s">
        <v>127</v>
      </c>
      <c r="BE397" s="207">
        <f>IF(N397="základní",J397,0)</f>
        <v>0</v>
      </c>
      <c r="BF397" s="207">
        <f>IF(N397="snížená",J397,0)</f>
        <v>0</v>
      </c>
      <c r="BG397" s="207">
        <f>IF(N397="zákl. přenesená",J397,0)</f>
        <v>0</v>
      </c>
      <c r="BH397" s="207">
        <f>IF(N397="sníž. přenesená",J397,0)</f>
        <v>0</v>
      </c>
      <c r="BI397" s="207">
        <f>IF(N397="nulová",J397,0)</f>
        <v>0</v>
      </c>
      <c r="BJ397" s="18" t="s">
        <v>82</v>
      </c>
      <c r="BK397" s="207">
        <f>ROUND(I397*H397,2)</f>
        <v>0</v>
      </c>
      <c r="BL397" s="18" t="s">
        <v>133</v>
      </c>
      <c r="BM397" s="206" t="s">
        <v>801</v>
      </c>
    </row>
    <row r="398" spans="1:65" s="2" customFormat="1" ht="19.5" x14ac:dyDescent="0.2">
      <c r="A398" s="35"/>
      <c r="B398" s="36"/>
      <c r="C398" s="37"/>
      <c r="D398" s="208" t="s">
        <v>135</v>
      </c>
      <c r="E398" s="37"/>
      <c r="F398" s="209" t="s">
        <v>802</v>
      </c>
      <c r="G398" s="37"/>
      <c r="H398" s="37"/>
      <c r="I398" s="116"/>
      <c r="J398" s="37"/>
      <c r="K398" s="37"/>
      <c r="L398" s="40"/>
      <c r="M398" s="210"/>
      <c r="N398" s="211"/>
      <c r="O398" s="65"/>
      <c r="P398" s="65"/>
      <c r="Q398" s="65"/>
      <c r="R398" s="65"/>
      <c r="S398" s="65"/>
      <c r="T398" s="66"/>
      <c r="U398" s="35"/>
      <c r="V398" s="35"/>
      <c r="W398" s="35"/>
      <c r="X398" s="35"/>
      <c r="Y398" s="35"/>
      <c r="Z398" s="35"/>
      <c r="AA398" s="35"/>
      <c r="AB398" s="35"/>
      <c r="AC398" s="35"/>
      <c r="AD398" s="35"/>
      <c r="AE398" s="35"/>
      <c r="AT398" s="18" t="s">
        <v>135</v>
      </c>
      <c r="AU398" s="18" t="s">
        <v>84</v>
      </c>
    </row>
    <row r="399" spans="1:65" s="2" customFormat="1" ht="175.5" x14ac:dyDescent="0.2">
      <c r="A399" s="35"/>
      <c r="B399" s="36"/>
      <c r="C399" s="37"/>
      <c r="D399" s="208" t="s">
        <v>160</v>
      </c>
      <c r="E399" s="37"/>
      <c r="F399" s="233" t="s">
        <v>803</v>
      </c>
      <c r="G399" s="37"/>
      <c r="H399" s="37"/>
      <c r="I399" s="116"/>
      <c r="J399" s="37"/>
      <c r="K399" s="37"/>
      <c r="L399" s="40"/>
      <c r="M399" s="210"/>
      <c r="N399" s="211"/>
      <c r="O399" s="65"/>
      <c r="P399" s="65"/>
      <c r="Q399" s="65"/>
      <c r="R399" s="65"/>
      <c r="S399" s="65"/>
      <c r="T399" s="66"/>
      <c r="U399" s="35"/>
      <c r="V399" s="35"/>
      <c r="W399" s="35"/>
      <c r="X399" s="35"/>
      <c r="Y399" s="35"/>
      <c r="Z399" s="35"/>
      <c r="AA399" s="35"/>
      <c r="AB399" s="35"/>
      <c r="AC399" s="35"/>
      <c r="AD399" s="35"/>
      <c r="AE399" s="35"/>
      <c r="AT399" s="18" t="s">
        <v>160</v>
      </c>
      <c r="AU399" s="18" t="s">
        <v>84</v>
      </c>
    </row>
    <row r="400" spans="1:65" s="2" customFormat="1" ht="14.45" customHeight="1" x14ac:dyDescent="0.2">
      <c r="A400" s="35"/>
      <c r="B400" s="36"/>
      <c r="C400" s="194" t="s">
        <v>804</v>
      </c>
      <c r="D400" s="194" t="s">
        <v>129</v>
      </c>
      <c r="E400" s="195" t="s">
        <v>805</v>
      </c>
      <c r="F400" s="196" t="s">
        <v>806</v>
      </c>
      <c r="G400" s="197" t="s">
        <v>169</v>
      </c>
      <c r="H400" s="198">
        <v>70.56</v>
      </c>
      <c r="I400" s="199"/>
      <c r="J400" s="200">
        <f>ROUND(I400*H400,2)</f>
        <v>0</v>
      </c>
      <c r="K400" s="201"/>
      <c r="L400" s="40"/>
      <c r="M400" s="202" t="s">
        <v>19</v>
      </c>
      <c r="N400" s="203" t="s">
        <v>46</v>
      </c>
      <c r="O400" s="65"/>
      <c r="P400" s="204">
        <f>O400*H400</f>
        <v>0</v>
      </c>
      <c r="Q400" s="204">
        <v>0</v>
      </c>
      <c r="R400" s="204">
        <f>Q400*H400</f>
        <v>0</v>
      </c>
      <c r="S400" s="204">
        <v>0.42499999999999999</v>
      </c>
      <c r="T400" s="205">
        <f>S400*H400</f>
        <v>29.988</v>
      </c>
      <c r="U400" s="35"/>
      <c r="V400" s="35"/>
      <c r="W400" s="35"/>
      <c r="X400" s="35"/>
      <c r="Y400" s="35"/>
      <c r="Z400" s="35"/>
      <c r="AA400" s="35"/>
      <c r="AB400" s="35"/>
      <c r="AC400" s="35"/>
      <c r="AD400" s="35"/>
      <c r="AE400" s="35"/>
      <c r="AR400" s="206" t="s">
        <v>133</v>
      </c>
      <c r="AT400" s="206" t="s">
        <v>129</v>
      </c>
      <c r="AU400" s="206" t="s">
        <v>84</v>
      </c>
      <c r="AY400" s="18" t="s">
        <v>127</v>
      </c>
      <c r="BE400" s="207">
        <f>IF(N400="základní",J400,0)</f>
        <v>0</v>
      </c>
      <c r="BF400" s="207">
        <f>IF(N400="snížená",J400,0)</f>
        <v>0</v>
      </c>
      <c r="BG400" s="207">
        <f>IF(N400="zákl. přenesená",J400,0)</f>
        <v>0</v>
      </c>
      <c r="BH400" s="207">
        <f>IF(N400="sníž. přenesená",J400,0)</f>
        <v>0</v>
      </c>
      <c r="BI400" s="207">
        <f>IF(N400="nulová",J400,0)</f>
        <v>0</v>
      </c>
      <c r="BJ400" s="18" t="s">
        <v>82</v>
      </c>
      <c r="BK400" s="207">
        <f>ROUND(I400*H400,2)</f>
        <v>0</v>
      </c>
      <c r="BL400" s="18" t="s">
        <v>133</v>
      </c>
      <c r="BM400" s="206" t="s">
        <v>807</v>
      </c>
    </row>
    <row r="401" spans="1:65" s="2" customFormat="1" ht="29.25" x14ac:dyDescent="0.2">
      <c r="A401" s="35"/>
      <c r="B401" s="36"/>
      <c r="C401" s="37"/>
      <c r="D401" s="208" t="s">
        <v>135</v>
      </c>
      <c r="E401" s="37"/>
      <c r="F401" s="209" t="s">
        <v>808</v>
      </c>
      <c r="G401" s="37"/>
      <c r="H401" s="37"/>
      <c r="I401" s="116"/>
      <c r="J401" s="37"/>
      <c r="K401" s="37"/>
      <c r="L401" s="40"/>
      <c r="M401" s="210"/>
      <c r="N401" s="211"/>
      <c r="O401" s="65"/>
      <c r="P401" s="65"/>
      <c r="Q401" s="65"/>
      <c r="R401" s="65"/>
      <c r="S401" s="65"/>
      <c r="T401" s="66"/>
      <c r="U401" s="35"/>
      <c r="V401" s="35"/>
      <c r="W401" s="35"/>
      <c r="X401" s="35"/>
      <c r="Y401" s="35"/>
      <c r="Z401" s="35"/>
      <c r="AA401" s="35"/>
      <c r="AB401" s="35"/>
      <c r="AC401" s="35"/>
      <c r="AD401" s="35"/>
      <c r="AE401" s="35"/>
      <c r="AT401" s="18" t="s">
        <v>135</v>
      </c>
      <c r="AU401" s="18" t="s">
        <v>84</v>
      </c>
    </row>
    <row r="402" spans="1:65" s="2" customFormat="1" ht="117" x14ac:dyDescent="0.2">
      <c r="A402" s="35"/>
      <c r="B402" s="36"/>
      <c r="C402" s="37"/>
      <c r="D402" s="208" t="s">
        <v>160</v>
      </c>
      <c r="E402" s="37"/>
      <c r="F402" s="233" t="s">
        <v>809</v>
      </c>
      <c r="G402" s="37"/>
      <c r="H402" s="37"/>
      <c r="I402" s="116"/>
      <c r="J402" s="37"/>
      <c r="K402" s="37"/>
      <c r="L402" s="40"/>
      <c r="M402" s="210"/>
      <c r="N402" s="211"/>
      <c r="O402" s="65"/>
      <c r="P402" s="65"/>
      <c r="Q402" s="65"/>
      <c r="R402" s="65"/>
      <c r="S402" s="65"/>
      <c r="T402" s="66"/>
      <c r="U402" s="35"/>
      <c r="V402" s="35"/>
      <c r="W402" s="35"/>
      <c r="X402" s="35"/>
      <c r="Y402" s="35"/>
      <c r="Z402" s="35"/>
      <c r="AA402" s="35"/>
      <c r="AB402" s="35"/>
      <c r="AC402" s="35"/>
      <c r="AD402" s="35"/>
      <c r="AE402" s="35"/>
      <c r="AT402" s="18" t="s">
        <v>160</v>
      </c>
      <c r="AU402" s="18" t="s">
        <v>84</v>
      </c>
    </row>
    <row r="403" spans="1:65" s="2" customFormat="1" ht="14.45" customHeight="1" x14ac:dyDescent="0.2">
      <c r="A403" s="35"/>
      <c r="B403" s="36"/>
      <c r="C403" s="194" t="s">
        <v>810</v>
      </c>
      <c r="D403" s="194" t="s">
        <v>129</v>
      </c>
      <c r="E403" s="195" t="s">
        <v>811</v>
      </c>
      <c r="F403" s="196" t="s">
        <v>812</v>
      </c>
      <c r="G403" s="197" t="s">
        <v>169</v>
      </c>
      <c r="H403" s="198">
        <v>70.56</v>
      </c>
      <c r="I403" s="199"/>
      <c r="J403" s="200">
        <f>ROUND(I403*H403,2)</f>
        <v>0</v>
      </c>
      <c r="K403" s="201"/>
      <c r="L403" s="40"/>
      <c r="M403" s="202" t="s">
        <v>19</v>
      </c>
      <c r="N403" s="203" t="s">
        <v>46</v>
      </c>
      <c r="O403" s="65"/>
      <c r="P403" s="204">
        <f>O403*H403</f>
        <v>0</v>
      </c>
      <c r="Q403" s="204">
        <v>0</v>
      </c>
      <c r="R403" s="204">
        <f>Q403*H403</f>
        <v>0</v>
      </c>
      <c r="S403" s="204">
        <v>0</v>
      </c>
      <c r="T403" s="205">
        <f>S403*H403</f>
        <v>0</v>
      </c>
      <c r="U403" s="35"/>
      <c r="V403" s="35"/>
      <c r="W403" s="35"/>
      <c r="X403" s="35"/>
      <c r="Y403" s="35"/>
      <c r="Z403" s="35"/>
      <c r="AA403" s="35"/>
      <c r="AB403" s="35"/>
      <c r="AC403" s="35"/>
      <c r="AD403" s="35"/>
      <c r="AE403" s="35"/>
      <c r="AR403" s="206" t="s">
        <v>133</v>
      </c>
      <c r="AT403" s="206" t="s">
        <v>129</v>
      </c>
      <c r="AU403" s="206" t="s">
        <v>84</v>
      </c>
      <c r="AY403" s="18" t="s">
        <v>127</v>
      </c>
      <c r="BE403" s="207">
        <f>IF(N403="základní",J403,0)</f>
        <v>0</v>
      </c>
      <c r="BF403" s="207">
        <f>IF(N403="snížená",J403,0)</f>
        <v>0</v>
      </c>
      <c r="BG403" s="207">
        <f>IF(N403="zákl. přenesená",J403,0)</f>
        <v>0</v>
      </c>
      <c r="BH403" s="207">
        <f>IF(N403="sníž. přenesená",J403,0)</f>
        <v>0</v>
      </c>
      <c r="BI403" s="207">
        <f>IF(N403="nulová",J403,0)</f>
        <v>0</v>
      </c>
      <c r="BJ403" s="18" t="s">
        <v>82</v>
      </c>
      <c r="BK403" s="207">
        <f>ROUND(I403*H403,2)</f>
        <v>0</v>
      </c>
      <c r="BL403" s="18" t="s">
        <v>133</v>
      </c>
      <c r="BM403" s="206" t="s">
        <v>813</v>
      </c>
    </row>
    <row r="404" spans="1:65" s="2" customFormat="1" ht="11.25" x14ac:dyDescent="0.2">
      <c r="A404" s="35"/>
      <c r="B404" s="36"/>
      <c r="C404" s="37"/>
      <c r="D404" s="208" t="s">
        <v>135</v>
      </c>
      <c r="E404" s="37"/>
      <c r="F404" s="209" t="s">
        <v>814</v>
      </c>
      <c r="G404" s="37"/>
      <c r="H404" s="37"/>
      <c r="I404" s="116"/>
      <c r="J404" s="37"/>
      <c r="K404" s="37"/>
      <c r="L404" s="40"/>
      <c r="M404" s="210"/>
      <c r="N404" s="211"/>
      <c r="O404" s="65"/>
      <c r="P404" s="65"/>
      <c r="Q404" s="65"/>
      <c r="R404" s="65"/>
      <c r="S404" s="65"/>
      <c r="T404" s="66"/>
      <c r="U404" s="35"/>
      <c r="V404" s="35"/>
      <c r="W404" s="35"/>
      <c r="X404" s="35"/>
      <c r="Y404" s="35"/>
      <c r="Z404" s="35"/>
      <c r="AA404" s="35"/>
      <c r="AB404" s="35"/>
      <c r="AC404" s="35"/>
      <c r="AD404" s="35"/>
      <c r="AE404" s="35"/>
      <c r="AT404" s="18" t="s">
        <v>135</v>
      </c>
      <c r="AU404" s="18" t="s">
        <v>84</v>
      </c>
    </row>
    <row r="405" spans="1:65" s="2" customFormat="1" ht="14.45" customHeight="1" x14ac:dyDescent="0.2">
      <c r="A405" s="35"/>
      <c r="B405" s="36"/>
      <c r="C405" s="194" t="s">
        <v>815</v>
      </c>
      <c r="D405" s="194" t="s">
        <v>129</v>
      </c>
      <c r="E405" s="195" t="s">
        <v>816</v>
      </c>
      <c r="F405" s="196" t="s">
        <v>817</v>
      </c>
      <c r="G405" s="197" t="s">
        <v>169</v>
      </c>
      <c r="H405" s="198">
        <v>70.56</v>
      </c>
      <c r="I405" s="199"/>
      <c r="J405" s="200">
        <f>ROUND(I405*H405,2)</f>
        <v>0</v>
      </c>
      <c r="K405" s="201"/>
      <c r="L405" s="40"/>
      <c r="M405" s="202" t="s">
        <v>19</v>
      </c>
      <c r="N405" s="203" t="s">
        <v>46</v>
      </c>
      <c r="O405" s="65"/>
      <c r="P405" s="204">
        <f>O405*H405</f>
        <v>0</v>
      </c>
      <c r="Q405" s="204">
        <v>8.3500000000000005E-2</v>
      </c>
      <c r="R405" s="204">
        <f>Q405*H405</f>
        <v>5.8917600000000006</v>
      </c>
      <c r="S405" s="204">
        <v>0</v>
      </c>
      <c r="T405" s="205">
        <f>S405*H405</f>
        <v>0</v>
      </c>
      <c r="U405" s="35"/>
      <c r="V405" s="35"/>
      <c r="W405" s="35"/>
      <c r="X405" s="35"/>
      <c r="Y405" s="35"/>
      <c r="Z405" s="35"/>
      <c r="AA405" s="35"/>
      <c r="AB405" s="35"/>
      <c r="AC405" s="35"/>
      <c r="AD405" s="35"/>
      <c r="AE405" s="35"/>
      <c r="AR405" s="206" t="s">
        <v>133</v>
      </c>
      <c r="AT405" s="206" t="s">
        <v>129</v>
      </c>
      <c r="AU405" s="206" t="s">
        <v>84</v>
      </c>
      <c r="AY405" s="18" t="s">
        <v>127</v>
      </c>
      <c r="BE405" s="207">
        <f>IF(N405="základní",J405,0)</f>
        <v>0</v>
      </c>
      <c r="BF405" s="207">
        <f>IF(N405="snížená",J405,0)</f>
        <v>0</v>
      </c>
      <c r="BG405" s="207">
        <f>IF(N405="zákl. přenesená",J405,0)</f>
        <v>0</v>
      </c>
      <c r="BH405" s="207">
        <f>IF(N405="sníž. přenesená",J405,0)</f>
        <v>0</v>
      </c>
      <c r="BI405" s="207">
        <f>IF(N405="nulová",J405,0)</f>
        <v>0</v>
      </c>
      <c r="BJ405" s="18" t="s">
        <v>82</v>
      </c>
      <c r="BK405" s="207">
        <f>ROUND(I405*H405,2)</f>
        <v>0</v>
      </c>
      <c r="BL405" s="18" t="s">
        <v>133</v>
      </c>
      <c r="BM405" s="206" t="s">
        <v>818</v>
      </c>
    </row>
    <row r="406" spans="1:65" s="2" customFormat="1" ht="19.5" x14ac:dyDescent="0.2">
      <c r="A406" s="35"/>
      <c r="B406" s="36"/>
      <c r="C406" s="37"/>
      <c r="D406" s="208" t="s">
        <v>135</v>
      </c>
      <c r="E406" s="37"/>
      <c r="F406" s="209" t="s">
        <v>819</v>
      </c>
      <c r="G406" s="37"/>
      <c r="H406" s="37"/>
      <c r="I406" s="116"/>
      <c r="J406" s="37"/>
      <c r="K406" s="37"/>
      <c r="L406" s="40"/>
      <c r="M406" s="210"/>
      <c r="N406" s="211"/>
      <c r="O406" s="65"/>
      <c r="P406" s="65"/>
      <c r="Q406" s="65"/>
      <c r="R406" s="65"/>
      <c r="S406" s="65"/>
      <c r="T406" s="66"/>
      <c r="U406" s="35"/>
      <c r="V406" s="35"/>
      <c r="W406" s="35"/>
      <c r="X406" s="35"/>
      <c r="Y406" s="35"/>
      <c r="Z406" s="35"/>
      <c r="AA406" s="35"/>
      <c r="AB406" s="35"/>
      <c r="AC406" s="35"/>
      <c r="AD406" s="35"/>
      <c r="AE406" s="35"/>
      <c r="AT406" s="18" t="s">
        <v>135</v>
      </c>
      <c r="AU406" s="18" t="s">
        <v>84</v>
      </c>
    </row>
    <row r="407" spans="1:65" s="2" customFormat="1" ht="58.5" x14ac:dyDescent="0.2">
      <c r="A407" s="35"/>
      <c r="B407" s="36"/>
      <c r="C407" s="37"/>
      <c r="D407" s="208" t="s">
        <v>160</v>
      </c>
      <c r="E407" s="37"/>
      <c r="F407" s="233" t="s">
        <v>820</v>
      </c>
      <c r="G407" s="37"/>
      <c r="H407" s="37"/>
      <c r="I407" s="116"/>
      <c r="J407" s="37"/>
      <c r="K407" s="37"/>
      <c r="L407" s="40"/>
      <c r="M407" s="210"/>
      <c r="N407" s="211"/>
      <c r="O407" s="65"/>
      <c r="P407" s="65"/>
      <c r="Q407" s="65"/>
      <c r="R407" s="65"/>
      <c r="S407" s="65"/>
      <c r="T407" s="66"/>
      <c r="U407" s="35"/>
      <c r="V407" s="35"/>
      <c r="W407" s="35"/>
      <c r="X407" s="35"/>
      <c r="Y407" s="35"/>
      <c r="Z407" s="35"/>
      <c r="AA407" s="35"/>
      <c r="AB407" s="35"/>
      <c r="AC407" s="35"/>
      <c r="AD407" s="35"/>
      <c r="AE407" s="35"/>
      <c r="AT407" s="18" t="s">
        <v>160</v>
      </c>
      <c r="AU407" s="18" t="s">
        <v>84</v>
      </c>
    </row>
    <row r="408" spans="1:65" s="13" customFormat="1" ht="11.25" x14ac:dyDescent="0.2">
      <c r="B408" s="212"/>
      <c r="C408" s="213"/>
      <c r="D408" s="208" t="s">
        <v>136</v>
      </c>
      <c r="E408" s="214" t="s">
        <v>19</v>
      </c>
      <c r="F408" s="215" t="s">
        <v>821</v>
      </c>
      <c r="G408" s="213"/>
      <c r="H408" s="214" t="s">
        <v>19</v>
      </c>
      <c r="I408" s="216"/>
      <c r="J408" s="213"/>
      <c r="K408" s="213"/>
      <c r="L408" s="217"/>
      <c r="M408" s="218"/>
      <c r="N408" s="219"/>
      <c r="O408" s="219"/>
      <c r="P408" s="219"/>
      <c r="Q408" s="219"/>
      <c r="R408" s="219"/>
      <c r="S408" s="219"/>
      <c r="T408" s="220"/>
      <c r="AT408" s="221" t="s">
        <v>136</v>
      </c>
      <c r="AU408" s="221" t="s">
        <v>84</v>
      </c>
      <c r="AV408" s="13" t="s">
        <v>82</v>
      </c>
      <c r="AW408" s="13" t="s">
        <v>37</v>
      </c>
      <c r="AX408" s="13" t="s">
        <v>75</v>
      </c>
      <c r="AY408" s="221" t="s">
        <v>127</v>
      </c>
    </row>
    <row r="409" spans="1:65" s="14" customFormat="1" ht="11.25" x14ac:dyDescent="0.2">
      <c r="B409" s="222"/>
      <c r="C409" s="223"/>
      <c r="D409" s="208" t="s">
        <v>136</v>
      </c>
      <c r="E409" s="224" t="s">
        <v>19</v>
      </c>
      <c r="F409" s="225" t="s">
        <v>822</v>
      </c>
      <c r="G409" s="223"/>
      <c r="H409" s="226">
        <v>70.56</v>
      </c>
      <c r="I409" s="227"/>
      <c r="J409" s="223"/>
      <c r="K409" s="223"/>
      <c r="L409" s="228"/>
      <c r="M409" s="229"/>
      <c r="N409" s="230"/>
      <c r="O409" s="230"/>
      <c r="P409" s="230"/>
      <c r="Q409" s="230"/>
      <c r="R409" s="230"/>
      <c r="S409" s="230"/>
      <c r="T409" s="231"/>
      <c r="AT409" s="232" t="s">
        <v>136</v>
      </c>
      <c r="AU409" s="232" t="s">
        <v>84</v>
      </c>
      <c r="AV409" s="14" t="s">
        <v>84</v>
      </c>
      <c r="AW409" s="14" t="s">
        <v>37</v>
      </c>
      <c r="AX409" s="14" t="s">
        <v>82</v>
      </c>
      <c r="AY409" s="232" t="s">
        <v>127</v>
      </c>
    </row>
    <row r="410" spans="1:65" s="2" customFormat="1" ht="14.45" customHeight="1" x14ac:dyDescent="0.2">
      <c r="A410" s="35"/>
      <c r="B410" s="36"/>
      <c r="C410" s="234" t="s">
        <v>823</v>
      </c>
      <c r="D410" s="234" t="s">
        <v>175</v>
      </c>
      <c r="E410" s="235" t="s">
        <v>824</v>
      </c>
      <c r="F410" s="236" t="s">
        <v>825</v>
      </c>
      <c r="G410" s="237" t="s">
        <v>218</v>
      </c>
      <c r="H410" s="238">
        <v>23.285</v>
      </c>
      <c r="I410" s="239"/>
      <c r="J410" s="240">
        <f>ROUND(I410*H410,2)</f>
        <v>0</v>
      </c>
      <c r="K410" s="241"/>
      <c r="L410" s="242"/>
      <c r="M410" s="243" t="s">
        <v>19</v>
      </c>
      <c r="N410" s="244" t="s">
        <v>46</v>
      </c>
      <c r="O410" s="65"/>
      <c r="P410" s="204">
        <f>O410*H410</f>
        <v>0</v>
      </c>
      <c r="Q410" s="204">
        <v>1.516</v>
      </c>
      <c r="R410" s="204">
        <f>Q410*H410</f>
        <v>35.300060000000002</v>
      </c>
      <c r="S410" s="204">
        <v>0</v>
      </c>
      <c r="T410" s="205">
        <f>S410*H410</f>
        <v>0</v>
      </c>
      <c r="U410" s="35"/>
      <c r="V410" s="35"/>
      <c r="W410" s="35"/>
      <c r="X410" s="35"/>
      <c r="Y410" s="35"/>
      <c r="Z410" s="35"/>
      <c r="AA410" s="35"/>
      <c r="AB410" s="35"/>
      <c r="AC410" s="35"/>
      <c r="AD410" s="35"/>
      <c r="AE410" s="35"/>
      <c r="AR410" s="206" t="s">
        <v>174</v>
      </c>
      <c r="AT410" s="206" t="s">
        <v>175</v>
      </c>
      <c r="AU410" s="206" t="s">
        <v>84</v>
      </c>
      <c r="AY410" s="18" t="s">
        <v>127</v>
      </c>
      <c r="BE410" s="207">
        <f>IF(N410="základní",J410,0)</f>
        <v>0</v>
      </c>
      <c r="BF410" s="207">
        <f>IF(N410="snížená",J410,0)</f>
        <v>0</v>
      </c>
      <c r="BG410" s="207">
        <f>IF(N410="zákl. přenesená",J410,0)</f>
        <v>0</v>
      </c>
      <c r="BH410" s="207">
        <f>IF(N410="sníž. přenesená",J410,0)</f>
        <v>0</v>
      </c>
      <c r="BI410" s="207">
        <f>IF(N410="nulová",J410,0)</f>
        <v>0</v>
      </c>
      <c r="BJ410" s="18" t="s">
        <v>82</v>
      </c>
      <c r="BK410" s="207">
        <f>ROUND(I410*H410,2)</f>
        <v>0</v>
      </c>
      <c r="BL410" s="18" t="s">
        <v>133</v>
      </c>
      <c r="BM410" s="206" t="s">
        <v>826</v>
      </c>
    </row>
    <row r="411" spans="1:65" s="2" customFormat="1" ht="11.25" x14ac:dyDescent="0.2">
      <c r="A411" s="35"/>
      <c r="B411" s="36"/>
      <c r="C411" s="37"/>
      <c r="D411" s="208" t="s">
        <v>135</v>
      </c>
      <c r="E411" s="37"/>
      <c r="F411" s="209" t="s">
        <v>825</v>
      </c>
      <c r="G411" s="37"/>
      <c r="H411" s="37"/>
      <c r="I411" s="116"/>
      <c r="J411" s="37"/>
      <c r="K411" s="37"/>
      <c r="L411" s="40"/>
      <c r="M411" s="210"/>
      <c r="N411" s="211"/>
      <c r="O411" s="65"/>
      <c r="P411" s="65"/>
      <c r="Q411" s="65"/>
      <c r="R411" s="65"/>
      <c r="S411" s="65"/>
      <c r="T411" s="66"/>
      <c r="U411" s="35"/>
      <c r="V411" s="35"/>
      <c r="W411" s="35"/>
      <c r="X411" s="35"/>
      <c r="Y411" s="35"/>
      <c r="Z411" s="35"/>
      <c r="AA411" s="35"/>
      <c r="AB411" s="35"/>
      <c r="AC411" s="35"/>
      <c r="AD411" s="35"/>
      <c r="AE411" s="35"/>
      <c r="AT411" s="18" t="s">
        <v>135</v>
      </c>
      <c r="AU411" s="18" t="s">
        <v>84</v>
      </c>
    </row>
    <row r="412" spans="1:65" s="2" customFormat="1" ht="14.45" customHeight="1" x14ac:dyDescent="0.2">
      <c r="A412" s="35"/>
      <c r="B412" s="36"/>
      <c r="C412" s="194" t="s">
        <v>827</v>
      </c>
      <c r="D412" s="194" t="s">
        <v>129</v>
      </c>
      <c r="E412" s="195" t="s">
        <v>828</v>
      </c>
      <c r="F412" s="196" t="s">
        <v>829</v>
      </c>
      <c r="G412" s="197" t="s">
        <v>169</v>
      </c>
      <c r="H412" s="198">
        <v>70.56</v>
      </c>
      <c r="I412" s="199"/>
      <c r="J412" s="200">
        <f>ROUND(I412*H412,2)</f>
        <v>0</v>
      </c>
      <c r="K412" s="201"/>
      <c r="L412" s="40"/>
      <c r="M412" s="202" t="s">
        <v>19</v>
      </c>
      <c r="N412" s="203" t="s">
        <v>46</v>
      </c>
      <c r="O412" s="65"/>
      <c r="P412" s="204">
        <f>O412*H412</f>
        <v>0</v>
      </c>
      <c r="Q412" s="204">
        <v>0</v>
      </c>
      <c r="R412" s="204">
        <f>Q412*H412</f>
        <v>0</v>
      </c>
      <c r="S412" s="204">
        <v>0.18</v>
      </c>
      <c r="T412" s="205">
        <f>S412*H412</f>
        <v>12.700799999999999</v>
      </c>
      <c r="U412" s="35"/>
      <c r="V412" s="35"/>
      <c r="W412" s="35"/>
      <c r="X412" s="35"/>
      <c r="Y412" s="35"/>
      <c r="Z412" s="35"/>
      <c r="AA412" s="35"/>
      <c r="AB412" s="35"/>
      <c r="AC412" s="35"/>
      <c r="AD412" s="35"/>
      <c r="AE412" s="35"/>
      <c r="AR412" s="206" t="s">
        <v>133</v>
      </c>
      <c r="AT412" s="206" t="s">
        <v>129</v>
      </c>
      <c r="AU412" s="206" t="s">
        <v>84</v>
      </c>
      <c r="AY412" s="18" t="s">
        <v>127</v>
      </c>
      <c r="BE412" s="207">
        <f>IF(N412="základní",J412,0)</f>
        <v>0</v>
      </c>
      <c r="BF412" s="207">
        <f>IF(N412="snížená",J412,0)</f>
        <v>0</v>
      </c>
      <c r="BG412" s="207">
        <f>IF(N412="zákl. přenesená",J412,0)</f>
        <v>0</v>
      </c>
      <c r="BH412" s="207">
        <f>IF(N412="sníž. přenesená",J412,0)</f>
        <v>0</v>
      </c>
      <c r="BI412" s="207">
        <f>IF(N412="nulová",J412,0)</f>
        <v>0</v>
      </c>
      <c r="BJ412" s="18" t="s">
        <v>82</v>
      </c>
      <c r="BK412" s="207">
        <f>ROUND(I412*H412,2)</f>
        <v>0</v>
      </c>
      <c r="BL412" s="18" t="s">
        <v>133</v>
      </c>
      <c r="BM412" s="206" t="s">
        <v>830</v>
      </c>
    </row>
    <row r="413" spans="1:65" s="2" customFormat="1" ht="19.5" x14ac:dyDescent="0.2">
      <c r="A413" s="35"/>
      <c r="B413" s="36"/>
      <c r="C413" s="37"/>
      <c r="D413" s="208" t="s">
        <v>135</v>
      </c>
      <c r="E413" s="37"/>
      <c r="F413" s="209" t="s">
        <v>831</v>
      </c>
      <c r="G413" s="37"/>
      <c r="H413" s="37"/>
      <c r="I413" s="116"/>
      <c r="J413" s="37"/>
      <c r="K413" s="37"/>
      <c r="L413" s="40"/>
      <c r="M413" s="210"/>
      <c r="N413" s="211"/>
      <c r="O413" s="65"/>
      <c r="P413" s="65"/>
      <c r="Q413" s="65"/>
      <c r="R413" s="65"/>
      <c r="S413" s="65"/>
      <c r="T413" s="66"/>
      <c r="U413" s="35"/>
      <c r="V413" s="35"/>
      <c r="W413" s="35"/>
      <c r="X413" s="35"/>
      <c r="Y413" s="35"/>
      <c r="Z413" s="35"/>
      <c r="AA413" s="35"/>
      <c r="AB413" s="35"/>
      <c r="AC413" s="35"/>
      <c r="AD413" s="35"/>
      <c r="AE413" s="35"/>
      <c r="AT413" s="18" t="s">
        <v>135</v>
      </c>
      <c r="AU413" s="18" t="s">
        <v>84</v>
      </c>
    </row>
    <row r="414" spans="1:65" s="2" customFormat="1" ht="175.5" x14ac:dyDescent="0.2">
      <c r="A414" s="35"/>
      <c r="B414" s="36"/>
      <c r="C414" s="37"/>
      <c r="D414" s="208" t="s">
        <v>160</v>
      </c>
      <c r="E414" s="37"/>
      <c r="F414" s="233" t="s">
        <v>803</v>
      </c>
      <c r="G414" s="37"/>
      <c r="H414" s="37"/>
      <c r="I414" s="116"/>
      <c r="J414" s="37"/>
      <c r="K414" s="37"/>
      <c r="L414" s="40"/>
      <c r="M414" s="210"/>
      <c r="N414" s="211"/>
      <c r="O414" s="65"/>
      <c r="P414" s="65"/>
      <c r="Q414" s="65"/>
      <c r="R414" s="65"/>
      <c r="S414" s="65"/>
      <c r="T414" s="66"/>
      <c r="U414" s="35"/>
      <c r="V414" s="35"/>
      <c r="W414" s="35"/>
      <c r="X414" s="35"/>
      <c r="Y414" s="35"/>
      <c r="Z414" s="35"/>
      <c r="AA414" s="35"/>
      <c r="AB414" s="35"/>
      <c r="AC414" s="35"/>
      <c r="AD414" s="35"/>
      <c r="AE414" s="35"/>
      <c r="AT414" s="18" t="s">
        <v>160</v>
      </c>
      <c r="AU414" s="18" t="s">
        <v>84</v>
      </c>
    </row>
    <row r="415" spans="1:65" s="12" customFormat="1" ht="22.9" customHeight="1" x14ac:dyDescent="0.2">
      <c r="B415" s="178"/>
      <c r="C415" s="179"/>
      <c r="D415" s="180" t="s">
        <v>74</v>
      </c>
      <c r="E415" s="192" t="s">
        <v>180</v>
      </c>
      <c r="F415" s="192" t="s">
        <v>832</v>
      </c>
      <c r="G415" s="179"/>
      <c r="H415" s="179"/>
      <c r="I415" s="182"/>
      <c r="J415" s="193">
        <f>BK415</f>
        <v>0</v>
      </c>
      <c r="K415" s="179"/>
      <c r="L415" s="184"/>
      <c r="M415" s="185"/>
      <c r="N415" s="186"/>
      <c r="O415" s="186"/>
      <c r="P415" s="187">
        <f>SUM(P416:P482)</f>
        <v>0</v>
      </c>
      <c r="Q415" s="186"/>
      <c r="R415" s="187">
        <f>SUM(R416:R482)</f>
        <v>55.424660600000003</v>
      </c>
      <c r="S415" s="186"/>
      <c r="T415" s="188">
        <f>SUM(T416:T482)</f>
        <v>208.78840000000002</v>
      </c>
      <c r="AR415" s="189" t="s">
        <v>82</v>
      </c>
      <c r="AT415" s="190" t="s">
        <v>74</v>
      </c>
      <c r="AU415" s="190" t="s">
        <v>82</v>
      </c>
      <c r="AY415" s="189" t="s">
        <v>127</v>
      </c>
      <c r="BK415" s="191">
        <f>SUM(BK416:BK482)</f>
        <v>0</v>
      </c>
    </row>
    <row r="416" spans="1:65" s="2" customFormat="1" ht="14.45" customHeight="1" x14ac:dyDescent="0.2">
      <c r="A416" s="35"/>
      <c r="B416" s="36"/>
      <c r="C416" s="194" t="s">
        <v>833</v>
      </c>
      <c r="D416" s="194" t="s">
        <v>129</v>
      </c>
      <c r="E416" s="195" t="s">
        <v>834</v>
      </c>
      <c r="F416" s="196" t="s">
        <v>835</v>
      </c>
      <c r="G416" s="197" t="s">
        <v>132</v>
      </c>
      <c r="H416" s="198">
        <v>44.2</v>
      </c>
      <c r="I416" s="199"/>
      <c r="J416" s="200">
        <f>ROUND(I416*H416,2)</f>
        <v>0</v>
      </c>
      <c r="K416" s="201"/>
      <c r="L416" s="40"/>
      <c r="M416" s="202" t="s">
        <v>19</v>
      </c>
      <c r="N416" s="203" t="s">
        <v>46</v>
      </c>
      <c r="O416" s="65"/>
      <c r="P416" s="204">
        <f>O416*H416</f>
        <v>0</v>
      </c>
      <c r="Q416" s="204">
        <v>1.17E-3</v>
      </c>
      <c r="R416" s="204">
        <f>Q416*H416</f>
        <v>5.1714000000000003E-2</v>
      </c>
      <c r="S416" s="204">
        <v>0</v>
      </c>
      <c r="T416" s="205">
        <f>S416*H416</f>
        <v>0</v>
      </c>
      <c r="U416" s="35"/>
      <c r="V416" s="35"/>
      <c r="W416" s="35"/>
      <c r="X416" s="35"/>
      <c r="Y416" s="35"/>
      <c r="Z416" s="35"/>
      <c r="AA416" s="35"/>
      <c r="AB416" s="35"/>
      <c r="AC416" s="35"/>
      <c r="AD416" s="35"/>
      <c r="AE416" s="35"/>
      <c r="AR416" s="206" t="s">
        <v>133</v>
      </c>
      <c r="AT416" s="206" t="s">
        <v>129</v>
      </c>
      <c r="AU416" s="206" t="s">
        <v>84</v>
      </c>
      <c r="AY416" s="18" t="s">
        <v>127</v>
      </c>
      <c r="BE416" s="207">
        <f>IF(N416="základní",J416,0)</f>
        <v>0</v>
      </c>
      <c r="BF416" s="207">
        <f>IF(N416="snížená",J416,0)</f>
        <v>0</v>
      </c>
      <c r="BG416" s="207">
        <f>IF(N416="zákl. přenesená",J416,0)</f>
        <v>0</v>
      </c>
      <c r="BH416" s="207">
        <f>IF(N416="sníž. přenesená",J416,0)</f>
        <v>0</v>
      </c>
      <c r="BI416" s="207">
        <f>IF(N416="nulová",J416,0)</f>
        <v>0</v>
      </c>
      <c r="BJ416" s="18" t="s">
        <v>82</v>
      </c>
      <c r="BK416" s="207">
        <f>ROUND(I416*H416,2)</f>
        <v>0</v>
      </c>
      <c r="BL416" s="18" t="s">
        <v>133</v>
      </c>
      <c r="BM416" s="206" t="s">
        <v>836</v>
      </c>
    </row>
    <row r="417" spans="1:65" s="2" customFormat="1" ht="11.25" x14ac:dyDescent="0.2">
      <c r="A417" s="35"/>
      <c r="B417" s="36"/>
      <c r="C417" s="37"/>
      <c r="D417" s="208" t="s">
        <v>135</v>
      </c>
      <c r="E417" s="37"/>
      <c r="F417" s="209" t="s">
        <v>837</v>
      </c>
      <c r="G417" s="37"/>
      <c r="H417" s="37"/>
      <c r="I417" s="116"/>
      <c r="J417" s="37"/>
      <c r="K417" s="37"/>
      <c r="L417" s="40"/>
      <c r="M417" s="210"/>
      <c r="N417" s="211"/>
      <c r="O417" s="65"/>
      <c r="P417" s="65"/>
      <c r="Q417" s="65"/>
      <c r="R417" s="65"/>
      <c r="S417" s="65"/>
      <c r="T417" s="66"/>
      <c r="U417" s="35"/>
      <c r="V417" s="35"/>
      <c r="W417" s="35"/>
      <c r="X417" s="35"/>
      <c r="Y417" s="35"/>
      <c r="Z417" s="35"/>
      <c r="AA417" s="35"/>
      <c r="AB417" s="35"/>
      <c r="AC417" s="35"/>
      <c r="AD417" s="35"/>
      <c r="AE417" s="35"/>
      <c r="AT417" s="18" t="s">
        <v>135</v>
      </c>
      <c r="AU417" s="18" t="s">
        <v>84</v>
      </c>
    </row>
    <row r="418" spans="1:65" s="2" customFormat="1" ht="107.25" x14ac:dyDescent="0.2">
      <c r="A418" s="35"/>
      <c r="B418" s="36"/>
      <c r="C418" s="37"/>
      <c r="D418" s="208" t="s">
        <v>160</v>
      </c>
      <c r="E418" s="37"/>
      <c r="F418" s="233" t="s">
        <v>838</v>
      </c>
      <c r="G418" s="37"/>
      <c r="H418" s="37"/>
      <c r="I418" s="116"/>
      <c r="J418" s="37"/>
      <c r="K418" s="37"/>
      <c r="L418" s="40"/>
      <c r="M418" s="210"/>
      <c r="N418" s="211"/>
      <c r="O418" s="65"/>
      <c r="P418" s="65"/>
      <c r="Q418" s="65"/>
      <c r="R418" s="65"/>
      <c r="S418" s="65"/>
      <c r="T418" s="66"/>
      <c r="U418" s="35"/>
      <c r="V418" s="35"/>
      <c r="W418" s="35"/>
      <c r="X418" s="35"/>
      <c r="Y418" s="35"/>
      <c r="Z418" s="35"/>
      <c r="AA418" s="35"/>
      <c r="AB418" s="35"/>
      <c r="AC418" s="35"/>
      <c r="AD418" s="35"/>
      <c r="AE418" s="35"/>
      <c r="AT418" s="18" t="s">
        <v>160</v>
      </c>
      <c r="AU418" s="18" t="s">
        <v>84</v>
      </c>
    </row>
    <row r="419" spans="1:65" s="13" customFormat="1" ht="11.25" x14ac:dyDescent="0.2">
      <c r="B419" s="212"/>
      <c r="C419" s="213"/>
      <c r="D419" s="208" t="s">
        <v>136</v>
      </c>
      <c r="E419" s="214" t="s">
        <v>19</v>
      </c>
      <c r="F419" s="215" t="s">
        <v>839</v>
      </c>
      <c r="G419" s="213"/>
      <c r="H419" s="214" t="s">
        <v>19</v>
      </c>
      <c r="I419" s="216"/>
      <c r="J419" s="213"/>
      <c r="K419" s="213"/>
      <c r="L419" s="217"/>
      <c r="M419" s="218"/>
      <c r="N419" s="219"/>
      <c r="O419" s="219"/>
      <c r="P419" s="219"/>
      <c r="Q419" s="219"/>
      <c r="R419" s="219"/>
      <c r="S419" s="219"/>
      <c r="T419" s="220"/>
      <c r="AT419" s="221" t="s">
        <v>136</v>
      </c>
      <c r="AU419" s="221" t="s">
        <v>84</v>
      </c>
      <c r="AV419" s="13" t="s">
        <v>82</v>
      </c>
      <c r="AW419" s="13" t="s">
        <v>37</v>
      </c>
      <c r="AX419" s="13" t="s">
        <v>75</v>
      </c>
      <c r="AY419" s="221" t="s">
        <v>127</v>
      </c>
    </row>
    <row r="420" spans="1:65" s="14" customFormat="1" ht="11.25" x14ac:dyDescent="0.2">
      <c r="B420" s="222"/>
      <c r="C420" s="223"/>
      <c r="D420" s="208" t="s">
        <v>136</v>
      </c>
      <c r="E420" s="224" t="s">
        <v>19</v>
      </c>
      <c r="F420" s="225" t="s">
        <v>840</v>
      </c>
      <c r="G420" s="223"/>
      <c r="H420" s="226">
        <v>44.2</v>
      </c>
      <c r="I420" s="227"/>
      <c r="J420" s="223"/>
      <c r="K420" s="223"/>
      <c r="L420" s="228"/>
      <c r="M420" s="229"/>
      <c r="N420" s="230"/>
      <c r="O420" s="230"/>
      <c r="P420" s="230"/>
      <c r="Q420" s="230"/>
      <c r="R420" s="230"/>
      <c r="S420" s="230"/>
      <c r="T420" s="231"/>
      <c r="AT420" s="232" t="s">
        <v>136</v>
      </c>
      <c r="AU420" s="232" t="s">
        <v>84</v>
      </c>
      <c r="AV420" s="14" t="s">
        <v>84</v>
      </c>
      <c r="AW420" s="14" t="s">
        <v>37</v>
      </c>
      <c r="AX420" s="14" t="s">
        <v>82</v>
      </c>
      <c r="AY420" s="232" t="s">
        <v>127</v>
      </c>
    </row>
    <row r="421" spans="1:65" s="2" customFormat="1" ht="14.45" customHeight="1" x14ac:dyDescent="0.2">
      <c r="A421" s="35"/>
      <c r="B421" s="36"/>
      <c r="C421" s="194" t="s">
        <v>841</v>
      </c>
      <c r="D421" s="194" t="s">
        <v>129</v>
      </c>
      <c r="E421" s="195" t="s">
        <v>842</v>
      </c>
      <c r="F421" s="196" t="s">
        <v>843</v>
      </c>
      <c r="G421" s="197" t="s">
        <v>132</v>
      </c>
      <c r="H421" s="198">
        <v>44.2</v>
      </c>
      <c r="I421" s="199"/>
      <c r="J421" s="200">
        <f>ROUND(I421*H421,2)</f>
        <v>0</v>
      </c>
      <c r="K421" s="201"/>
      <c r="L421" s="40"/>
      <c r="M421" s="202" t="s">
        <v>19</v>
      </c>
      <c r="N421" s="203" t="s">
        <v>46</v>
      </c>
      <c r="O421" s="65"/>
      <c r="P421" s="204">
        <f>O421*H421</f>
        <v>0</v>
      </c>
      <c r="Q421" s="204">
        <v>5.8E-4</v>
      </c>
      <c r="R421" s="204">
        <f>Q421*H421</f>
        <v>2.5636000000000003E-2</v>
      </c>
      <c r="S421" s="204">
        <v>0</v>
      </c>
      <c r="T421" s="205">
        <f>S421*H421</f>
        <v>0</v>
      </c>
      <c r="U421" s="35"/>
      <c r="V421" s="35"/>
      <c r="W421" s="35"/>
      <c r="X421" s="35"/>
      <c r="Y421" s="35"/>
      <c r="Z421" s="35"/>
      <c r="AA421" s="35"/>
      <c r="AB421" s="35"/>
      <c r="AC421" s="35"/>
      <c r="AD421" s="35"/>
      <c r="AE421" s="35"/>
      <c r="AR421" s="206" t="s">
        <v>133</v>
      </c>
      <c r="AT421" s="206" t="s">
        <v>129</v>
      </c>
      <c r="AU421" s="206" t="s">
        <v>84</v>
      </c>
      <c r="AY421" s="18" t="s">
        <v>127</v>
      </c>
      <c r="BE421" s="207">
        <f>IF(N421="základní",J421,0)</f>
        <v>0</v>
      </c>
      <c r="BF421" s="207">
        <f>IF(N421="snížená",J421,0)</f>
        <v>0</v>
      </c>
      <c r="BG421" s="207">
        <f>IF(N421="zákl. přenesená",J421,0)</f>
        <v>0</v>
      </c>
      <c r="BH421" s="207">
        <f>IF(N421="sníž. přenesená",J421,0)</f>
        <v>0</v>
      </c>
      <c r="BI421" s="207">
        <f>IF(N421="nulová",J421,0)</f>
        <v>0</v>
      </c>
      <c r="BJ421" s="18" t="s">
        <v>82</v>
      </c>
      <c r="BK421" s="207">
        <f>ROUND(I421*H421,2)</f>
        <v>0</v>
      </c>
      <c r="BL421" s="18" t="s">
        <v>133</v>
      </c>
      <c r="BM421" s="206" t="s">
        <v>844</v>
      </c>
    </row>
    <row r="422" spans="1:65" s="2" customFormat="1" ht="11.25" x14ac:dyDescent="0.2">
      <c r="A422" s="35"/>
      <c r="B422" s="36"/>
      <c r="C422" s="37"/>
      <c r="D422" s="208" t="s">
        <v>135</v>
      </c>
      <c r="E422" s="37"/>
      <c r="F422" s="209" t="s">
        <v>845</v>
      </c>
      <c r="G422" s="37"/>
      <c r="H422" s="37"/>
      <c r="I422" s="116"/>
      <c r="J422" s="37"/>
      <c r="K422" s="37"/>
      <c r="L422" s="40"/>
      <c r="M422" s="210"/>
      <c r="N422" s="211"/>
      <c r="O422" s="65"/>
      <c r="P422" s="65"/>
      <c r="Q422" s="65"/>
      <c r="R422" s="65"/>
      <c r="S422" s="65"/>
      <c r="T422" s="66"/>
      <c r="U422" s="35"/>
      <c r="V422" s="35"/>
      <c r="W422" s="35"/>
      <c r="X422" s="35"/>
      <c r="Y422" s="35"/>
      <c r="Z422" s="35"/>
      <c r="AA422" s="35"/>
      <c r="AB422" s="35"/>
      <c r="AC422" s="35"/>
      <c r="AD422" s="35"/>
      <c r="AE422" s="35"/>
      <c r="AT422" s="18" t="s">
        <v>135</v>
      </c>
      <c r="AU422" s="18" t="s">
        <v>84</v>
      </c>
    </row>
    <row r="423" spans="1:65" s="2" customFormat="1" ht="107.25" x14ac:dyDescent="0.2">
      <c r="A423" s="35"/>
      <c r="B423" s="36"/>
      <c r="C423" s="37"/>
      <c r="D423" s="208" t="s">
        <v>160</v>
      </c>
      <c r="E423" s="37"/>
      <c r="F423" s="233" t="s">
        <v>838</v>
      </c>
      <c r="G423" s="37"/>
      <c r="H423" s="37"/>
      <c r="I423" s="116"/>
      <c r="J423" s="37"/>
      <c r="K423" s="37"/>
      <c r="L423" s="40"/>
      <c r="M423" s="210"/>
      <c r="N423" s="211"/>
      <c r="O423" s="65"/>
      <c r="P423" s="65"/>
      <c r="Q423" s="65"/>
      <c r="R423" s="65"/>
      <c r="S423" s="65"/>
      <c r="T423" s="66"/>
      <c r="U423" s="35"/>
      <c r="V423" s="35"/>
      <c r="W423" s="35"/>
      <c r="X423" s="35"/>
      <c r="Y423" s="35"/>
      <c r="Z423" s="35"/>
      <c r="AA423" s="35"/>
      <c r="AB423" s="35"/>
      <c r="AC423" s="35"/>
      <c r="AD423" s="35"/>
      <c r="AE423" s="35"/>
      <c r="AT423" s="18" t="s">
        <v>160</v>
      </c>
      <c r="AU423" s="18" t="s">
        <v>84</v>
      </c>
    </row>
    <row r="424" spans="1:65" s="2" customFormat="1" ht="14.45" customHeight="1" x14ac:dyDescent="0.2">
      <c r="A424" s="35"/>
      <c r="B424" s="36"/>
      <c r="C424" s="234" t="s">
        <v>846</v>
      </c>
      <c r="D424" s="234" t="s">
        <v>175</v>
      </c>
      <c r="E424" s="235" t="s">
        <v>847</v>
      </c>
      <c r="F424" s="236" t="s">
        <v>848</v>
      </c>
      <c r="G424" s="237" t="s">
        <v>132</v>
      </c>
      <c r="H424" s="238">
        <v>44.2</v>
      </c>
      <c r="I424" s="239"/>
      <c r="J424" s="240">
        <f>ROUND(I424*H424,2)</f>
        <v>0</v>
      </c>
      <c r="K424" s="241"/>
      <c r="L424" s="242"/>
      <c r="M424" s="243" t="s">
        <v>19</v>
      </c>
      <c r="N424" s="244" t="s">
        <v>46</v>
      </c>
      <c r="O424" s="65"/>
      <c r="P424" s="204">
        <f>O424*H424</f>
        <v>0</v>
      </c>
      <c r="Q424" s="204">
        <v>1</v>
      </c>
      <c r="R424" s="204">
        <f>Q424*H424</f>
        <v>44.2</v>
      </c>
      <c r="S424" s="204">
        <v>0</v>
      </c>
      <c r="T424" s="205">
        <f>S424*H424</f>
        <v>0</v>
      </c>
      <c r="U424" s="35"/>
      <c r="V424" s="35"/>
      <c r="W424" s="35"/>
      <c r="X424" s="35"/>
      <c r="Y424" s="35"/>
      <c r="Z424" s="35"/>
      <c r="AA424" s="35"/>
      <c r="AB424" s="35"/>
      <c r="AC424" s="35"/>
      <c r="AD424" s="35"/>
      <c r="AE424" s="35"/>
      <c r="AR424" s="206" t="s">
        <v>174</v>
      </c>
      <c r="AT424" s="206" t="s">
        <v>175</v>
      </c>
      <c r="AU424" s="206" t="s">
        <v>84</v>
      </c>
      <c r="AY424" s="18" t="s">
        <v>127</v>
      </c>
      <c r="BE424" s="207">
        <f>IF(N424="základní",J424,0)</f>
        <v>0</v>
      </c>
      <c r="BF424" s="207">
        <f>IF(N424="snížená",J424,0)</f>
        <v>0</v>
      </c>
      <c r="BG424" s="207">
        <f>IF(N424="zákl. přenesená",J424,0)</f>
        <v>0</v>
      </c>
      <c r="BH424" s="207">
        <f>IF(N424="sníž. přenesená",J424,0)</f>
        <v>0</v>
      </c>
      <c r="BI424" s="207">
        <f>IF(N424="nulová",J424,0)</f>
        <v>0</v>
      </c>
      <c r="BJ424" s="18" t="s">
        <v>82</v>
      </c>
      <c r="BK424" s="207">
        <f>ROUND(I424*H424,2)</f>
        <v>0</v>
      </c>
      <c r="BL424" s="18" t="s">
        <v>133</v>
      </c>
      <c r="BM424" s="206" t="s">
        <v>849</v>
      </c>
    </row>
    <row r="425" spans="1:65" s="2" customFormat="1" ht="11.25" x14ac:dyDescent="0.2">
      <c r="A425" s="35"/>
      <c r="B425" s="36"/>
      <c r="C425" s="37"/>
      <c r="D425" s="208" t="s">
        <v>135</v>
      </c>
      <c r="E425" s="37"/>
      <c r="F425" s="209" t="s">
        <v>850</v>
      </c>
      <c r="G425" s="37"/>
      <c r="H425" s="37"/>
      <c r="I425" s="116"/>
      <c r="J425" s="37"/>
      <c r="K425" s="37"/>
      <c r="L425" s="40"/>
      <c r="M425" s="210"/>
      <c r="N425" s="211"/>
      <c r="O425" s="65"/>
      <c r="P425" s="65"/>
      <c r="Q425" s="65"/>
      <c r="R425" s="65"/>
      <c r="S425" s="65"/>
      <c r="T425" s="66"/>
      <c r="U425" s="35"/>
      <c r="V425" s="35"/>
      <c r="W425" s="35"/>
      <c r="X425" s="35"/>
      <c r="Y425" s="35"/>
      <c r="Z425" s="35"/>
      <c r="AA425" s="35"/>
      <c r="AB425" s="35"/>
      <c r="AC425" s="35"/>
      <c r="AD425" s="35"/>
      <c r="AE425" s="35"/>
      <c r="AT425" s="18" t="s">
        <v>135</v>
      </c>
      <c r="AU425" s="18" t="s">
        <v>84</v>
      </c>
    </row>
    <row r="426" spans="1:65" s="13" customFormat="1" ht="11.25" x14ac:dyDescent="0.2">
      <c r="B426" s="212"/>
      <c r="C426" s="213"/>
      <c r="D426" s="208" t="s">
        <v>136</v>
      </c>
      <c r="E426" s="214" t="s">
        <v>19</v>
      </c>
      <c r="F426" s="215" t="s">
        <v>851</v>
      </c>
      <c r="G426" s="213"/>
      <c r="H426" s="214" t="s">
        <v>19</v>
      </c>
      <c r="I426" s="216"/>
      <c r="J426" s="213"/>
      <c r="K426" s="213"/>
      <c r="L426" s="217"/>
      <c r="M426" s="218"/>
      <c r="N426" s="219"/>
      <c r="O426" s="219"/>
      <c r="P426" s="219"/>
      <c r="Q426" s="219"/>
      <c r="R426" s="219"/>
      <c r="S426" s="219"/>
      <c r="T426" s="220"/>
      <c r="AT426" s="221" t="s">
        <v>136</v>
      </c>
      <c r="AU426" s="221" t="s">
        <v>84</v>
      </c>
      <c r="AV426" s="13" t="s">
        <v>82</v>
      </c>
      <c r="AW426" s="13" t="s">
        <v>37</v>
      </c>
      <c r="AX426" s="13" t="s">
        <v>75</v>
      </c>
      <c r="AY426" s="221" t="s">
        <v>127</v>
      </c>
    </row>
    <row r="427" spans="1:65" s="14" customFormat="1" ht="11.25" x14ac:dyDescent="0.2">
      <c r="B427" s="222"/>
      <c r="C427" s="223"/>
      <c r="D427" s="208" t="s">
        <v>136</v>
      </c>
      <c r="E427" s="224" t="s">
        <v>19</v>
      </c>
      <c r="F427" s="225" t="s">
        <v>840</v>
      </c>
      <c r="G427" s="223"/>
      <c r="H427" s="226">
        <v>44.2</v>
      </c>
      <c r="I427" s="227"/>
      <c r="J427" s="223"/>
      <c r="K427" s="223"/>
      <c r="L427" s="228"/>
      <c r="M427" s="229"/>
      <c r="N427" s="230"/>
      <c r="O427" s="230"/>
      <c r="P427" s="230"/>
      <c r="Q427" s="230"/>
      <c r="R427" s="230"/>
      <c r="S427" s="230"/>
      <c r="T427" s="231"/>
      <c r="AT427" s="232" t="s">
        <v>136</v>
      </c>
      <c r="AU427" s="232" t="s">
        <v>84</v>
      </c>
      <c r="AV427" s="14" t="s">
        <v>84</v>
      </c>
      <c r="AW427" s="14" t="s">
        <v>37</v>
      </c>
      <c r="AX427" s="14" t="s">
        <v>82</v>
      </c>
      <c r="AY427" s="232" t="s">
        <v>127</v>
      </c>
    </row>
    <row r="428" spans="1:65" s="2" customFormat="1" ht="14.45" customHeight="1" x14ac:dyDescent="0.2">
      <c r="A428" s="35"/>
      <c r="B428" s="36"/>
      <c r="C428" s="194" t="s">
        <v>852</v>
      </c>
      <c r="D428" s="194" t="s">
        <v>129</v>
      </c>
      <c r="E428" s="195" t="s">
        <v>853</v>
      </c>
      <c r="F428" s="196" t="s">
        <v>854</v>
      </c>
      <c r="G428" s="197" t="s">
        <v>169</v>
      </c>
      <c r="H428" s="198">
        <v>0.78</v>
      </c>
      <c r="I428" s="199"/>
      <c r="J428" s="200">
        <f>ROUND(I428*H428,2)</f>
        <v>0</v>
      </c>
      <c r="K428" s="201"/>
      <c r="L428" s="40"/>
      <c r="M428" s="202" t="s">
        <v>19</v>
      </c>
      <c r="N428" s="203" t="s">
        <v>46</v>
      </c>
      <c r="O428" s="65"/>
      <c r="P428" s="204">
        <f>O428*H428</f>
        <v>0</v>
      </c>
      <c r="Q428" s="204">
        <v>6.3000000000000003E-4</v>
      </c>
      <c r="R428" s="204">
        <f>Q428*H428</f>
        <v>4.9140000000000002E-4</v>
      </c>
      <c r="S428" s="204">
        <v>0</v>
      </c>
      <c r="T428" s="205">
        <f>S428*H428</f>
        <v>0</v>
      </c>
      <c r="U428" s="35"/>
      <c r="V428" s="35"/>
      <c r="W428" s="35"/>
      <c r="X428" s="35"/>
      <c r="Y428" s="35"/>
      <c r="Z428" s="35"/>
      <c r="AA428" s="35"/>
      <c r="AB428" s="35"/>
      <c r="AC428" s="35"/>
      <c r="AD428" s="35"/>
      <c r="AE428" s="35"/>
      <c r="AR428" s="206" t="s">
        <v>133</v>
      </c>
      <c r="AT428" s="206" t="s">
        <v>129</v>
      </c>
      <c r="AU428" s="206" t="s">
        <v>84</v>
      </c>
      <c r="AY428" s="18" t="s">
        <v>127</v>
      </c>
      <c r="BE428" s="207">
        <f>IF(N428="základní",J428,0)</f>
        <v>0</v>
      </c>
      <c r="BF428" s="207">
        <f>IF(N428="snížená",J428,0)</f>
        <v>0</v>
      </c>
      <c r="BG428" s="207">
        <f>IF(N428="zákl. přenesená",J428,0)</f>
        <v>0</v>
      </c>
      <c r="BH428" s="207">
        <f>IF(N428="sníž. přenesená",J428,0)</f>
        <v>0</v>
      </c>
      <c r="BI428" s="207">
        <f>IF(N428="nulová",J428,0)</f>
        <v>0</v>
      </c>
      <c r="BJ428" s="18" t="s">
        <v>82</v>
      </c>
      <c r="BK428" s="207">
        <f>ROUND(I428*H428,2)</f>
        <v>0</v>
      </c>
      <c r="BL428" s="18" t="s">
        <v>133</v>
      </c>
      <c r="BM428" s="206" t="s">
        <v>855</v>
      </c>
    </row>
    <row r="429" spans="1:65" s="2" customFormat="1" ht="11.25" x14ac:dyDescent="0.2">
      <c r="A429" s="35"/>
      <c r="B429" s="36"/>
      <c r="C429" s="37"/>
      <c r="D429" s="208" t="s">
        <v>135</v>
      </c>
      <c r="E429" s="37"/>
      <c r="F429" s="209" t="s">
        <v>856</v>
      </c>
      <c r="G429" s="37"/>
      <c r="H429" s="37"/>
      <c r="I429" s="116"/>
      <c r="J429" s="37"/>
      <c r="K429" s="37"/>
      <c r="L429" s="40"/>
      <c r="M429" s="210"/>
      <c r="N429" s="211"/>
      <c r="O429" s="65"/>
      <c r="P429" s="65"/>
      <c r="Q429" s="65"/>
      <c r="R429" s="65"/>
      <c r="S429" s="65"/>
      <c r="T429" s="66"/>
      <c r="U429" s="35"/>
      <c r="V429" s="35"/>
      <c r="W429" s="35"/>
      <c r="X429" s="35"/>
      <c r="Y429" s="35"/>
      <c r="Z429" s="35"/>
      <c r="AA429" s="35"/>
      <c r="AB429" s="35"/>
      <c r="AC429" s="35"/>
      <c r="AD429" s="35"/>
      <c r="AE429" s="35"/>
      <c r="AT429" s="18" t="s">
        <v>135</v>
      </c>
      <c r="AU429" s="18" t="s">
        <v>84</v>
      </c>
    </row>
    <row r="430" spans="1:65" s="2" customFormat="1" ht="58.5" x14ac:dyDescent="0.2">
      <c r="A430" s="35"/>
      <c r="B430" s="36"/>
      <c r="C430" s="37"/>
      <c r="D430" s="208" t="s">
        <v>160</v>
      </c>
      <c r="E430" s="37"/>
      <c r="F430" s="233" t="s">
        <v>857</v>
      </c>
      <c r="G430" s="37"/>
      <c r="H430" s="37"/>
      <c r="I430" s="116"/>
      <c r="J430" s="37"/>
      <c r="K430" s="37"/>
      <c r="L430" s="40"/>
      <c r="M430" s="210"/>
      <c r="N430" s="211"/>
      <c r="O430" s="65"/>
      <c r="P430" s="65"/>
      <c r="Q430" s="65"/>
      <c r="R430" s="65"/>
      <c r="S430" s="65"/>
      <c r="T430" s="66"/>
      <c r="U430" s="35"/>
      <c r="V430" s="35"/>
      <c r="W430" s="35"/>
      <c r="X430" s="35"/>
      <c r="Y430" s="35"/>
      <c r="Z430" s="35"/>
      <c r="AA430" s="35"/>
      <c r="AB430" s="35"/>
      <c r="AC430" s="35"/>
      <c r="AD430" s="35"/>
      <c r="AE430" s="35"/>
      <c r="AT430" s="18" t="s">
        <v>160</v>
      </c>
      <c r="AU430" s="18" t="s">
        <v>84</v>
      </c>
    </row>
    <row r="431" spans="1:65" s="14" customFormat="1" ht="11.25" x14ac:dyDescent="0.2">
      <c r="B431" s="222"/>
      <c r="C431" s="223"/>
      <c r="D431" s="208" t="s">
        <v>136</v>
      </c>
      <c r="E431" s="224" t="s">
        <v>19</v>
      </c>
      <c r="F431" s="225" t="s">
        <v>858</v>
      </c>
      <c r="G431" s="223"/>
      <c r="H431" s="226">
        <v>0.78</v>
      </c>
      <c r="I431" s="227"/>
      <c r="J431" s="223"/>
      <c r="K431" s="223"/>
      <c r="L431" s="228"/>
      <c r="M431" s="229"/>
      <c r="N431" s="230"/>
      <c r="O431" s="230"/>
      <c r="P431" s="230"/>
      <c r="Q431" s="230"/>
      <c r="R431" s="230"/>
      <c r="S431" s="230"/>
      <c r="T431" s="231"/>
      <c r="AT431" s="232" t="s">
        <v>136</v>
      </c>
      <c r="AU431" s="232" t="s">
        <v>84</v>
      </c>
      <c r="AV431" s="14" t="s">
        <v>84</v>
      </c>
      <c r="AW431" s="14" t="s">
        <v>37</v>
      </c>
      <c r="AX431" s="14" t="s">
        <v>82</v>
      </c>
      <c r="AY431" s="232" t="s">
        <v>127</v>
      </c>
    </row>
    <row r="432" spans="1:65" s="2" customFormat="1" ht="14.45" customHeight="1" x14ac:dyDescent="0.2">
      <c r="A432" s="35"/>
      <c r="B432" s="36"/>
      <c r="C432" s="194" t="s">
        <v>859</v>
      </c>
      <c r="D432" s="194" t="s">
        <v>129</v>
      </c>
      <c r="E432" s="195" t="s">
        <v>860</v>
      </c>
      <c r="F432" s="196" t="s">
        <v>861</v>
      </c>
      <c r="G432" s="197" t="s">
        <v>132</v>
      </c>
      <c r="H432" s="198">
        <v>6.72</v>
      </c>
      <c r="I432" s="199"/>
      <c r="J432" s="200">
        <f>ROUND(I432*H432,2)</f>
        <v>0</v>
      </c>
      <c r="K432" s="201"/>
      <c r="L432" s="40"/>
      <c r="M432" s="202" t="s">
        <v>19</v>
      </c>
      <c r="N432" s="203" t="s">
        <v>46</v>
      </c>
      <c r="O432" s="65"/>
      <c r="P432" s="204">
        <f>O432*H432</f>
        <v>0</v>
      </c>
      <c r="Q432" s="204">
        <v>1.7000000000000001E-4</v>
      </c>
      <c r="R432" s="204">
        <f>Q432*H432</f>
        <v>1.1424E-3</v>
      </c>
      <c r="S432" s="204">
        <v>0</v>
      </c>
      <c r="T432" s="205">
        <f>S432*H432</f>
        <v>0</v>
      </c>
      <c r="U432" s="35"/>
      <c r="V432" s="35"/>
      <c r="W432" s="35"/>
      <c r="X432" s="35"/>
      <c r="Y432" s="35"/>
      <c r="Z432" s="35"/>
      <c r="AA432" s="35"/>
      <c r="AB432" s="35"/>
      <c r="AC432" s="35"/>
      <c r="AD432" s="35"/>
      <c r="AE432" s="35"/>
      <c r="AR432" s="206" t="s">
        <v>133</v>
      </c>
      <c r="AT432" s="206" t="s">
        <v>129</v>
      </c>
      <c r="AU432" s="206" t="s">
        <v>84</v>
      </c>
      <c r="AY432" s="18" t="s">
        <v>127</v>
      </c>
      <c r="BE432" s="207">
        <f>IF(N432="základní",J432,0)</f>
        <v>0</v>
      </c>
      <c r="BF432" s="207">
        <f>IF(N432="snížená",J432,0)</f>
        <v>0</v>
      </c>
      <c r="BG432" s="207">
        <f>IF(N432="zákl. přenesená",J432,0)</f>
        <v>0</v>
      </c>
      <c r="BH432" s="207">
        <f>IF(N432="sníž. přenesená",J432,0)</f>
        <v>0</v>
      </c>
      <c r="BI432" s="207">
        <f>IF(N432="nulová",J432,0)</f>
        <v>0</v>
      </c>
      <c r="BJ432" s="18" t="s">
        <v>82</v>
      </c>
      <c r="BK432" s="207">
        <f>ROUND(I432*H432,2)</f>
        <v>0</v>
      </c>
      <c r="BL432" s="18" t="s">
        <v>133</v>
      </c>
      <c r="BM432" s="206" t="s">
        <v>862</v>
      </c>
    </row>
    <row r="433" spans="1:65" s="2" customFormat="1" ht="11.25" x14ac:dyDescent="0.2">
      <c r="A433" s="35"/>
      <c r="B433" s="36"/>
      <c r="C433" s="37"/>
      <c r="D433" s="208" t="s">
        <v>135</v>
      </c>
      <c r="E433" s="37"/>
      <c r="F433" s="209" t="s">
        <v>863</v>
      </c>
      <c r="G433" s="37"/>
      <c r="H433" s="37"/>
      <c r="I433" s="116"/>
      <c r="J433" s="37"/>
      <c r="K433" s="37"/>
      <c r="L433" s="40"/>
      <c r="M433" s="210"/>
      <c r="N433" s="211"/>
      <c r="O433" s="65"/>
      <c r="P433" s="65"/>
      <c r="Q433" s="65"/>
      <c r="R433" s="65"/>
      <c r="S433" s="65"/>
      <c r="T433" s="66"/>
      <c r="U433" s="35"/>
      <c r="V433" s="35"/>
      <c r="W433" s="35"/>
      <c r="X433" s="35"/>
      <c r="Y433" s="35"/>
      <c r="Z433" s="35"/>
      <c r="AA433" s="35"/>
      <c r="AB433" s="35"/>
      <c r="AC433" s="35"/>
      <c r="AD433" s="35"/>
      <c r="AE433" s="35"/>
      <c r="AT433" s="18" t="s">
        <v>135</v>
      </c>
      <c r="AU433" s="18" t="s">
        <v>84</v>
      </c>
    </row>
    <row r="434" spans="1:65" s="2" customFormat="1" ht="204.75" x14ac:dyDescent="0.2">
      <c r="A434" s="35"/>
      <c r="B434" s="36"/>
      <c r="C434" s="37"/>
      <c r="D434" s="208" t="s">
        <v>160</v>
      </c>
      <c r="E434" s="37"/>
      <c r="F434" s="233" t="s">
        <v>864</v>
      </c>
      <c r="G434" s="37"/>
      <c r="H434" s="37"/>
      <c r="I434" s="116"/>
      <c r="J434" s="37"/>
      <c r="K434" s="37"/>
      <c r="L434" s="40"/>
      <c r="M434" s="210"/>
      <c r="N434" s="211"/>
      <c r="O434" s="65"/>
      <c r="P434" s="65"/>
      <c r="Q434" s="65"/>
      <c r="R434" s="65"/>
      <c r="S434" s="65"/>
      <c r="T434" s="66"/>
      <c r="U434" s="35"/>
      <c r="V434" s="35"/>
      <c r="W434" s="35"/>
      <c r="X434" s="35"/>
      <c r="Y434" s="35"/>
      <c r="Z434" s="35"/>
      <c r="AA434" s="35"/>
      <c r="AB434" s="35"/>
      <c r="AC434" s="35"/>
      <c r="AD434" s="35"/>
      <c r="AE434" s="35"/>
      <c r="AT434" s="18" t="s">
        <v>160</v>
      </c>
      <c r="AU434" s="18" t="s">
        <v>84</v>
      </c>
    </row>
    <row r="435" spans="1:65" s="13" customFormat="1" ht="11.25" x14ac:dyDescent="0.2">
      <c r="B435" s="212"/>
      <c r="C435" s="213"/>
      <c r="D435" s="208" t="s">
        <v>136</v>
      </c>
      <c r="E435" s="214" t="s">
        <v>19</v>
      </c>
      <c r="F435" s="215" t="s">
        <v>865</v>
      </c>
      <c r="G435" s="213"/>
      <c r="H435" s="214" t="s">
        <v>19</v>
      </c>
      <c r="I435" s="216"/>
      <c r="J435" s="213"/>
      <c r="K435" s="213"/>
      <c r="L435" s="217"/>
      <c r="M435" s="218"/>
      <c r="N435" s="219"/>
      <c r="O435" s="219"/>
      <c r="P435" s="219"/>
      <c r="Q435" s="219"/>
      <c r="R435" s="219"/>
      <c r="S435" s="219"/>
      <c r="T435" s="220"/>
      <c r="AT435" s="221" t="s">
        <v>136</v>
      </c>
      <c r="AU435" s="221" t="s">
        <v>84</v>
      </c>
      <c r="AV435" s="13" t="s">
        <v>82</v>
      </c>
      <c r="AW435" s="13" t="s">
        <v>37</v>
      </c>
      <c r="AX435" s="13" t="s">
        <v>75</v>
      </c>
      <c r="AY435" s="221" t="s">
        <v>127</v>
      </c>
    </row>
    <row r="436" spans="1:65" s="14" customFormat="1" ht="11.25" x14ac:dyDescent="0.2">
      <c r="B436" s="222"/>
      <c r="C436" s="223"/>
      <c r="D436" s="208" t="s">
        <v>136</v>
      </c>
      <c r="E436" s="224" t="s">
        <v>19</v>
      </c>
      <c r="F436" s="225" t="s">
        <v>866</v>
      </c>
      <c r="G436" s="223"/>
      <c r="H436" s="226">
        <v>6.72</v>
      </c>
      <c r="I436" s="227"/>
      <c r="J436" s="223"/>
      <c r="K436" s="223"/>
      <c r="L436" s="228"/>
      <c r="M436" s="229"/>
      <c r="N436" s="230"/>
      <c r="O436" s="230"/>
      <c r="P436" s="230"/>
      <c r="Q436" s="230"/>
      <c r="R436" s="230"/>
      <c r="S436" s="230"/>
      <c r="T436" s="231"/>
      <c r="AT436" s="232" t="s">
        <v>136</v>
      </c>
      <c r="AU436" s="232" t="s">
        <v>84</v>
      </c>
      <c r="AV436" s="14" t="s">
        <v>84</v>
      </c>
      <c r="AW436" s="14" t="s">
        <v>37</v>
      </c>
      <c r="AX436" s="14" t="s">
        <v>82</v>
      </c>
      <c r="AY436" s="232" t="s">
        <v>127</v>
      </c>
    </row>
    <row r="437" spans="1:65" s="2" customFormat="1" ht="14.45" customHeight="1" x14ac:dyDescent="0.2">
      <c r="A437" s="35"/>
      <c r="B437" s="36"/>
      <c r="C437" s="194" t="s">
        <v>867</v>
      </c>
      <c r="D437" s="194" t="s">
        <v>129</v>
      </c>
      <c r="E437" s="195" t="s">
        <v>868</v>
      </c>
      <c r="F437" s="196" t="s">
        <v>869</v>
      </c>
      <c r="G437" s="197" t="s">
        <v>218</v>
      </c>
      <c r="H437" s="198">
        <v>2</v>
      </c>
      <c r="I437" s="199"/>
      <c r="J437" s="200">
        <f>ROUND(I437*H437,2)</f>
        <v>0</v>
      </c>
      <c r="K437" s="201"/>
      <c r="L437" s="40"/>
      <c r="M437" s="202" t="s">
        <v>19</v>
      </c>
      <c r="N437" s="203" t="s">
        <v>46</v>
      </c>
      <c r="O437" s="65"/>
      <c r="P437" s="204">
        <f>O437*H437</f>
        <v>0</v>
      </c>
      <c r="Q437" s="204">
        <v>6.4900000000000001E-3</v>
      </c>
      <c r="R437" s="204">
        <f>Q437*H437</f>
        <v>1.298E-2</v>
      </c>
      <c r="S437" s="204">
        <v>0</v>
      </c>
      <c r="T437" s="205">
        <f>S437*H437</f>
        <v>0</v>
      </c>
      <c r="U437" s="35"/>
      <c r="V437" s="35"/>
      <c r="W437" s="35"/>
      <c r="X437" s="35"/>
      <c r="Y437" s="35"/>
      <c r="Z437" s="35"/>
      <c r="AA437" s="35"/>
      <c r="AB437" s="35"/>
      <c r="AC437" s="35"/>
      <c r="AD437" s="35"/>
      <c r="AE437" s="35"/>
      <c r="AR437" s="206" t="s">
        <v>133</v>
      </c>
      <c r="AT437" s="206" t="s">
        <v>129</v>
      </c>
      <c r="AU437" s="206" t="s">
        <v>84</v>
      </c>
      <c r="AY437" s="18" t="s">
        <v>127</v>
      </c>
      <c r="BE437" s="207">
        <f>IF(N437="základní",J437,0)</f>
        <v>0</v>
      </c>
      <c r="BF437" s="207">
        <f>IF(N437="snížená",J437,0)</f>
        <v>0</v>
      </c>
      <c r="BG437" s="207">
        <f>IF(N437="zákl. přenesená",J437,0)</f>
        <v>0</v>
      </c>
      <c r="BH437" s="207">
        <f>IF(N437="sníž. přenesená",J437,0)</f>
        <v>0</v>
      </c>
      <c r="BI437" s="207">
        <f>IF(N437="nulová",J437,0)</f>
        <v>0</v>
      </c>
      <c r="BJ437" s="18" t="s">
        <v>82</v>
      </c>
      <c r="BK437" s="207">
        <f>ROUND(I437*H437,2)</f>
        <v>0</v>
      </c>
      <c r="BL437" s="18" t="s">
        <v>133</v>
      </c>
      <c r="BM437" s="206" t="s">
        <v>870</v>
      </c>
    </row>
    <row r="438" spans="1:65" s="2" customFormat="1" ht="11.25" x14ac:dyDescent="0.2">
      <c r="A438" s="35"/>
      <c r="B438" s="36"/>
      <c r="C438" s="37"/>
      <c r="D438" s="208" t="s">
        <v>135</v>
      </c>
      <c r="E438" s="37"/>
      <c r="F438" s="209" t="s">
        <v>871</v>
      </c>
      <c r="G438" s="37"/>
      <c r="H438" s="37"/>
      <c r="I438" s="116"/>
      <c r="J438" s="37"/>
      <c r="K438" s="37"/>
      <c r="L438" s="40"/>
      <c r="M438" s="210"/>
      <c r="N438" s="211"/>
      <c r="O438" s="65"/>
      <c r="P438" s="65"/>
      <c r="Q438" s="65"/>
      <c r="R438" s="65"/>
      <c r="S438" s="65"/>
      <c r="T438" s="66"/>
      <c r="U438" s="35"/>
      <c r="V438" s="35"/>
      <c r="W438" s="35"/>
      <c r="X438" s="35"/>
      <c r="Y438" s="35"/>
      <c r="Z438" s="35"/>
      <c r="AA438" s="35"/>
      <c r="AB438" s="35"/>
      <c r="AC438" s="35"/>
      <c r="AD438" s="35"/>
      <c r="AE438" s="35"/>
      <c r="AT438" s="18" t="s">
        <v>135</v>
      </c>
      <c r="AU438" s="18" t="s">
        <v>84</v>
      </c>
    </row>
    <row r="439" spans="1:65" s="2" customFormat="1" ht="14.45" customHeight="1" x14ac:dyDescent="0.2">
      <c r="A439" s="35"/>
      <c r="B439" s="36"/>
      <c r="C439" s="194" t="s">
        <v>872</v>
      </c>
      <c r="D439" s="194" t="s">
        <v>129</v>
      </c>
      <c r="E439" s="195" t="s">
        <v>873</v>
      </c>
      <c r="F439" s="196" t="s">
        <v>874</v>
      </c>
      <c r="G439" s="197" t="s">
        <v>169</v>
      </c>
      <c r="H439" s="198">
        <v>20</v>
      </c>
      <c r="I439" s="199"/>
      <c r="J439" s="200">
        <f>ROUND(I439*H439,2)</f>
        <v>0</v>
      </c>
      <c r="K439" s="201"/>
      <c r="L439" s="40"/>
      <c r="M439" s="202" t="s">
        <v>19</v>
      </c>
      <c r="N439" s="203" t="s">
        <v>46</v>
      </c>
      <c r="O439" s="65"/>
      <c r="P439" s="204">
        <f>O439*H439</f>
        <v>0</v>
      </c>
      <c r="Q439" s="204">
        <v>0</v>
      </c>
      <c r="R439" s="204">
        <f>Q439*H439</f>
        <v>0</v>
      </c>
      <c r="S439" s="204">
        <v>5.0000000000000001E-4</v>
      </c>
      <c r="T439" s="205">
        <f>S439*H439</f>
        <v>0.01</v>
      </c>
      <c r="U439" s="35"/>
      <c r="V439" s="35"/>
      <c r="W439" s="35"/>
      <c r="X439" s="35"/>
      <c r="Y439" s="35"/>
      <c r="Z439" s="35"/>
      <c r="AA439" s="35"/>
      <c r="AB439" s="35"/>
      <c r="AC439" s="35"/>
      <c r="AD439" s="35"/>
      <c r="AE439" s="35"/>
      <c r="AR439" s="206" t="s">
        <v>133</v>
      </c>
      <c r="AT439" s="206" t="s">
        <v>129</v>
      </c>
      <c r="AU439" s="206" t="s">
        <v>84</v>
      </c>
      <c r="AY439" s="18" t="s">
        <v>127</v>
      </c>
      <c r="BE439" s="207">
        <f>IF(N439="základní",J439,0)</f>
        <v>0</v>
      </c>
      <c r="BF439" s="207">
        <f>IF(N439="snížená",J439,0)</f>
        <v>0</v>
      </c>
      <c r="BG439" s="207">
        <f>IF(N439="zákl. přenesená",J439,0)</f>
        <v>0</v>
      </c>
      <c r="BH439" s="207">
        <f>IF(N439="sníž. přenesená",J439,0)</f>
        <v>0</v>
      </c>
      <c r="BI439" s="207">
        <f>IF(N439="nulová",J439,0)</f>
        <v>0</v>
      </c>
      <c r="BJ439" s="18" t="s">
        <v>82</v>
      </c>
      <c r="BK439" s="207">
        <f>ROUND(I439*H439,2)</f>
        <v>0</v>
      </c>
      <c r="BL439" s="18" t="s">
        <v>133</v>
      </c>
      <c r="BM439" s="206" t="s">
        <v>875</v>
      </c>
    </row>
    <row r="440" spans="1:65" s="2" customFormat="1" ht="11.25" x14ac:dyDescent="0.2">
      <c r="A440" s="35"/>
      <c r="B440" s="36"/>
      <c r="C440" s="37"/>
      <c r="D440" s="208" t="s">
        <v>135</v>
      </c>
      <c r="E440" s="37"/>
      <c r="F440" s="209" t="s">
        <v>876</v>
      </c>
      <c r="G440" s="37"/>
      <c r="H440" s="37"/>
      <c r="I440" s="116"/>
      <c r="J440" s="37"/>
      <c r="K440" s="37"/>
      <c r="L440" s="40"/>
      <c r="M440" s="210"/>
      <c r="N440" s="211"/>
      <c r="O440" s="65"/>
      <c r="P440" s="65"/>
      <c r="Q440" s="65"/>
      <c r="R440" s="65"/>
      <c r="S440" s="65"/>
      <c r="T440" s="66"/>
      <c r="U440" s="35"/>
      <c r="V440" s="35"/>
      <c r="W440" s="35"/>
      <c r="X440" s="35"/>
      <c r="Y440" s="35"/>
      <c r="Z440" s="35"/>
      <c r="AA440" s="35"/>
      <c r="AB440" s="35"/>
      <c r="AC440" s="35"/>
      <c r="AD440" s="35"/>
      <c r="AE440" s="35"/>
      <c r="AT440" s="18" t="s">
        <v>135</v>
      </c>
      <c r="AU440" s="18" t="s">
        <v>84</v>
      </c>
    </row>
    <row r="441" spans="1:65" s="14" customFormat="1" ht="11.25" x14ac:dyDescent="0.2">
      <c r="B441" s="222"/>
      <c r="C441" s="223"/>
      <c r="D441" s="208" t="s">
        <v>136</v>
      </c>
      <c r="E441" s="224" t="s">
        <v>19</v>
      </c>
      <c r="F441" s="225" t="s">
        <v>138</v>
      </c>
      <c r="G441" s="223"/>
      <c r="H441" s="226">
        <v>20</v>
      </c>
      <c r="I441" s="227"/>
      <c r="J441" s="223"/>
      <c r="K441" s="223"/>
      <c r="L441" s="228"/>
      <c r="M441" s="229"/>
      <c r="N441" s="230"/>
      <c r="O441" s="230"/>
      <c r="P441" s="230"/>
      <c r="Q441" s="230"/>
      <c r="R441" s="230"/>
      <c r="S441" s="230"/>
      <c r="T441" s="231"/>
      <c r="AT441" s="232" t="s">
        <v>136</v>
      </c>
      <c r="AU441" s="232" t="s">
        <v>84</v>
      </c>
      <c r="AV441" s="14" t="s">
        <v>84</v>
      </c>
      <c r="AW441" s="14" t="s">
        <v>37</v>
      </c>
      <c r="AX441" s="14" t="s">
        <v>82</v>
      </c>
      <c r="AY441" s="232" t="s">
        <v>127</v>
      </c>
    </row>
    <row r="442" spans="1:65" s="2" customFormat="1" ht="14.45" customHeight="1" x14ac:dyDescent="0.2">
      <c r="A442" s="35"/>
      <c r="B442" s="36"/>
      <c r="C442" s="194" t="s">
        <v>877</v>
      </c>
      <c r="D442" s="194" t="s">
        <v>129</v>
      </c>
      <c r="E442" s="195" t="s">
        <v>878</v>
      </c>
      <c r="F442" s="196" t="s">
        <v>879</v>
      </c>
      <c r="G442" s="197" t="s">
        <v>132</v>
      </c>
      <c r="H442" s="198">
        <v>44.2</v>
      </c>
      <c r="I442" s="199"/>
      <c r="J442" s="200">
        <f>ROUND(I442*H442,2)</f>
        <v>0</v>
      </c>
      <c r="K442" s="201"/>
      <c r="L442" s="40"/>
      <c r="M442" s="202" t="s">
        <v>19</v>
      </c>
      <c r="N442" s="203" t="s">
        <v>46</v>
      </c>
      <c r="O442" s="65"/>
      <c r="P442" s="204">
        <f>O442*H442</f>
        <v>0</v>
      </c>
      <c r="Q442" s="204">
        <v>8.2000000000000007E-3</v>
      </c>
      <c r="R442" s="204">
        <f>Q442*H442</f>
        <v>0.36244000000000004</v>
      </c>
      <c r="S442" s="204">
        <v>0</v>
      </c>
      <c r="T442" s="205">
        <f>S442*H442</f>
        <v>0</v>
      </c>
      <c r="U442" s="35"/>
      <c r="V442" s="35"/>
      <c r="W442" s="35"/>
      <c r="X442" s="35"/>
      <c r="Y442" s="35"/>
      <c r="Z442" s="35"/>
      <c r="AA442" s="35"/>
      <c r="AB442" s="35"/>
      <c r="AC442" s="35"/>
      <c r="AD442" s="35"/>
      <c r="AE442" s="35"/>
      <c r="AR442" s="206" t="s">
        <v>133</v>
      </c>
      <c r="AT442" s="206" t="s">
        <v>129</v>
      </c>
      <c r="AU442" s="206" t="s">
        <v>84</v>
      </c>
      <c r="AY442" s="18" t="s">
        <v>127</v>
      </c>
      <c r="BE442" s="207">
        <f>IF(N442="základní",J442,0)</f>
        <v>0</v>
      </c>
      <c r="BF442" s="207">
        <f>IF(N442="snížená",J442,0)</f>
        <v>0</v>
      </c>
      <c r="BG442" s="207">
        <f>IF(N442="zákl. přenesená",J442,0)</f>
        <v>0</v>
      </c>
      <c r="BH442" s="207">
        <f>IF(N442="sníž. přenesená",J442,0)</f>
        <v>0</v>
      </c>
      <c r="BI442" s="207">
        <f>IF(N442="nulová",J442,0)</f>
        <v>0</v>
      </c>
      <c r="BJ442" s="18" t="s">
        <v>82</v>
      </c>
      <c r="BK442" s="207">
        <f>ROUND(I442*H442,2)</f>
        <v>0</v>
      </c>
      <c r="BL442" s="18" t="s">
        <v>133</v>
      </c>
      <c r="BM442" s="206" t="s">
        <v>880</v>
      </c>
    </row>
    <row r="443" spans="1:65" s="2" customFormat="1" ht="11.25" x14ac:dyDescent="0.2">
      <c r="A443" s="35"/>
      <c r="B443" s="36"/>
      <c r="C443" s="37"/>
      <c r="D443" s="208" t="s">
        <v>135</v>
      </c>
      <c r="E443" s="37"/>
      <c r="F443" s="209" t="s">
        <v>881</v>
      </c>
      <c r="G443" s="37"/>
      <c r="H443" s="37"/>
      <c r="I443" s="116"/>
      <c r="J443" s="37"/>
      <c r="K443" s="37"/>
      <c r="L443" s="40"/>
      <c r="M443" s="210"/>
      <c r="N443" s="211"/>
      <c r="O443" s="65"/>
      <c r="P443" s="65"/>
      <c r="Q443" s="65"/>
      <c r="R443" s="65"/>
      <c r="S443" s="65"/>
      <c r="T443" s="66"/>
      <c r="U443" s="35"/>
      <c r="V443" s="35"/>
      <c r="W443" s="35"/>
      <c r="X443" s="35"/>
      <c r="Y443" s="35"/>
      <c r="Z443" s="35"/>
      <c r="AA443" s="35"/>
      <c r="AB443" s="35"/>
      <c r="AC443" s="35"/>
      <c r="AD443" s="35"/>
      <c r="AE443" s="35"/>
      <c r="AT443" s="18" t="s">
        <v>135</v>
      </c>
      <c r="AU443" s="18" t="s">
        <v>84</v>
      </c>
    </row>
    <row r="444" spans="1:65" s="2" customFormat="1" ht="29.25" x14ac:dyDescent="0.2">
      <c r="A444" s="35"/>
      <c r="B444" s="36"/>
      <c r="C444" s="37"/>
      <c r="D444" s="208" t="s">
        <v>160</v>
      </c>
      <c r="E444" s="37"/>
      <c r="F444" s="233" t="s">
        <v>882</v>
      </c>
      <c r="G444" s="37"/>
      <c r="H444" s="37"/>
      <c r="I444" s="116"/>
      <c r="J444" s="37"/>
      <c r="K444" s="37"/>
      <c r="L444" s="40"/>
      <c r="M444" s="210"/>
      <c r="N444" s="211"/>
      <c r="O444" s="65"/>
      <c r="P444" s="65"/>
      <c r="Q444" s="65"/>
      <c r="R444" s="65"/>
      <c r="S444" s="65"/>
      <c r="T444" s="66"/>
      <c r="U444" s="35"/>
      <c r="V444" s="35"/>
      <c r="W444" s="35"/>
      <c r="X444" s="35"/>
      <c r="Y444" s="35"/>
      <c r="Z444" s="35"/>
      <c r="AA444" s="35"/>
      <c r="AB444" s="35"/>
      <c r="AC444" s="35"/>
      <c r="AD444" s="35"/>
      <c r="AE444" s="35"/>
      <c r="AT444" s="18" t="s">
        <v>160</v>
      </c>
      <c r="AU444" s="18" t="s">
        <v>84</v>
      </c>
    </row>
    <row r="445" spans="1:65" s="14" customFormat="1" ht="11.25" x14ac:dyDescent="0.2">
      <c r="B445" s="222"/>
      <c r="C445" s="223"/>
      <c r="D445" s="208" t="s">
        <v>136</v>
      </c>
      <c r="E445" s="224" t="s">
        <v>19</v>
      </c>
      <c r="F445" s="225" t="s">
        <v>840</v>
      </c>
      <c r="G445" s="223"/>
      <c r="H445" s="226">
        <v>44.2</v>
      </c>
      <c r="I445" s="227"/>
      <c r="J445" s="223"/>
      <c r="K445" s="223"/>
      <c r="L445" s="228"/>
      <c r="M445" s="229"/>
      <c r="N445" s="230"/>
      <c r="O445" s="230"/>
      <c r="P445" s="230"/>
      <c r="Q445" s="230"/>
      <c r="R445" s="230"/>
      <c r="S445" s="230"/>
      <c r="T445" s="231"/>
      <c r="AT445" s="232" t="s">
        <v>136</v>
      </c>
      <c r="AU445" s="232" t="s">
        <v>84</v>
      </c>
      <c r="AV445" s="14" t="s">
        <v>84</v>
      </c>
      <c r="AW445" s="14" t="s">
        <v>37</v>
      </c>
      <c r="AX445" s="14" t="s">
        <v>82</v>
      </c>
      <c r="AY445" s="232" t="s">
        <v>127</v>
      </c>
    </row>
    <row r="446" spans="1:65" s="2" customFormat="1" ht="14.45" customHeight="1" x14ac:dyDescent="0.2">
      <c r="A446" s="35"/>
      <c r="B446" s="36"/>
      <c r="C446" s="194" t="s">
        <v>883</v>
      </c>
      <c r="D446" s="194" t="s">
        <v>129</v>
      </c>
      <c r="E446" s="195" t="s">
        <v>884</v>
      </c>
      <c r="F446" s="196" t="s">
        <v>885</v>
      </c>
      <c r="G446" s="197" t="s">
        <v>132</v>
      </c>
      <c r="H446" s="198">
        <v>44.2</v>
      </c>
      <c r="I446" s="199"/>
      <c r="J446" s="200">
        <f>ROUND(I446*H446,2)</f>
        <v>0</v>
      </c>
      <c r="K446" s="201"/>
      <c r="L446" s="40"/>
      <c r="M446" s="202" t="s">
        <v>19</v>
      </c>
      <c r="N446" s="203" t="s">
        <v>46</v>
      </c>
      <c r="O446" s="65"/>
      <c r="P446" s="204">
        <f>O446*H446</f>
        <v>0</v>
      </c>
      <c r="Q446" s="204">
        <v>0</v>
      </c>
      <c r="R446" s="204">
        <f>Q446*H446</f>
        <v>0</v>
      </c>
      <c r="S446" s="204">
        <v>0</v>
      </c>
      <c r="T446" s="205">
        <f>S446*H446</f>
        <v>0</v>
      </c>
      <c r="U446" s="35"/>
      <c r="V446" s="35"/>
      <c r="W446" s="35"/>
      <c r="X446" s="35"/>
      <c r="Y446" s="35"/>
      <c r="Z446" s="35"/>
      <c r="AA446" s="35"/>
      <c r="AB446" s="35"/>
      <c r="AC446" s="35"/>
      <c r="AD446" s="35"/>
      <c r="AE446" s="35"/>
      <c r="AR446" s="206" t="s">
        <v>133</v>
      </c>
      <c r="AT446" s="206" t="s">
        <v>129</v>
      </c>
      <c r="AU446" s="206" t="s">
        <v>84</v>
      </c>
      <c r="AY446" s="18" t="s">
        <v>127</v>
      </c>
      <c r="BE446" s="207">
        <f>IF(N446="základní",J446,0)</f>
        <v>0</v>
      </c>
      <c r="BF446" s="207">
        <f>IF(N446="snížená",J446,0)</f>
        <v>0</v>
      </c>
      <c r="BG446" s="207">
        <f>IF(N446="zákl. přenesená",J446,0)</f>
        <v>0</v>
      </c>
      <c r="BH446" s="207">
        <f>IF(N446="sníž. přenesená",J446,0)</f>
        <v>0</v>
      </c>
      <c r="BI446" s="207">
        <f>IF(N446="nulová",J446,0)</f>
        <v>0</v>
      </c>
      <c r="BJ446" s="18" t="s">
        <v>82</v>
      </c>
      <c r="BK446" s="207">
        <f>ROUND(I446*H446,2)</f>
        <v>0</v>
      </c>
      <c r="BL446" s="18" t="s">
        <v>133</v>
      </c>
      <c r="BM446" s="206" t="s">
        <v>886</v>
      </c>
    </row>
    <row r="447" spans="1:65" s="2" customFormat="1" ht="11.25" x14ac:dyDescent="0.2">
      <c r="A447" s="35"/>
      <c r="B447" s="36"/>
      <c r="C447" s="37"/>
      <c r="D447" s="208" t="s">
        <v>135</v>
      </c>
      <c r="E447" s="37"/>
      <c r="F447" s="209" t="s">
        <v>887</v>
      </c>
      <c r="G447" s="37"/>
      <c r="H447" s="37"/>
      <c r="I447" s="116"/>
      <c r="J447" s="37"/>
      <c r="K447" s="37"/>
      <c r="L447" s="40"/>
      <c r="M447" s="210"/>
      <c r="N447" s="211"/>
      <c r="O447" s="65"/>
      <c r="P447" s="65"/>
      <c r="Q447" s="65"/>
      <c r="R447" s="65"/>
      <c r="S447" s="65"/>
      <c r="T447" s="66"/>
      <c r="U447" s="35"/>
      <c r="V447" s="35"/>
      <c r="W447" s="35"/>
      <c r="X447" s="35"/>
      <c r="Y447" s="35"/>
      <c r="Z447" s="35"/>
      <c r="AA447" s="35"/>
      <c r="AB447" s="35"/>
      <c r="AC447" s="35"/>
      <c r="AD447" s="35"/>
      <c r="AE447" s="35"/>
      <c r="AT447" s="18" t="s">
        <v>135</v>
      </c>
      <c r="AU447" s="18" t="s">
        <v>84</v>
      </c>
    </row>
    <row r="448" spans="1:65" s="2" customFormat="1" ht="29.25" x14ac:dyDescent="0.2">
      <c r="A448" s="35"/>
      <c r="B448" s="36"/>
      <c r="C448" s="37"/>
      <c r="D448" s="208" t="s">
        <v>160</v>
      </c>
      <c r="E448" s="37"/>
      <c r="F448" s="233" t="s">
        <v>882</v>
      </c>
      <c r="G448" s="37"/>
      <c r="H448" s="37"/>
      <c r="I448" s="116"/>
      <c r="J448" s="37"/>
      <c r="K448" s="37"/>
      <c r="L448" s="40"/>
      <c r="M448" s="210"/>
      <c r="N448" s="211"/>
      <c r="O448" s="65"/>
      <c r="P448" s="65"/>
      <c r="Q448" s="65"/>
      <c r="R448" s="65"/>
      <c r="S448" s="65"/>
      <c r="T448" s="66"/>
      <c r="U448" s="35"/>
      <c r="V448" s="35"/>
      <c r="W448" s="35"/>
      <c r="X448" s="35"/>
      <c r="Y448" s="35"/>
      <c r="Z448" s="35"/>
      <c r="AA448" s="35"/>
      <c r="AB448" s="35"/>
      <c r="AC448" s="35"/>
      <c r="AD448" s="35"/>
      <c r="AE448" s="35"/>
      <c r="AT448" s="18" t="s">
        <v>160</v>
      </c>
      <c r="AU448" s="18" t="s">
        <v>84</v>
      </c>
    </row>
    <row r="449" spans="1:65" s="2" customFormat="1" ht="14.45" customHeight="1" x14ac:dyDescent="0.2">
      <c r="A449" s="35"/>
      <c r="B449" s="36"/>
      <c r="C449" s="194" t="s">
        <v>888</v>
      </c>
      <c r="D449" s="194" t="s">
        <v>129</v>
      </c>
      <c r="E449" s="195" t="s">
        <v>889</v>
      </c>
      <c r="F449" s="196" t="s">
        <v>890</v>
      </c>
      <c r="G449" s="197" t="s">
        <v>183</v>
      </c>
      <c r="H449" s="198">
        <v>76.86</v>
      </c>
      <c r="I449" s="199"/>
      <c r="J449" s="200">
        <f>ROUND(I449*H449,2)</f>
        <v>0</v>
      </c>
      <c r="K449" s="201"/>
      <c r="L449" s="40"/>
      <c r="M449" s="202" t="s">
        <v>19</v>
      </c>
      <c r="N449" s="203" t="s">
        <v>46</v>
      </c>
      <c r="O449" s="65"/>
      <c r="P449" s="204">
        <f>O449*H449</f>
        <v>0</v>
      </c>
      <c r="Q449" s="204">
        <v>8.8000000000000003E-4</v>
      </c>
      <c r="R449" s="204">
        <f>Q449*H449</f>
        <v>6.7636799999999997E-2</v>
      </c>
      <c r="S449" s="204">
        <v>0</v>
      </c>
      <c r="T449" s="205">
        <f>S449*H449</f>
        <v>0</v>
      </c>
      <c r="U449" s="35"/>
      <c r="V449" s="35"/>
      <c r="W449" s="35"/>
      <c r="X449" s="35"/>
      <c r="Y449" s="35"/>
      <c r="Z449" s="35"/>
      <c r="AA449" s="35"/>
      <c r="AB449" s="35"/>
      <c r="AC449" s="35"/>
      <c r="AD449" s="35"/>
      <c r="AE449" s="35"/>
      <c r="AR449" s="206" t="s">
        <v>133</v>
      </c>
      <c r="AT449" s="206" t="s">
        <v>129</v>
      </c>
      <c r="AU449" s="206" t="s">
        <v>84</v>
      </c>
      <c r="AY449" s="18" t="s">
        <v>127</v>
      </c>
      <c r="BE449" s="207">
        <f>IF(N449="základní",J449,0)</f>
        <v>0</v>
      </c>
      <c r="BF449" s="207">
        <f>IF(N449="snížená",J449,0)</f>
        <v>0</v>
      </c>
      <c r="BG449" s="207">
        <f>IF(N449="zákl. přenesená",J449,0)</f>
        <v>0</v>
      </c>
      <c r="BH449" s="207">
        <f>IF(N449="sníž. přenesená",J449,0)</f>
        <v>0</v>
      </c>
      <c r="BI449" s="207">
        <f>IF(N449="nulová",J449,0)</f>
        <v>0</v>
      </c>
      <c r="BJ449" s="18" t="s">
        <v>82</v>
      </c>
      <c r="BK449" s="207">
        <f>ROUND(I449*H449,2)</f>
        <v>0</v>
      </c>
      <c r="BL449" s="18" t="s">
        <v>133</v>
      </c>
      <c r="BM449" s="206" t="s">
        <v>891</v>
      </c>
    </row>
    <row r="450" spans="1:65" s="2" customFormat="1" ht="11.25" x14ac:dyDescent="0.2">
      <c r="A450" s="35"/>
      <c r="B450" s="36"/>
      <c r="C450" s="37"/>
      <c r="D450" s="208" t="s">
        <v>135</v>
      </c>
      <c r="E450" s="37"/>
      <c r="F450" s="209" t="s">
        <v>892</v>
      </c>
      <c r="G450" s="37"/>
      <c r="H450" s="37"/>
      <c r="I450" s="116"/>
      <c r="J450" s="37"/>
      <c r="K450" s="37"/>
      <c r="L450" s="40"/>
      <c r="M450" s="210"/>
      <c r="N450" s="211"/>
      <c r="O450" s="65"/>
      <c r="P450" s="65"/>
      <c r="Q450" s="65"/>
      <c r="R450" s="65"/>
      <c r="S450" s="65"/>
      <c r="T450" s="66"/>
      <c r="U450" s="35"/>
      <c r="V450" s="35"/>
      <c r="W450" s="35"/>
      <c r="X450" s="35"/>
      <c r="Y450" s="35"/>
      <c r="Z450" s="35"/>
      <c r="AA450" s="35"/>
      <c r="AB450" s="35"/>
      <c r="AC450" s="35"/>
      <c r="AD450" s="35"/>
      <c r="AE450" s="35"/>
      <c r="AT450" s="18" t="s">
        <v>135</v>
      </c>
      <c r="AU450" s="18" t="s">
        <v>84</v>
      </c>
    </row>
    <row r="451" spans="1:65" s="2" customFormat="1" ht="156" x14ac:dyDescent="0.2">
      <c r="A451" s="35"/>
      <c r="B451" s="36"/>
      <c r="C451" s="37"/>
      <c r="D451" s="208" t="s">
        <v>160</v>
      </c>
      <c r="E451" s="37"/>
      <c r="F451" s="233" t="s">
        <v>893</v>
      </c>
      <c r="G451" s="37"/>
      <c r="H451" s="37"/>
      <c r="I451" s="116"/>
      <c r="J451" s="37"/>
      <c r="K451" s="37"/>
      <c r="L451" s="40"/>
      <c r="M451" s="210"/>
      <c r="N451" s="211"/>
      <c r="O451" s="65"/>
      <c r="P451" s="65"/>
      <c r="Q451" s="65"/>
      <c r="R451" s="65"/>
      <c r="S451" s="65"/>
      <c r="T451" s="66"/>
      <c r="U451" s="35"/>
      <c r="V451" s="35"/>
      <c r="W451" s="35"/>
      <c r="X451" s="35"/>
      <c r="Y451" s="35"/>
      <c r="Z451" s="35"/>
      <c r="AA451" s="35"/>
      <c r="AB451" s="35"/>
      <c r="AC451" s="35"/>
      <c r="AD451" s="35"/>
      <c r="AE451" s="35"/>
      <c r="AT451" s="18" t="s">
        <v>160</v>
      </c>
      <c r="AU451" s="18" t="s">
        <v>84</v>
      </c>
    </row>
    <row r="452" spans="1:65" s="13" customFormat="1" ht="11.25" x14ac:dyDescent="0.2">
      <c r="B452" s="212"/>
      <c r="C452" s="213"/>
      <c r="D452" s="208" t="s">
        <v>136</v>
      </c>
      <c r="E452" s="214" t="s">
        <v>19</v>
      </c>
      <c r="F452" s="215" t="s">
        <v>894</v>
      </c>
      <c r="G452" s="213"/>
      <c r="H452" s="214" t="s">
        <v>19</v>
      </c>
      <c r="I452" s="216"/>
      <c r="J452" s="213"/>
      <c r="K452" s="213"/>
      <c r="L452" s="217"/>
      <c r="M452" s="218"/>
      <c r="N452" s="219"/>
      <c r="O452" s="219"/>
      <c r="P452" s="219"/>
      <c r="Q452" s="219"/>
      <c r="R452" s="219"/>
      <c r="S452" s="219"/>
      <c r="T452" s="220"/>
      <c r="AT452" s="221" t="s">
        <v>136</v>
      </c>
      <c r="AU452" s="221" t="s">
        <v>84</v>
      </c>
      <c r="AV452" s="13" t="s">
        <v>82</v>
      </c>
      <c r="AW452" s="13" t="s">
        <v>37</v>
      </c>
      <c r="AX452" s="13" t="s">
        <v>75</v>
      </c>
      <c r="AY452" s="221" t="s">
        <v>127</v>
      </c>
    </row>
    <row r="453" spans="1:65" s="14" customFormat="1" ht="11.25" x14ac:dyDescent="0.2">
      <c r="B453" s="222"/>
      <c r="C453" s="223"/>
      <c r="D453" s="208" t="s">
        <v>136</v>
      </c>
      <c r="E453" s="224" t="s">
        <v>19</v>
      </c>
      <c r="F453" s="225" t="s">
        <v>726</v>
      </c>
      <c r="G453" s="223"/>
      <c r="H453" s="226">
        <v>76.86</v>
      </c>
      <c r="I453" s="227"/>
      <c r="J453" s="223"/>
      <c r="K453" s="223"/>
      <c r="L453" s="228"/>
      <c r="M453" s="229"/>
      <c r="N453" s="230"/>
      <c r="O453" s="230"/>
      <c r="P453" s="230"/>
      <c r="Q453" s="230"/>
      <c r="R453" s="230"/>
      <c r="S453" s="230"/>
      <c r="T453" s="231"/>
      <c r="AT453" s="232" t="s">
        <v>136</v>
      </c>
      <c r="AU453" s="232" t="s">
        <v>84</v>
      </c>
      <c r="AV453" s="14" t="s">
        <v>84</v>
      </c>
      <c r="AW453" s="14" t="s">
        <v>37</v>
      </c>
      <c r="AX453" s="14" t="s">
        <v>82</v>
      </c>
      <c r="AY453" s="232" t="s">
        <v>127</v>
      </c>
    </row>
    <row r="454" spans="1:65" s="2" customFormat="1" ht="14.45" customHeight="1" x14ac:dyDescent="0.2">
      <c r="A454" s="35"/>
      <c r="B454" s="36"/>
      <c r="C454" s="194" t="s">
        <v>895</v>
      </c>
      <c r="D454" s="194" t="s">
        <v>129</v>
      </c>
      <c r="E454" s="195" t="s">
        <v>896</v>
      </c>
      <c r="F454" s="196" t="s">
        <v>897</v>
      </c>
      <c r="G454" s="197" t="s">
        <v>183</v>
      </c>
      <c r="H454" s="198">
        <v>76.86</v>
      </c>
      <c r="I454" s="199"/>
      <c r="J454" s="200">
        <f>ROUND(I454*H454,2)</f>
        <v>0</v>
      </c>
      <c r="K454" s="201"/>
      <c r="L454" s="40"/>
      <c r="M454" s="202" t="s">
        <v>19</v>
      </c>
      <c r="N454" s="203" t="s">
        <v>46</v>
      </c>
      <c r="O454" s="65"/>
      <c r="P454" s="204">
        <f>O454*H454</f>
        <v>0</v>
      </c>
      <c r="Q454" s="204">
        <v>0</v>
      </c>
      <c r="R454" s="204">
        <f>Q454*H454</f>
        <v>0</v>
      </c>
      <c r="S454" s="204">
        <v>0</v>
      </c>
      <c r="T454" s="205">
        <f>S454*H454</f>
        <v>0</v>
      </c>
      <c r="U454" s="35"/>
      <c r="V454" s="35"/>
      <c r="W454" s="35"/>
      <c r="X454" s="35"/>
      <c r="Y454" s="35"/>
      <c r="Z454" s="35"/>
      <c r="AA454" s="35"/>
      <c r="AB454" s="35"/>
      <c r="AC454" s="35"/>
      <c r="AD454" s="35"/>
      <c r="AE454" s="35"/>
      <c r="AR454" s="206" t="s">
        <v>133</v>
      </c>
      <c r="AT454" s="206" t="s">
        <v>129</v>
      </c>
      <c r="AU454" s="206" t="s">
        <v>84</v>
      </c>
      <c r="AY454" s="18" t="s">
        <v>127</v>
      </c>
      <c r="BE454" s="207">
        <f>IF(N454="základní",J454,0)</f>
        <v>0</v>
      </c>
      <c r="BF454" s="207">
        <f>IF(N454="snížená",J454,0)</f>
        <v>0</v>
      </c>
      <c r="BG454" s="207">
        <f>IF(N454="zákl. přenesená",J454,0)</f>
        <v>0</v>
      </c>
      <c r="BH454" s="207">
        <f>IF(N454="sníž. přenesená",J454,0)</f>
        <v>0</v>
      </c>
      <c r="BI454" s="207">
        <f>IF(N454="nulová",J454,0)</f>
        <v>0</v>
      </c>
      <c r="BJ454" s="18" t="s">
        <v>82</v>
      </c>
      <c r="BK454" s="207">
        <f>ROUND(I454*H454,2)</f>
        <v>0</v>
      </c>
      <c r="BL454" s="18" t="s">
        <v>133</v>
      </c>
      <c r="BM454" s="206" t="s">
        <v>898</v>
      </c>
    </row>
    <row r="455" spans="1:65" s="2" customFormat="1" ht="11.25" x14ac:dyDescent="0.2">
      <c r="A455" s="35"/>
      <c r="B455" s="36"/>
      <c r="C455" s="37"/>
      <c r="D455" s="208" t="s">
        <v>135</v>
      </c>
      <c r="E455" s="37"/>
      <c r="F455" s="209" t="s">
        <v>899</v>
      </c>
      <c r="G455" s="37"/>
      <c r="H455" s="37"/>
      <c r="I455" s="116"/>
      <c r="J455" s="37"/>
      <c r="K455" s="37"/>
      <c r="L455" s="40"/>
      <c r="M455" s="210"/>
      <c r="N455" s="211"/>
      <c r="O455" s="65"/>
      <c r="P455" s="65"/>
      <c r="Q455" s="65"/>
      <c r="R455" s="65"/>
      <c r="S455" s="65"/>
      <c r="T455" s="66"/>
      <c r="U455" s="35"/>
      <c r="V455" s="35"/>
      <c r="W455" s="35"/>
      <c r="X455" s="35"/>
      <c r="Y455" s="35"/>
      <c r="Z455" s="35"/>
      <c r="AA455" s="35"/>
      <c r="AB455" s="35"/>
      <c r="AC455" s="35"/>
      <c r="AD455" s="35"/>
      <c r="AE455" s="35"/>
      <c r="AT455" s="18" t="s">
        <v>135</v>
      </c>
      <c r="AU455" s="18" t="s">
        <v>84</v>
      </c>
    </row>
    <row r="456" spans="1:65" s="2" customFormat="1" ht="156" x14ac:dyDescent="0.2">
      <c r="A456" s="35"/>
      <c r="B456" s="36"/>
      <c r="C456" s="37"/>
      <c r="D456" s="208" t="s">
        <v>160</v>
      </c>
      <c r="E456" s="37"/>
      <c r="F456" s="233" t="s">
        <v>893</v>
      </c>
      <c r="G456" s="37"/>
      <c r="H456" s="37"/>
      <c r="I456" s="116"/>
      <c r="J456" s="37"/>
      <c r="K456" s="37"/>
      <c r="L456" s="40"/>
      <c r="M456" s="210"/>
      <c r="N456" s="211"/>
      <c r="O456" s="65"/>
      <c r="P456" s="65"/>
      <c r="Q456" s="65"/>
      <c r="R456" s="65"/>
      <c r="S456" s="65"/>
      <c r="T456" s="66"/>
      <c r="U456" s="35"/>
      <c r="V456" s="35"/>
      <c r="W456" s="35"/>
      <c r="X456" s="35"/>
      <c r="Y456" s="35"/>
      <c r="Z456" s="35"/>
      <c r="AA456" s="35"/>
      <c r="AB456" s="35"/>
      <c r="AC456" s="35"/>
      <c r="AD456" s="35"/>
      <c r="AE456" s="35"/>
      <c r="AT456" s="18" t="s">
        <v>160</v>
      </c>
      <c r="AU456" s="18" t="s">
        <v>84</v>
      </c>
    </row>
    <row r="457" spans="1:65" s="2" customFormat="1" ht="14.45" customHeight="1" x14ac:dyDescent="0.2">
      <c r="A457" s="35"/>
      <c r="B457" s="36"/>
      <c r="C457" s="194" t="s">
        <v>900</v>
      </c>
      <c r="D457" s="194" t="s">
        <v>129</v>
      </c>
      <c r="E457" s="195" t="s">
        <v>901</v>
      </c>
      <c r="F457" s="196" t="s">
        <v>902</v>
      </c>
      <c r="G457" s="197" t="s">
        <v>183</v>
      </c>
      <c r="H457" s="198">
        <v>153.72</v>
      </c>
      <c r="I457" s="199"/>
      <c r="J457" s="200">
        <f>ROUND(I457*H457,2)</f>
        <v>0</v>
      </c>
      <c r="K457" s="201"/>
      <c r="L457" s="40"/>
      <c r="M457" s="202" t="s">
        <v>19</v>
      </c>
      <c r="N457" s="203" t="s">
        <v>46</v>
      </c>
      <c r="O457" s="65"/>
      <c r="P457" s="204">
        <f>O457*H457</f>
        <v>0</v>
      </c>
      <c r="Q457" s="204">
        <v>0</v>
      </c>
      <c r="R457" s="204">
        <f>Q457*H457</f>
        <v>0</v>
      </c>
      <c r="S457" s="204">
        <v>0</v>
      </c>
      <c r="T457" s="205">
        <f>S457*H457</f>
        <v>0</v>
      </c>
      <c r="U457" s="35"/>
      <c r="V457" s="35"/>
      <c r="W457" s="35"/>
      <c r="X457" s="35"/>
      <c r="Y457" s="35"/>
      <c r="Z457" s="35"/>
      <c r="AA457" s="35"/>
      <c r="AB457" s="35"/>
      <c r="AC457" s="35"/>
      <c r="AD457" s="35"/>
      <c r="AE457" s="35"/>
      <c r="AR457" s="206" t="s">
        <v>133</v>
      </c>
      <c r="AT457" s="206" t="s">
        <v>129</v>
      </c>
      <c r="AU457" s="206" t="s">
        <v>84</v>
      </c>
      <c r="AY457" s="18" t="s">
        <v>127</v>
      </c>
      <c r="BE457" s="207">
        <f>IF(N457="základní",J457,0)</f>
        <v>0</v>
      </c>
      <c r="BF457" s="207">
        <f>IF(N457="snížená",J457,0)</f>
        <v>0</v>
      </c>
      <c r="BG457" s="207">
        <f>IF(N457="zákl. přenesená",J457,0)</f>
        <v>0</v>
      </c>
      <c r="BH457" s="207">
        <f>IF(N457="sníž. přenesená",J457,0)</f>
        <v>0</v>
      </c>
      <c r="BI457" s="207">
        <f>IF(N457="nulová",J457,0)</f>
        <v>0</v>
      </c>
      <c r="BJ457" s="18" t="s">
        <v>82</v>
      </c>
      <c r="BK457" s="207">
        <f>ROUND(I457*H457,2)</f>
        <v>0</v>
      </c>
      <c r="BL457" s="18" t="s">
        <v>133</v>
      </c>
      <c r="BM457" s="206" t="s">
        <v>903</v>
      </c>
    </row>
    <row r="458" spans="1:65" s="2" customFormat="1" ht="11.25" x14ac:dyDescent="0.2">
      <c r="A458" s="35"/>
      <c r="B458" s="36"/>
      <c r="C458" s="37"/>
      <c r="D458" s="208" t="s">
        <v>135</v>
      </c>
      <c r="E458" s="37"/>
      <c r="F458" s="209" t="s">
        <v>904</v>
      </c>
      <c r="G458" s="37"/>
      <c r="H458" s="37"/>
      <c r="I458" s="116"/>
      <c r="J458" s="37"/>
      <c r="K458" s="37"/>
      <c r="L458" s="40"/>
      <c r="M458" s="210"/>
      <c r="N458" s="211"/>
      <c r="O458" s="65"/>
      <c r="P458" s="65"/>
      <c r="Q458" s="65"/>
      <c r="R458" s="65"/>
      <c r="S458" s="65"/>
      <c r="T458" s="66"/>
      <c r="U458" s="35"/>
      <c r="V458" s="35"/>
      <c r="W458" s="35"/>
      <c r="X458" s="35"/>
      <c r="Y458" s="35"/>
      <c r="Z458" s="35"/>
      <c r="AA458" s="35"/>
      <c r="AB458" s="35"/>
      <c r="AC458" s="35"/>
      <c r="AD458" s="35"/>
      <c r="AE458" s="35"/>
      <c r="AT458" s="18" t="s">
        <v>135</v>
      </c>
      <c r="AU458" s="18" t="s">
        <v>84</v>
      </c>
    </row>
    <row r="459" spans="1:65" s="2" customFormat="1" ht="156" x14ac:dyDescent="0.2">
      <c r="A459" s="35"/>
      <c r="B459" s="36"/>
      <c r="C459" s="37"/>
      <c r="D459" s="208" t="s">
        <v>160</v>
      </c>
      <c r="E459" s="37"/>
      <c r="F459" s="233" t="s">
        <v>893</v>
      </c>
      <c r="G459" s="37"/>
      <c r="H459" s="37"/>
      <c r="I459" s="116"/>
      <c r="J459" s="37"/>
      <c r="K459" s="37"/>
      <c r="L459" s="40"/>
      <c r="M459" s="210"/>
      <c r="N459" s="211"/>
      <c r="O459" s="65"/>
      <c r="P459" s="65"/>
      <c r="Q459" s="65"/>
      <c r="R459" s="65"/>
      <c r="S459" s="65"/>
      <c r="T459" s="66"/>
      <c r="U459" s="35"/>
      <c r="V459" s="35"/>
      <c r="W459" s="35"/>
      <c r="X459" s="35"/>
      <c r="Y459" s="35"/>
      <c r="Z459" s="35"/>
      <c r="AA459" s="35"/>
      <c r="AB459" s="35"/>
      <c r="AC459" s="35"/>
      <c r="AD459" s="35"/>
      <c r="AE459" s="35"/>
      <c r="AT459" s="18" t="s">
        <v>160</v>
      </c>
      <c r="AU459" s="18" t="s">
        <v>84</v>
      </c>
    </row>
    <row r="460" spans="1:65" s="14" customFormat="1" ht="11.25" x14ac:dyDescent="0.2">
      <c r="B460" s="222"/>
      <c r="C460" s="223"/>
      <c r="D460" s="208" t="s">
        <v>136</v>
      </c>
      <c r="E460" s="223"/>
      <c r="F460" s="225" t="s">
        <v>905</v>
      </c>
      <c r="G460" s="223"/>
      <c r="H460" s="226">
        <v>153.72</v>
      </c>
      <c r="I460" s="227"/>
      <c r="J460" s="223"/>
      <c r="K460" s="223"/>
      <c r="L460" s="228"/>
      <c r="M460" s="229"/>
      <c r="N460" s="230"/>
      <c r="O460" s="230"/>
      <c r="P460" s="230"/>
      <c r="Q460" s="230"/>
      <c r="R460" s="230"/>
      <c r="S460" s="230"/>
      <c r="T460" s="231"/>
      <c r="AT460" s="232" t="s">
        <v>136</v>
      </c>
      <c r="AU460" s="232" t="s">
        <v>84</v>
      </c>
      <c r="AV460" s="14" t="s">
        <v>84</v>
      </c>
      <c r="AW460" s="14" t="s">
        <v>4</v>
      </c>
      <c r="AX460" s="14" t="s">
        <v>82</v>
      </c>
      <c r="AY460" s="232" t="s">
        <v>127</v>
      </c>
    </row>
    <row r="461" spans="1:65" s="2" customFormat="1" ht="14.45" customHeight="1" x14ac:dyDescent="0.2">
      <c r="A461" s="35"/>
      <c r="B461" s="36"/>
      <c r="C461" s="194" t="s">
        <v>906</v>
      </c>
      <c r="D461" s="194" t="s">
        <v>129</v>
      </c>
      <c r="E461" s="195" t="s">
        <v>907</v>
      </c>
      <c r="F461" s="196" t="s">
        <v>908</v>
      </c>
      <c r="G461" s="197" t="s">
        <v>183</v>
      </c>
      <c r="H461" s="198">
        <v>42.16</v>
      </c>
      <c r="I461" s="199"/>
      <c r="J461" s="200">
        <f>ROUND(I461*H461,2)</f>
        <v>0</v>
      </c>
      <c r="K461" s="201"/>
      <c r="L461" s="40"/>
      <c r="M461" s="202" t="s">
        <v>19</v>
      </c>
      <c r="N461" s="203" t="s">
        <v>46</v>
      </c>
      <c r="O461" s="65"/>
      <c r="P461" s="204">
        <f>O461*H461</f>
        <v>0</v>
      </c>
      <c r="Q461" s="204">
        <v>0.12</v>
      </c>
      <c r="R461" s="204">
        <f>Q461*H461</f>
        <v>5.0591999999999997</v>
      </c>
      <c r="S461" s="204">
        <v>2.4900000000000002</v>
      </c>
      <c r="T461" s="205">
        <f>S461*H461</f>
        <v>104.97839999999999</v>
      </c>
      <c r="U461" s="35"/>
      <c r="V461" s="35"/>
      <c r="W461" s="35"/>
      <c r="X461" s="35"/>
      <c r="Y461" s="35"/>
      <c r="Z461" s="35"/>
      <c r="AA461" s="35"/>
      <c r="AB461" s="35"/>
      <c r="AC461" s="35"/>
      <c r="AD461" s="35"/>
      <c r="AE461" s="35"/>
      <c r="AR461" s="206" t="s">
        <v>133</v>
      </c>
      <c r="AT461" s="206" t="s">
        <v>129</v>
      </c>
      <c r="AU461" s="206" t="s">
        <v>84</v>
      </c>
      <c r="AY461" s="18" t="s">
        <v>127</v>
      </c>
      <c r="BE461" s="207">
        <f>IF(N461="základní",J461,0)</f>
        <v>0</v>
      </c>
      <c r="BF461" s="207">
        <f>IF(N461="snížená",J461,0)</f>
        <v>0</v>
      </c>
      <c r="BG461" s="207">
        <f>IF(N461="zákl. přenesená",J461,0)</f>
        <v>0</v>
      </c>
      <c r="BH461" s="207">
        <f>IF(N461="sníž. přenesená",J461,0)</f>
        <v>0</v>
      </c>
      <c r="BI461" s="207">
        <f>IF(N461="nulová",J461,0)</f>
        <v>0</v>
      </c>
      <c r="BJ461" s="18" t="s">
        <v>82</v>
      </c>
      <c r="BK461" s="207">
        <f>ROUND(I461*H461,2)</f>
        <v>0</v>
      </c>
      <c r="BL461" s="18" t="s">
        <v>133</v>
      </c>
      <c r="BM461" s="206" t="s">
        <v>909</v>
      </c>
    </row>
    <row r="462" spans="1:65" s="2" customFormat="1" ht="11.25" x14ac:dyDescent="0.2">
      <c r="A462" s="35"/>
      <c r="B462" s="36"/>
      <c r="C462" s="37"/>
      <c r="D462" s="208" t="s">
        <v>135</v>
      </c>
      <c r="E462" s="37"/>
      <c r="F462" s="209" t="s">
        <v>910</v>
      </c>
      <c r="G462" s="37"/>
      <c r="H462" s="37"/>
      <c r="I462" s="116"/>
      <c r="J462" s="37"/>
      <c r="K462" s="37"/>
      <c r="L462" s="40"/>
      <c r="M462" s="210"/>
      <c r="N462" s="211"/>
      <c r="O462" s="65"/>
      <c r="P462" s="65"/>
      <c r="Q462" s="65"/>
      <c r="R462" s="65"/>
      <c r="S462" s="65"/>
      <c r="T462" s="66"/>
      <c r="U462" s="35"/>
      <c r="V462" s="35"/>
      <c r="W462" s="35"/>
      <c r="X462" s="35"/>
      <c r="Y462" s="35"/>
      <c r="Z462" s="35"/>
      <c r="AA462" s="35"/>
      <c r="AB462" s="35"/>
      <c r="AC462" s="35"/>
      <c r="AD462" s="35"/>
      <c r="AE462" s="35"/>
      <c r="AT462" s="18" t="s">
        <v>135</v>
      </c>
      <c r="AU462" s="18" t="s">
        <v>84</v>
      </c>
    </row>
    <row r="463" spans="1:65" s="2" customFormat="1" ht="146.25" x14ac:dyDescent="0.2">
      <c r="A463" s="35"/>
      <c r="B463" s="36"/>
      <c r="C463" s="37"/>
      <c r="D463" s="208" t="s">
        <v>160</v>
      </c>
      <c r="E463" s="37"/>
      <c r="F463" s="233" t="s">
        <v>911</v>
      </c>
      <c r="G463" s="37"/>
      <c r="H463" s="37"/>
      <c r="I463" s="116"/>
      <c r="J463" s="37"/>
      <c r="K463" s="37"/>
      <c r="L463" s="40"/>
      <c r="M463" s="210"/>
      <c r="N463" s="211"/>
      <c r="O463" s="65"/>
      <c r="P463" s="65"/>
      <c r="Q463" s="65"/>
      <c r="R463" s="65"/>
      <c r="S463" s="65"/>
      <c r="T463" s="66"/>
      <c r="U463" s="35"/>
      <c r="V463" s="35"/>
      <c r="W463" s="35"/>
      <c r="X463" s="35"/>
      <c r="Y463" s="35"/>
      <c r="Z463" s="35"/>
      <c r="AA463" s="35"/>
      <c r="AB463" s="35"/>
      <c r="AC463" s="35"/>
      <c r="AD463" s="35"/>
      <c r="AE463" s="35"/>
      <c r="AT463" s="18" t="s">
        <v>160</v>
      </c>
      <c r="AU463" s="18" t="s">
        <v>84</v>
      </c>
    </row>
    <row r="464" spans="1:65" s="13" customFormat="1" ht="11.25" x14ac:dyDescent="0.2">
      <c r="B464" s="212"/>
      <c r="C464" s="213"/>
      <c r="D464" s="208" t="s">
        <v>136</v>
      </c>
      <c r="E464" s="214" t="s">
        <v>19</v>
      </c>
      <c r="F464" s="215" t="s">
        <v>912</v>
      </c>
      <c r="G464" s="213"/>
      <c r="H464" s="214" t="s">
        <v>19</v>
      </c>
      <c r="I464" s="216"/>
      <c r="J464" s="213"/>
      <c r="K464" s="213"/>
      <c r="L464" s="217"/>
      <c r="M464" s="218"/>
      <c r="N464" s="219"/>
      <c r="O464" s="219"/>
      <c r="P464" s="219"/>
      <c r="Q464" s="219"/>
      <c r="R464" s="219"/>
      <c r="S464" s="219"/>
      <c r="T464" s="220"/>
      <c r="AT464" s="221" t="s">
        <v>136</v>
      </c>
      <c r="AU464" s="221" t="s">
        <v>84</v>
      </c>
      <c r="AV464" s="13" t="s">
        <v>82</v>
      </c>
      <c r="AW464" s="13" t="s">
        <v>37</v>
      </c>
      <c r="AX464" s="13" t="s">
        <v>75</v>
      </c>
      <c r="AY464" s="221" t="s">
        <v>127</v>
      </c>
    </row>
    <row r="465" spans="1:65" s="14" customFormat="1" ht="11.25" x14ac:dyDescent="0.2">
      <c r="B465" s="222"/>
      <c r="C465" s="223"/>
      <c r="D465" s="208" t="s">
        <v>136</v>
      </c>
      <c r="E465" s="224" t="s">
        <v>19</v>
      </c>
      <c r="F465" s="225" t="s">
        <v>913</v>
      </c>
      <c r="G465" s="223"/>
      <c r="H465" s="226">
        <v>42.16</v>
      </c>
      <c r="I465" s="227"/>
      <c r="J465" s="223"/>
      <c r="K465" s="223"/>
      <c r="L465" s="228"/>
      <c r="M465" s="229"/>
      <c r="N465" s="230"/>
      <c r="O465" s="230"/>
      <c r="P465" s="230"/>
      <c r="Q465" s="230"/>
      <c r="R465" s="230"/>
      <c r="S465" s="230"/>
      <c r="T465" s="231"/>
      <c r="AT465" s="232" t="s">
        <v>136</v>
      </c>
      <c r="AU465" s="232" t="s">
        <v>84</v>
      </c>
      <c r="AV465" s="14" t="s">
        <v>84</v>
      </c>
      <c r="AW465" s="14" t="s">
        <v>37</v>
      </c>
      <c r="AX465" s="14" t="s">
        <v>82</v>
      </c>
      <c r="AY465" s="232" t="s">
        <v>127</v>
      </c>
    </row>
    <row r="466" spans="1:65" s="2" customFormat="1" ht="14.45" customHeight="1" x14ac:dyDescent="0.2">
      <c r="A466" s="35"/>
      <c r="B466" s="36"/>
      <c r="C466" s="194" t="s">
        <v>914</v>
      </c>
      <c r="D466" s="194" t="s">
        <v>129</v>
      </c>
      <c r="E466" s="195" t="s">
        <v>915</v>
      </c>
      <c r="F466" s="196" t="s">
        <v>916</v>
      </c>
      <c r="G466" s="197" t="s">
        <v>183</v>
      </c>
      <c r="H466" s="198">
        <v>45</v>
      </c>
      <c r="I466" s="199"/>
      <c r="J466" s="200">
        <f>ROUND(I466*H466,2)</f>
        <v>0</v>
      </c>
      <c r="K466" s="201"/>
      <c r="L466" s="40"/>
      <c r="M466" s="202" t="s">
        <v>19</v>
      </c>
      <c r="N466" s="203" t="s">
        <v>46</v>
      </c>
      <c r="O466" s="65"/>
      <c r="P466" s="204">
        <f>O466*H466</f>
        <v>0</v>
      </c>
      <c r="Q466" s="204">
        <v>0.12</v>
      </c>
      <c r="R466" s="204">
        <f>Q466*H466</f>
        <v>5.3999999999999995</v>
      </c>
      <c r="S466" s="204">
        <v>2.2000000000000002</v>
      </c>
      <c r="T466" s="205">
        <f>S466*H466</f>
        <v>99.000000000000014</v>
      </c>
      <c r="U466" s="35"/>
      <c r="V466" s="35"/>
      <c r="W466" s="35"/>
      <c r="X466" s="35"/>
      <c r="Y466" s="35"/>
      <c r="Z466" s="35"/>
      <c r="AA466" s="35"/>
      <c r="AB466" s="35"/>
      <c r="AC466" s="35"/>
      <c r="AD466" s="35"/>
      <c r="AE466" s="35"/>
      <c r="AR466" s="206" t="s">
        <v>133</v>
      </c>
      <c r="AT466" s="206" t="s">
        <v>129</v>
      </c>
      <c r="AU466" s="206" t="s">
        <v>84</v>
      </c>
      <c r="AY466" s="18" t="s">
        <v>127</v>
      </c>
      <c r="BE466" s="207">
        <f>IF(N466="základní",J466,0)</f>
        <v>0</v>
      </c>
      <c r="BF466" s="207">
        <f>IF(N466="snížená",J466,0)</f>
        <v>0</v>
      </c>
      <c r="BG466" s="207">
        <f>IF(N466="zákl. přenesená",J466,0)</f>
        <v>0</v>
      </c>
      <c r="BH466" s="207">
        <f>IF(N466="sníž. přenesená",J466,0)</f>
        <v>0</v>
      </c>
      <c r="BI466" s="207">
        <f>IF(N466="nulová",J466,0)</f>
        <v>0</v>
      </c>
      <c r="BJ466" s="18" t="s">
        <v>82</v>
      </c>
      <c r="BK466" s="207">
        <f>ROUND(I466*H466,2)</f>
        <v>0</v>
      </c>
      <c r="BL466" s="18" t="s">
        <v>133</v>
      </c>
      <c r="BM466" s="206" t="s">
        <v>917</v>
      </c>
    </row>
    <row r="467" spans="1:65" s="2" customFormat="1" ht="11.25" x14ac:dyDescent="0.2">
      <c r="A467" s="35"/>
      <c r="B467" s="36"/>
      <c r="C467" s="37"/>
      <c r="D467" s="208" t="s">
        <v>135</v>
      </c>
      <c r="E467" s="37"/>
      <c r="F467" s="209" t="s">
        <v>918</v>
      </c>
      <c r="G467" s="37"/>
      <c r="H467" s="37"/>
      <c r="I467" s="116"/>
      <c r="J467" s="37"/>
      <c r="K467" s="37"/>
      <c r="L467" s="40"/>
      <c r="M467" s="210"/>
      <c r="N467" s="211"/>
      <c r="O467" s="65"/>
      <c r="P467" s="65"/>
      <c r="Q467" s="65"/>
      <c r="R467" s="65"/>
      <c r="S467" s="65"/>
      <c r="T467" s="66"/>
      <c r="U467" s="35"/>
      <c r="V467" s="35"/>
      <c r="W467" s="35"/>
      <c r="X467" s="35"/>
      <c r="Y467" s="35"/>
      <c r="Z467" s="35"/>
      <c r="AA467" s="35"/>
      <c r="AB467" s="35"/>
      <c r="AC467" s="35"/>
      <c r="AD467" s="35"/>
      <c r="AE467" s="35"/>
      <c r="AT467" s="18" t="s">
        <v>135</v>
      </c>
      <c r="AU467" s="18" t="s">
        <v>84</v>
      </c>
    </row>
    <row r="468" spans="1:65" s="2" customFormat="1" ht="146.25" x14ac:dyDescent="0.2">
      <c r="A468" s="35"/>
      <c r="B468" s="36"/>
      <c r="C468" s="37"/>
      <c r="D468" s="208" t="s">
        <v>160</v>
      </c>
      <c r="E468" s="37"/>
      <c r="F468" s="233" t="s">
        <v>911</v>
      </c>
      <c r="G468" s="37"/>
      <c r="H468" s="37"/>
      <c r="I468" s="116"/>
      <c r="J468" s="37"/>
      <c r="K468" s="37"/>
      <c r="L468" s="40"/>
      <c r="M468" s="210"/>
      <c r="N468" s="211"/>
      <c r="O468" s="65"/>
      <c r="P468" s="65"/>
      <c r="Q468" s="65"/>
      <c r="R468" s="65"/>
      <c r="S468" s="65"/>
      <c r="T468" s="66"/>
      <c r="U468" s="35"/>
      <c r="V468" s="35"/>
      <c r="W468" s="35"/>
      <c r="X468" s="35"/>
      <c r="Y468" s="35"/>
      <c r="Z468" s="35"/>
      <c r="AA468" s="35"/>
      <c r="AB468" s="35"/>
      <c r="AC468" s="35"/>
      <c r="AD468" s="35"/>
      <c r="AE468" s="35"/>
      <c r="AT468" s="18" t="s">
        <v>160</v>
      </c>
      <c r="AU468" s="18" t="s">
        <v>84</v>
      </c>
    </row>
    <row r="469" spans="1:65" s="13" customFormat="1" ht="11.25" x14ac:dyDescent="0.2">
      <c r="B469" s="212"/>
      <c r="C469" s="213"/>
      <c r="D469" s="208" t="s">
        <v>136</v>
      </c>
      <c r="E469" s="214" t="s">
        <v>19</v>
      </c>
      <c r="F469" s="215" t="s">
        <v>919</v>
      </c>
      <c r="G469" s="213"/>
      <c r="H469" s="214" t="s">
        <v>19</v>
      </c>
      <c r="I469" s="216"/>
      <c r="J469" s="213"/>
      <c r="K469" s="213"/>
      <c r="L469" s="217"/>
      <c r="M469" s="218"/>
      <c r="N469" s="219"/>
      <c r="O469" s="219"/>
      <c r="P469" s="219"/>
      <c r="Q469" s="219"/>
      <c r="R469" s="219"/>
      <c r="S469" s="219"/>
      <c r="T469" s="220"/>
      <c r="AT469" s="221" t="s">
        <v>136</v>
      </c>
      <c r="AU469" s="221" t="s">
        <v>84</v>
      </c>
      <c r="AV469" s="13" t="s">
        <v>82</v>
      </c>
      <c r="AW469" s="13" t="s">
        <v>37</v>
      </c>
      <c r="AX469" s="13" t="s">
        <v>75</v>
      </c>
      <c r="AY469" s="221" t="s">
        <v>127</v>
      </c>
    </row>
    <row r="470" spans="1:65" s="14" customFormat="1" ht="11.25" x14ac:dyDescent="0.2">
      <c r="B470" s="222"/>
      <c r="C470" s="223"/>
      <c r="D470" s="208" t="s">
        <v>136</v>
      </c>
      <c r="E470" s="224" t="s">
        <v>19</v>
      </c>
      <c r="F470" s="225" t="s">
        <v>920</v>
      </c>
      <c r="G470" s="223"/>
      <c r="H470" s="226">
        <v>45</v>
      </c>
      <c r="I470" s="227"/>
      <c r="J470" s="223"/>
      <c r="K470" s="223"/>
      <c r="L470" s="228"/>
      <c r="M470" s="229"/>
      <c r="N470" s="230"/>
      <c r="O470" s="230"/>
      <c r="P470" s="230"/>
      <c r="Q470" s="230"/>
      <c r="R470" s="230"/>
      <c r="S470" s="230"/>
      <c r="T470" s="231"/>
      <c r="AT470" s="232" t="s">
        <v>136</v>
      </c>
      <c r="AU470" s="232" t="s">
        <v>84</v>
      </c>
      <c r="AV470" s="14" t="s">
        <v>84</v>
      </c>
      <c r="AW470" s="14" t="s">
        <v>37</v>
      </c>
      <c r="AX470" s="14" t="s">
        <v>82</v>
      </c>
      <c r="AY470" s="232" t="s">
        <v>127</v>
      </c>
    </row>
    <row r="471" spans="1:65" s="2" customFormat="1" ht="14.45" customHeight="1" x14ac:dyDescent="0.2">
      <c r="A471" s="35"/>
      <c r="B471" s="36"/>
      <c r="C471" s="194" t="s">
        <v>921</v>
      </c>
      <c r="D471" s="194" t="s">
        <v>129</v>
      </c>
      <c r="E471" s="195" t="s">
        <v>922</v>
      </c>
      <c r="F471" s="196" t="s">
        <v>923</v>
      </c>
      <c r="G471" s="197" t="s">
        <v>183</v>
      </c>
      <c r="H471" s="198">
        <v>2</v>
      </c>
      <c r="I471" s="199"/>
      <c r="J471" s="200">
        <f>ROUND(I471*H471,2)</f>
        <v>0</v>
      </c>
      <c r="K471" s="201"/>
      <c r="L471" s="40"/>
      <c r="M471" s="202" t="s">
        <v>19</v>
      </c>
      <c r="N471" s="203" t="s">
        <v>46</v>
      </c>
      <c r="O471" s="65"/>
      <c r="P471" s="204">
        <f>O471*H471</f>
        <v>0</v>
      </c>
      <c r="Q471" s="204">
        <v>0.12171</v>
      </c>
      <c r="R471" s="204">
        <f>Q471*H471</f>
        <v>0.24342</v>
      </c>
      <c r="S471" s="204">
        <v>2.4</v>
      </c>
      <c r="T471" s="205">
        <f>S471*H471</f>
        <v>4.8</v>
      </c>
      <c r="U471" s="35"/>
      <c r="V471" s="35"/>
      <c r="W471" s="35"/>
      <c r="X471" s="35"/>
      <c r="Y471" s="35"/>
      <c r="Z471" s="35"/>
      <c r="AA471" s="35"/>
      <c r="AB471" s="35"/>
      <c r="AC471" s="35"/>
      <c r="AD471" s="35"/>
      <c r="AE471" s="35"/>
      <c r="AR471" s="206" t="s">
        <v>133</v>
      </c>
      <c r="AT471" s="206" t="s">
        <v>129</v>
      </c>
      <c r="AU471" s="206" t="s">
        <v>84</v>
      </c>
      <c r="AY471" s="18" t="s">
        <v>127</v>
      </c>
      <c r="BE471" s="207">
        <f>IF(N471="základní",J471,0)</f>
        <v>0</v>
      </c>
      <c r="BF471" s="207">
        <f>IF(N471="snížená",J471,0)</f>
        <v>0</v>
      </c>
      <c r="BG471" s="207">
        <f>IF(N471="zákl. přenesená",J471,0)</f>
        <v>0</v>
      </c>
      <c r="BH471" s="207">
        <f>IF(N471="sníž. přenesená",J471,0)</f>
        <v>0</v>
      </c>
      <c r="BI471" s="207">
        <f>IF(N471="nulová",J471,0)</f>
        <v>0</v>
      </c>
      <c r="BJ471" s="18" t="s">
        <v>82</v>
      </c>
      <c r="BK471" s="207">
        <f>ROUND(I471*H471,2)</f>
        <v>0</v>
      </c>
      <c r="BL471" s="18" t="s">
        <v>133</v>
      </c>
      <c r="BM471" s="206" t="s">
        <v>924</v>
      </c>
    </row>
    <row r="472" spans="1:65" s="2" customFormat="1" ht="11.25" x14ac:dyDescent="0.2">
      <c r="A472" s="35"/>
      <c r="B472" s="36"/>
      <c r="C472" s="37"/>
      <c r="D472" s="208" t="s">
        <v>135</v>
      </c>
      <c r="E472" s="37"/>
      <c r="F472" s="209" t="s">
        <v>925</v>
      </c>
      <c r="G472" s="37"/>
      <c r="H472" s="37"/>
      <c r="I472" s="116"/>
      <c r="J472" s="37"/>
      <c r="K472" s="37"/>
      <c r="L472" s="40"/>
      <c r="M472" s="210"/>
      <c r="N472" s="211"/>
      <c r="O472" s="65"/>
      <c r="P472" s="65"/>
      <c r="Q472" s="65"/>
      <c r="R472" s="65"/>
      <c r="S472" s="65"/>
      <c r="T472" s="66"/>
      <c r="U472" s="35"/>
      <c r="V472" s="35"/>
      <c r="W472" s="35"/>
      <c r="X472" s="35"/>
      <c r="Y472" s="35"/>
      <c r="Z472" s="35"/>
      <c r="AA472" s="35"/>
      <c r="AB472" s="35"/>
      <c r="AC472" s="35"/>
      <c r="AD472" s="35"/>
      <c r="AE472" s="35"/>
      <c r="AT472" s="18" t="s">
        <v>135</v>
      </c>
      <c r="AU472" s="18" t="s">
        <v>84</v>
      </c>
    </row>
    <row r="473" spans="1:65" s="2" customFormat="1" ht="146.25" x14ac:dyDescent="0.2">
      <c r="A473" s="35"/>
      <c r="B473" s="36"/>
      <c r="C473" s="37"/>
      <c r="D473" s="208" t="s">
        <v>160</v>
      </c>
      <c r="E473" s="37"/>
      <c r="F473" s="233" t="s">
        <v>911</v>
      </c>
      <c r="G473" s="37"/>
      <c r="H473" s="37"/>
      <c r="I473" s="116"/>
      <c r="J473" s="37"/>
      <c r="K473" s="37"/>
      <c r="L473" s="40"/>
      <c r="M473" s="210"/>
      <c r="N473" s="211"/>
      <c r="O473" s="65"/>
      <c r="P473" s="65"/>
      <c r="Q473" s="65"/>
      <c r="R473" s="65"/>
      <c r="S473" s="65"/>
      <c r="T473" s="66"/>
      <c r="U473" s="35"/>
      <c r="V473" s="35"/>
      <c r="W473" s="35"/>
      <c r="X473" s="35"/>
      <c r="Y473" s="35"/>
      <c r="Z473" s="35"/>
      <c r="AA473" s="35"/>
      <c r="AB473" s="35"/>
      <c r="AC473" s="35"/>
      <c r="AD473" s="35"/>
      <c r="AE473" s="35"/>
      <c r="AT473" s="18" t="s">
        <v>160</v>
      </c>
      <c r="AU473" s="18" t="s">
        <v>84</v>
      </c>
    </row>
    <row r="474" spans="1:65" s="13" customFormat="1" ht="11.25" x14ac:dyDescent="0.2">
      <c r="B474" s="212"/>
      <c r="C474" s="213"/>
      <c r="D474" s="208" t="s">
        <v>136</v>
      </c>
      <c r="E474" s="214" t="s">
        <v>19</v>
      </c>
      <c r="F474" s="215" t="s">
        <v>926</v>
      </c>
      <c r="G474" s="213"/>
      <c r="H474" s="214" t="s">
        <v>19</v>
      </c>
      <c r="I474" s="216"/>
      <c r="J474" s="213"/>
      <c r="K474" s="213"/>
      <c r="L474" s="217"/>
      <c r="M474" s="218"/>
      <c r="N474" s="219"/>
      <c r="O474" s="219"/>
      <c r="P474" s="219"/>
      <c r="Q474" s="219"/>
      <c r="R474" s="219"/>
      <c r="S474" s="219"/>
      <c r="T474" s="220"/>
      <c r="AT474" s="221" t="s">
        <v>136</v>
      </c>
      <c r="AU474" s="221" t="s">
        <v>84</v>
      </c>
      <c r="AV474" s="13" t="s">
        <v>82</v>
      </c>
      <c r="AW474" s="13" t="s">
        <v>37</v>
      </c>
      <c r="AX474" s="13" t="s">
        <v>75</v>
      </c>
      <c r="AY474" s="221" t="s">
        <v>127</v>
      </c>
    </row>
    <row r="475" spans="1:65" s="14" customFormat="1" ht="11.25" x14ac:dyDescent="0.2">
      <c r="B475" s="222"/>
      <c r="C475" s="223"/>
      <c r="D475" s="208" t="s">
        <v>136</v>
      </c>
      <c r="E475" s="224" t="s">
        <v>19</v>
      </c>
      <c r="F475" s="225" t="s">
        <v>927</v>
      </c>
      <c r="G475" s="223"/>
      <c r="H475" s="226">
        <v>2</v>
      </c>
      <c r="I475" s="227"/>
      <c r="J475" s="223"/>
      <c r="K475" s="223"/>
      <c r="L475" s="228"/>
      <c r="M475" s="229"/>
      <c r="N475" s="230"/>
      <c r="O475" s="230"/>
      <c r="P475" s="230"/>
      <c r="Q475" s="230"/>
      <c r="R475" s="230"/>
      <c r="S475" s="230"/>
      <c r="T475" s="231"/>
      <c r="AT475" s="232" t="s">
        <v>136</v>
      </c>
      <c r="AU475" s="232" t="s">
        <v>84</v>
      </c>
      <c r="AV475" s="14" t="s">
        <v>84</v>
      </c>
      <c r="AW475" s="14" t="s">
        <v>37</v>
      </c>
      <c r="AX475" s="14" t="s">
        <v>82</v>
      </c>
      <c r="AY475" s="232" t="s">
        <v>127</v>
      </c>
    </row>
    <row r="476" spans="1:65" s="2" customFormat="1" ht="14.45" customHeight="1" x14ac:dyDescent="0.2">
      <c r="A476" s="35"/>
      <c r="B476" s="36"/>
      <c r="C476" s="194" t="s">
        <v>928</v>
      </c>
      <c r="D476" s="194" t="s">
        <v>129</v>
      </c>
      <c r="E476" s="195" t="s">
        <v>929</v>
      </c>
      <c r="F476" s="196" t="s">
        <v>930</v>
      </c>
      <c r="G476" s="197" t="s">
        <v>535</v>
      </c>
      <c r="H476" s="198">
        <v>14730</v>
      </c>
      <c r="I476" s="199"/>
      <c r="J476" s="200">
        <f>ROUND(I476*H476,2)</f>
        <v>0</v>
      </c>
      <c r="K476" s="201"/>
      <c r="L476" s="40"/>
      <c r="M476" s="202" t="s">
        <v>19</v>
      </c>
      <c r="N476" s="203" t="s">
        <v>46</v>
      </c>
      <c r="O476" s="65"/>
      <c r="P476" s="204">
        <f>O476*H476</f>
        <v>0</v>
      </c>
      <c r="Q476" s="204">
        <v>0</v>
      </c>
      <c r="R476" s="204">
        <f>Q476*H476</f>
        <v>0</v>
      </c>
      <c r="S476" s="204">
        <v>0</v>
      </c>
      <c r="T476" s="205">
        <f>S476*H476</f>
        <v>0</v>
      </c>
      <c r="U476" s="35"/>
      <c r="V476" s="35"/>
      <c r="W476" s="35"/>
      <c r="X476" s="35"/>
      <c r="Y476" s="35"/>
      <c r="Z476" s="35"/>
      <c r="AA476" s="35"/>
      <c r="AB476" s="35"/>
      <c r="AC476" s="35"/>
      <c r="AD476" s="35"/>
      <c r="AE476" s="35"/>
      <c r="AR476" s="206" t="s">
        <v>133</v>
      </c>
      <c r="AT476" s="206" t="s">
        <v>129</v>
      </c>
      <c r="AU476" s="206" t="s">
        <v>84</v>
      </c>
      <c r="AY476" s="18" t="s">
        <v>127</v>
      </c>
      <c r="BE476" s="207">
        <f>IF(N476="základní",J476,0)</f>
        <v>0</v>
      </c>
      <c r="BF476" s="207">
        <f>IF(N476="snížená",J476,0)</f>
        <v>0</v>
      </c>
      <c r="BG476" s="207">
        <f>IF(N476="zákl. přenesená",J476,0)</f>
        <v>0</v>
      </c>
      <c r="BH476" s="207">
        <f>IF(N476="sníž. přenesená",J476,0)</f>
        <v>0</v>
      </c>
      <c r="BI476" s="207">
        <f>IF(N476="nulová",J476,0)</f>
        <v>0</v>
      </c>
      <c r="BJ476" s="18" t="s">
        <v>82</v>
      </c>
      <c r="BK476" s="207">
        <f>ROUND(I476*H476,2)</f>
        <v>0</v>
      </c>
      <c r="BL476" s="18" t="s">
        <v>133</v>
      </c>
      <c r="BM476" s="206" t="s">
        <v>931</v>
      </c>
    </row>
    <row r="477" spans="1:65" s="2" customFormat="1" ht="11.25" x14ac:dyDescent="0.2">
      <c r="A477" s="35"/>
      <c r="B477" s="36"/>
      <c r="C477" s="37"/>
      <c r="D477" s="208" t="s">
        <v>135</v>
      </c>
      <c r="E477" s="37"/>
      <c r="F477" s="209" t="s">
        <v>932</v>
      </c>
      <c r="G477" s="37"/>
      <c r="H477" s="37"/>
      <c r="I477" s="116"/>
      <c r="J477" s="37"/>
      <c r="K477" s="37"/>
      <c r="L477" s="40"/>
      <c r="M477" s="210"/>
      <c r="N477" s="211"/>
      <c r="O477" s="65"/>
      <c r="P477" s="65"/>
      <c r="Q477" s="65"/>
      <c r="R477" s="65"/>
      <c r="S477" s="65"/>
      <c r="T477" s="66"/>
      <c r="U477" s="35"/>
      <c r="V477" s="35"/>
      <c r="W477" s="35"/>
      <c r="X477" s="35"/>
      <c r="Y477" s="35"/>
      <c r="Z477" s="35"/>
      <c r="AA477" s="35"/>
      <c r="AB477" s="35"/>
      <c r="AC477" s="35"/>
      <c r="AD477" s="35"/>
      <c r="AE477" s="35"/>
      <c r="AT477" s="18" t="s">
        <v>135</v>
      </c>
      <c r="AU477" s="18" t="s">
        <v>84</v>
      </c>
    </row>
    <row r="478" spans="1:65" s="13" customFormat="1" ht="11.25" x14ac:dyDescent="0.2">
      <c r="B478" s="212"/>
      <c r="C478" s="213"/>
      <c r="D478" s="208" t="s">
        <v>136</v>
      </c>
      <c r="E478" s="214" t="s">
        <v>19</v>
      </c>
      <c r="F478" s="215" t="s">
        <v>933</v>
      </c>
      <c r="G478" s="213"/>
      <c r="H478" s="214" t="s">
        <v>19</v>
      </c>
      <c r="I478" s="216"/>
      <c r="J478" s="213"/>
      <c r="K478" s="213"/>
      <c r="L478" s="217"/>
      <c r="M478" s="218"/>
      <c r="N478" s="219"/>
      <c r="O478" s="219"/>
      <c r="P478" s="219"/>
      <c r="Q478" s="219"/>
      <c r="R478" s="219"/>
      <c r="S478" s="219"/>
      <c r="T478" s="220"/>
      <c r="AT478" s="221" t="s">
        <v>136</v>
      </c>
      <c r="AU478" s="221" t="s">
        <v>84</v>
      </c>
      <c r="AV478" s="13" t="s">
        <v>82</v>
      </c>
      <c r="AW478" s="13" t="s">
        <v>37</v>
      </c>
      <c r="AX478" s="13" t="s">
        <v>75</v>
      </c>
      <c r="AY478" s="221" t="s">
        <v>127</v>
      </c>
    </row>
    <row r="479" spans="1:65" s="14" customFormat="1" ht="11.25" x14ac:dyDescent="0.2">
      <c r="B479" s="222"/>
      <c r="C479" s="223"/>
      <c r="D479" s="208" t="s">
        <v>136</v>
      </c>
      <c r="E479" s="224" t="s">
        <v>19</v>
      </c>
      <c r="F479" s="225" t="s">
        <v>934</v>
      </c>
      <c r="G479" s="223"/>
      <c r="H479" s="226">
        <v>14300</v>
      </c>
      <c r="I479" s="227"/>
      <c r="J479" s="223"/>
      <c r="K479" s="223"/>
      <c r="L479" s="228"/>
      <c r="M479" s="229"/>
      <c r="N479" s="230"/>
      <c r="O479" s="230"/>
      <c r="P479" s="230"/>
      <c r="Q479" s="230"/>
      <c r="R479" s="230"/>
      <c r="S479" s="230"/>
      <c r="T479" s="231"/>
      <c r="AT479" s="232" t="s">
        <v>136</v>
      </c>
      <c r="AU479" s="232" t="s">
        <v>84</v>
      </c>
      <c r="AV479" s="14" t="s">
        <v>84</v>
      </c>
      <c r="AW479" s="14" t="s">
        <v>37</v>
      </c>
      <c r="AX479" s="14" t="s">
        <v>75</v>
      </c>
      <c r="AY479" s="232" t="s">
        <v>127</v>
      </c>
    </row>
    <row r="480" spans="1:65" s="13" customFormat="1" ht="11.25" x14ac:dyDescent="0.2">
      <c r="B480" s="212"/>
      <c r="C480" s="213"/>
      <c r="D480" s="208" t="s">
        <v>136</v>
      </c>
      <c r="E480" s="214" t="s">
        <v>19</v>
      </c>
      <c r="F480" s="215" t="s">
        <v>935</v>
      </c>
      <c r="G480" s="213"/>
      <c r="H480" s="214" t="s">
        <v>19</v>
      </c>
      <c r="I480" s="216"/>
      <c r="J480" s="213"/>
      <c r="K480" s="213"/>
      <c r="L480" s="217"/>
      <c r="M480" s="218"/>
      <c r="N480" s="219"/>
      <c r="O480" s="219"/>
      <c r="P480" s="219"/>
      <c r="Q480" s="219"/>
      <c r="R480" s="219"/>
      <c r="S480" s="219"/>
      <c r="T480" s="220"/>
      <c r="AT480" s="221" t="s">
        <v>136</v>
      </c>
      <c r="AU480" s="221" t="s">
        <v>84</v>
      </c>
      <c r="AV480" s="13" t="s">
        <v>82</v>
      </c>
      <c r="AW480" s="13" t="s">
        <v>37</v>
      </c>
      <c r="AX480" s="13" t="s">
        <v>75</v>
      </c>
      <c r="AY480" s="221" t="s">
        <v>127</v>
      </c>
    </row>
    <row r="481" spans="1:65" s="14" customFormat="1" ht="11.25" x14ac:dyDescent="0.2">
      <c r="B481" s="222"/>
      <c r="C481" s="223"/>
      <c r="D481" s="208" t="s">
        <v>136</v>
      </c>
      <c r="E481" s="224" t="s">
        <v>19</v>
      </c>
      <c r="F481" s="225" t="s">
        <v>936</v>
      </c>
      <c r="G481" s="223"/>
      <c r="H481" s="226">
        <v>430</v>
      </c>
      <c r="I481" s="227"/>
      <c r="J481" s="223"/>
      <c r="K481" s="223"/>
      <c r="L481" s="228"/>
      <c r="M481" s="229"/>
      <c r="N481" s="230"/>
      <c r="O481" s="230"/>
      <c r="P481" s="230"/>
      <c r="Q481" s="230"/>
      <c r="R481" s="230"/>
      <c r="S481" s="230"/>
      <c r="T481" s="231"/>
      <c r="AT481" s="232" t="s">
        <v>136</v>
      </c>
      <c r="AU481" s="232" t="s">
        <v>84</v>
      </c>
      <c r="AV481" s="14" t="s">
        <v>84</v>
      </c>
      <c r="AW481" s="14" t="s">
        <v>37</v>
      </c>
      <c r="AX481" s="14" t="s">
        <v>75</v>
      </c>
      <c r="AY481" s="232" t="s">
        <v>127</v>
      </c>
    </row>
    <row r="482" spans="1:65" s="15" customFormat="1" ht="11.25" x14ac:dyDescent="0.2">
      <c r="B482" s="245"/>
      <c r="C482" s="246"/>
      <c r="D482" s="208" t="s">
        <v>136</v>
      </c>
      <c r="E482" s="247" t="s">
        <v>19</v>
      </c>
      <c r="F482" s="248" t="s">
        <v>243</v>
      </c>
      <c r="G482" s="246"/>
      <c r="H482" s="249">
        <v>14730</v>
      </c>
      <c r="I482" s="250"/>
      <c r="J482" s="246"/>
      <c r="K482" s="246"/>
      <c r="L482" s="251"/>
      <c r="M482" s="252"/>
      <c r="N482" s="253"/>
      <c r="O482" s="253"/>
      <c r="P482" s="253"/>
      <c r="Q482" s="253"/>
      <c r="R482" s="253"/>
      <c r="S482" s="253"/>
      <c r="T482" s="254"/>
      <c r="AT482" s="255" t="s">
        <v>136</v>
      </c>
      <c r="AU482" s="255" t="s">
        <v>84</v>
      </c>
      <c r="AV482" s="15" t="s">
        <v>133</v>
      </c>
      <c r="AW482" s="15" t="s">
        <v>37</v>
      </c>
      <c r="AX482" s="15" t="s">
        <v>82</v>
      </c>
      <c r="AY482" s="255" t="s">
        <v>127</v>
      </c>
    </row>
    <row r="483" spans="1:65" s="12" customFormat="1" ht="22.9" customHeight="1" x14ac:dyDescent="0.2">
      <c r="B483" s="178"/>
      <c r="C483" s="179"/>
      <c r="D483" s="180" t="s">
        <v>74</v>
      </c>
      <c r="E483" s="192" t="s">
        <v>937</v>
      </c>
      <c r="F483" s="192" t="s">
        <v>938</v>
      </c>
      <c r="G483" s="179"/>
      <c r="H483" s="179"/>
      <c r="I483" s="182"/>
      <c r="J483" s="193">
        <f>BK483</f>
        <v>0</v>
      </c>
      <c r="K483" s="179"/>
      <c r="L483" s="184"/>
      <c r="M483" s="185"/>
      <c r="N483" s="186"/>
      <c r="O483" s="186"/>
      <c r="P483" s="187">
        <f>SUM(P484:P505)</f>
        <v>0</v>
      </c>
      <c r="Q483" s="186"/>
      <c r="R483" s="187">
        <f>SUM(R484:R505)</f>
        <v>0</v>
      </c>
      <c r="S483" s="186"/>
      <c r="T483" s="188">
        <f>SUM(T484:T505)</f>
        <v>0</v>
      </c>
      <c r="AR483" s="189" t="s">
        <v>82</v>
      </c>
      <c r="AT483" s="190" t="s">
        <v>74</v>
      </c>
      <c r="AU483" s="190" t="s">
        <v>82</v>
      </c>
      <c r="AY483" s="189" t="s">
        <v>127</v>
      </c>
      <c r="BK483" s="191">
        <f>SUM(BK484:BK505)</f>
        <v>0</v>
      </c>
    </row>
    <row r="484" spans="1:65" s="2" customFormat="1" ht="14.45" customHeight="1" x14ac:dyDescent="0.2">
      <c r="A484" s="35"/>
      <c r="B484" s="36"/>
      <c r="C484" s="194" t="s">
        <v>939</v>
      </c>
      <c r="D484" s="194" t="s">
        <v>129</v>
      </c>
      <c r="E484" s="195" t="s">
        <v>940</v>
      </c>
      <c r="F484" s="196" t="s">
        <v>941</v>
      </c>
      <c r="G484" s="197" t="s">
        <v>178</v>
      </c>
      <c r="H484" s="198">
        <v>423.63499999999999</v>
      </c>
      <c r="I484" s="199"/>
      <c r="J484" s="200">
        <f>ROUND(I484*H484,2)</f>
        <v>0</v>
      </c>
      <c r="K484" s="201"/>
      <c r="L484" s="40"/>
      <c r="M484" s="202" t="s">
        <v>19</v>
      </c>
      <c r="N484" s="203" t="s">
        <v>46</v>
      </c>
      <c r="O484" s="65"/>
      <c r="P484" s="204">
        <f>O484*H484</f>
        <v>0</v>
      </c>
      <c r="Q484" s="204">
        <v>0</v>
      </c>
      <c r="R484" s="204">
        <f>Q484*H484</f>
        <v>0</v>
      </c>
      <c r="S484" s="204">
        <v>0</v>
      </c>
      <c r="T484" s="205">
        <f>S484*H484</f>
        <v>0</v>
      </c>
      <c r="U484" s="35"/>
      <c r="V484" s="35"/>
      <c r="W484" s="35"/>
      <c r="X484" s="35"/>
      <c r="Y484" s="35"/>
      <c r="Z484" s="35"/>
      <c r="AA484" s="35"/>
      <c r="AB484" s="35"/>
      <c r="AC484" s="35"/>
      <c r="AD484" s="35"/>
      <c r="AE484" s="35"/>
      <c r="AR484" s="206" t="s">
        <v>133</v>
      </c>
      <c r="AT484" s="206" t="s">
        <v>129</v>
      </c>
      <c r="AU484" s="206" t="s">
        <v>84</v>
      </c>
      <c r="AY484" s="18" t="s">
        <v>127</v>
      </c>
      <c r="BE484" s="207">
        <f>IF(N484="základní",J484,0)</f>
        <v>0</v>
      </c>
      <c r="BF484" s="207">
        <f>IF(N484="snížená",J484,0)</f>
        <v>0</v>
      </c>
      <c r="BG484" s="207">
        <f>IF(N484="zákl. přenesená",J484,0)</f>
        <v>0</v>
      </c>
      <c r="BH484" s="207">
        <f>IF(N484="sníž. přenesená",J484,0)</f>
        <v>0</v>
      </c>
      <c r="BI484" s="207">
        <f>IF(N484="nulová",J484,0)</f>
        <v>0</v>
      </c>
      <c r="BJ484" s="18" t="s">
        <v>82</v>
      </c>
      <c r="BK484" s="207">
        <f>ROUND(I484*H484,2)</f>
        <v>0</v>
      </c>
      <c r="BL484" s="18" t="s">
        <v>133</v>
      </c>
      <c r="BM484" s="206" t="s">
        <v>942</v>
      </c>
    </row>
    <row r="485" spans="1:65" s="2" customFormat="1" ht="11.25" x14ac:dyDescent="0.2">
      <c r="A485" s="35"/>
      <c r="B485" s="36"/>
      <c r="C485" s="37"/>
      <c r="D485" s="208" t="s">
        <v>135</v>
      </c>
      <c r="E485" s="37"/>
      <c r="F485" s="209" t="s">
        <v>943</v>
      </c>
      <c r="G485" s="37"/>
      <c r="H485" s="37"/>
      <c r="I485" s="116"/>
      <c r="J485" s="37"/>
      <c r="K485" s="37"/>
      <c r="L485" s="40"/>
      <c r="M485" s="210"/>
      <c r="N485" s="211"/>
      <c r="O485" s="65"/>
      <c r="P485" s="65"/>
      <c r="Q485" s="65"/>
      <c r="R485" s="65"/>
      <c r="S485" s="65"/>
      <c r="T485" s="66"/>
      <c r="U485" s="35"/>
      <c r="V485" s="35"/>
      <c r="W485" s="35"/>
      <c r="X485" s="35"/>
      <c r="Y485" s="35"/>
      <c r="Z485" s="35"/>
      <c r="AA485" s="35"/>
      <c r="AB485" s="35"/>
      <c r="AC485" s="35"/>
      <c r="AD485" s="35"/>
      <c r="AE485" s="35"/>
      <c r="AT485" s="18" t="s">
        <v>135</v>
      </c>
      <c r="AU485" s="18" t="s">
        <v>84</v>
      </c>
    </row>
    <row r="486" spans="1:65" s="2" customFormat="1" ht="58.5" x14ac:dyDescent="0.2">
      <c r="A486" s="35"/>
      <c r="B486" s="36"/>
      <c r="C486" s="37"/>
      <c r="D486" s="208" t="s">
        <v>160</v>
      </c>
      <c r="E486" s="37"/>
      <c r="F486" s="233" t="s">
        <v>944</v>
      </c>
      <c r="G486" s="37"/>
      <c r="H486" s="37"/>
      <c r="I486" s="116"/>
      <c r="J486" s="37"/>
      <c r="K486" s="37"/>
      <c r="L486" s="40"/>
      <c r="M486" s="210"/>
      <c r="N486" s="211"/>
      <c r="O486" s="65"/>
      <c r="P486" s="65"/>
      <c r="Q486" s="65"/>
      <c r="R486" s="65"/>
      <c r="S486" s="65"/>
      <c r="T486" s="66"/>
      <c r="U486" s="35"/>
      <c r="V486" s="35"/>
      <c r="W486" s="35"/>
      <c r="X486" s="35"/>
      <c r="Y486" s="35"/>
      <c r="Z486" s="35"/>
      <c r="AA486" s="35"/>
      <c r="AB486" s="35"/>
      <c r="AC486" s="35"/>
      <c r="AD486" s="35"/>
      <c r="AE486" s="35"/>
      <c r="AT486" s="18" t="s">
        <v>160</v>
      </c>
      <c r="AU486" s="18" t="s">
        <v>84</v>
      </c>
    </row>
    <row r="487" spans="1:65" s="2" customFormat="1" ht="14.45" customHeight="1" x14ac:dyDescent="0.2">
      <c r="A487" s="35"/>
      <c r="B487" s="36"/>
      <c r="C487" s="194" t="s">
        <v>945</v>
      </c>
      <c r="D487" s="194" t="s">
        <v>129</v>
      </c>
      <c r="E487" s="195" t="s">
        <v>946</v>
      </c>
      <c r="F487" s="196" t="s">
        <v>947</v>
      </c>
      <c r="G487" s="197" t="s">
        <v>178</v>
      </c>
      <c r="H487" s="198">
        <v>8049.0649999999996</v>
      </c>
      <c r="I487" s="199"/>
      <c r="J487" s="200">
        <f>ROUND(I487*H487,2)</f>
        <v>0</v>
      </c>
      <c r="K487" s="201"/>
      <c r="L487" s="40"/>
      <c r="M487" s="202" t="s">
        <v>19</v>
      </c>
      <c r="N487" s="203" t="s">
        <v>46</v>
      </c>
      <c r="O487" s="65"/>
      <c r="P487" s="204">
        <f>O487*H487</f>
        <v>0</v>
      </c>
      <c r="Q487" s="204">
        <v>0</v>
      </c>
      <c r="R487" s="204">
        <f>Q487*H487</f>
        <v>0</v>
      </c>
      <c r="S487" s="204">
        <v>0</v>
      </c>
      <c r="T487" s="205">
        <f>S487*H487</f>
        <v>0</v>
      </c>
      <c r="U487" s="35"/>
      <c r="V487" s="35"/>
      <c r="W487" s="35"/>
      <c r="X487" s="35"/>
      <c r="Y487" s="35"/>
      <c r="Z487" s="35"/>
      <c r="AA487" s="35"/>
      <c r="AB487" s="35"/>
      <c r="AC487" s="35"/>
      <c r="AD487" s="35"/>
      <c r="AE487" s="35"/>
      <c r="AR487" s="206" t="s">
        <v>133</v>
      </c>
      <c r="AT487" s="206" t="s">
        <v>129</v>
      </c>
      <c r="AU487" s="206" t="s">
        <v>84</v>
      </c>
      <c r="AY487" s="18" t="s">
        <v>127</v>
      </c>
      <c r="BE487" s="207">
        <f>IF(N487="základní",J487,0)</f>
        <v>0</v>
      </c>
      <c r="BF487" s="207">
        <f>IF(N487="snížená",J487,0)</f>
        <v>0</v>
      </c>
      <c r="BG487" s="207">
        <f>IF(N487="zákl. přenesená",J487,0)</f>
        <v>0</v>
      </c>
      <c r="BH487" s="207">
        <f>IF(N487="sníž. přenesená",J487,0)</f>
        <v>0</v>
      </c>
      <c r="BI487" s="207">
        <f>IF(N487="nulová",J487,0)</f>
        <v>0</v>
      </c>
      <c r="BJ487" s="18" t="s">
        <v>82</v>
      </c>
      <c r="BK487" s="207">
        <f>ROUND(I487*H487,2)</f>
        <v>0</v>
      </c>
      <c r="BL487" s="18" t="s">
        <v>133</v>
      </c>
      <c r="BM487" s="206" t="s">
        <v>948</v>
      </c>
    </row>
    <row r="488" spans="1:65" s="2" customFormat="1" ht="19.5" x14ac:dyDescent="0.2">
      <c r="A488" s="35"/>
      <c r="B488" s="36"/>
      <c r="C488" s="37"/>
      <c r="D488" s="208" t="s">
        <v>135</v>
      </c>
      <c r="E488" s="37"/>
      <c r="F488" s="209" t="s">
        <v>949</v>
      </c>
      <c r="G488" s="37"/>
      <c r="H488" s="37"/>
      <c r="I488" s="116"/>
      <c r="J488" s="37"/>
      <c r="K488" s="37"/>
      <c r="L488" s="40"/>
      <c r="M488" s="210"/>
      <c r="N488" s="211"/>
      <c r="O488" s="65"/>
      <c r="P488" s="65"/>
      <c r="Q488" s="65"/>
      <c r="R488" s="65"/>
      <c r="S488" s="65"/>
      <c r="T488" s="66"/>
      <c r="U488" s="35"/>
      <c r="V488" s="35"/>
      <c r="W488" s="35"/>
      <c r="X488" s="35"/>
      <c r="Y488" s="35"/>
      <c r="Z488" s="35"/>
      <c r="AA488" s="35"/>
      <c r="AB488" s="35"/>
      <c r="AC488" s="35"/>
      <c r="AD488" s="35"/>
      <c r="AE488" s="35"/>
      <c r="AT488" s="18" t="s">
        <v>135</v>
      </c>
      <c r="AU488" s="18" t="s">
        <v>84</v>
      </c>
    </row>
    <row r="489" spans="1:65" s="2" customFormat="1" ht="58.5" x14ac:dyDescent="0.2">
      <c r="A489" s="35"/>
      <c r="B489" s="36"/>
      <c r="C489" s="37"/>
      <c r="D489" s="208" t="s">
        <v>160</v>
      </c>
      <c r="E489" s="37"/>
      <c r="F489" s="233" t="s">
        <v>944</v>
      </c>
      <c r="G489" s="37"/>
      <c r="H489" s="37"/>
      <c r="I489" s="116"/>
      <c r="J489" s="37"/>
      <c r="K489" s="37"/>
      <c r="L489" s="40"/>
      <c r="M489" s="210"/>
      <c r="N489" s="211"/>
      <c r="O489" s="65"/>
      <c r="P489" s="65"/>
      <c r="Q489" s="65"/>
      <c r="R489" s="65"/>
      <c r="S489" s="65"/>
      <c r="T489" s="66"/>
      <c r="U489" s="35"/>
      <c r="V489" s="35"/>
      <c r="W489" s="35"/>
      <c r="X489" s="35"/>
      <c r="Y489" s="35"/>
      <c r="Z489" s="35"/>
      <c r="AA489" s="35"/>
      <c r="AB489" s="35"/>
      <c r="AC489" s="35"/>
      <c r="AD489" s="35"/>
      <c r="AE489" s="35"/>
      <c r="AT489" s="18" t="s">
        <v>160</v>
      </c>
      <c r="AU489" s="18" t="s">
        <v>84</v>
      </c>
    </row>
    <row r="490" spans="1:65" s="14" customFormat="1" ht="11.25" x14ac:dyDescent="0.2">
      <c r="B490" s="222"/>
      <c r="C490" s="223"/>
      <c r="D490" s="208" t="s">
        <v>136</v>
      </c>
      <c r="E490" s="223"/>
      <c r="F490" s="225" t="s">
        <v>950</v>
      </c>
      <c r="G490" s="223"/>
      <c r="H490" s="226">
        <v>8049.0649999999996</v>
      </c>
      <c r="I490" s="227"/>
      <c r="J490" s="223"/>
      <c r="K490" s="223"/>
      <c r="L490" s="228"/>
      <c r="M490" s="229"/>
      <c r="N490" s="230"/>
      <c r="O490" s="230"/>
      <c r="P490" s="230"/>
      <c r="Q490" s="230"/>
      <c r="R490" s="230"/>
      <c r="S490" s="230"/>
      <c r="T490" s="231"/>
      <c r="AT490" s="232" t="s">
        <v>136</v>
      </c>
      <c r="AU490" s="232" t="s">
        <v>84</v>
      </c>
      <c r="AV490" s="14" t="s">
        <v>84</v>
      </c>
      <c r="AW490" s="14" t="s">
        <v>4</v>
      </c>
      <c r="AX490" s="14" t="s">
        <v>82</v>
      </c>
      <c r="AY490" s="232" t="s">
        <v>127</v>
      </c>
    </row>
    <row r="491" spans="1:65" s="2" customFormat="1" ht="14.45" customHeight="1" x14ac:dyDescent="0.2">
      <c r="A491" s="35"/>
      <c r="B491" s="36"/>
      <c r="C491" s="194" t="s">
        <v>951</v>
      </c>
      <c r="D491" s="194" t="s">
        <v>129</v>
      </c>
      <c r="E491" s="195" t="s">
        <v>952</v>
      </c>
      <c r="F491" s="196" t="s">
        <v>953</v>
      </c>
      <c r="G491" s="197" t="s">
        <v>178</v>
      </c>
      <c r="H491" s="198">
        <v>108</v>
      </c>
      <c r="I491" s="199"/>
      <c r="J491" s="200">
        <f>ROUND(I491*H491,2)</f>
        <v>0</v>
      </c>
      <c r="K491" s="201"/>
      <c r="L491" s="40"/>
      <c r="M491" s="202" t="s">
        <v>19</v>
      </c>
      <c r="N491" s="203" t="s">
        <v>46</v>
      </c>
      <c r="O491" s="65"/>
      <c r="P491" s="204">
        <f>O491*H491</f>
        <v>0</v>
      </c>
      <c r="Q491" s="204">
        <v>0</v>
      </c>
      <c r="R491" s="204">
        <f>Q491*H491</f>
        <v>0</v>
      </c>
      <c r="S491" s="204">
        <v>0</v>
      </c>
      <c r="T491" s="205">
        <f>S491*H491</f>
        <v>0</v>
      </c>
      <c r="U491" s="35"/>
      <c r="V491" s="35"/>
      <c r="W491" s="35"/>
      <c r="X491" s="35"/>
      <c r="Y491" s="35"/>
      <c r="Z491" s="35"/>
      <c r="AA491" s="35"/>
      <c r="AB491" s="35"/>
      <c r="AC491" s="35"/>
      <c r="AD491" s="35"/>
      <c r="AE491" s="35"/>
      <c r="AR491" s="206" t="s">
        <v>133</v>
      </c>
      <c r="AT491" s="206" t="s">
        <v>129</v>
      </c>
      <c r="AU491" s="206" t="s">
        <v>84</v>
      </c>
      <c r="AY491" s="18" t="s">
        <v>127</v>
      </c>
      <c r="BE491" s="207">
        <f>IF(N491="základní",J491,0)</f>
        <v>0</v>
      </c>
      <c r="BF491" s="207">
        <f>IF(N491="snížená",J491,0)</f>
        <v>0</v>
      </c>
      <c r="BG491" s="207">
        <f>IF(N491="zákl. přenesená",J491,0)</f>
        <v>0</v>
      </c>
      <c r="BH491" s="207">
        <f>IF(N491="sníž. přenesená",J491,0)</f>
        <v>0</v>
      </c>
      <c r="BI491" s="207">
        <f>IF(N491="nulová",J491,0)</f>
        <v>0</v>
      </c>
      <c r="BJ491" s="18" t="s">
        <v>82</v>
      </c>
      <c r="BK491" s="207">
        <f>ROUND(I491*H491,2)</f>
        <v>0</v>
      </c>
      <c r="BL491" s="18" t="s">
        <v>133</v>
      </c>
      <c r="BM491" s="206" t="s">
        <v>954</v>
      </c>
    </row>
    <row r="492" spans="1:65" s="2" customFormat="1" ht="11.25" x14ac:dyDescent="0.2">
      <c r="A492" s="35"/>
      <c r="B492" s="36"/>
      <c r="C492" s="37"/>
      <c r="D492" s="208" t="s">
        <v>135</v>
      </c>
      <c r="E492" s="37"/>
      <c r="F492" s="209" t="s">
        <v>955</v>
      </c>
      <c r="G492" s="37"/>
      <c r="H492" s="37"/>
      <c r="I492" s="116"/>
      <c r="J492" s="37"/>
      <c r="K492" s="37"/>
      <c r="L492" s="40"/>
      <c r="M492" s="210"/>
      <c r="N492" s="211"/>
      <c r="O492" s="65"/>
      <c r="P492" s="65"/>
      <c r="Q492" s="65"/>
      <c r="R492" s="65"/>
      <c r="S492" s="65"/>
      <c r="T492" s="66"/>
      <c r="U492" s="35"/>
      <c r="V492" s="35"/>
      <c r="W492" s="35"/>
      <c r="X492" s="35"/>
      <c r="Y492" s="35"/>
      <c r="Z492" s="35"/>
      <c r="AA492" s="35"/>
      <c r="AB492" s="35"/>
      <c r="AC492" s="35"/>
      <c r="AD492" s="35"/>
      <c r="AE492" s="35"/>
      <c r="AT492" s="18" t="s">
        <v>135</v>
      </c>
      <c r="AU492" s="18" t="s">
        <v>84</v>
      </c>
    </row>
    <row r="493" spans="1:65" s="2" customFormat="1" ht="58.5" x14ac:dyDescent="0.2">
      <c r="A493" s="35"/>
      <c r="B493" s="36"/>
      <c r="C493" s="37"/>
      <c r="D493" s="208" t="s">
        <v>160</v>
      </c>
      <c r="E493" s="37"/>
      <c r="F493" s="233" t="s">
        <v>956</v>
      </c>
      <c r="G493" s="37"/>
      <c r="H493" s="37"/>
      <c r="I493" s="116"/>
      <c r="J493" s="37"/>
      <c r="K493" s="37"/>
      <c r="L493" s="40"/>
      <c r="M493" s="210"/>
      <c r="N493" s="211"/>
      <c r="O493" s="65"/>
      <c r="P493" s="65"/>
      <c r="Q493" s="65"/>
      <c r="R493" s="65"/>
      <c r="S493" s="65"/>
      <c r="T493" s="66"/>
      <c r="U493" s="35"/>
      <c r="V493" s="35"/>
      <c r="W493" s="35"/>
      <c r="X493" s="35"/>
      <c r="Y493" s="35"/>
      <c r="Z493" s="35"/>
      <c r="AA493" s="35"/>
      <c r="AB493" s="35"/>
      <c r="AC493" s="35"/>
      <c r="AD493" s="35"/>
      <c r="AE493" s="35"/>
      <c r="AT493" s="18" t="s">
        <v>160</v>
      </c>
      <c r="AU493" s="18" t="s">
        <v>84</v>
      </c>
    </row>
    <row r="494" spans="1:65" s="14" customFormat="1" ht="11.25" x14ac:dyDescent="0.2">
      <c r="B494" s="222"/>
      <c r="C494" s="223"/>
      <c r="D494" s="208" t="s">
        <v>136</v>
      </c>
      <c r="E494" s="223"/>
      <c r="F494" s="225" t="s">
        <v>957</v>
      </c>
      <c r="G494" s="223"/>
      <c r="H494" s="226">
        <v>108</v>
      </c>
      <c r="I494" s="227"/>
      <c r="J494" s="223"/>
      <c r="K494" s="223"/>
      <c r="L494" s="228"/>
      <c r="M494" s="229"/>
      <c r="N494" s="230"/>
      <c r="O494" s="230"/>
      <c r="P494" s="230"/>
      <c r="Q494" s="230"/>
      <c r="R494" s="230"/>
      <c r="S494" s="230"/>
      <c r="T494" s="231"/>
      <c r="AT494" s="232" t="s">
        <v>136</v>
      </c>
      <c r="AU494" s="232" t="s">
        <v>84</v>
      </c>
      <c r="AV494" s="14" t="s">
        <v>84</v>
      </c>
      <c r="AW494" s="14" t="s">
        <v>4</v>
      </c>
      <c r="AX494" s="14" t="s">
        <v>82</v>
      </c>
      <c r="AY494" s="232" t="s">
        <v>127</v>
      </c>
    </row>
    <row r="495" spans="1:65" s="2" customFormat="1" ht="14.45" customHeight="1" x14ac:dyDescent="0.2">
      <c r="A495" s="35"/>
      <c r="B495" s="36"/>
      <c r="C495" s="194" t="s">
        <v>958</v>
      </c>
      <c r="D495" s="194" t="s">
        <v>129</v>
      </c>
      <c r="E495" s="195" t="s">
        <v>959</v>
      </c>
      <c r="F495" s="196" t="s">
        <v>960</v>
      </c>
      <c r="G495" s="197" t="s">
        <v>178</v>
      </c>
      <c r="H495" s="198">
        <v>5</v>
      </c>
      <c r="I495" s="199"/>
      <c r="J495" s="200">
        <f>ROUND(I495*H495,2)</f>
        <v>0</v>
      </c>
      <c r="K495" s="201"/>
      <c r="L495" s="40"/>
      <c r="M495" s="202" t="s">
        <v>19</v>
      </c>
      <c r="N495" s="203" t="s">
        <v>46</v>
      </c>
      <c r="O495" s="65"/>
      <c r="P495" s="204">
        <f>O495*H495</f>
        <v>0</v>
      </c>
      <c r="Q495" s="204">
        <v>0</v>
      </c>
      <c r="R495" s="204">
        <f>Q495*H495</f>
        <v>0</v>
      </c>
      <c r="S495" s="204">
        <v>0</v>
      </c>
      <c r="T495" s="205">
        <f>S495*H495</f>
        <v>0</v>
      </c>
      <c r="U495" s="35"/>
      <c r="V495" s="35"/>
      <c r="W495" s="35"/>
      <c r="X495" s="35"/>
      <c r="Y495" s="35"/>
      <c r="Z495" s="35"/>
      <c r="AA495" s="35"/>
      <c r="AB495" s="35"/>
      <c r="AC495" s="35"/>
      <c r="AD495" s="35"/>
      <c r="AE495" s="35"/>
      <c r="AR495" s="206" t="s">
        <v>133</v>
      </c>
      <c r="AT495" s="206" t="s">
        <v>129</v>
      </c>
      <c r="AU495" s="206" t="s">
        <v>84</v>
      </c>
      <c r="AY495" s="18" t="s">
        <v>127</v>
      </c>
      <c r="BE495" s="207">
        <f>IF(N495="základní",J495,0)</f>
        <v>0</v>
      </c>
      <c r="BF495" s="207">
        <f>IF(N495="snížená",J495,0)</f>
        <v>0</v>
      </c>
      <c r="BG495" s="207">
        <f>IF(N495="zákl. přenesená",J495,0)</f>
        <v>0</v>
      </c>
      <c r="BH495" s="207">
        <f>IF(N495="sníž. přenesená",J495,0)</f>
        <v>0</v>
      </c>
      <c r="BI495" s="207">
        <f>IF(N495="nulová",J495,0)</f>
        <v>0</v>
      </c>
      <c r="BJ495" s="18" t="s">
        <v>82</v>
      </c>
      <c r="BK495" s="207">
        <f>ROUND(I495*H495,2)</f>
        <v>0</v>
      </c>
      <c r="BL495" s="18" t="s">
        <v>133</v>
      </c>
      <c r="BM495" s="206" t="s">
        <v>961</v>
      </c>
    </row>
    <row r="496" spans="1:65" s="2" customFormat="1" ht="19.5" x14ac:dyDescent="0.2">
      <c r="A496" s="35"/>
      <c r="B496" s="36"/>
      <c r="C496" s="37"/>
      <c r="D496" s="208" t="s">
        <v>135</v>
      </c>
      <c r="E496" s="37"/>
      <c r="F496" s="209" t="s">
        <v>962</v>
      </c>
      <c r="G496" s="37"/>
      <c r="H496" s="37"/>
      <c r="I496" s="116"/>
      <c r="J496" s="37"/>
      <c r="K496" s="37"/>
      <c r="L496" s="40"/>
      <c r="M496" s="210"/>
      <c r="N496" s="211"/>
      <c r="O496" s="65"/>
      <c r="P496" s="65"/>
      <c r="Q496" s="65"/>
      <c r="R496" s="65"/>
      <c r="S496" s="65"/>
      <c r="T496" s="66"/>
      <c r="U496" s="35"/>
      <c r="V496" s="35"/>
      <c r="W496" s="35"/>
      <c r="X496" s="35"/>
      <c r="Y496" s="35"/>
      <c r="Z496" s="35"/>
      <c r="AA496" s="35"/>
      <c r="AB496" s="35"/>
      <c r="AC496" s="35"/>
      <c r="AD496" s="35"/>
      <c r="AE496" s="35"/>
      <c r="AT496" s="18" t="s">
        <v>135</v>
      </c>
      <c r="AU496" s="18" t="s">
        <v>84</v>
      </c>
    </row>
    <row r="497" spans="1:65" s="2" customFormat="1" ht="58.5" x14ac:dyDescent="0.2">
      <c r="A497" s="35"/>
      <c r="B497" s="36"/>
      <c r="C497" s="37"/>
      <c r="D497" s="208" t="s">
        <v>160</v>
      </c>
      <c r="E497" s="37"/>
      <c r="F497" s="233" t="s">
        <v>956</v>
      </c>
      <c r="G497" s="37"/>
      <c r="H497" s="37"/>
      <c r="I497" s="116"/>
      <c r="J497" s="37"/>
      <c r="K497" s="37"/>
      <c r="L497" s="40"/>
      <c r="M497" s="210"/>
      <c r="N497" s="211"/>
      <c r="O497" s="65"/>
      <c r="P497" s="65"/>
      <c r="Q497" s="65"/>
      <c r="R497" s="65"/>
      <c r="S497" s="65"/>
      <c r="T497" s="66"/>
      <c r="U497" s="35"/>
      <c r="V497" s="35"/>
      <c r="W497" s="35"/>
      <c r="X497" s="35"/>
      <c r="Y497" s="35"/>
      <c r="Z497" s="35"/>
      <c r="AA497" s="35"/>
      <c r="AB497" s="35"/>
      <c r="AC497" s="35"/>
      <c r="AD497" s="35"/>
      <c r="AE497" s="35"/>
      <c r="AT497" s="18" t="s">
        <v>160</v>
      </c>
      <c r="AU497" s="18" t="s">
        <v>84</v>
      </c>
    </row>
    <row r="498" spans="1:65" s="14" customFormat="1" ht="11.25" x14ac:dyDescent="0.2">
      <c r="B498" s="222"/>
      <c r="C498" s="223"/>
      <c r="D498" s="208" t="s">
        <v>136</v>
      </c>
      <c r="E498" s="223"/>
      <c r="F498" s="225" t="s">
        <v>963</v>
      </c>
      <c r="G498" s="223"/>
      <c r="H498" s="226">
        <v>5</v>
      </c>
      <c r="I498" s="227"/>
      <c r="J498" s="223"/>
      <c r="K498" s="223"/>
      <c r="L498" s="228"/>
      <c r="M498" s="229"/>
      <c r="N498" s="230"/>
      <c r="O498" s="230"/>
      <c r="P498" s="230"/>
      <c r="Q498" s="230"/>
      <c r="R498" s="230"/>
      <c r="S498" s="230"/>
      <c r="T498" s="231"/>
      <c r="AT498" s="232" t="s">
        <v>136</v>
      </c>
      <c r="AU498" s="232" t="s">
        <v>84</v>
      </c>
      <c r="AV498" s="14" t="s">
        <v>84</v>
      </c>
      <c r="AW498" s="14" t="s">
        <v>4</v>
      </c>
      <c r="AX498" s="14" t="s">
        <v>82</v>
      </c>
      <c r="AY498" s="232" t="s">
        <v>127</v>
      </c>
    </row>
    <row r="499" spans="1:65" s="2" customFormat="1" ht="14.45" customHeight="1" x14ac:dyDescent="0.2">
      <c r="A499" s="35"/>
      <c r="B499" s="36"/>
      <c r="C499" s="194" t="s">
        <v>964</v>
      </c>
      <c r="D499" s="194" t="s">
        <v>129</v>
      </c>
      <c r="E499" s="195" t="s">
        <v>965</v>
      </c>
      <c r="F499" s="196" t="s">
        <v>966</v>
      </c>
      <c r="G499" s="197" t="s">
        <v>178</v>
      </c>
      <c r="H499" s="198">
        <v>23.895</v>
      </c>
      <c r="I499" s="199"/>
      <c r="J499" s="200">
        <f>ROUND(I499*H499,2)</f>
        <v>0</v>
      </c>
      <c r="K499" s="201"/>
      <c r="L499" s="40"/>
      <c r="M499" s="202" t="s">
        <v>19</v>
      </c>
      <c r="N499" s="203" t="s">
        <v>46</v>
      </c>
      <c r="O499" s="65"/>
      <c r="P499" s="204">
        <f>O499*H499</f>
        <v>0</v>
      </c>
      <c r="Q499" s="204">
        <v>0</v>
      </c>
      <c r="R499" s="204">
        <f>Q499*H499</f>
        <v>0</v>
      </c>
      <c r="S499" s="204">
        <v>0</v>
      </c>
      <c r="T499" s="205">
        <f>S499*H499</f>
        <v>0</v>
      </c>
      <c r="U499" s="35"/>
      <c r="V499" s="35"/>
      <c r="W499" s="35"/>
      <c r="X499" s="35"/>
      <c r="Y499" s="35"/>
      <c r="Z499" s="35"/>
      <c r="AA499" s="35"/>
      <c r="AB499" s="35"/>
      <c r="AC499" s="35"/>
      <c r="AD499" s="35"/>
      <c r="AE499" s="35"/>
      <c r="AR499" s="206" t="s">
        <v>133</v>
      </c>
      <c r="AT499" s="206" t="s">
        <v>129</v>
      </c>
      <c r="AU499" s="206" t="s">
        <v>84</v>
      </c>
      <c r="AY499" s="18" t="s">
        <v>127</v>
      </c>
      <c r="BE499" s="207">
        <f>IF(N499="základní",J499,0)</f>
        <v>0</v>
      </c>
      <c r="BF499" s="207">
        <f>IF(N499="snížená",J499,0)</f>
        <v>0</v>
      </c>
      <c r="BG499" s="207">
        <f>IF(N499="zákl. přenesená",J499,0)</f>
        <v>0</v>
      </c>
      <c r="BH499" s="207">
        <f>IF(N499="sníž. přenesená",J499,0)</f>
        <v>0</v>
      </c>
      <c r="BI499" s="207">
        <f>IF(N499="nulová",J499,0)</f>
        <v>0</v>
      </c>
      <c r="BJ499" s="18" t="s">
        <v>82</v>
      </c>
      <c r="BK499" s="207">
        <f>ROUND(I499*H499,2)</f>
        <v>0</v>
      </c>
      <c r="BL499" s="18" t="s">
        <v>133</v>
      </c>
      <c r="BM499" s="206" t="s">
        <v>967</v>
      </c>
    </row>
    <row r="500" spans="1:65" s="2" customFormat="1" ht="19.5" x14ac:dyDescent="0.2">
      <c r="A500" s="35"/>
      <c r="B500" s="36"/>
      <c r="C500" s="37"/>
      <c r="D500" s="208" t="s">
        <v>135</v>
      </c>
      <c r="E500" s="37"/>
      <c r="F500" s="209" t="s">
        <v>968</v>
      </c>
      <c r="G500" s="37"/>
      <c r="H500" s="37"/>
      <c r="I500" s="116"/>
      <c r="J500" s="37"/>
      <c r="K500" s="37"/>
      <c r="L500" s="40"/>
      <c r="M500" s="210"/>
      <c r="N500" s="211"/>
      <c r="O500" s="65"/>
      <c r="P500" s="65"/>
      <c r="Q500" s="65"/>
      <c r="R500" s="65"/>
      <c r="S500" s="65"/>
      <c r="T500" s="66"/>
      <c r="U500" s="35"/>
      <c r="V500" s="35"/>
      <c r="W500" s="35"/>
      <c r="X500" s="35"/>
      <c r="Y500" s="35"/>
      <c r="Z500" s="35"/>
      <c r="AA500" s="35"/>
      <c r="AB500" s="35"/>
      <c r="AC500" s="35"/>
      <c r="AD500" s="35"/>
      <c r="AE500" s="35"/>
      <c r="AT500" s="18" t="s">
        <v>135</v>
      </c>
      <c r="AU500" s="18" t="s">
        <v>84</v>
      </c>
    </row>
    <row r="501" spans="1:65" s="2" customFormat="1" ht="58.5" x14ac:dyDescent="0.2">
      <c r="A501" s="35"/>
      <c r="B501" s="36"/>
      <c r="C501" s="37"/>
      <c r="D501" s="208" t="s">
        <v>160</v>
      </c>
      <c r="E501" s="37"/>
      <c r="F501" s="233" t="s">
        <v>956</v>
      </c>
      <c r="G501" s="37"/>
      <c r="H501" s="37"/>
      <c r="I501" s="116"/>
      <c r="J501" s="37"/>
      <c r="K501" s="37"/>
      <c r="L501" s="40"/>
      <c r="M501" s="210"/>
      <c r="N501" s="211"/>
      <c r="O501" s="65"/>
      <c r="P501" s="65"/>
      <c r="Q501" s="65"/>
      <c r="R501" s="65"/>
      <c r="S501" s="65"/>
      <c r="T501" s="66"/>
      <c r="U501" s="35"/>
      <c r="V501" s="35"/>
      <c r="W501" s="35"/>
      <c r="X501" s="35"/>
      <c r="Y501" s="35"/>
      <c r="Z501" s="35"/>
      <c r="AA501" s="35"/>
      <c r="AB501" s="35"/>
      <c r="AC501" s="35"/>
      <c r="AD501" s="35"/>
      <c r="AE501" s="35"/>
      <c r="AT501" s="18" t="s">
        <v>160</v>
      </c>
      <c r="AU501" s="18" t="s">
        <v>84</v>
      </c>
    </row>
    <row r="502" spans="1:65" s="13" customFormat="1" ht="11.25" x14ac:dyDescent="0.2">
      <c r="B502" s="212"/>
      <c r="C502" s="213"/>
      <c r="D502" s="208" t="s">
        <v>136</v>
      </c>
      <c r="E502" s="214" t="s">
        <v>19</v>
      </c>
      <c r="F502" s="215" t="s">
        <v>969</v>
      </c>
      <c r="G502" s="213"/>
      <c r="H502" s="214" t="s">
        <v>19</v>
      </c>
      <c r="I502" s="216"/>
      <c r="J502" s="213"/>
      <c r="K502" s="213"/>
      <c r="L502" s="217"/>
      <c r="M502" s="218"/>
      <c r="N502" s="219"/>
      <c r="O502" s="219"/>
      <c r="P502" s="219"/>
      <c r="Q502" s="219"/>
      <c r="R502" s="219"/>
      <c r="S502" s="219"/>
      <c r="T502" s="220"/>
      <c r="AT502" s="221" t="s">
        <v>136</v>
      </c>
      <c r="AU502" s="221" t="s">
        <v>84</v>
      </c>
      <c r="AV502" s="13" t="s">
        <v>82</v>
      </c>
      <c r="AW502" s="13" t="s">
        <v>37</v>
      </c>
      <c r="AX502" s="13" t="s">
        <v>75</v>
      </c>
      <c r="AY502" s="221" t="s">
        <v>127</v>
      </c>
    </row>
    <row r="503" spans="1:65" s="14" customFormat="1" ht="11.25" x14ac:dyDescent="0.2">
      <c r="B503" s="222"/>
      <c r="C503" s="223"/>
      <c r="D503" s="208" t="s">
        <v>136</v>
      </c>
      <c r="E503" s="224" t="s">
        <v>19</v>
      </c>
      <c r="F503" s="225" t="s">
        <v>970</v>
      </c>
      <c r="G503" s="223"/>
      <c r="H503" s="226">
        <v>23.895</v>
      </c>
      <c r="I503" s="227"/>
      <c r="J503" s="223"/>
      <c r="K503" s="223"/>
      <c r="L503" s="228"/>
      <c r="M503" s="229"/>
      <c r="N503" s="230"/>
      <c r="O503" s="230"/>
      <c r="P503" s="230"/>
      <c r="Q503" s="230"/>
      <c r="R503" s="230"/>
      <c r="S503" s="230"/>
      <c r="T503" s="231"/>
      <c r="AT503" s="232" t="s">
        <v>136</v>
      </c>
      <c r="AU503" s="232" t="s">
        <v>84</v>
      </c>
      <c r="AV503" s="14" t="s">
        <v>84</v>
      </c>
      <c r="AW503" s="14" t="s">
        <v>37</v>
      </c>
      <c r="AX503" s="14" t="s">
        <v>82</v>
      </c>
      <c r="AY503" s="232" t="s">
        <v>127</v>
      </c>
    </row>
    <row r="504" spans="1:65" s="2" customFormat="1" ht="14.45" customHeight="1" x14ac:dyDescent="0.2">
      <c r="A504" s="35"/>
      <c r="B504" s="36"/>
      <c r="C504" s="194" t="s">
        <v>971</v>
      </c>
      <c r="D504" s="194" t="s">
        <v>129</v>
      </c>
      <c r="E504" s="195" t="s">
        <v>972</v>
      </c>
      <c r="F504" s="196" t="s">
        <v>973</v>
      </c>
      <c r="G504" s="197" t="s">
        <v>178</v>
      </c>
      <c r="H504" s="198">
        <v>423.63499999999999</v>
      </c>
      <c r="I504" s="199"/>
      <c r="J504" s="200">
        <f>ROUND(I504*H504,2)</f>
        <v>0</v>
      </c>
      <c r="K504" s="201"/>
      <c r="L504" s="40"/>
      <c r="M504" s="202" t="s">
        <v>19</v>
      </c>
      <c r="N504" s="203" t="s">
        <v>46</v>
      </c>
      <c r="O504" s="65"/>
      <c r="P504" s="204">
        <f>O504*H504</f>
        <v>0</v>
      </c>
      <c r="Q504" s="204">
        <v>0</v>
      </c>
      <c r="R504" s="204">
        <f>Q504*H504</f>
        <v>0</v>
      </c>
      <c r="S504" s="204">
        <v>0</v>
      </c>
      <c r="T504" s="205">
        <f>S504*H504</f>
        <v>0</v>
      </c>
      <c r="U504" s="35"/>
      <c r="V504" s="35"/>
      <c r="W504" s="35"/>
      <c r="X504" s="35"/>
      <c r="Y504" s="35"/>
      <c r="Z504" s="35"/>
      <c r="AA504" s="35"/>
      <c r="AB504" s="35"/>
      <c r="AC504" s="35"/>
      <c r="AD504" s="35"/>
      <c r="AE504" s="35"/>
      <c r="AR504" s="206" t="s">
        <v>133</v>
      </c>
      <c r="AT504" s="206" t="s">
        <v>129</v>
      </c>
      <c r="AU504" s="206" t="s">
        <v>84</v>
      </c>
      <c r="AY504" s="18" t="s">
        <v>127</v>
      </c>
      <c r="BE504" s="207">
        <f>IF(N504="základní",J504,0)</f>
        <v>0</v>
      </c>
      <c r="BF504" s="207">
        <f>IF(N504="snížená",J504,0)</f>
        <v>0</v>
      </c>
      <c r="BG504" s="207">
        <f>IF(N504="zákl. přenesená",J504,0)</f>
        <v>0</v>
      </c>
      <c r="BH504" s="207">
        <f>IF(N504="sníž. přenesená",J504,0)</f>
        <v>0</v>
      </c>
      <c r="BI504" s="207">
        <f>IF(N504="nulová",J504,0)</f>
        <v>0</v>
      </c>
      <c r="BJ504" s="18" t="s">
        <v>82</v>
      </c>
      <c r="BK504" s="207">
        <f>ROUND(I504*H504,2)</f>
        <v>0</v>
      </c>
      <c r="BL504" s="18" t="s">
        <v>133</v>
      </c>
      <c r="BM504" s="206" t="s">
        <v>974</v>
      </c>
    </row>
    <row r="505" spans="1:65" s="2" customFormat="1" ht="11.25" x14ac:dyDescent="0.2">
      <c r="A505" s="35"/>
      <c r="B505" s="36"/>
      <c r="C505" s="37"/>
      <c r="D505" s="208" t="s">
        <v>135</v>
      </c>
      <c r="E505" s="37"/>
      <c r="F505" s="209" t="s">
        <v>975</v>
      </c>
      <c r="G505" s="37"/>
      <c r="H505" s="37"/>
      <c r="I505" s="116"/>
      <c r="J505" s="37"/>
      <c r="K505" s="37"/>
      <c r="L505" s="40"/>
      <c r="M505" s="210"/>
      <c r="N505" s="211"/>
      <c r="O505" s="65"/>
      <c r="P505" s="65"/>
      <c r="Q505" s="65"/>
      <c r="R505" s="65"/>
      <c r="S505" s="65"/>
      <c r="T505" s="66"/>
      <c r="U505" s="35"/>
      <c r="V505" s="35"/>
      <c r="W505" s="35"/>
      <c r="X505" s="35"/>
      <c r="Y505" s="35"/>
      <c r="Z505" s="35"/>
      <c r="AA505" s="35"/>
      <c r="AB505" s="35"/>
      <c r="AC505" s="35"/>
      <c r="AD505" s="35"/>
      <c r="AE505" s="35"/>
      <c r="AT505" s="18" t="s">
        <v>135</v>
      </c>
      <c r="AU505" s="18" t="s">
        <v>84</v>
      </c>
    </row>
    <row r="506" spans="1:65" s="12" customFormat="1" ht="22.9" customHeight="1" x14ac:dyDescent="0.2">
      <c r="B506" s="178"/>
      <c r="C506" s="179"/>
      <c r="D506" s="180" t="s">
        <v>74</v>
      </c>
      <c r="E506" s="192" t="s">
        <v>976</v>
      </c>
      <c r="F506" s="192" t="s">
        <v>977</v>
      </c>
      <c r="G506" s="179"/>
      <c r="H506" s="179"/>
      <c r="I506" s="182"/>
      <c r="J506" s="193">
        <f>BK506</f>
        <v>0</v>
      </c>
      <c r="K506" s="179"/>
      <c r="L506" s="184"/>
      <c r="M506" s="185"/>
      <c r="N506" s="186"/>
      <c r="O506" s="186"/>
      <c r="P506" s="187">
        <f>SUM(P507:P515)</f>
        <v>0</v>
      </c>
      <c r="Q506" s="186"/>
      <c r="R506" s="187">
        <f>SUM(R507:R515)</f>
        <v>0</v>
      </c>
      <c r="S506" s="186"/>
      <c r="T506" s="188">
        <f>SUM(T507:T515)</f>
        <v>0</v>
      </c>
      <c r="AR506" s="189" t="s">
        <v>82</v>
      </c>
      <c r="AT506" s="190" t="s">
        <v>74</v>
      </c>
      <c r="AU506" s="190" t="s">
        <v>82</v>
      </c>
      <c r="AY506" s="189" t="s">
        <v>127</v>
      </c>
      <c r="BK506" s="191">
        <f>SUM(BK507:BK515)</f>
        <v>0</v>
      </c>
    </row>
    <row r="507" spans="1:65" s="2" customFormat="1" ht="14.45" customHeight="1" x14ac:dyDescent="0.2">
      <c r="A507" s="35"/>
      <c r="B507" s="36"/>
      <c r="C507" s="194" t="s">
        <v>978</v>
      </c>
      <c r="D507" s="194" t="s">
        <v>129</v>
      </c>
      <c r="E507" s="195" t="s">
        <v>979</v>
      </c>
      <c r="F507" s="196" t="s">
        <v>980</v>
      </c>
      <c r="G507" s="197" t="s">
        <v>178</v>
      </c>
      <c r="H507" s="198">
        <v>107.556</v>
      </c>
      <c r="I507" s="199"/>
      <c r="J507" s="200">
        <f>ROUND(I507*H507,2)</f>
        <v>0</v>
      </c>
      <c r="K507" s="201"/>
      <c r="L507" s="40"/>
      <c r="M507" s="202" t="s">
        <v>19</v>
      </c>
      <c r="N507" s="203" t="s">
        <v>46</v>
      </c>
      <c r="O507" s="65"/>
      <c r="P507" s="204">
        <f>O507*H507</f>
        <v>0</v>
      </c>
      <c r="Q507" s="204">
        <v>0</v>
      </c>
      <c r="R507" s="204">
        <f>Q507*H507</f>
        <v>0</v>
      </c>
      <c r="S507" s="204">
        <v>0</v>
      </c>
      <c r="T507" s="205">
        <f>S507*H507</f>
        <v>0</v>
      </c>
      <c r="U507" s="35"/>
      <c r="V507" s="35"/>
      <c r="W507" s="35"/>
      <c r="X507" s="35"/>
      <c r="Y507" s="35"/>
      <c r="Z507" s="35"/>
      <c r="AA507" s="35"/>
      <c r="AB507" s="35"/>
      <c r="AC507" s="35"/>
      <c r="AD507" s="35"/>
      <c r="AE507" s="35"/>
      <c r="AR507" s="206" t="s">
        <v>133</v>
      </c>
      <c r="AT507" s="206" t="s">
        <v>129</v>
      </c>
      <c r="AU507" s="206" t="s">
        <v>84</v>
      </c>
      <c r="AY507" s="18" t="s">
        <v>127</v>
      </c>
      <c r="BE507" s="207">
        <f>IF(N507="základní",J507,0)</f>
        <v>0</v>
      </c>
      <c r="BF507" s="207">
        <f>IF(N507="snížená",J507,0)</f>
        <v>0</v>
      </c>
      <c r="BG507" s="207">
        <f>IF(N507="zákl. přenesená",J507,0)</f>
        <v>0</v>
      </c>
      <c r="BH507" s="207">
        <f>IF(N507="sníž. přenesená",J507,0)</f>
        <v>0</v>
      </c>
      <c r="BI507" s="207">
        <f>IF(N507="nulová",J507,0)</f>
        <v>0</v>
      </c>
      <c r="BJ507" s="18" t="s">
        <v>82</v>
      </c>
      <c r="BK507" s="207">
        <f>ROUND(I507*H507,2)</f>
        <v>0</v>
      </c>
      <c r="BL507" s="18" t="s">
        <v>133</v>
      </c>
      <c r="BM507" s="206" t="s">
        <v>981</v>
      </c>
    </row>
    <row r="508" spans="1:65" s="2" customFormat="1" ht="11.25" x14ac:dyDescent="0.2">
      <c r="A508" s="35"/>
      <c r="B508" s="36"/>
      <c r="C508" s="37"/>
      <c r="D508" s="208" t="s">
        <v>135</v>
      </c>
      <c r="E508" s="37"/>
      <c r="F508" s="209" t="s">
        <v>980</v>
      </c>
      <c r="G508" s="37"/>
      <c r="H508" s="37"/>
      <c r="I508" s="116"/>
      <c r="J508" s="37"/>
      <c r="K508" s="37"/>
      <c r="L508" s="40"/>
      <c r="M508" s="210"/>
      <c r="N508" s="211"/>
      <c r="O508" s="65"/>
      <c r="P508" s="65"/>
      <c r="Q508" s="65"/>
      <c r="R508" s="65"/>
      <c r="S508" s="65"/>
      <c r="T508" s="66"/>
      <c r="U508" s="35"/>
      <c r="V508" s="35"/>
      <c r="W508" s="35"/>
      <c r="X508" s="35"/>
      <c r="Y508" s="35"/>
      <c r="Z508" s="35"/>
      <c r="AA508" s="35"/>
      <c r="AB508" s="35"/>
      <c r="AC508" s="35"/>
      <c r="AD508" s="35"/>
      <c r="AE508" s="35"/>
      <c r="AT508" s="18" t="s">
        <v>135</v>
      </c>
      <c r="AU508" s="18" t="s">
        <v>84</v>
      </c>
    </row>
    <row r="509" spans="1:65" s="2" customFormat="1" ht="39" x14ac:dyDescent="0.2">
      <c r="A509" s="35"/>
      <c r="B509" s="36"/>
      <c r="C509" s="37"/>
      <c r="D509" s="208" t="s">
        <v>160</v>
      </c>
      <c r="E509" s="37"/>
      <c r="F509" s="233" t="s">
        <v>982</v>
      </c>
      <c r="G509" s="37"/>
      <c r="H509" s="37"/>
      <c r="I509" s="116"/>
      <c r="J509" s="37"/>
      <c r="K509" s="37"/>
      <c r="L509" s="40"/>
      <c r="M509" s="210"/>
      <c r="N509" s="211"/>
      <c r="O509" s="65"/>
      <c r="P509" s="65"/>
      <c r="Q509" s="65"/>
      <c r="R509" s="65"/>
      <c r="S509" s="65"/>
      <c r="T509" s="66"/>
      <c r="U509" s="35"/>
      <c r="V509" s="35"/>
      <c r="W509" s="35"/>
      <c r="X509" s="35"/>
      <c r="Y509" s="35"/>
      <c r="Z509" s="35"/>
      <c r="AA509" s="35"/>
      <c r="AB509" s="35"/>
      <c r="AC509" s="35"/>
      <c r="AD509" s="35"/>
      <c r="AE509" s="35"/>
      <c r="AT509" s="18" t="s">
        <v>160</v>
      </c>
      <c r="AU509" s="18" t="s">
        <v>84</v>
      </c>
    </row>
    <row r="510" spans="1:65" s="2" customFormat="1" ht="14.45" customHeight="1" x14ac:dyDescent="0.2">
      <c r="A510" s="35"/>
      <c r="B510" s="36"/>
      <c r="C510" s="194" t="s">
        <v>983</v>
      </c>
      <c r="D510" s="194" t="s">
        <v>129</v>
      </c>
      <c r="E510" s="195" t="s">
        <v>984</v>
      </c>
      <c r="F510" s="196" t="s">
        <v>985</v>
      </c>
      <c r="G510" s="197" t="s">
        <v>178</v>
      </c>
      <c r="H510" s="198">
        <v>1173.5219999999999</v>
      </c>
      <c r="I510" s="199"/>
      <c r="J510" s="200">
        <f>ROUND(I510*H510,2)</f>
        <v>0</v>
      </c>
      <c r="K510" s="201"/>
      <c r="L510" s="40"/>
      <c r="M510" s="202" t="s">
        <v>19</v>
      </c>
      <c r="N510" s="203" t="s">
        <v>46</v>
      </c>
      <c r="O510" s="65"/>
      <c r="P510" s="204">
        <f>O510*H510</f>
        <v>0</v>
      </c>
      <c r="Q510" s="204">
        <v>0</v>
      </c>
      <c r="R510" s="204">
        <f>Q510*H510</f>
        <v>0</v>
      </c>
      <c r="S510" s="204">
        <v>0</v>
      </c>
      <c r="T510" s="205">
        <f>S510*H510</f>
        <v>0</v>
      </c>
      <c r="U510" s="35"/>
      <c r="V510" s="35"/>
      <c r="W510" s="35"/>
      <c r="X510" s="35"/>
      <c r="Y510" s="35"/>
      <c r="Z510" s="35"/>
      <c r="AA510" s="35"/>
      <c r="AB510" s="35"/>
      <c r="AC510" s="35"/>
      <c r="AD510" s="35"/>
      <c r="AE510" s="35"/>
      <c r="AR510" s="206" t="s">
        <v>133</v>
      </c>
      <c r="AT510" s="206" t="s">
        <v>129</v>
      </c>
      <c r="AU510" s="206" t="s">
        <v>84</v>
      </c>
      <c r="AY510" s="18" t="s">
        <v>127</v>
      </c>
      <c r="BE510" s="207">
        <f>IF(N510="základní",J510,0)</f>
        <v>0</v>
      </c>
      <c r="BF510" s="207">
        <f>IF(N510="snížená",J510,0)</f>
        <v>0</v>
      </c>
      <c r="BG510" s="207">
        <f>IF(N510="zákl. přenesená",J510,0)</f>
        <v>0</v>
      </c>
      <c r="BH510" s="207">
        <f>IF(N510="sníž. přenesená",J510,0)</f>
        <v>0</v>
      </c>
      <c r="BI510" s="207">
        <f>IF(N510="nulová",J510,0)</f>
        <v>0</v>
      </c>
      <c r="BJ510" s="18" t="s">
        <v>82</v>
      </c>
      <c r="BK510" s="207">
        <f>ROUND(I510*H510,2)</f>
        <v>0</v>
      </c>
      <c r="BL510" s="18" t="s">
        <v>133</v>
      </c>
      <c r="BM510" s="206" t="s">
        <v>986</v>
      </c>
    </row>
    <row r="511" spans="1:65" s="2" customFormat="1" ht="19.5" x14ac:dyDescent="0.2">
      <c r="A511" s="35"/>
      <c r="B511" s="36"/>
      <c r="C511" s="37"/>
      <c r="D511" s="208" t="s">
        <v>135</v>
      </c>
      <c r="E511" s="37"/>
      <c r="F511" s="209" t="s">
        <v>987</v>
      </c>
      <c r="G511" s="37"/>
      <c r="H511" s="37"/>
      <c r="I511" s="116"/>
      <c r="J511" s="37"/>
      <c r="K511" s="37"/>
      <c r="L511" s="40"/>
      <c r="M511" s="210"/>
      <c r="N511" s="211"/>
      <c r="O511" s="65"/>
      <c r="P511" s="65"/>
      <c r="Q511" s="65"/>
      <c r="R511" s="65"/>
      <c r="S511" s="65"/>
      <c r="T511" s="66"/>
      <c r="U511" s="35"/>
      <c r="V511" s="35"/>
      <c r="W511" s="35"/>
      <c r="X511" s="35"/>
      <c r="Y511" s="35"/>
      <c r="Z511" s="35"/>
      <c r="AA511" s="35"/>
      <c r="AB511" s="35"/>
      <c r="AC511" s="35"/>
      <c r="AD511" s="35"/>
      <c r="AE511" s="35"/>
      <c r="AT511" s="18" t="s">
        <v>135</v>
      </c>
      <c r="AU511" s="18" t="s">
        <v>84</v>
      </c>
    </row>
    <row r="512" spans="1:65" s="2" customFormat="1" ht="58.5" x14ac:dyDescent="0.2">
      <c r="A512" s="35"/>
      <c r="B512" s="36"/>
      <c r="C512" s="37"/>
      <c r="D512" s="208" t="s">
        <v>160</v>
      </c>
      <c r="E512" s="37"/>
      <c r="F512" s="233" t="s">
        <v>988</v>
      </c>
      <c r="G512" s="37"/>
      <c r="H512" s="37"/>
      <c r="I512" s="116"/>
      <c r="J512" s="37"/>
      <c r="K512" s="37"/>
      <c r="L512" s="40"/>
      <c r="M512" s="210"/>
      <c r="N512" s="211"/>
      <c r="O512" s="65"/>
      <c r="P512" s="65"/>
      <c r="Q512" s="65"/>
      <c r="R512" s="65"/>
      <c r="S512" s="65"/>
      <c r="T512" s="66"/>
      <c r="U512" s="35"/>
      <c r="V512" s="35"/>
      <c r="W512" s="35"/>
      <c r="X512" s="35"/>
      <c r="Y512" s="35"/>
      <c r="Z512" s="35"/>
      <c r="AA512" s="35"/>
      <c r="AB512" s="35"/>
      <c r="AC512" s="35"/>
      <c r="AD512" s="35"/>
      <c r="AE512" s="35"/>
      <c r="AT512" s="18" t="s">
        <v>160</v>
      </c>
      <c r="AU512" s="18" t="s">
        <v>84</v>
      </c>
    </row>
    <row r="513" spans="1:65" s="2" customFormat="1" ht="14.45" customHeight="1" x14ac:dyDescent="0.2">
      <c r="A513" s="35"/>
      <c r="B513" s="36"/>
      <c r="C513" s="194" t="s">
        <v>989</v>
      </c>
      <c r="D513" s="194" t="s">
        <v>129</v>
      </c>
      <c r="E513" s="195" t="s">
        <v>990</v>
      </c>
      <c r="F513" s="196" t="s">
        <v>991</v>
      </c>
      <c r="G513" s="197" t="s">
        <v>178</v>
      </c>
      <c r="H513" s="198">
        <v>1173.5219999999999</v>
      </c>
      <c r="I513" s="199"/>
      <c r="J513" s="200">
        <f>ROUND(I513*H513,2)</f>
        <v>0</v>
      </c>
      <c r="K513" s="201"/>
      <c r="L513" s="40"/>
      <c r="M513" s="202" t="s">
        <v>19</v>
      </c>
      <c r="N513" s="203" t="s">
        <v>46</v>
      </c>
      <c r="O513" s="65"/>
      <c r="P513" s="204">
        <f>O513*H513</f>
        <v>0</v>
      </c>
      <c r="Q513" s="204">
        <v>0</v>
      </c>
      <c r="R513" s="204">
        <f>Q513*H513</f>
        <v>0</v>
      </c>
      <c r="S513" s="204">
        <v>0</v>
      </c>
      <c r="T513" s="205">
        <f>S513*H513</f>
        <v>0</v>
      </c>
      <c r="U513" s="35"/>
      <c r="V513" s="35"/>
      <c r="W513" s="35"/>
      <c r="X513" s="35"/>
      <c r="Y513" s="35"/>
      <c r="Z513" s="35"/>
      <c r="AA513" s="35"/>
      <c r="AB513" s="35"/>
      <c r="AC513" s="35"/>
      <c r="AD513" s="35"/>
      <c r="AE513" s="35"/>
      <c r="AR513" s="206" t="s">
        <v>133</v>
      </c>
      <c r="AT513" s="206" t="s">
        <v>129</v>
      </c>
      <c r="AU513" s="206" t="s">
        <v>84</v>
      </c>
      <c r="AY513" s="18" t="s">
        <v>127</v>
      </c>
      <c r="BE513" s="207">
        <f>IF(N513="základní",J513,0)</f>
        <v>0</v>
      </c>
      <c r="BF513" s="207">
        <f>IF(N513="snížená",J513,0)</f>
        <v>0</v>
      </c>
      <c r="BG513" s="207">
        <f>IF(N513="zákl. přenesená",J513,0)</f>
        <v>0</v>
      </c>
      <c r="BH513" s="207">
        <f>IF(N513="sníž. přenesená",J513,0)</f>
        <v>0</v>
      </c>
      <c r="BI513" s="207">
        <f>IF(N513="nulová",J513,0)</f>
        <v>0</v>
      </c>
      <c r="BJ513" s="18" t="s">
        <v>82</v>
      </c>
      <c r="BK513" s="207">
        <f>ROUND(I513*H513,2)</f>
        <v>0</v>
      </c>
      <c r="BL513" s="18" t="s">
        <v>133</v>
      </c>
      <c r="BM513" s="206" t="s">
        <v>992</v>
      </c>
    </row>
    <row r="514" spans="1:65" s="2" customFormat="1" ht="19.5" x14ac:dyDescent="0.2">
      <c r="A514" s="35"/>
      <c r="B514" s="36"/>
      <c r="C514" s="37"/>
      <c r="D514" s="208" t="s">
        <v>135</v>
      </c>
      <c r="E514" s="37"/>
      <c r="F514" s="209" t="s">
        <v>993</v>
      </c>
      <c r="G514" s="37"/>
      <c r="H514" s="37"/>
      <c r="I514" s="116"/>
      <c r="J514" s="37"/>
      <c r="K514" s="37"/>
      <c r="L514" s="40"/>
      <c r="M514" s="210"/>
      <c r="N514" s="211"/>
      <c r="O514" s="65"/>
      <c r="P514" s="65"/>
      <c r="Q514" s="65"/>
      <c r="R514" s="65"/>
      <c r="S514" s="65"/>
      <c r="T514" s="66"/>
      <c r="U514" s="35"/>
      <c r="V514" s="35"/>
      <c r="W514" s="35"/>
      <c r="X514" s="35"/>
      <c r="Y514" s="35"/>
      <c r="Z514" s="35"/>
      <c r="AA514" s="35"/>
      <c r="AB514" s="35"/>
      <c r="AC514" s="35"/>
      <c r="AD514" s="35"/>
      <c r="AE514" s="35"/>
      <c r="AT514" s="18" t="s">
        <v>135</v>
      </c>
      <c r="AU514" s="18" t="s">
        <v>84</v>
      </c>
    </row>
    <row r="515" spans="1:65" s="2" customFormat="1" ht="58.5" x14ac:dyDescent="0.2">
      <c r="A515" s="35"/>
      <c r="B515" s="36"/>
      <c r="C515" s="37"/>
      <c r="D515" s="208" t="s">
        <v>160</v>
      </c>
      <c r="E515" s="37"/>
      <c r="F515" s="233" t="s">
        <v>988</v>
      </c>
      <c r="G515" s="37"/>
      <c r="H515" s="37"/>
      <c r="I515" s="116"/>
      <c r="J515" s="37"/>
      <c r="K515" s="37"/>
      <c r="L515" s="40"/>
      <c r="M515" s="210"/>
      <c r="N515" s="211"/>
      <c r="O515" s="65"/>
      <c r="P515" s="65"/>
      <c r="Q515" s="65"/>
      <c r="R515" s="65"/>
      <c r="S515" s="65"/>
      <c r="T515" s="66"/>
      <c r="U515" s="35"/>
      <c r="V515" s="35"/>
      <c r="W515" s="35"/>
      <c r="X515" s="35"/>
      <c r="Y515" s="35"/>
      <c r="Z515" s="35"/>
      <c r="AA515" s="35"/>
      <c r="AB515" s="35"/>
      <c r="AC515" s="35"/>
      <c r="AD515" s="35"/>
      <c r="AE515" s="35"/>
      <c r="AT515" s="18" t="s">
        <v>160</v>
      </c>
      <c r="AU515" s="18" t="s">
        <v>84</v>
      </c>
    </row>
    <row r="516" spans="1:65" s="12" customFormat="1" ht="25.9" customHeight="1" x14ac:dyDescent="0.2">
      <c r="B516" s="178"/>
      <c r="C516" s="179"/>
      <c r="D516" s="180" t="s">
        <v>74</v>
      </c>
      <c r="E516" s="181" t="s">
        <v>994</v>
      </c>
      <c r="F516" s="181" t="s">
        <v>995</v>
      </c>
      <c r="G516" s="179"/>
      <c r="H516" s="179"/>
      <c r="I516" s="182"/>
      <c r="J516" s="183">
        <f>BK516</f>
        <v>0</v>
      </c>
      <c r="K516" s="179"/>
      <c r="L516" s="184"/>
      <c r="M516" s="185"/>
      <c r="N516" s="186"/>
      <c r="O516" s="186"/>
      <c r="P516" s="187">
        <f>P517</f>
        <v>0</v>
      </c>
      <c r="Q516" s="186"/>
      <c r="R516" s="187">
        <f>R517</f>
        <v>29.776219600000001</v>
      </c>
      <c r="S516" s="186"/>
      <c r="T516" s="188">
        <f>T517</f>
        <v>0</v>
      </c>
      <c r="AR516" s="189" t="s">
        <v>84</v>
      </c>
      <c r="AT516" s="190" t="s">
        <v>74</v>
      </c>
      <c r="AU516" s="190" t="s">
        <v>75</v>
      </c>
      <c r="AY516" s="189" t="s">
        <v>127</v>
      </c>
      <c r="BK516" s="191">
        <f>BK517</f>
        <v>0</v>
      </c>
    </row>
    <row r="517" spans="1:65" s="12" customFormat="1" ht="22.9" customHeight="1" x14ac:dyDescent="0.2">
      <c r="B517" s="178"/>
      <c r="C517" s="179"/>
      <c r="D517" s="180" t="s">
        <v>74</v>
      </c>
      <c r="E517" s="192" t="s">
        <v>996</v>
      </c>
      <c r="F517" s="192" t="s">
        <v>997</v>
      </c>
      <c r="G517" s="179"/>
      <c r="H517" s="179"/>
      <c r="I517" s="182"/>
      <c r="J517" s="193">
        <f>BK517</f>
        <v>0</v>
      </c>
      <c r="K517" s="179"/>
      <c r="L517" s="184"/>
      <c r="M517" s="185"/>
      <c r="N517" s="186"/>
      <c r="O517" s="186"/>
      <c r="P517" s="187">
        <f>SUM(P518:P562)</f>
        <v>0</v>
      </c>
      <c r="Q517" s="186"/>
      <c r="R517" s="187">
        <f>SUM(R518:R562)</f>
        <v>29.776219600000001</v>
      </c>
      <c r="S517" s="186"/>
      <c r="T517" s="188">
        <f>SUM(T518:T562)</f>
        <v>0</v>
      </c>
      <c r="AR517" s="189" t="s">
        <v>84</v>
      </c>
      <c r="AT517" s="190" t="s">
        <v>74</v>
      </c>
      <c r="AU517" s="190" t="s">
        <v>82</v>
      </c>
      <c r="AY517" s="189" t="s">
        <v>127</v>
      </c>
      <c r="BK517" s="191">
        <f>SUM(BK518:BK562)</f>
        <v>0</v>
      </c>
    </row>
    <row r="518" spans="1:65" s="2" customFormat="1" ht="14.45" customHeight="1" x14ac:dyDescent="0.2">
      <c r="A518" s="35"/>
      <c r="B518" s="36"/>
      <c r="C518" s="194" t="s">
        <v>998</v>
      </c>
      <c r="D518" s="194" t="s">
        <v>129</v>
      </c>
      <c r="E518" s="195" t="s">
        <v>999</v>
      </c>
      <c r="F518" s="196" t="s">
        <v>1000</v>
      </c>
      <c r="G518" s="197" t="s">
        <v>169</v>
      </c>
      <c r="H518" s="198">
        <v>106.84</v>
      </c>
      <c r="I518" s="199"/>
      <c r="J518" s="200">
        <f>ROUND(I518*H518,2)</f>
        <v>0</v>
      </c>
      <c r="K518" s="201"/>
      <c r="L518" s="40"/>
      <c r="M518" s="202" t="s">
        <v>19</v>
      </c>
      <c r="N518" s="203" t="s">
        <v>46</v>
      </c>
      <c r="O518" s="65"/>
      <c r="P518" s="204">
        <f>O518*H518</f>
        <v>0</v>
      </c>
      <c r="Q518" s="204">
        <v>0</v>
      </c>
      <c r="R518" s="204">
        <f>Q518*H518</f>
        <v>0</v>
      </c>
      <c r="S518" s="204">
        <v>0</v>
      </c>
      <c r="T518" s="205">
        <f>S518*H518</f>
        <v>0</v>
      </c>
      <c r="U518" s="35"/>
      <c r="V518" s="35"/>
      <c r="W518" s="35"/>
      <c r="X518" s="35"/>
      <c r="Y518" s="35"/>
      <c r="Z518" s="35"/>
      <c r="AA518" s="35"/>
      <c r="AB518" s="35"/>
      <c r="AC518" s="35"/>
      <c r="AD518" s="35"/>
      <c r="AE518" s="35"/>
      <c r="AR518" s="206" t="s">
        <v>227</v>
      </c>
      <c r="AT518" s="206" t="s">
        <v>129</v>
      </c>
      <c r="AU518" s="206" t="s">
        <v>84</v>
      </c>
      <c r="AY518" s="18" t="s">
        <v>127</v>
      </c>
      <c r="BE518" s="207">
        <f>IF(N518="základní",J518,0)</f>
        <v>0</v>
      </c>
      <c r="BF518" s="207">
        <f>IF(N518="snížená",J518,0)</f>
        <v>0</v>
      </c>
      <c r="BG518" s="207">
        <f>IF(N518="zákl. přenesená",J518,0)</f>
        <v>0</v>
      </c>
      <c r="BH518" s="207">
        <f>IF(N518="sníž. přenesená",J518,0)</f>
        <v>0</v>
      </c>
      <c r="BI518" s="207">
        <f>IF(N518="nulová",J518,0)</f>
        <v>0</v>
      </c>
      <c r="BJ518" s="18" t="s">
        <v>82</v>
      </c>
      <c r="BK518" s="207">
        <f>ROUND(I518*H518,2)</f>
        <v>0</v>
      </c>
      <c r="BL518" s="18" t="s">
        <v>227</v>
      </c>
      <c r="BM518" s="206" t="s">
        <v>1001</v>
      </c>
    </row>
    <row r="519" spans="1:65" s="2" customFormat="1" ht="11.25" x14ac:dyDescent="0.2">
      <c r="A519" s="35"/>
      <c r="B519" s="36"/>
      <c r="C519" s="37"/>
      <c r="D519" s="208" t="s">
        <v>135</v>
      </c>
      <c r="E519" s="37"/>
      <c r="F519" s="209" t="s">
        <v>1002</v>
      </c>
      <c r="G519" s="37"/>
      <c r="H519" s="37"/>
      <c r="I519" s="116"/>
      <c r="J519" s="37"/>
      <c r="K519" s="37"/>
      <c r="L519" s="40"/>
      <c r="M519" s="210"/>
      <c r="N519" s="211"/>
      <c r="O519" s="65"/>
      <c r="P519" s="65"/>
      <c r="Q519" s="65"/>
      <c r="R519" s="65"/>
      <c r="S519" s="65"/>
      <c r="T519" s="66"/>
      <c r="U519" s="35"/>
      <c r="V519" s="35"/>
      <c r="W519" s="35"/>
      <c r="X519" s="35"/>
      <c r="Y519" s="35"/>
      <c r="Z519" s="35"/>
      <c r="AA519" s="35"/>
      <c r="AB519" s="35"/>
      <c r="AC519" s="35"/>
      <c r="AD519" s="35"/>
      <c r="AE519" s="35"/>
      <c r="AT519" s="18" t="s">
        <v>135</v>
      </c>
      <c r="AU519" s="18" t="s">
        <v>84</v>
      </c>
    </row>
    <row r="520" spans="1:65" s="2" customFormat="1" ht="29.25" x14ac:dyDescent="0.2">
      <c r="A520" s="35"/>
      <c r="B520" s="36"/>
      <c r="C520" s="37"/>
      <c r="D520" s="208" t="s">
        <v>160</v>
      </c>
      <c r="E520" s="37"/>
      <c r="F520" s="233" t="s">
        <v>1003</v>
      </c>
      <c r="G520" s="37"/>
      <c r="H520" s="37"/>
      <c r="I520" s="116"/>
      <c r="J520" s="37"/>
      <c r="K520" s="37"/>
      <c r="L520" s="40"/>
      <c r="M520" s="210"/>
      <c r="N520" s="211"/>
      <c r="O520" s="65"/>
      <c r="P520" s="65"/>
      <c r="Q520" s="65"/>
      <c r="R520" s="65"/>
      <c r="S520" s="65"/>
      <c r="T520" s="66"/>
      <c r="U520" s="35"/>
      <c r="V520" s="35"/>
      <c r="W520" s="35"/>
      <c r="X520" s="35"/>
      <c r="Y520" s="35"/>
      <c r="Z520" s="35"/>
      <c r="AA520" s="35"/>
      <c r="AB520" s="35"/>
      <c r="AC520" s="35"/>
      <c r="AD520" s="35"/>
      <c r="AE520" s="35"/>
      <c r="AT520" s="18" t="s">
        <v>160</v>
      </c>
      <c r="AU520" s="18" t="s">
        <v>84</v>
      </c>
    </row>
    <row r="521" spans="1:65" s="13" customFormat="1" ht="11.25" x14ac:dyDescent="0.2">
      <c r="B521" s="212"/>
      <c r="C521" s="213"/>
      <c r="D521" s="208" t="s">
        <v>136</v>
      </c>
      <c r="E521" s="214" t="s">
        <v>19</v>
      </c>
      <c r="F521" s="215" t="s">
        <v>1004</v>
      </c>
      <c r="G521" s="213"/>
      <c r="H521" s="214" t="s">
        <v>19</v>
      </c>
      <c r="I521" s="216"/>
      <c r="J521" s="213"/>
      <c r="K521" s="213"/>
      <c r="L521" s="217"/>
      <c r="M521" s="218"/>
      <c r="N521" s="219"/>
      <c r="O521" s="219"/>
      <c r="P521" s="219"/>
      <c r="Q521" s="219"/>
      <c r="R521" s="219"/>
      <c r="S521" s="219"/>
      <c r="T521" s="220"/>
      <c r="AT521" s="221" t="s">
        <v>136</v>
      </c>
      <c r="AU521" s="221" t="s">
        <v>84</v>
      </c>
      <c r="AV521" s="13" t="s">
        <v>82</v>
      </c>
      <c r="AW521" s="13" t="s">
        <v>37</v>
      </c>
      <c r="AX521" s="13" t="s">
        <v>75</v>
      </c>
      <c r="AY521" s="221" t="s">
        <v>127</v>
      </c>
    </row>
    <row r="522" spans="1:65" s="13" customFormat="1" ht="11.25" x14ac:dyDescent="0.2">
      <c r="B522" s="212"/>
      <c r="C522" s="213"/>
      <c r="D522" s="208" t="s">
        <v>136</v>
      </c>
      <c r="E522" s="214" t="s">
        <v>19</v>
      </c>
      <c r="F522" s="215" t="s">
        <v>451</v>
      </c>
      <c r="G522" s="213"/>
      <c r="H522" s="214" t="s">
        <v>19</v>
      </c>
      <c r="I522" s="216"/>
      <c r="J522" s="213"/>
      <c r="K522" s="213"/>
      <c r="L522" s="217"/>
      <c r="M522" s="218"/>
      <c r="N522" s="219"/>
      <c r="O522" s="219"/>
      <c r="P522" s="219"/>
      <c r="Q522" s="219"/>
      <c r="R522" s="219"/>
      <c r="S522" s="219"/>
      <c r="T522" s="220"/>
      <c r="AT522" s="221" t="s">
        <v>136</v>
      </c>
      <c r="AU522" s="221" t="s">
        <v>84</v>
      </c>
      <c r="AV522" s="13" t="s">
        <v>82</v>
      </c>
      <c r="AW522" s="13" t="s">
        <v>37</v>
      </c>
      <c r="AX522" s="13" t="s">
        <v>75</v>
      </c>
      <c r="AY522" s="221" t="s">
        <v>127</v>
      </c>
    </row>
    <row r="523" spans="1:65" s="14" customFormat="1" ht="11.25" x14ac:dyDescent="0.2">
      <c r="B523" s="222"/>
      <c r="C523" s="223"/>
      <c r="D523" s="208" t="s">
        <v>136</v>
      </c>
      <c r="E523" s="224" t="s">
        <v>19</v>
      </c>
      <c r="F523" s="225" t="s">
        <v>1005</v>
      </c>
      <c r="G523" s="223"/>
      <c r="H523" s="226">
        <v>45.24</v>
      </c>
      <c r="I523" s="227"/>
      <c r="J523" s="223"/>
      <c r="K523" s="223"/>
      <c r="L523" s="228"/>
      <c r="M523" s="229"/>
      <c r="N523" s="230"/>
      <c r="O523" s="230"/>
      <c r="P523" s="230"/>
      <c r="Q523" s="230"/>
      <c r="R523" s="230"/>
      <c r="S523" s="230"/>
      <c r="T523" s="231"/>
      <c r="AT523" s="232" t="s">
        <v>136</v>
      </c>
      <c r="AU523" s="232" t="s">
        <v>84</v>
      </c>
      <c r="AV523" s="14" t="s">
        <v>84</v>
      </c>
      <c r="AW523" s="14" t="s">
        <v>37</v>
      </c>
      <c r="AX523" s="14" t="s">
        <v>75</v>
      </c>
      <c r="AY523" s="232" t="s">
        <v>127</v>
      </c>
    </row>
    <row r="524" spans="1:65" s="13" customFormat="1" ht="11.25" x14ac:dyDescent="0.2">
      <c r="B524" s="212"/>
      <c r="C524" s="213"/>
      <c r="D524" s="208" t="s">
        <v>136</v>
      </c>
      <c r="E524" s="214" t="s">
        <v>19</v>
      </c>
      <c r="F524" s="215" t="s">
        <v>1006</v>
      </c>
      <c r="G524" s="213"/>
      <c r="H524" s="214" t="s">
        <v>19</v>
      </c>
      <c r="I524" s="216"/>
      <c r="J524" s="213"/>
      <c r="K524" s="213"/>
      <c r="L524" s="217"/>
      <c r="M524" s="218"/>
      <c r="N524" s="219"/>
      <c r="O524" s="219"/>
      <c r="P524" s="219"/>
      <c r="Q524" s="219"/>
      <c r="R524" s="219"/>
      <c r="S524" s="219"/>
      <c r="T524" s="220"/>
      <c r="AT524" s="221" t="s">
        <v>136</v>
      </c>
      <c r="AU524" s="221" t="s">
        <v>84</v>
      </c>
      <c r="AV524" s="13" t="s">
        <v>82</v>
      </c>
      <c r="AW524" s="13" t="s">
        <v>37</v>
      </c>
      <c r="AX524" s="13" t="s">
        <v>75</v>
      </c>
      <c r="AY524" s="221" t="s">
        <v>127</v>
      </c>
    </row>
    <row r="525" spans="1:65" s="14" customFormat="1" ht="11.25" x14ac:dyDescent="0.2">
      <c r="B525" s="222"/>
      <c r="C525" s="223"/>
      <c r="D525" s="208" t="s">
        <v>136</v>
      </c>
      <c r="E525" s="224" t="s">
        <v>19</v>
      </c>
      <c r="F525" s="225" t="s">
        <v>1007</v>
      </c>
      <c r="G525" s="223"/>
      <c r="H525" s="226">
        <v>61.6</v>
      </c>
      <c r="I525" s="227"/>
      <c r="J525" s="223"/>
      <c r="K525" s="223"/>
      <c r="L525" s="228"/>
      <c r="M525" s="229"/>
      <c r="N525" s="230"/>
      <c r="O525" s="230"/>
      <c r="P525" s="230"/>
      <c r="Q525" s="230"/>
      <c r="R525" s="230"/>
      <c r="S525" s="230"/>
      <c r="T525" s="231"/>
      <c r="AT525" s="232" t="s">
        <v>136</v>
      </c>
      <c r="AU525" s="232" t="s">
        <v>84</v>
      </c>
      <c r="AV525" s="14" t="s">
        <v>84</v>
      </c>
      <c r="AW525" s="14" t="s">
        <v>37</v>
      </c>
      <c r="AX525" s="14" t="s">
        <v>75</v>
      </c>
      <c r="AY525" s="232" t="s">
        <v>127</v>
      </c>
    </row>
    <row r="526" spans="1:65" s="15" customFormat="1" ht="11.25" x14ac:dyDescent="0.2">
      <c r="B526" s="245"/>
      <c r="C526" s="246"/>
      <c r="D526" s="208" t="s">
        <v>136</v>
      </c>
      <c r="E526" s="247" t="s">
        <v>19</v>
      </c>
      <c r="F526" s="248" t="s">
        <v>243</v>
      </c>
      <c r="G526" s="246"/>
      <c r="H526" s="249">
        <v>106.84</v>
      </c>
      <c r="I526" s="250"/>
      <c r="J526" s="246"/>
      <c r="K526" s="246"/>
      <c r="L526" s="251"/>
      <c r="M526" s="252"/>
      <c r="N526" s="253"/>
      <c r="O526" s="253"/>
      <c r="P526" s="253"/>
      <c r="Q526" s="253"/>
      <c r="R526" s="253"/>
      <c r="S526" s="253"/>
      <c r="T526" s="254"/>
      <c r="AT526" s="255" t="s">
        <v>136</v>
      </c>
      <c r="AU526" s="255" t="s">
        <v>84</v>
      </c>
      <c r="AV526" s="15" t="s">
        <v>133</v>
      </c>
      <c r="AW526" s="15" t="s">
        <v>37</v>
      </c>
      <c r="AX526" s="15" t="s">
        <v>82</v>
      </c>
      <c r="AY526" s="255" t="s">
        <v>127</v>
      </c>
    </row>
    <row r="527" spans="1:65" s="2" customFormat="1" ht="14.45" customHeight="1" x14ac:dyDescent="0.2">
      <c r="A527" s="35"/>
      <c r="B527" s="36"/>
      <c r="C527" s="234" t="s">
        <v>1008</v>
      </c>
      <c r="D527" s="234" t="s">
        <v>175</v>
      </c>
      <c r="E527" s="235" t="s">
        <v>1009</v>
      </c>
      <c r="F527" s="236" t="s">
        <v>1010</v>
      </c>
      <c r="G527" s="237" t="s">
        <v>178</v>
      </c>
      <c r="H527" s="238">
        <v>3.6999999999999998E-2</v>
      </c>
      <c r="I527" s="239"/>
      <c r="J527" s="240">
        <f>ROUND(I527*H527,2)</f>
        <v>0</v>
      </c>
      <c r="K527" s="241"/>
      <c r="L527" s="242"/>
      <c r="M527" s="243" t="s">
        <v>19</v>
      </c>
      <c r="N527" s="244" t="s">
        <v>46</v>
      </c>
      <c r="O527" s="65"/>
      <c r="P527" s="204">
        <f>O527*H527</f>
        <v>0</v>
      </c>
      <c r="Q527" s="204">
        <v>1</v>
      </c>
      <c r="R527" s="204">
        <f>Q527*H527</f>
        <v>3.6999999999999998E-2</v>
      </c>
      <c r="S527" s="204">
        <v>0</v>
      </c>
      <c r="T527" s="205">
        <f>S527*H527</f>
        <v>0</v>
      </c>
      <c r="U527" s="35"/>
      <c r="V527" s="35"/>
      <c r="W527" s="35"/>
      <c r="X527" s="35"/>
      <c r="Y527" s="35"/>
      <c r="Z527" s="35"/>
      <c r="AA527" s="35"/>
      <c r="AB527" s="35"/>
      <c r="AC527" s="35"/>
      <c r="AD527" s="35"/>
      <c r="AE527" s="35"/>
      <c r="AR527" s="206" t="s">
        <v>355</v>
      </c>
      <c r="AT527" s="206" t="s">
        <v>175</v>
      </c>
      <c r="AU527" s="206" t="s">
        <v>84</v>
      </c>
      <c r="AY527" s="18" t="s">
        <v>127</v>
      </c>
      <c r="BE527" s="207">
        <f>IF(N527="základní",J527,0)</f>
        <v>0</v>
      </c>
      <c r="BF527" s="207">
        <f>IF(N527="snížená",J527,0)</f>
        <v>0</v>
      </c>
      <c r="BG527" s="207">
        <f>IF(N527="zákl. přenesená",J527,0)</f>
        <v>0</v>
      </c>
      <c r="BH527" s="207">
        <f>IF(N527="sníž. přenesená",J527,0)</f>
        <v>0</v>
      </c>
      <c r="BI527" s="207">
        <f>IF(N527="nulová",J527,0)</f>
        <v>0</v>
      </c>
      <c r="BJ527" s="18" t="s">
        <v>82</v>
      </c>
      <c r="BK527" s="207">
        <f>ROUND(I527*H527,2)</f>
        <v>0</v>
      </c>
      <c r="BL527" s="18" t="s">
        <v>227</v>
      </c>
      <c r="BM527" s="206" t="s">
        <v>1011</v>
      </c>
    </row>
    <row r="528" spans="1:65" s="2" customFormat="1" ht="11.25" x14ac:dyDescent="0.2">
      <c r="A528" s="35"/>
      <c r="B528" s="36"/>
      <c r="C528" s="37"/>
      <c r="D528" s="208" t="s">
        <v>135</v>
      </c>
      <c r="E528" s="37"/>
      <c r="F528" s="209" t="s">
        <v>1010</v>
      </c>
      <c r="G528" s="37"/>
      <c r="H528" s="37"/>
      <c r="I528" s="116"/>
      <c r="J528" s="37"/>
      <c r="K528" s="37"/>
      <c r="L528" s="40"/>
      <c r="M528" s="210"/>
      <c r="N528" s="211"/>
      <c r="O528" s="65"/>
      <c r="P528" s="65"/>
      <c r="Q528" s="65"/>
      <c r="R528" s="65"/>
      <c r="S528" s="65"/>
      <c r="T528" s="66"/>
      <c r="U528" s="35"/>
      <c r="V528" s="35"/>
      <c r="W528" s="35"/>
      <c r="X528" s="35"/>
      <c r="Y528" s="35"/>
      <c r="Z528" s="35"/>
      <c r="AA528" s="35"/>
      <c r="AB528" s="35"/>
      <c r="AC528" s="35"/>
      <c r="AD528" s="35"/>
      <c r="AE528" s="35"/>
      <c r="AT528" s="18" t="s">
        <v>135</v>
      </c>
      <c r="AU528" s="18" t="s">
        <v>84</v>
      </c>
    </row>
    <row r="529" spans="1:65" s="2" customFormat="1" ht="19.5" x14ac:dyDescent="0.2">
      <c r="A529" s="35"/>
      <c r="B529" s="36"/>
      <c r="C529" s="37"/>
      <c r="D529" s="208" t="s">
        <v>162</v>
      </c>
      <c r="E529" s="37"/>
      <c r="F529" s="233" t="s">
        <v>1012</v>
      </c>
      <c r="G529" s="37"/>
      <c r="H529" s="37"/>
      <c r="I529" s="116"/>
      <c r="J529" s="37"/>
      <c r="K529" s="37"/>
      <c r="L529" s="40"/>
      <c r="M529" s="210"/>
      <c r="N529" s="211"/>
      <c r="O529" s="65"/>
      <c r="P529" s="65"/>
      <c r="Q529" s="65"/>
      <c r="R529" s="65"/>
      <c r="S529" s="65"/>
      <c r="T529" s="66"/>
      <c r="U529" s="35"/>
      <c r="V529" s="35"/>
      <c r="W529" s="35"/>
      <c r="X529" s="35"/>
      <c r="Y529" s="35"/>
      <c r="Z529" s="35"/>
      <c r="AA529" s="35"/>
      <c r="AB529" s="35"/>
      <c r="AC529" s="35"/>
      <c r="AD529" s="35"/>
      <c r="AE529" s="35"/>
      <c r="AT529" s="18" t="s">
        <v>162</v>
      </c>
      <c r="AU529" s="18" t="s">
        <v>84</v>
      </c>
    </row>
    <row r="530" spans="1:65" s="14" customFormat="1" ht="11.25" x14ac:dyDescent="0.2">
      <c r="B530" s="222"/>
      <c r="C530" s="223"/>
      <c r="D530" s="208" t="s">
        <v>136</v>
      </c>
      <c r="E530" s="223"/>
      <c r="F530" s="225" t="s">
        <v>1013</v>
      </c>
      <c r="G530" s="223"/>
      <c r="H530" s="226">
        <v>3.6999999999999998E-2</v>
      </c>
      <c r="I530" s="227"/>
      <c r="J530" s="223"/>
      <c r="K530" s="223"/>
      <c r="L530" s="228"/>
      <c r="M530" s="229"/>
      <c r="N530" s="230"/>
      <c r="O530" s="230"/>
      <c r="P530" s="230"/>
      <c r="Q530" s="230"/>
      <c r="R530" s="230"/>
      <c r="S530" s="230"/>
      <c r="T530" s="231"/>
      <c r="AT530" s="232" t="s">
        <v>136</v>
      </c>
      <c r="AU530" s="232" t="s">
        <v>84</v>
      </c>
      <c r="AV530" s="14" t="s">
        <v>84</v>
      </c>
      <c r="AW530" s="14" t="s">
        <v>4</v>
      </c>
      <c r="AX530" s="14" t="s">
        <v>82</v>
      </c>
      <c r="AY530" s="232" t="s">
        <v>127</v>
      </c>
    </row>
    <row r="531" spans="1:65" s="2" customFormat="1" ht="14.45" customHeight="1" x14ac:dyDescent="0.2">
      <c r="A531" s="35"/>
      <c r="B531" s="36"/>
      <c r="C531" s="194" t="s">
        <v>1014</v>
      </c>
      <c r="D531" s="194" t="s">
        <v>129</v>
      </c>
      <c r="E531" s="195" t="s">
        <v>1015</v>
      </c>
      <c r="F531" s="196" t="s">
        <v>1016</v>
      </c>
      <c r="G531" s="197" t="s">
        <v>169</v>
      </c>
      <c r="H531" s="198">
        <v>213.68</v>
      </c>
      <c r="I531" s="199"/>
      <c r="J531" s="200">
        <f>ROUND(I531*H531,2)</f>
        <v>0</v>
      </c>
      <c r="K531" s="201"/>
      <c r="L531" s="40"/>
      <c r="M531" s="202" t="s">
        <v>19</v>
      </c>
      <c r="N531" s="203" t="s">
        <v>46</v>
      </c>
      <c r="O531" s="65"/>
      <c r="P531" s="204">
        <f>O531*H531</f>
        <v>0</v>
      </c>
      <c r="Q531" s="204">
        <v>0</v>
      </c>
      <c r="R531" s="204">
        <f>Q531*H531</f>
        <v>0</v>
      </c>
      <c r="S531" s="204">
        <v>0</v>
      </c>
      <c r="T531" s="205">
        <f>S531*H531</f>
        <v>0</v>
      </c>
      <c r="U531" s="35"/>
      <c r="V531" s="35"/>
      <c r="W531" s="35"/>
      <c r="X531" s="35"/>
      <c r="Y531" s="35"/>
      <c r="Z531" s="35"/>
      <c r="AA531" s="35"/>
      <c r="AB531" s="35"/>
      <c r="AC531" s="35"/>
      <c r="AD531" s="35"/>
      <c r="AE531" s="35"/>
      <c r="AR531" s="206" t="s">
        <v>227</v>
      </c>
      <c r="AT531" s="206" t="s">
        <v>129</v>
      </c>
      <c r="AU531" s="206" t="s">
        <v>84</v>
      </c>
      <c r="AY531" s="18" t="s">
        <v>127</v>
      </c>
      <c r="BE531" s="207">
        <f>IF(N531="základní",J531,0)</f>
        <v>0</v>
      </c>
      <c r="BF531" s="207">
        <f>IF(N531="snížená",J531,0)</f>
        <v>0</v>
      </c>
      <c r="BG531" s="207">
        <f>IF(N531="zákl. přenesená",J531,0)</f>
        <v>0</v>
      </c>
      <c r="BH531" s="207">
        <f>IF(N531="sníž. přenesená",J531,0)</f>
        <v>0</v>
      </c>
      <c r="BI531" s="207">
        <f>IF(N531="nulová",J531,0)</f>
        <v>0</v>
      </c>
      <c r="BJ531" s="18" t="s">
        <v>82</v>
      </c>
      <c r="BK531" s="207">
        <f>ROUND(I531*H531,2)</f>
        <v>0</v>
      </c>
      <c r="BL531" s="18" t="s">
        <v>227</v>
      </c>
      <c r="BM531" s="206" t="s">
        <v>1017</v>
      </c>
    </row>
    <row r="532" spans="1:65" s="2" customFormat="1" ht="11.25" x14ac:dyDescent="0.2">
      <c r="A532" s="35"/>
      <c r="B532" s="36"/>
      <c r="C532" s="37"/>
      <c r="D532" s="208" t="s">
        <v>135</v>
      </c>
      <c r="E532" s="37"/>
      <c r="F532" s="209" t="s">
        <v>1018</v>
      </c>
      <c r="G532" s="37"/>
      <c r="H532" s="37"/>
      <c r="I532" s="116"/>
      <c r="J532" s="37"/>
      <c r="K532" s="37"/>
      <c r="L532" s="40"/>
      <c r="M532" s="210"/>
      <c r="N532" s="211"/>
      <c r="O532" s="65"/>
      <c r="P532" s="65"/>
      <c r="Q532" s="65"/>
      <c r="R532" s="65"/>
      <c r="S532" s="65"/>
      <c r="T532" s="66"/>
      <c r="U532" s="35"/>
      <c r="V532" s="35"/>
      <c r="W532" s="35"/>
      <c r="X532" s="35"/>
      <c r="Y532" s="35"/>
      <c r="Z532" s="35"/>
      <c r="AA532" s="35"/>
      <c r="AB532" s="35"/>
      <c r="AC532" s="35"/>
      <c r="AD532" s="35"/>
      <c r="AE532" s="35"/>
      <c r="AT532" s="18" t="s">
        <v>135</v>
      </c>
      <c r="AU532" s="18" t="s">
        <v>84</v>
      </c>
    </row>
    <row r="533" spans="1:65" s="2" customFormat="1" ht="29.25" x14ac:dyDescent="0.2">
      <c r="A533" s="35"/>
      <c r="B533" s="36"/>
      <c r="C533" s="37"/>
      <c r="D533" s="208" t="s">
        <v>160</v>
      </c>
      <c r="E533" s="37"/>
      <c r="F533" s="233" t="s">
        <v>1003</v>
      </c>
      <c r="G533" s="37"/>
      <c r="H533" s="37"/>
      <c r="I533" s="116"/>
      <c r="J533" s="37"/>
      <c r="K533" s="37"/>
      <c r="L533" s="40"/>
      <c r="M533" s="210"/>
      <c r="N533" s="211"/>
      <c r="O533" s="65"/>
      <c r="P533" s="65"/>
      <c r="Q533" s="65"/>
      <c r="R533" s="65"/>
      <c r="S533" s="65"/>
      <c r="T533" s="66"/>
      <c r="U533" s="35"/>
      <c r="V533" s="35"/>
      <c r="W533" s="35"/>
      <c r="X533" s="35"/>
      <c r="Y533" s="35"/>
      <c r="Z533" s="35"/>
      <c r="AA533" s="35"/>
      <c r="AB533" s="35"/>
      <c r="AC533" s="35"/>
      <c r="AD533" s="35"/>
      <c r="AE533" s="35"/>
      <c r="AT533" s="18" t="s">
        <v>160</v>
      </c>
      <c r="AU533" s="18" t="s">
        <v>84</v>
      </c>
    </row>
    <row r="534" spans="1:65" s="14" customFormat="1" ht="11.25" x14ac:dyDescent="0.2">
      <c r="B534" s="222"/>
      <c r="C534" s="223"/>
      <c r="D534" s="208" t="s">
        <v>136</v>
      </c>
      <c r="E534" s="223"/>
      <c r="F534" s="225" t="s">
        <v>1019</v>
      </c>
      <c r="G534" s="223"/>
      <c r="H534" s="226">
        <v>213.68</v>
      </c>
      <c r="I534" s="227"/>
      <c r="J534" s="223"/>
      <c r="K534" s="223"/>
      <c r="L534" s="228"/>
      <c r="M534" s="229"/>
      <c r="N534" s="230"/>
      <c r="O534" s="230"/>
      <c r="P534" s="230"/>
      <c r="Q534" s="230"/>
      <c r="R534" s="230"/>
      <c r="S534" s="230"/>
      <c r="T534" s="231"/>
      <c r="AT534" s="232" t="s">
        <v>136</v>
      </c>
      <c r="AU534" s="232" t="s">
        <v>84</v>
      </c>
      <c r="AV534" s="14" t="s">
        <v>84</v>
      </c>
      <c r="AW534" s="14" t="s">
        <v>4</v>
      </c>
      <c r="AX534" s="14" t="s">
        <v>82</v>
      </c>
      <c r="AY534" s="232" t="s">
        <v>127</v>
      </c>
    </row>
    <row r="535" spans="1:65" s="2" customFormat="1" ht="14.45" customHeight="1" x14ac:dyDescent="0.2">
      <c r="A535" s="35"/>
      <c r="B535" s="36"/>
      <c r="C535" s="234" t="s">
        <v>1020</v>
      </c>
      <c r="D535" s="234" t="s">
        <v>175</v>
      </c>
      <c r="E535" s="235" t="s">
        <v>1021</v>
      </c>
      <c r="F535" s="236" t="s">
        <v>1022</v>
      </c>
      <c r="G535" s="237" t="s">
        <v>178</v>
      </c>
      <c r="H535" s="238">
        <v>9.6000000000000002E-2</v>
      </c>
      <c r="I535" s="239"/>
      <c r="J535" s="240">
        <f>ROUND(I535*H535,2)</f>
        <v>0</v>
      </c>
      <c r="K535" s="241"/>
      <c r="L535" s="242"/>
      <c r="M535" s="243" t="s">
        <v>19</v>
      </c>
      <c r="N535" s="244" t="s">
        <v>46</v>
      </c>
      <c r="O535" s="65"/>
      <c r="P535" s="204">
        <f>O535*H535</f>
        <v>0</v>
      </c>
      <c r="Q535" s="204">
        <v>1</v>
      </c>
      <c r="R535" s="204">
        <f>Q535*H535</f>
        <v>9.6000000000000002E-2</v>
      </c>
      <c r="S535" s="204">
        <v>0</v>
      </c>
      <c r="T535" s="205">
        <f>S535*H535</f>
        <v>0</v>
      </c>
      <c r="U535" s="35"/>
      <c r="V535" s="35"/>
      <c r="W535" s="35"/>
      <c r="X535" s="35"/>
      <c r="Y535" s="35"/>
      <c r="Z535" s="35"/>
      <c r="AA535" s="35"/>
      <c r="AB535" s="35"/>
      <c r="AC535" s="35"/>
      <c r="AD535" s="35"/>
      <c r="AE535" s="35"/>
      <c r="AR535" s="206" t="s">
        <v>355</v>
      </c>
      <c r="AT535" s="206" t="s">
        <v>175</v>
      </c>
      <c r="AU535" s="206" t="s">
        <v>84</v>
      </c>
      <c r="AY535" s="18" t="s">
        <v>127</v>
      </c>
      <c r="BE535" s="207">
        <f>IF(N535="základní",J535,0)</f>
        <v>0</v>
      </c>
      <c r="BF535" s="207">
        <f>IF(N535="snížená",J535,0)</f>
        <v>0</v>
      </c>
      <c r="BG535" s="207">
        <f>IF(N535="zákl. přenesená",J535,0)</f>
        <v>0</v>
      </c>
      <c r="BH535" s="207">
        <f>IF(N535="sníž. přenesená",J535,0)</f>
        <v>0</v>
      </c>
      <c r="BI535" s="207">
        <f>IF(N535="nulová",J535,0)</f>
        <v>0</v>
      </c>
      <c r="BJ535" s="18" t="s">
        <v>82</v>
      </c>
      <c r="BK535" s="207">
        <f>ROUND(I535*H535,2)</f>
        <v>0</v>
      </c>
      <c r="BL535" s="18" t="s">
        <v>227</v>
      </c>
      <c r="BM535" s="206" t="s">
        <v>1023</v>
      </c>
    </row>
    <row r="536" spans="1:65" s="2" customFormat="1" ht="11.25" x14ac:dyDescent="0.2">
      <c r="A536" s="35"/>
      <c r="B536" s="36"/>
      <c r="C536" s="37"/>
      <c r="D536" s="208" t="s">
        <v>135</v>
      </c>
      <c r="E536" s="37"/>
      <c r="F536" s="209" t="s">
        <v>1022</v>
      </c>
      <c r="G536" s="37"/>
      <c r="H536" s="37"/>
      <c r="I536" s="116"/>
      <c r="J536" s="37"/>
      <c r="K536" s="37"/>
      <c r="L536" s="40"/>
      <c r="M536" s="210"/>
      <c r="N536" s="211"/>
      <c r="O536" s="65"/>
      <c r="P536" s="65"/>
      <c r="Q536" s="65"/>
      <c r="R536" s="65"/>
      <c r="S536" s="65"/>
      <c r="T536" s="66"/>
      <c r="U536" s="35"/>
      <c r="V536" s="35"/>
      <c r="W536" s="35"/>
      <c r="X536" s="35"/>
      <c r="Y536" s="35"/>
      <c r="Z536" s="35"/>
      <c r="AA536" s="35"/>
      <c r="AB536" s="35"/>
      <c r="AC536" s="35"/>
      <c r="AD536" s="35"/>
      <c r="AE536" s="35"/>
      <c r="AT536" s="18" t="s">
        <v>135</v>
      </c>
      <c r="AU536" s="18" t="s">
        <v>84</v>
      </c>
    </row>
    <row r="537" spans="1:65" s="2" customFormat="1" ht="19.5" x14ac:dyDescent="0.2">
      <c r="A537" s="35"/>
      <c r="B537" s="36"/>
      <c r="C537" s="37"/>
      <c r="D537" s="208" t="s">
        <v>162</v>
      </c>
      <c r="E537" s="37"/>
      <c r="F537" s="233" t="s">
        <v>1024</v>
      </c>
      <c r="G537" s="37"/>
      <c r="H537" s="37"/>
      <c r="I537" s="116"/>
      <c r="J537" s="37"/>
      <c r="K537" s="37"/>
      <c r="L537" s="40"/>
      <c r="M537" s="210"/>
      <c r="N537" s="211"/>
      <c r="O537" s="65"/>
      <c r="P537" s="65"/>
      <c r="Q537" s="65"/>
      <c r="R537" s="65"/>
      <c r="S537" s="65"/>
      <c r="T537" s="66"/>
      <c r="U537" s="35"/>
      <c r="V537" s="35"/>
      <c r="W537" s="35"/>
      <c r="X537" s="35"/>
      <c r="Y537" s="35"/>
      <c r="Z537" s="35"/>
      <c r="AA537" s="35"/>
      <c r="AB537" s="35"/>
      <c r="AC537" s="35"/>
      <c r="AD537" s="35"/>
      <c r="AE537" s="35"/>
      <c r="AT537" s="18" t="s">
        <v>162</v>
      </c>
      <c r="AU537" s="18" t="s">
        <v>84</v>
      </c>
    </row>
    <row r="538" spans="1:65" s="14" customFormat="1" ht="11.25" x14ac:dyDescent="0.2">
      <c r="B538" s="222"/>
      <c r="C538" s="223"/>
      <c r="D538" s="208" t="s">
        <v>136</v>
      </c>
      <c r="E538" s="223"/>
      <c r="F538" s="225" t="s">
        <v>1025</v>
      </c>
      <c r="G538" s="223"/>
      <c r="H538" s="226">
        <v>9.6000000000000002E-2</v>
      </c>
      <c r="I538" s="227"/>
      <c r="J538" s="223"/>
      <c r="K538" s="223"/>
      <c r="L538" s="228"/>
      <c r="M538" s="229"/>
      <c r="N538" s="230"/>
      <c r="O538" s="230"/>
      <c r="P538" s="230"/>
      <c r="Q538" s="230"/>
      <c r="R538" s="230"/>
      <c r="S538" s="230"/>
      <c r="T538" s="231"/>
      <c r="AT538" s="232" t="s">
        <v>136</v>
      </c>
      <c r="AU538" s="232" t="s">
        <v>84</v>
      </c>
      <c r="AV538" s="14" t="s">
        <v>84</v>
      </c>
      <c r="AW538" s="14" t="s">
        <v>4</v>
      </c>
      <c r="AX538" s="14" t="s">
        <v>82</v>
      </c>
      <c r="AY538" s="232" t="s">
        <v>127</v>
      </c>
    </row>
    <row r="539" spans="1:65" s="2" customFormat="1" ht="14.45" customHeight="1" x14ac:dyDescent="0.2">
      <c r="A539" s="35"/>
      <c r="B539" s="36"/>
      <c r="C539" s="234" t="s">
        <v>1026</v>
      </c>
      <c r="D539" s="234" t="s">
        <v>175</v>
      </c>
      <c r="E539" s="235" t="s">
        <v>1027</v>
      </c>
      <c r="F539" s="236" t="s">
        <v>1028</v>
      </c>
      <c r="G539" s="237" t="s">
        <v>169</v>
      </c>
      <c r="H539" s="238">
        <v>106.84</v>
      </c>
      <c r="I539" s="239"/>
      <c r="J539" s="240">
        <f>ROUND(I539*H539,2)</f>
        <v>0</v>
      </c>
      <c r="K539" s="241"/>
      <c r="L539" s="242"/>
      <c r="M539" s="243" t="s">
        <v>19</v>
      </c>
      <c r="N539" s="244" t="s">
        <v>46</v>
      </c>
      <c r="O539" s="65"/>
      <c r="P539" s="204">
        <f>O539*H539</f>
        <v>0</v>
      </c>
      <c r="Q539" s="204">
        <v>5.9999999999999995E-4</v>
      </c>
      <c r="R539" s="204">
        <f>Q539*H539</f>
        <v>6.4103999999999994E-2</v>
      </c>
      <c r="S539" s="204">
        <v>0</v>
      </c>
      <c r="T539" s="205">
        <f>S539*H539</f>
        <v>0</v>
      </c>
      <c r="U539" s="35"/>
      <c r="V539" s="35"/>
      <c r="W539" s="35"/>
      <c r="X539" s="35"/>
      <c r="Y539" s="35"/>
      <c r="Z539" s="35"/>
      <c r="AA539" s="35"/>
      <c r="AB539" s="35"/>
      <c r="AC539" s="35"/>
      <c r="AD539" s="35"/>
      <c r="AE539" s="35"/>
      <c r="AR539" s="206" t="s">
        <v>174</v>
      </c>
      <c r="AT539" s="206" t="s">
        <v>175</v>
      </c>
      <c r="AU539" s="206" t="s">
        <v>84</v>
      </c>
      <c r="AY539" s="18" t="s">
        <v>127</v>
      </c>
      <c r="BE539" s="207">
        <f>IF(N539="základní",J539,0)</f>
        <v>0</v>
      </c>
      <c r="BF539" s="207">
        <f>IF(N539="snížená",J539,0)</f>
        <v>0</v>
      </c>
      <c r="BG539" s="207">
        <f>IF(N539="zákl. přenesená",J539,0)</f>
        <v>0</v>
      </c>
      <c r="BH539" s="207">
        <f>IF(N539="sníž. přenesená",J539,0)</f>
        <v>0</v>
      </c>
      <c r="BI539" s="207">
        <f>IF(N539="nulová",J539,0)</f>
        <v>0</v>
      </c>
      <c r="BJ539" s="18" t="s">
        <v>82</v>
      </c>
      <c r="BK539" s="207">
        <f>ROUND(I539*H539,2)</f>
        <v>0</v>
      </c>
      <c r="BL539" s="18" t="s">
        <v>133</v>
      </c>
      <c r="BM539" s="206" t="s">
        <v>1029</v>
      </c>
    </row>
    <row r="540" spans="1:65" s="2" customFormat="1" ht="11.25" x14ac:dyDescent="0.2">
      <c r="A540" s="35"/>
      <c r="B540" s="36"/>
      <c r="C540" s="37"/>
      <c r="D540" s="208" t="s">
        <v>135</v>
      </c>
      <c r="E540" s="37"/>
      <c r="F540" s="209" t="s">
        <v>1028</v>
      </c>
      <c r="G540" s="37"/>
      <c r="H540" s="37"/>
      <c r="I540" s="116"/>
      <c r="J540" s="37"/>
      <c r="K540" s="37"/>
      <c r="L540" s="40"/>
      <c r="M540" s="210"/>
      <c r="N540" s="211"/>
      <c r="O540" s="65"/>
      <c r="P540" s="65"/>
      <c r="Q540" s="65"/>
      <c r="R540" s="65"/>
      <c r="S540" s="65"/>
      <c r="T540" s="66"/>
      <c r="U540" s="35"/>
      <c r="V540" s="35"/>
      <c r="W540" s="35"/>
      <c r="X540" s="35"/>
      <c r="Y540" s="35"/>
      <c r="Z540" s="35"/>
      <c r="AA540" s="35"/>
      <c r="AB540" s="35"/>
      <c r="AC540" s="35"/>
      <c r="AD540" s="35"/>
      <c r="AE540" s="35"/>
      <c r="AT540" s="18" t="s">
        <v>135</v>
      </c>
      <c r="AU540" s="18" t="s">
        <v>84</v>
      </c>
    </row>
    <row r="541" spans="1:65" s="14" customFormat="1" ht="11.25" x14ac:dyDescent="0.2">
      <c r="B541" s="222"/>
      <c r="C541" s="223"/>
      <c r="D541" s="208" t="s">
        <v>136</v>
      </c>
      <c r="E541" s="223"/>
      <c r="F541" s="225" t="s">
        <v>1030</v>
      </c>
      <c r="G541" s="223"/>
      <c r="H541" s="226">
        <v>106.84</v>
      </c>
      <c r="I541" s="227"/>
      <c r="J541" s="223"/>
      <c r="K541" s="223"/>
      <c r="L541" s="228"/>
      <c r="M541" s="229"/>
      <c r="N541" s="230"/>
      <c r="O541" s="230"/>
      <c r="P541" s="230"/>
      <c r="Q541" s="230"/>
      <c r="R541" s="230"/>
      <c r="S541" s="230"/>
      <c r="T541" s="231"/>
      <c r="AT541" s="232" t="s">
        <v>136</v>
      </c>
      <c r="AU541" s="232" t="s">
        <v>84</v>
      </c>
      <c r="AV541" s="14" t="s">
        <v>84</v>
      </c>
      <c r="AW541" s="14" t="s">
        <v>4</v>
      </c>
      <c r="AX541" s="14" t="s">
        <v>82</v>
      </c>
      <c r="AY541" s="232" t="s">
        <v>127</v>
      </c>
    </row>
    <row r="542" spans="1:65" s="2" customFormat="1" ht="14.45" customHeight="1" x14ac:dyDescent="0.2">
      <c r="A542" s="35"/>
      <c r="B542" s="36"/>
      <c r="C542" s="194" t="s">
        <v>1031</v>
      </c>
      <c r="D542" s="194" t="s">
        <v>129</v>
      </c>
      <c r="E542" s="195" t="s">
        <v>1032</v>
      </c>
      <c r="F542" s="196" t="s">
        <v>1033</v>
      </c>
      <c r="G542" s="197" t="s">
        <v>169</v>
      </c>
      <c r="H542" s="198">
        <v>210.55199999999999</v>
      </c>
      <c r="I542" s="199"/>
      <c r="J542" s="200">
        <f>ROUND(I542*H542,2)</f>
        <v>0</v>
      </c>
      <c r="K542" s="201"/>
      <c r="L542" s="40"/>
      <c r="M542" s="202" t="s">
        <v>19</v>
      </c>
      <c r="N542" s="203" t="s">
        <v>46</v>
      </c>
      <c r="O542" s="65"/>
      <c r="P542" s="204">
        <f>O542*H542</f>
        <v>0</v>
      </c>
      <c r="Q542" s="204">
        <v>4.4999999999999999E-4</v>
      </c>
      <c r="R542" s="204">
        <f>Q542*H542</f>
        <v>9.4748399999999997E-2</v>
      </c>
      <c r="S542" s="204">
        <v>0</v>
      </c>
      <c r="T542" s="205">
        <f>S542*H542</f>
        <v>0</v>
      </c>
      <c r="U542" s="35"/>
      <c r="V542" s="35"/>
      <c r="W542" s="35"/>
      <c r="X542" s="35"/>
      <c r="Y542" s="35"/>
      <c r="Z542" s="35"/>
      <c r="AA542" s="35"/>
      <c r="AB542" s="35"/>
      <c r="AC542" s="35"/>
      <c r="AD542" s="35"/>
      <c r="AE542" s="35"/>
      <c r="AR542" s="206" t="s">
        <v>227</v>
      </c>
      <c r="AT542" s="206" t="s">
        <v>129</v>
      </c>
      <c r="AU542" s="206" t="s">
        <v>84</v>
      </c>
      <c r="AY542" s="18" t="s">
        <v>127</v>
      </c>
      <c r="BE542" s="207">
        <f>IF(N542="základní",J542,0)</f>
        <v>0</v>
      </c>
      <c r="BF542" s="207">
        <f>IF(N542="snížená",J542,0)</f>
        <v>0</v>
      </c>
      <c r="BG542" s="207">
        <f>IF(N542="zákl. přenesená",J542,0)</f>
        <v>0</v>
      </c>
      <c r="BH542" s="207">
        <f>IF(N542="sníž. přenesená",J542,0)</f>
        <v>0</v>
      </c>
      <c r="BI542" s="207">
        <f>IF(N542="nulová",J542,0)</f>
        <v>0</v>
      </c>
      <c r="BJ542" s="18" t="s">
        <v>82</v>
      </c>
      <c r="BK542" s="207">
        <f>ROUND(I542*H542,2)</f>
        <v>0</v>
      </c>
      <c r="BL542" s="18" t="s">
        <v>227</v>
      </c>
      <c r="BM542" s="206" t="s">
        <v>1034</v>
      </c>
    </row>
    <row r="543" spans="1:65" s="2" customFormat="1" ht="11.25" x14ac:dyDescent="0.2">
      <c r="A543" s="35"/>
      <c r="B543" s="36"/>
      <c r="C543" s="37"/>
      <c r="D543" s="208" t="s">
        <v>135</v>
      </c>
      <c r="E543" s="37"/>
      <c r="F543" s="209" t="s">
        <v>1035</v>
      </c>
      <c r="G543" s="37"/>
      <c r="H543" s="37"/>
      <c r="I543" s="116"/>
      <c r="J543" s="37"/>
      <c r="K543" s="37"/>
      <c r="L543" s="40"/>
      <c r="M543" s="210"/>
      <c r="N543" s="211"/>
      <c r="O543" s="65"/>
      <c r="P543" s="65"/>
      <c r="Q543" s="65"/>
      <c r="R543" s="65"/>
      <c r="S543" s="65"/>
      <c r="T543" s="66"/>
      <c r="U543" s="35"/>
      <c r="V543" s="35"/>
      <c r="W543" s="35"/>
      <c r="X543" s="35"/>
      <c r="Y543" s="35"/>
      <c r="Z543" s="35"/>
      <c r="AA543" s="35"/>
      <c r="AB543" s="35"/>
      <c r="AC543" s="35"/>
      <c r="AD543" s="35"/>
      <c r="AE543" s="35"/>
      <c r="AT543" s="18" t="s">
        <v>135</v>
      </c>
      <c r="AU543" s="18" t="s">
        <v>84</v>
      </c>
    </row>
    <row r="544" spans="1:65" s="13" customFormat="1" ht="11.25" x14ac:dyDescent="0.2">
      <c r="B544" s="212"/>
      <c r="C544" s="213"/>
      <c r="D544" s="208" t="s">
        <v>136</v>
      </c>
      <c r="E544" s="214" t="s">
        <v>19</v>
      </c>
      <c r="F544" s="215" t="s">
        <v>1036</v>
      </c>
      <c r="G544" s="213"/>
      <c r="H544" s="214" t="s">
        <v>19</v>
      </c>
      <c r="I544" s="216"/>
      <c r="J544" s="213"/>
      <c r="K544" s="213"/>
      <c r="L544" s="217"/>
      <c r="M544" s="218"/>
      <c r="N544" s="219"/>
      <c r="O544" s="219"/>
      <c r="P544" s="219"/>
      <c r="Q544" s="219"/>
      <c r="R544" s="219"/>
      <c r="S544" s="219"/>
      <c r="T544" s="220"/>
      <c r="AT544" s="221" t="s">
        <v>136</v>
      </c>
      <c r="AU544" s="221" t="s">
        <v>84</v>
      </c>
      <c r="AV544" s="13" t="s">
        <v>82</v>
      </c>
      <c r="AW544" s="13" t="s">
        <v>37</v>
      </c>
      <c r="AX544" s="13" t="s">
        <v>75</v>
      </c>
      <c r="AY544" s="221" t="s">
        <v>127</v>
      </c>
    </row>
    <row r="545" spans="1:65" s="14" customFormat="1" ht="11.25" x14ac:dyDescent="0.2">
      <c r="B545" s="222"/>
      <c r="C545" s="223"/>
      <c r="D545" s="208" t="s">
        <v>136</v>
      </c>
      <c r="E545" s="224" t="s">
        <v>19</v>
      </c>
      <c r="F545" s="225" t="s">
        <v>1037</v>
      </c>
      <c r="G545" s="223"/>
      <c r="H545" s="226">
        <v>125.86</v>
      </c>
      <c r="I545" s="227"/>
      <c r="J545" s="223"/>
      <c r="K545" s="223"/>
      <c r="L545" s="228"/>
      <c r="M545" s="229"/>
      <c r="N545" s="230"/>
      <c r="O545" s="230"/>
      <c r="P545" s="230"/>
      <c r="Q545" s="230"/>
      <c r="R545" s="230"/>
      <c r="S545" s="230"/>
      <c r="T545" s="231"/>
      <c r="AT545" s="232" t="s">
        <v>136</v>
      </c>
      <c r="AU545" s="232" t="s">
        <v>84</v>
      </c>
      <c r="AV545" s="14" t="s">
        <v>84</v>
      </c>
      <c r="AW545" s="14" t="s">
        <v>37</v>
      </c>
      <c r="AX545" s="14" t="s">
        <v>75</v>
      </c>
      <c r="AY545" s="232" t="s">
        <v>127</v>
      </c>
    </row>
    <row r="546" spans="1:65" s="13" customFormat="1" ht="11.25" x14ac:dyDescent="0.2">
      <c r="B546" s="212"/>
      <c r="C546" s="213"/>
      <c r="D546" s="208" t="s">
        <v>136</v>
      </c>
      <c r="E546" s="214" t="s">
        <v>19</v>
      </c>
      <c r="F546" s="215" t="s">
        <v>1038</v>
      </c>
      <c r="G546" s="213"/>
      <c r="H546" s="214" t="s">
        <v>19</v>
      </c>
      <c r="I546" s="216"/>
      <c r="J546" s="213"/>
      <c r="K546" s="213"/>
      <c r="L546" s="217"/>
      <c r="M546" s="218"/>
      <c r="N546" s="219"/>
      <c r="O546" s="219"/>
      <c r="P546" s="219"/>
      <c r="Q546" s="219"/>
      <c r="R546" s="219"/>
      <c r="S546" s="219"/>
      <c r="T546" s="220"/>
      <c r="AT546" s="221" t="s">
        <v>136</v>
      </c>
      <c r="AU546" s="221" t="s">
        <v>84</v>
      </c>
      <c r="AV546" s="13" t="s">
        <v>82</v>
      </c>
      <c r="AW546" s="13" t="s">
        <v>37</v>
      </c>
      <c r="AX546" s="13" t="s">
        <v>75</v>
      </c>
      <c r="AY546" s="221" t="s">
        <v>127</v>
      </c>
    </row>
    <row r="547" spans="1:65" s="14" customFormat="1" ht="11.25" x14ac:dyDescent="0.2">
      <c r="B547" s="222"/>
      <c r="C547" s="223"/>
      <c r="D547" s="208" t="s">
        <v>136</v>
      </c>
      <c r="E547" s="224" t="s">
        <v>19</v>
      </c>
      <c r="F547" s="225" t="s">
        <v>1039</v>
      </c>
      <c r="G547" s="223"/>
      <c r="H547" s="226">
        <v>49.6</v>
      </c>
      <c r="I547" s="227"/>
      <c r="J547" s="223"/>
      <c r="K547" s="223"/>
      <c r="L547" s="228"/>
      <c r="M547" s="229"/>
      <c r="N547" s="230"/>
      <c r="O547" s="230"/>
      <c r="P547" s="230"/>
      <c r="Q547" s="230"/>
      <c r="R547" s="230"/>
      <c r="S547" s="230"/>
      <c r="T547" s="231"/>
      <c r="AT547" s="232" t="s">
        <v>136</v>
      </c>
      <c r="AU547" s="232" t="s">
        <v>84</v>
      </c>
      <c r="AV547" s="14" t="s">
        <v>84</v>
      </c>
      <c r="AW547" s="14" t="s">
        <v>37</v>
      </c>
      <c r="AX547" s="14" t="s">
        <v>75</v>
      </c>
      <c r="AY547" s="232" t="s">
        <v>127</v>
      </c>
    </row>
    <row r="548" spans="1:65" s="15" customFormat="1" ht="11.25" x14ac:dyDescent="0.2">
      <c r="B548" s="245"/>
      <c r="C548" s="246"/>
      <c r="D548" s="208" t="s">
        <v>136</v>
      </c>
      <c r="E548" s="247" t="s">
        <v>19</v>
      </c>
      <c r="F548" s="248" t="s">
        <v>243</v>
      </c>
      <c r="G548" s="246"/>
      <c r="H548" s="249">
        <v>175.46</v>
      </c>
      <c r="I548" s="250"/>
      <c r="J548" s="246"/>
      <c r="K548" s="246"/>
      <c r="L548" s="251"/>
      <c r="M548" s="252"/>
      <c r="N548" s="253"/>
      <c r="O548" s="253"/>
      <c r="P548" s="253"/>
      <c r="Q548" s="253"/>
      <c r="R548" s="253"/>
      <c r="S548" s="253"/>
      <c r="T548" s="254"/>
      <c r="AT548" s="255" t="s">
        <v>136</v>
      </c>
      <c r="AU548" s="255" t="s">
        <v>84</v>
      </c>
      <c r="AV548" s="15" t="s">
        <v>133</v>
      </c>
      <c r="AW548" s="15" t="s">
        <v>37</v>
      </c>
      <c r="AX548" s="15" t="s">
        <v>82</v>
      </c>
      <c r="AY548" s="255" t="s">
        <v>127</v>
      </c>
    </row>
    <row r="549" spans="1:65" s="14" customFormat="1" ht="11.25" x14ac:dyDescent="0.2">
      <c r="B549" s="222"/>
      <c r="C549" s="223"/>
      <c r="D549" s="208" t="s">
        <v>136</v>
      </c>
      <c r="E549" s="223"/>
      <c r="F549" s="225" t="s">
        <v>1040</v>
      </c>
      <c r="G549" s="223"/>
      <c r="H549" s="226">
        <v>210.55199999999999</v>
      </c>
      <c r="I549" s="227"/>
      <c r="J549" s="223"/>
      <c r="K549" s="223"/>
      <c r="L549" s="228"/>
      <c r="M549" s="229"/>
      <c r="N549" s="230"/>
      <c r="O549" s="230"/>
      <c r="P549" s="230"/>
      <c r="Q549" s="230"/>
      <c r="R549" s="230"/>
      <c r="S549" s="230"/>
      <c r="T549" s="231"/>
      <c r="AT549" s="232" t="s">
        <v>136</v>
      </c>
      <c r="AU549" s="232" t="s">
        <v>84</v>
      </c>
      <c r="AV549" s="14" t="s">
        <v>84</v>
      </c>
      <c r="AW549" s="14" t="s">
        <v>4</v>
      </c>
      <c r="AX549" s="14" t="s">
        <v>82</v>
      </c>
      <c r="AY549" s="232" t="s">
        <v>127</v>
      </c>
    </row>
    <row r="550" spans="1:65" s="2" customFormat="1" ht="24.2" customHeight="1" x14ac:dyDescent="0.2">
      <c r="A550" s="35"/>
      <c r="B550" s="36"/>
      <c r="C550" s="234" t="s">
        <v>1041</v>
      </c>
      <c r="D550" s="234" t="s">
        <v>175</v>
      </c>
      <c r="E550" s="235" t="s">
        <v>1042</v>
      </c>
      <c r="F550" s="236" t="s">
        <v>1043</v>
      </c>
      <c r="G550" s="237" t="s">
        <v>169</v>
      </c>
      <c r="H550" s="238">
        <v>210.55199999999999</v>
      </c>
      <c r="I550" s="239"/>
      <c r="J550" s="240">
        <f>ROUND(I550*H550,2)</f>
        <v>0</v>
      </c>
      <c r="K550" s="241"/>
      <c r="L550" s="242"/>
      <c r="M550" s="243" t="s">
        <v>19</v>
      </c>
      <c r="N550" s="244" t="s">
        <v>46</v>
      </c>
      <c r="O550" s="65"/>
      <c r="P550" s="204">
        <f>O550*H550</f>
        <v>0</v>
      </c>
      <c r="Q550" s="204">
        <v>5.4000000000000003E-3</v>
      </c>
      <c r="R550" s="204">
        <f>Q550*H550</f>
        <v>1.1369808000000001</v>
      </c>
      <c r="S550" s="204">
        <v>0</v>
      </c>
      <c r="T550" s="205">
        <f>S550*H550</f>
        <v>0</v>
      </c>
      <c r="U550" s="35"/>
      <c r="V550" s="35"/>
      <c r="W550" s="35"/>
      <c r="X550" s="35"/>
      <c r="Y550" s="35"/>
      <c r="Z550" s="35"/>
      <c r="AA550" s="35"/>
      <c r="AB550" s="35"/>
      <c r="AC550" s="35"/>
      <c r="AD550" s="35"/>
      <c r="AE550" s="35"/>
      <c r="AR550" s="206" t="s">
        <v>355</v>
      </c>
      <c r="AT550" s="206" t="s">
        <v>175</v>
      </c>
      <c r="AU550" s="206" t="s">
        <v>84</v>
      </c>
      <c r="AY550" s="18" t="s">
        <v>127</v>
      </c>
      <c r="BE550" s="207">
        <f>IF(N550="základní",J550,0)</f>
        <v>0</v>
      </c>
      <c r="BF550" s="207">
        <f>IF(N550="snížená",J550,0)</f>
        <v>0</v>
      </c>
      <c r="BG550" s="207">
        <f>IF(N550="zákl. přenesená",J550,0)</f>
        <v>0</v>
      </c>
      <c r="BH550" s="207">
        <f>IF(N550="sníž. přenesená",J550,0)</f>
        <v>0</v>
      </c>
      <c r="BI550" s="207">
        <f>IF(N550="nulová",J550,0)</f>
        <v>0</v>
      </c>
      <c r="BJ550" s="18" t="s">
        <v>82</v>
      </c>
      <c r="BK550" s="207">
        <f>ROUND(I550*H550,2)</f>
        <v>0</v>
      </c>
      <c r="BL550" s="18" t="s">
        <v>227</v>
      </c>
      <c r="BM550" s="206" t="s">
        <v>1044</v>
      </c>
    </row>
    <row r="551" spans="1:65" s="2" customFormat="1" ht="19.5" x14ac:dyDescent="0.2">
      <c r="A551" s="35"/>
      <c r="B551" s="36"/>
      <c r="C551" s="37"/>
      <c r="D551" s="208" t="s">
        <v>135</v>
      </c>
      <c r="E551" s="37"/>
      <c r="F551" s="209" t="s">
        <v>1043</v>
      </c>
      <c r="G551" s="37"/>
      <c r="H551" s="37"/>
      <c r="I551" s="116"/>
      <c r="J551" s="37"/>
      <c r="K551" s="37"/>
      <c r="L551" s="40"/>
      <c r="M551" s="210"/>
      <c r="N551" s="211"/>
      <c r="O551" s="65"/>
      <c r="P551" s="65"/>
      <c r="Q551" s="65"/>
      <c r="R551" s="65"/>
      <c r="S551" s="65"/>
      <c r="T551" s="66"/>
      <c r="U551" s="35"/>
      <c r="V551" s="35"/>
      <c r="W551" s="35"/>
      <c r="X551" s="35"/>
      <c r="Y551" s="35"/>
      <c r="Z551" s="35"/>
      <c r="AA551" s="35"/>
      <c r="AB551" s="35"/>
      <c r="AC551" s="35"/>
      <c r="AD551" s="35"/>
      <c r="AE551" s="35"/>
      <c r="AT551" s="18" t="s">
        <v>135</v>
      </c>
      <c r="AU551" s="18" t="s">
        <v>84</v>
      </c>
    </row>
    <row r="552" spans="1:65" s="14" customFormat="1" ht="11.25" x14ac:dyDescent="0.2">
      <c r="B552" s="222"/>
      <c r="C552" s="223"/>
      <c r="D552" s="208" t="s">
        <v>136</v>
      </c>
      <c r="E552" s="223"/>
      <c r="F552" s="225" t="s">
        <v>1040</v>
      </c>
      <c r="G552" s="223"/>
      <c r="H552" s="226">
        <v>210.55199999999999</v>
      </c>
      <c r="I552" s="227"/>
      <c r="J552" s="223"/>
      <c r="K552" s="223"/>
      <c r="L552" s="228"/>
      <c r="M552" s="229"/>
      <c r="N552" s="230"/>
      <c r="O552" s="230"/>
      <c r="P552" s="230"/>
      <c r="Q552" s="230"/>
      <c r="R552" s="230"/>
      <c r="S552" s="230"/>
      <c r="T552" s="231"/>
      <c r="AT552" s="232" t="s">
        <v>136</v>
      </c>
      <c r="AU552" s="232" t="s">
        <v>84</v>
      </c>
      <c r="AV552" s="14" t="s">
        <v>84</v>
      </c>
      <c r="AW552" s="14" t="s">
        <v>4</v>
      </c>
      <c r="AX552" s="14" t="s">
        <v>82</v>
      </c>
      <c r="AY552" s="232" t="s">
        <v>127</v>
      </c>
    </row>
    <row r="553" spans="1:65" s="2" customFormat="1" ht="14.45" customHeight="1" x14ac:dyDescent="0.2">
      <c r="A553" s="35"/>
      <c r="B553" s="36"/>
      <c r="C553" s="234" t="s">
        <v>1045</v>
      </c>
      <c r="D553" s="234" t="s">
        <v>175</v>
      </c>
      <c r="E553" s="235" t="s">
        <v>1046</v>
      </c>
      <c r="F553" s="236" t="s">
        <v>1047</v>
      </c>
      <c r="G553" s="237" t="s">
        <v>169</v>
      </c>
      <c r="H553" s="238">
        <v>210.55199999999999</v>
      </c>
      <c r="I553" s="239"/>
      <c r="J553" s="240">
        <f>ROUND(I553*H553,2)</f>
        <v>0</v>
      </c>
      <c r="K553" s="241"/>
      <c r="L553" s="242"/>
      <c r="M553" s="243" t="s">
        <v>19</v>
      </c>
      <c r="N553" s="244" t="s">
        <v>46</v>
      </c>
      <c r="O553" s="65"/>
      <c r="P553" s="204">
        <f>O553*H553</f>
        <v>0</v>
      </c>
      <c r="Q553" s="204">
        <v>2.9999999999999997E-4</v>
      </c>
      <c r="R553" s="204">
        <f>Q553*H553</f>
        <v>6.3165599999999988E-2</v>
      </c>
      <c r="S553" s="204">
        <v>0</v>
      </c>
      <c r="T553" s="205">
        <f>S553*H553</f>
        <v>0</v>
      </c>
      <c r="U553" s="35"/>
      <c r="V553" s="35"/>
      <c r="W553" s="35"/>
      <c r="X553" s="35"/>
      <c r="Y553" s="35"/>
      <c r="Z553" s="35"/>
      <c r="AA553" s="35"/>
      <c r="AB553" s="35"/>
      <c r="AC553" s="35"/>
      <c r="AD553" s="35"/>
      <c r="AE553" s="35"/>
      <c r="AR553" s="206" t="s">
        <v>174</v>
      </c>
      <c r="AT553" s="206" t="s">
        <v>175</v>
      </c>
      <c r="AU553" s="206" t="s">
        <v>84</v>
      </c>
      <c r="AY553" s="18" t="s">
        <v>127</v>
      </c>
      <c r="BE553" s="207">
        <f>IF(N553="základní",J553,0)</f>
        <v>0</v>
      </c>
      <c r="BF553" s="207">
        <f>IF(N553="snížená",J553,0)</f>
        <v>0</v>
      </c>
      <c r="BG553" s="207">
        <f>IF(N553="zákl. přenesená",J553,0)</f>
        <v>0</v>
      </c>
      <c r="BH553" s="207">
        <f>IF(N553="sníž. přenesená",J553,0)</f>
        <v>0</v>
      </c>
      <c r="BI553" s="207">
        <f>IF(N553="nulová",J553,0)</f>
        <v>0</v>
      </c>
      <c r="BJ553" s="18" t="s">
        <v>82</v>
      </c>
      <c r="BK553" s="207">
        <f>ROUND(I553*H553,2)</f>
        <v>0</v>
      </c>
      <c r="BL553" s="18" t="s">
        <v>133</v>
      </c>
      <c r="BM553" s="206" t="s">
        <v>1048</v>
      </c>
    </row>
    <row r="554" spans="1:65" s="2" customFormat="1" ht="11.25" x14ac:dyDescent="0.2">
      <c r="A554" s="35"/>
      <c r="B554" s="36"/>
      <c r="C554" s="37"/>
      <c r="D554" s="208" t="s">
        <v>135</v>
      </c>
      <c r="E554" s="37"/>
      <c r="F554" s="209" t="s">
        <v>1047</v>
      </c>
      <c r="G554" s="37"/>
      <c r="H554" s="37"/>
      <c r="I554" s="116"/>
      <c r="J554" s="37"/>
      <c r="K554" s="37"/>
      <c r="L554" s="40"/>
      <c r="M554" s="210"/>
      <c r="N554" s="211"/>
      <c r="O554" s="65"/>
      <c r="P554" s="65"/>
      <c r="Q554" s="65"/>
      <c r="R554" s="65"/>
      <c r="S554" s="65"/>
      <c r="T554" s="66"/>
      <c r="U554" s="35"/>
      <c r="V554" s="35"/>
      <c r="W554" s="35"/>
      <c r="X554" s="35"/>
      <c r="Y554" s="35"/>
      <c r="Z554" s="35"/>
      <c r="AA554" s="35"/>
      <c r="AB554" s="35"/>
      <c r="AC554" s="35"/>
      <c r="AD554" s="35"/>
      <c r="AE554" s="35"/>
      <c r="AT554" s="18" t="s">
        <v>135</v>
      </c>
      <c r="AU554" s="18" t="s">
        <v>84</v>
      </c>
    </row>
    <row r="555" spans="1:65" s="2" customFormat="1" ht="14.45" customHeight="1" x14ac:dyDescent="0.2">
      <c r="A555" s="35"/>
      <c r="B555" s="36"/>
      <c r="C555" s="234" t="s">
        <v>1049</v>
      </c>
      <c r="D555" s="234" t="s">
        <v>175</v>
      </c>
      <c r="E555" s="235" t="s">
        <v>1050</v>
      </c>
      <c r="F555" s="236" t="s">
        <v>1051</v>
      </c>
      <c r="G555" s="237" t="s">
        <v>169</v>
      </c>
      <c r="H555" s="238">
        <v>210.55199999999999</v>
      </c>
      <c r="I555" s="239"/>
      <c r="J555" s="240">
        <f>ROUND(I555*H555,2)</f>
        <v>0</v>
      </c>
      <c r="K555" s="241"/>
      <c r="L555" s="242"/>
      <c r="M555" s="243" t="s">
        <v>19</v>
      </c>
      <c r="N555" s="244" t="s">
        <v>46</v>
      </c>
      <c r="O555" s="65"/>
      <c r="P555" s="204">
        <f>O555*H555</f>
        <v>0</v>
      </c>
      <c r="Q555" s="204">
        <v>4.0000000000000002E-4</v>
      </c>
      <c r="R555" s="204">
        <f>Q555*H555</f>
        <v>8.4220799999999998E-2</v>
      </c>
      <c r="S555" s="204">
        <v>0</v>
      </c>
      <c r="T555" s="205">
        <f>S555*H555</f>
        <v>0</v>
      </c>
      <c r="U555" s="35"/>
      <c r="V555" s="35"/>
      <c r="W555" s="35"/>
      <c r="X555" s="35"/>
      <c r="Y555" s="35"/>
      <c r="Z555" s="35"/>
      <c r="AA555" s="35"/>
      <c r="AB555" s="35"/>
      <c r="AC555" s="35"/>
      <c r="AD555" s="35"/>
      <c r="AE555" s="35"/>
      <c r="AR555" s="206" t="s">
        <v>174</v>
      </c>
      <c r="AT555" s="206" t="s">
        <v>175</v>
      </c>
      <c r="AU555" s="206" t="s">
        <v>84</v>
      </c>
      <c r="AY555" s="18" t="s">
        <v>127</v>
      </c>
      <c r="BE555" s="207">
        <f>IF(N555="základní",J555,0)</f>
        <v>0</v>
      </c>
      <c r="BF555" s="207">
        <f>IF(N555="snížená",J555,0)</f>
        <v>0</v>
      </c>
      <c r="BG555" s="207">
        <f>IF(N555="zákl. přenesená",J555,0)</f>
        <v>0</v>
      </c>
      <c r="BH555" s="207">
        <f>IF(N555="sníž. přenesená",J555,0)</f>
        <v>0</v>
      </c>
      <c r="BI555" s="207">
        <f>IF(N555="nulová",J555,0)</f>
        <v>0</v>
      </c>
      <c r="BJ555" s="18" t="s">
        <v>82</v>
      </c>
      <c r="BK555" s="207">
        <f>ROUND(I555*H555,2)</f>
        <v>0</v>
      </c>
      <c r="BL555" s="18" t="s">
        <v>133</v>
      </c>
      <c r="BM555" s="206" t="s">
        <v>1052</v>
      </c>
    </row>
    <row r="556" spans="1:65" s="2" customFormat="1" ht="11.25" x14ac:dyDescent="0.2">
      <c r="A556" s="35"/>
      <c r="B556" s="36"/>
      <c r="C556" s="37"/>
      <c r="D556" s="208" t="s">
        <v>135</v>
      </c>
      <c r="E556" s="37"/>
      <c r="F556" s="209" t="s">
        <v>1051</v>
      </c>
      <c r="G556" s="37"/>
      <c r="H556" s="37"/>
      <c r="I556" s="116"/>
      <c r="J556" s="37"/>
      <c r="K556" s="37"/>
      <c r="L556" s="40"/>
      <c r="M556" s="210"/>
      <c r="N556" s="211"/>
      <c r="O556" s="65"/>
      <c r="P556" s="65"/>
      <c r="Q556" s="65"/>
      <c r="R556" s="65"/>
      <c r="S556" s="65"/>
      <c r="T556" s="66"/>
      <c r="U556" s="35"/>
      <c r="V556" s="35"/>
      <c r="W556" s="35"/>
      <c r="X556" s="35"/>
      <c r="Y556" s="35"/>
      <c r="Z556" s="35"/>
      <c r="AA556" s="35"/>
      <c r="AB556" s="35"/>
      <c r="AC556" s="35"/>
      <c r="AD556" s="35"/>
      <c r="AE556" s="35"/>
      <c r="AT556" s="18" t="s">
        <v>135</v>
      </c>
      <c r="AU556" s="18" t="s">
        <v>84</v>
      </c>
    </row>
    <row r="557" spans="1:65" s="2" customFormat="1" ht="14.45" customHeight="1" x14ac:dyDescent="0.2">
      <c r="A557" s="35"/>
      <c r="B557" s="36"/>
      <c r="C557" s="234" t="s">
        <v>1053</v>
      </c>
      <c r="D557" s="234" t="s">
        <v>175</v>
      </c>
      <c r="E557" s="235" t="s">
        <v>1054</v>
      </c>
      <c r="F557" s="236" t="s">
        <v>1055</v>
      </c>
      <c r="G557" s="237" t="s">
        <v>132</v>
      </c>
      <c r="H557" s="238">
        <v>28.2</v>
      </c>
      <c r="I557" s="239"/>
      <c r="J557" s="240">
        <f>ROUND(I557*H557,2)</f>
        <v>0</v>
      </c>
      <c r="K557" s="241"/>
      <c r="L557" s="242"/>
      <c r="M557" s="243" t="s">
        <v>19</v>
      </c>
      <c r="N557" s="244" t="s">
        <v>46</v>
      </c>
      <c r="O557" s="65"/>
      <c r="P557" s="204">
        <f>O557*H557</f>
        <v>0</v>
      </c>
      <c r="Q557" s="204">
        <v>1</v>
      </c>
      <c r="R557" s="204">
        <f>Q557*H557</f>
        <v>28.2</v>
      </c>
      <c r="S557" s="204">
        <v>0</v>
      </c>
      <c r="T557" s="205">
        <f>S557*H557</f>
        <v>0</v>
      </c>
      <c r="U557" s="35"/>
      <c r="V557" s="35"/>
      <c r="W557" s="35"/>
      <c r="X557" s="35"/>
      <c r="Y557" s="35"/>
      <c r="Z557" s="35"/>
      <c r="AA557" s="35"/>
      <c r="AB557" s="35"/>
      <c r="AC557" s="35"/>
      <c r="AD557" s="35"/>
      <c r="AE557" s="35"/>
      <c r="AR557" s="206" t="s">
        <v>174</v>
      </c>
      <c r="AT557" s="206" t="s">
        <v>175</v>
      </c>
      <c r="AU557" s="206" t="s">
        <v>84</v>
      </c>
      <c r="AY557" s="18" t="s">
        <v>127</v>
      </c>
      <c r="BE557" s="207">
        <f>IF(N557="základní",J557,0)</f>
        <v>0</v>
      </c>
      <c r="BF557" s="207">
        <f>IF(N557="snížená",J557,0)</f>
        <v>0</v>
      </c>
      <c r="BG557" s="207">
        <f>IF(N557="zákl. přenesená",J557,0)</f>
        <v>0</v>
      </c>
      <c r="BH557" s="207">
        <f>IF(N557="sníž. přenesená",J557,0)</f>
        <v>0</v>
      </c>
      <c r="BI557" s="207">
        <f>IF(N557="nulová",J557,0)</f>
        <v>0</v>
      </c>
      <c r="BJ557" s="18" t="s">
        <v>82</v>
      </c>
      <c r="BK557" s="207">
        <f>ROUND(I557*H557,2)</f>
        <v>0</v>
      </c>
      <c r="BL557" s="18" t="s">
        <v>133</v>
      </c>
      <c r="BM557" s="206" t="s">
        <v>1056</v>
      </c>
    </row>
    <row r="558" spans="1:65" s="2" customFormat="1" ht="11.25" x14ac:dyDescent="0.2">
      <c r="A558" s="35"/>
      <c r="B558" s="36"/>
      <c r="C558" s="37"/>
      <c r="D558" s="208" t="s">
        <v>135</v>
      </c>
      <c r="E558" s="37"/>
      <c r="F558" s="209" t="s">
        <v>1057</v>
      </c>
      <c r="G558" s="37"/>
      <c r="H558" s="37"/>
      <c r="I558" s="116"/>
      <c r="J558" s="37"/>
      <c r="K558" s="37"/>
      <c r="L558" s="40"/>
      <c r="M558" s="210"/>
      <c r="N558" s="211"/>
      <c r="O558" s="65"/>
      <c r="P558" s="65"/>
      <c r="Q558" s="65"/>
      <c r="R558" s="65"/>
      <c r="S558" s="65"/>
      <c r="T558" s="66"/>
      <c r="U558" s="35"/>
      <c r="V558" s="35"/>
      <c r="W558" s="35"/>
      <c r="X558" s="35"/>
      <c r="Y558" s="35"/>
      <c r="Z558" s="35"/>
      <c r="AA558" s="35"/>
      <c r="AB558" s="35"/>
      <c r="AC558" s="35"/>
      <c r="AD558" s="35"/>
      <c r="AE558" s="35"/>
      <c r="AT558" s="18" t="s">
        <v>135</v>
      </c>
      <c r="AU558" s="18" t="s">
        <v>84</v>
      </c>
    </row>
    <row r="559" spans="1:65" s="14" customFormat="1" ht="11.25" x14ac:dyDescent="0.2">
      <c r="B559" s="222"/>
      <c r="C559" s="223"/>
      <c r="D559" s="208" t="s">
        <v>136</v>
      </c>
      <c r="E559" s="224" t="s">
        <v>19</v>
      </c>
      <c r="F559" s="225" t="s">
        <v>1058</v>
      </c>
      <c r="G559" s="223"/>
      <c r="H559" s="226">
        <v>28.2</v>
      </c>
      <c r="I559" s="227"/>
      <c r="J559" s="223"/>
      <c r="K559" s="223"/>
      <c r="L559" s="228"/>
      <c r="M559" s="229"/>
      <c r="N559" s="230"/>
      <c r="O559" s="230"/>
      <c r="P559" s="230"/>
      <c r="Q559" s="230"/>
      <c r="R559" s="230"/>
      <c r="S559" s="230"/>
      <c r="T559" s="231"/>
      <c r="AT559" s="232" t="s">
        <v>136</v>
      </c>
      <c r="AU559" s="232" t="s">
        <v>84</v>
      </c>
      <c r="AV559" s="14" t="s">
        <v>84</v>
      </c>
      <c r="AW559" s="14" t="s">
        <v>37</v>
      </c>
      <c r="AX559" s="14" t="s">
        <v>82</v>
      </c>
      <c r="AY559" s="232" t="s">
        <v>127</v>
      </c>
    </row>
    <row r="560" spans="1:65" s="2" customFormat="1" ht="14.45" customHeight="1" x14ac:dyDescent="0.2">
      <c r="A560" s="35"/>
      <c r="B560" s="36"/>
      <c r="C560" s="194" t="s">
        <v>1059</v>
      </c>
      <c r="D560" s="194" t="s">
        <v>129</v>
      </c>
      <c r="E560" s="195" t="s">
        <v>1060</v>
      </c>
      <c r="F560" s="196" t="s">
        <v>1061</v>
      </c>
      <c r="G560" s="197" t="s">
        <v>178</v>
      </c>
      <c r="H560" s="198">
        <v>1.365</v>
      </c>
      <c r="I560" s="199"/>
      <c r="J560" s="200">
        <f>ROUND(I560*H560,2)</f>
        <v>0</v>
      </c>
      <c r="K560" s="201"/>
      <c r="L560" s="40"/>
      <c r="M560" s="202" t="s">
        <v>19</v>
      </c>
      <c r="N560" s="203" t="s">
        <v>46</v>
      </c>
      <c r="O560" s="65"/>
      <c r="P560" s="204">
        <f>O560*H560</f>
        <v>0</v>
      </c>
      <c r="Q560" s="204">
        <v>0</v>
      </c>
      <c r="R560" s="204">
        <f>Q560*H560</f>
        <v>0</v>
      </c>
      <c r="S560" s="204">
        <v>0</v>
      </c>
      <c r="T560" s="205">
        <f>S560*H560</f>
        <v>0</v>
      </c>
      <c r="U560" s="35"/>
      <c r="V560" s="35"/>
      <c r="W560" s="35"/>
      <c r="X560" s="35"/>
      <c r="Y560" s="35"/>
      <c r="Z560" s="35"/>
      <c r="AA560" s="35"/>
      <c r="AB560" s="35"/>
      <c r="AC560" s="35"/>
      <c r="AD560" s="35"/>
      <c r="AE560" s="35"/>
      <c r="AR560" s="206" t="s">
        <v>227</v>
      </c>
      <c r="AT560" s="206" t="s">
        <v>129</v>
      </c>
      <c r="AU560" s="206" t="s">
        <v>84</v>
      </c>
      <c r="AY560" s="18" t="s">
        <v>127</v>
      </c>
      <c r="BE560" s="207">
        <f>IF(N560="základní",J560,0)</f>
        <v>0</v>
      </c>
      <c r="BF560" s="207">
        <f>IF(N560="snížená",J560,0)</f>
        <v>0</v>
      </c>
      <c r="BG560" s="207">
        <f>IF(N560="zákl. přenesená",J560,0)</f>
        <v>0</v>
      </c>
      <c r="BH560" s="207">
        <f>IF(N560="sníž. přenesená",J560,0)</f>
        <v>0</v>
      </c>
      <c r="BI560" s="207">
        <f>IF(N560="nulová",J560,0)</f>
        <v>0</v>
      </c>
      <c r="BJ560" s="18" t="s">
        <v>82</v>
      </c>
      <c r="BK560" s="207">
        <f>ROUND(I560*H560,2)</f>
        <v>0</v>
      </c>
      <c r="BL560" s="18" t="s">
        <v>227</v>
      </c>
      <c r="BM560" s="206" t="s">
        <v>1062</v>
      </c>
    </row>
    <row r="561" spans="1:47" s="2" customFormat="1" ht="19.5" x14ac:dyDescent="0.2">
      <c r="A561" s="35"/>
      <c r="B561" s="36"/>
      <c r="C561" s="37"/>
      <c r="D561" s="208" t="s">
        <v>135</v>
      </c>
      <c r="E561" s="37"/>
      <c r="F561" s="209" t="s">
        <v>1063</v>
      </c>
      <c r="G561" s="37"/>
      <c r="H561" s="37"/>
      <c r="I561" s="116"/>
      <c r="J561" s="37"/>
      <c r="K561" s="37"/>
      <c r="L561" s="40"/>
      <c r="M561" s="210"/>
      <c r="N561" s="211"/>
      <c r="O561" s="65"/>
      <c r="P561" s="65"/>
      <c r="Q561" s="65"/>
      <c r="R561" s="65"/>
      <c r="S561" s="65"/>
      <c r="T561" s="66"/>
      <c r="U561" s="35"/>
      <c r="V561" s="35"/>
      <c r="W561" s="35"/>
      <c r="X561" s="35"/>
      <c r="Y561" s="35"/>
      <c r="Z561" s="35"/>
      <c r="AA561" s="35"/>
      <c r="AB561" s="35"/>
      <c r="AC561" s="35"/>
      <c r="AD561" s="35"/>
      <c r="AE561" s="35"/>
      <c r="AT561" s="18" t="s">
        <v>135</v>
      </c>
      <c r="AU561" s="18" t="s">
        <v>84</v>
      </c>
    </row>
    <row r="562" spans="1:47" s="2" customFormat="1" ht="78" x14ac:dyDescent="0.2">
      <c r="A562" s="35"/>
      <c r="B562" s="36"/>
      <c r="C562" s="37"/>
      <c r="D562" s="208" t="s">
        <v>160</v>
      </c>
      <c r="E562" s="37"/>
      <c r="F562" s="233" t="s">
        <v>1064</v>
      </c>
      <c r="G562" s="37"/>
      <c r="H562" s="37"/>
      <c r="I562" s="116"/>
      <c r="J562" s="37"/>
      <c r="K562" s="37"/>
      <c r="L562" s="40"/>
      <c r="M562" s="256"/>
      <c r="N562" s="257"/>
      <c r="O562" s="258"/>
      <c r="P562" s="258"/>
      <c r="Q562" s="258"/>
      <c r="R562" s="258"/>
      <c r="S562" s="258"/>
      <c r="T562" s="259"/>
      <c r="U562" s="35"/>
      <c r="V562" s="35"/>
      <c r="W562" s="35"/>
      <c r="X562" s="35"/>
      <c r="Y562" s="35"/>
      <c r="Z562" s="35"/>
      <c r="AA562" s="35"/>
      <c r="AB562" s="35"/>
      <c r="AC562" s="35"/>
      <c r="AD562" s="35"/>
      <c r="AE562" s="35"/>
      <c r="AT562" s="18" t="s">
        <v>160</v>
      </c>
      <c r="AU562" s="18" t="s">
        <v>84</v>
      </c>
    </row>
    <row r="563" spans="1:47" s="2" customFormat="1" ht="6.95" customHeight="1" x14ac:dyDescent="0.2">
      <c r="A563" s="35"/>
      <c r="B563" s="48"/>
      <c r="C563" s="49"/>
      <c r="D563" s="49"/>
      <c r="E563" s="49"/>
      <c r="F563" s="49"/>
      <c r="G563" s="49"/>
      <c r="H563" s="49"/>
      <c r="I563" s="143"/>
      <c r="J563" s="49"/>
      <c r="K563" s="49"/>
      <c r="L563" s="40"/>
      <c r="M563" s="35"/>
      <c r="O563" s="35"/>
      <c r="P563" s="35"/>
      <c r="Q563" s="35"/>
      <c r="R563" s="35"/>
      <c r="S563" s="35"/>
      <c r="T563" s="35"/>
      <c r="U563" s="35"/>
      <c r="V563" s="35"/>
      <c r="W563" s="35"/>
      <c r="X563" s="35"/>
      <c r="Y563" s="35"/>
      <c r="Z563" s="35"/>
      <c r="AA563" s="35"/>
      <c r="AB563" s="35"/>
      <c r="AC563" s="35"/>
      <c r="AD563" s="35"/>
      <c r="AE563" s="35"/>
    </row>
  </sheetData>
  <sheetProtection algorithmName="SHA-512" hashValue="U+anNEAl2fPLhbvpwBeh+8jW+HK5g1BNo6F74JdaU0Kul9JCxBY3K1yH3CU0pdQnWEvd/AlnrGngM8f8pwauEw==" saltValue="Bii2rjKg/IuuWoeLITAIcKVTQzwcI6jrnbG6SXSSE9ZEgO3ol2qyhj8npQlNnkTy8/7Oq0QGrSAB+JWyZtTI1A==" spinCount="100000" sheet="1" objects="1" scenarios="1" formatColumns="0" formatRows="0" autoFilter="0"/>
  <autoFilter ref="C95:K562"/>
  <mergeCells count="12">
    <mergeCell ref="E88:H88"/>
    <mergeCell ref="L2:V2"/>
    <mergeCell ref="E50:H50"/>
    <mergeCell ref="E52:H52"/>
    <mergeCell ref="E54:H54"/>
    <mergeCell ref="E84:H84"/>
    <mergeCell ref="E86:H86"/>
    <mergeCell ref="E7:H7"/>
    <mergeCell ref="E9:H9"/>
    <mergeCell ref="E11:H11"/>
    <mergeCell ref="E20:H20"/>
    <mergeCell ref="E29:H29"/>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8"/>
  <sheetViews>
    <sheetView showGridLines="0" tabSelected="1" workbookViewId="0"/>
  </sheetViews>
  <sheetFormatPr defaultRowHeight="1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9" width="20.1640625" style="10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I2" s="109"/>
      <c r="L2" s="314"/>
      <c r="M2" s="314"/>
      <c r="N2" s="314"/>
      <c r="O2" s="314"/>
      <c r="P2" s="314"/>
      <c r="Q2" s="314"/>
      <c r="R2" s="314"/>
      <c r="S2" s="314"/>
      <c r="T2" s="314"/>
      <c r="U2" s="314"/>
      <c r="V2" s="314"/>
      <c r="AT2" s="18" t="s">
        <v>99</v>
      </c>
    </row>
    <row r="3" spans="1:46" s="1" customFormat="1" ht="6.95" hidden="1" customHeight="1" x14ac:dyDescent="0.2">
      <c r="B3" s="110"/>
      <c r="C3" s="111"/>
      <c r="D3" s="111"/>
      <c r="E3" s="111"/>
      <c r="F3" s="111"/>
      <c r="G3" s="111"/>
      <c r="H3" s="111"/>
      <c r="I3" s="112"/>
      <c r="J3" s="111"/>
      <c r="K3" s="111"/>
      <c r="L3" s="21"/>
      <c r="AT3" s="18" t="s">
        <v>84</v>
      </c>
    </row>
    <row r="4" spans="1:46" s="1" customFormat="1" ht="24.95" hidden="1" customHeight="1" x14ac:dyDescent="0.2">
      <c r="B4" s="21"/>
      <c r="D4" s="113" t="s">
        <v>100</v>
      </c>
      <c r="I4" s="109"/>
      <c r="L4" s="21"/>
      <c r="M4" s="114" t="s">
        <v>10</v>
      </c>
      <c r="AT4" s="18" t="s">
        <v>4</v>
      </c>
    </row>
    <row r="5" spans="1:46" s="1" customFormat="1" ht="6.95" hidden="1" customHeight="1" x14ac:dyDescent="0.2">
      <c r="B5" s="21"/>
      <c r="I5" s="109"/>
      <c r="L5" s="21"/>
    </row>
    <row r="6" spans="1:46" s="1" customFormat="1" ht="12" hidden="1" customHeight="1" x14ac:dyDescent="0.2">
      <c r="B6" s="21"/>
      <c r="D6" s="115" t="s">
        <v>16</v>
      </c>
      <c r="I6" s="109"/>
      <c r="L6" s="21"/>
    </row>
    <row r="7" spans="1:46" s="1" customFormat="1" ht="16.5" hidden="1" customHeight="1" x14ac:dyDescent="0.2">
      <c r="B7" s="21"/>
      <c r="E7" s="315" t="str">
        <f>'Rekapitulace zakázky'!K6</f>
        <v>Oprava mostu v km 4,258 tratě Rohatec - Sudoměřice nad Moravou</v>
      </c>
      <c r="F7" s="316"/>
      <c r="G7" s="316"/>
      <c r="H7" s="316"/>
      <c r="I7" s="109"/>
      <c r="L7" s="21"/>
    </row>
    <row r="8" spans="1:46" s="1" customFormat="1" ht="12" hidden="1" customHeight="1" x14ac:dyDescent="0.2">
      <c r="B8" s="21"/>
      <c r="D8" s="115" t="s">
        <v>101</v>
      </c>
      <c r="I8" s="109"/>
      <c r="L8" s="21"/>
    </row>
    <row r="9" spans="1:46" s="2" customFormat="1" ht="16.5" hidden="1" customHeight="1" x14ac:dyDescent="0.2">
      <c r="A9" s="35"/>
      <c r="B9" s="40"/>
      <c r="C9" s="35"/>
      <c r="D9" s="35"/>
      <c r="E9" s="315" t="s">
        <v>386</v>
      </c>
      <c r="F9" s="317"/>
      <c r="G9" s="317"/>
      <c r="H9" s="317"/>
      <c r="I9" s="116"/>
      <c r="J9" s="35"/>
      <c r="K9" s="35"/>
      <c r="L9" s="117"/>
      <c r="S9" s="35"/>
      <c r="T9" s="35"/>
      <c r="U9" s="35"/>
      <c r="V9" s="35"/>
      <c r="W9" s="35"/>
      <c r="X9" s="35"/>
      <c r="Y9" s="35"/>
      <c r="Z9" s="35"/>
      <c r="AA9" s="35"/>
      <c r="AB9" s="35"/>
      <c r="AC9" s="35"/>
      <c r="AD9" s="35"/>
      <c r="AE9" s="35"/>
    </row>
    <row r="10" spans="1:46" s="2" customFormat="1" ht="12" hidden="1" customHeight="1" x14ac:dyDescent="0.2">
      <c r="A10" s="35"/>
      <c r="B10" s="40"/>
      <c r="C10" s="35"/>
      <c r="D10" s="115" t="s">
        <v>103</v>
      </c>
      <c r="E10" s="35"/>
      <c r="F10" s="35"/>
      <c r="G10" s="35"/>
      <c r="H10" s="35"/>
      <c r="I10" s="116"/>
      <c r="J10" s="35"/>
      <c r="K10" s="35"/>
      <c r="L10" s="117"/>
      <c r="S10" s="35"/>
      <c r="T10" s="35"/>
      <c r="U10" s="35"/>
      <c r="V10" s="35"/>
      <c r="W10" s="35"/>
      <c r="X10" s="35"/>
      <c r="Y10" s="35"/>
      <c r="Z10" s="35"/>
      <c r="AA10" s="35"/>
      <c r="AB10" s="35"/>
      <c r="AC10" s="35"/>
      <c r="AD10" s="35"/>
      <c r="AE10" s="35"/>
    </row>
    <row r="11" spans="1:46" s="2" customFormat="1" ht="16.5" hidden="1" customHeight="1" x14ac:dyDescent="0.2">
      <c r="A11" s="35"/>
      <c r="B11" s="40"/>
      <c r="C11" s="35"/>
      <c r="D11" s="35"/>
      <c r="E11" s="318" t="s">
        <v>386</v>
      </c>
      <c r="F11" s="317"/>
      <c r="G11" s="317"/>
      <c r="H11" s="317"/>
      <c r="I11" s="116"/>
      <c r="J11" s="35"/>
      <c r="K11" s="35"/>
      <c r="L11" s="117"/>
      <c r="S11" s="35"/>
      <c r="T11" s="35"/>
      <c r="U11" s="35"/>
      <c r="V11" s="35"/>
      <c r="W11" s="35"/>
      <c r="X11" s="35"/>
      <c r="Y11" s="35"/>
      <c r="Z11" s="35"/>
      <c r="AA11" s="35"/>
      <c r="AB11" s="35"/>
      <c r="AC11" s="35"/>
      <c r="AD11" s="35"/>
      <c r="AE11" s="35"/>
    </row>
    <row r="12" spans="1:46" s="2" customFormat="1" ht="11.25" hidden="1" x14ac:dyDescent="0.2">
      <c r="A12" s="35"/>
      <c r="B12" s="40"/>
      <c r="C12" s="35"/>
      <c r="D12" s="35"/>
      <c r="E12" s="35"/>
      <c r="F12" s="35"/>
      <c r="G12" s="35"/>
      <c r="H12" s="35"/>
      <c r="I12" s="116"/>
      <c r="J12" s="35"/>
      <c r="K12" s="35"/>
      <c r="L12" s="117"/>
      <c r="S12" s="35"/>
      <c r="T12" s="35"/>
      <c r="U12" s="35"/>
      <c r="V12" s="35"/>
      <c r="W12" s="35"/>
      <c r="X12" s="35"/>
      <c r="Y12" s="35"/>
      <c r="Z12" s="35"/>
      <c r="AA12" s="35"/>
      <c r="AB12" s="35"/>
      <c r="AC12" s="35"/>
      <c r="AD12" s="35"/>
      <c r="AE12" s="35"/>
    </row>
    <row r="13" spans="1:46" s="2" customFormat="1" ht="12" hidden="1" customHeight="1" x14ac:dyDescent="0.2">
      <c r="A13" s="35"/>
      <c r="B13" s="40"/>
      <c r="C13" s="35"/>
      <c r="D13" s="115" t="s">
        <v>18</v>
      </c>
      <c r="E13" s="35"/>
      <c r="F13" s="104" t="s">
        <v>19</v>
      </c>
      <c r="G13" s="35"/>
      <c r="H13" s="35"/>
      <c r="I13" s="118" t="s">
        <v>20</v>
      </c>
      <c r="J13" s="104" t="s">
        <v>19</v>
      </c>
      <c r="K13" s="35"/>
      <c r="L13" s="117"/>
      <c r="S13" s="35"/>
      <c r="T13" s="35"/>
      <c r="U13" s="35"/>
      <c r="V13" s="35"/>
      <c r="W13" s="35"/>
      <c r="X13" s="35"/>
      <c r="Y13" s="35"/>
      <c r="Z13" s="35"/>
      <c r="AA13" s="35"/>
      <c r="AB13" s="35"/>
      <c r="AC13" s="35"/>
      <c r="AD13" s="35"/>
      <c r="AE13" s="35"/>
    </row>
    <row r="14" spans="1:46" s="2" customFormat="1" ht="12" hidden="1" customHeight="1" x14ac:dyDescent="0.2">
      <c r="A14" s="35"/>
      <c r="B14" s="40"/>
      <c r="C14" s="35"/>
      <c r="D14" s="115" t="s">
        <v>21</v>
      </c>
      <c r="E14" s="35"/>
      <c r="F14" s="104" t="s">
        <v>22</v>
      </c>
      <c r="G14" s="35"/>
      <c r="H14" s="35"/>
      <c r="I14" s="118" t="s">
        <v>23</v>
      </c>
      <c r="J14" s="119" t="str">
        <f>'Rekapitulace zakázky'!AN8</f>
        <v>10. 6. 2020</v>
      </c>
      <c r="K14" s="35"/>
      <c r="L14" s="117"/>
      <c r="S14" s="35"/>
      <c r="T14" s="35"/>
      <c r="U14" s="35"/>
      <c r="V14" s="35"/>
      <c r="W14" s="35"/>
      <c r="X14" s="35"/>
      <c r="Y14" s="35"/>
      <c r="Z14" s="35"/>
      <c r="AA14" s="35"/>
      <c r="AB14" s="35"/>
      <c r="AC14" s="35"/>
      <c r="AD14" s="35"/>
      <c r="AE14" s="35"/>
    </row>
    <row r="15" spans="1:46" s="2" customFormat="1" ht="10.9" hidden="1" customHeight="1" x14ac:dyDescent="0.2">
      <c r="A15" s="35"/>
      <c r="B15" s="40"/>
      <c r="C15" s="35"/>
      <c r="D15" s="35"/>
      <c r="E15" s="35"/>
      <c r="F15" s="35"/>
      <c r="G15" s="35"/>
      <c r="H15" s="35"/>
      <c r="I15" s="116"/>
      <c r="J15" s="35"/>
      <c r="K15" s="35"/>
      <c r="L15" s="117"/>
      <c r="S15" s="35"/>
      <c r="T15" s="35"/>
      <c r="U15" s="35"/>
      <c r="V15" s="35"/>
      <c r="W15" s="35"/>
      <c r="X15" s="35"/>
      <c r="Y15" s="35"/>
      <c r="Z15" s="35"/>
      <c r="AA15" s="35"/>
      <c r="AB15" s="35"/>
      <c r="AC15" s="35"/>
      <c r="AD15" s="35"/>
      <c r="AE15" s="35"/>
    </row>
    <row r="16" spans="1:46" s="2" customFormat="1" ht="12" hidden="1" customHeight="1" x14ac:dyDescent="0.2">
      <c r="A16" s="35"/>
      <c r="B16" s="40"/>
      <c r="C16" s="35"/>
      <c r="D16" s="115" t="s">
        <v>25</v>
      </c>
      <c r="E16" s="35"/>
      <c r="F16" s="35"/>
      <c r="G16" s="35"/>
      <c r="H16" s="35"/>
      <c r="I16" s="118" t="s">
        <v>26</v>
      </c>
      <c r="J16" s="104" t="s">
        <v>27</v>
      </c>
      <c r="K16" s="35"/>
      <c r="L16" s="117"/>
      <c r="S16" s="35"/>
      <c r="T16" s="35"/>
      <c r="U16" s="35"/>
      <c r="V16" s="35"/>
      <c r="W16" s="35"/>
      <c r="X16" s="35"/>
      <c r="Y16" s="35"/>
      <c r="Z16" s="35"/>
      <c r="AA16" s="35"/>
      <c r="AB16" s="35"/>
      <c r="AC16" s="35"/>
      <c r="AD16" s="35"/>
      <c r="AE16" s="35"/>
    </row>
    <row r="17" spans="1:31" s="2" customFormat="1" ht="18" hidden="1" customHeight="1" x14ac:dyDescent="0.2">
      <c r="A17" s="35"/>
      <c r="B17" s="40"/>
      <c r="C17" s="35"/>
      <c r="D17" s="35"/>
      <c r="E17" s="104" t="s">
        <v>28</v>
      </c>
      <c r="F17" s="35"/>
      <c r="G17" s="35"/>
      <c r="H17" s="35"/>
      <c r="I17" s="118" t="s">
        <v>29</v>
      </c>
      <c r="J17" s="104" t="s">
        <v>30</v>
      </c>
      <c r="K17" s="35"/>
      <c r="L17" s="117"/>
      <c r="S17" s="35"/>
      <c r="T17" s="35"/>
      <c r="U17" s="35"/>
      <c r="V17" s="35"/>
      <c r="W17" s="35"/>
      <c r="X17" s="35"/>
      <c r="Y17" s="35"/>
      <c r="Z17" s="35"/>
      <c r="AA17" s="35"/>
      <c r="AB17" s="35"/>
      <c r="AC17" s="35"/>
      <c r="AD17" s="35"/>
      <c r="AE17" s="35"/>
    </row>
    <row r="18" spans="1:31" s="2" customFormat="1" ht="6.95" hidden="1" customHeight="1" x14ac:dyDescent="0.2">
      <c r="A18" s="35"/>
      <c r="B18" s="40"/>
      <c r="C18" s="35"/>
      <c r="D18" s="35"/>
      <c r="E18" s="35"/>
      <c r="F18" s="35"/>
      <c r="G18" s="35"/>
      <c r="H18" s="35"/>
      <c r="I18" s="116"/>
      <c r="J18" s="35"/>
      <c r="K18" s="35"/>
      <c r="L18" s="117"/>
      <c r="S18" s="35"/>
      <c r="T18" s="35"/>
      <c r="U18" s="35"/>
      <c r="V18" s="35"/>
      <c r="W18" s="35"/>
      <c r="X18" s="35"/>
      <c r="Y18" s="35"/>
      <c r="Z18" s="35"/>
      <c r="AA18" s="35"/>
      <c r="AB18" s="35"/>
      <c r="AC18" s="35"/>
      <c r="AD18" s="35"/>
      <c r="AE18" s="35"/>
    </row>
    <row r="19" spans="1:31" s="2" customFormat="1" ht="12" hidden="1" customHeight="1" x14ac:dyDescent="0.2">
      <c r="A19" s="35"/>
      <c r="B19" s="40"/>
      <c r="C19" s="35"/>
      <c r="D19" s="115" t="s">
        <v>31</v>
      </c>
      <c r="E19" s="35"/>
      <c r="F19" s="35"/>
      <c r="G19" s="35"/>
      <c r="H19" s="35"/>
      <c r="I19" s="118" t="s">
        <v>26</v>
      </c>
      <c r="J19" s="31" t="str">
        <f>'Rekapitulace zakázky'!AN13</f>
        <v>Vyplň údaj</v>
      </c>
      <c r="K19" s="35"/>
      <c r="L19" s="117"/>
      <c r="S19" s="35"/>
      <c r="T19" s="35"/>
      <c r="U19" s="35"/>
      <c r="V19" s="35"/>
      <c r="W19" s="35"/>
      <c r="X19" s="35"/>
      <c r="Y19" s="35"/>
      <c r="Z19" s="35"/>
      <c r="AA19" s="35"/>
      <c r="AB19" s="35"/>
      <c r="AC19" s="35"/>
      <c r="AD19" s="35"/>
      <c r="AE19" s="35"/>
    </row>
    <row r="20" spans="1:31" s="2" customFormat="1" ht="18" hidden="1" customHeight="1" x14ac:dyDescent="0.2">
      <c r="A20" s="35"/>
      <c r="B20" s="40"/>
      <c r="C20" s="35"/>
      <c r="D20" s="35"/>
      <c r="E20" s="319" t="str">
        <f>'Rekapitulace zakázky'!E14</f>
        <v>Vyplň údaj</v>
      </c>
      <c r="F20" s="320"/>
      <c r="G20" s="320"/>
      <c r="H20" s="320"/>
      <c r="I20" s="118" t="s">
        <v>29</v>
      </c>
      <c r="J20" s="31" t="str">
        <f>'Rekapitulace zakázky'!AN14</f>
        <v>Vyplň údaj</v>
      </c>
      <c r="K20" s="35"/>
      <c r="L20" s="117"/>
      <c r="S20" s="35"/>
      <c r="T20" s="35"/>
      <c r="U20" s="35"/>
      <c r="V20" s="35"/>
      <c r="W20" s="35"/>
      <c r="X20" s="35"/>
      <c r="Y20" s="35"/>
      <c r="Z20" s="35"/>
      <c r="AA20" s="35"/>
      <c r="AB20" s="35"/>
      <c r="AC20" s="35"/>
      <c r="AD20" s="35"/>
      <c r="AE20" s="35"/>
    </row>
    <row r="21" spans="1:31" s="2" customFormat="1" ht="6.95" hidden="1" customHeight="1" x14ac:dyDescent="0.2">
      <c r="A21" s="35"/>
      <c r="B21" s="40"/>
      <c r="C21" s="35"/>
      <c r="D21" s="35"/>
      <c r="E21" s="35"/>
      <c r="F21" s="35"/>
      <c r="G21" s="35"/>
      <c r="H21" s="35"/>
      <c r="I21" s="116"/>
      <c r="J21" s="35"/>
      <c r="K21" s="35"/>
      <c r="L21" s="117"/>
      <c r="S21" s="35"/>
      <c r="T21" s="35"/>
      <c r="U21" s="35"/>
      <c r="V21" s="35"/>
      <c r="W21" s="35"/>
      <c r="X21" s="35"/>
      <c r="Y21" s="35"/>
      <c r="Z21" s="35"/>
      <c r="AA21" s="35"/>
      <c r="AB21" s="35"/>
      <c r="AC21" s="35"/>
      <c r="AD21" s="35"/>
      <c r="AE21" s="35"/>
    </row>
    <row r="22" spans="1:31" s="2" customFormat="1" ht="12" hidden="1" customHeight="1" x14ac:dyDescent="0.2">
      <c r="A22" s="35"/>
      <c r="B22" s="40"/>
      <c r="C22" s="35"/>
      <c r="D22" s="115" t="s">
        <v>33</v>
      </c>
      <c r="E22" s="35"/>
      <c r="F22" s="35"/>
      <c r="G22" s="35"/>
      <c r="H22" s="35"/>
      <c r="I22" s="118" t="s">
        <v>26</v>
      </c>
      <c r="J22" s="104" t="s">
        <v>34</v>
      </c>
      <c r="K22" s="35"/>
      <c r="L22" s="117"/>
      <c r="S22" s="35"/>
      <c r="T22" s="35"/>
      <c r="U22" s="35"/>
      <c r="V22" s="35"/>
      <c r="W22" s="35"/>
      <c r="X22" s="35"/>
      <c r="Y22" s="35"/>
      <c r="Z22" s="35"/>
      <c r="AA22" s="35"/>
      <c r="AB22" s="35"/>
      <c r="AC22" s="35"/>
      <c r="AD22" s="35"/>
      <c r="AE22" s="35"/>
    </row>
    <row r="23" spans="1:31" s="2" customFormat="1" ht="18" hidden="1" customHeight="1" x14ac:dyDescent="0.2">
      <c r="A23" s="35"/>
      <c r="B23" s="40"/>
      <c r="C23" s="35"/>
      <c r="D23" s="35"/>
      <c r="E23" s="104" t="s">
        <v>35</v>
      </c>
      <c r="F23" s="35"/>
      <c r="G23" s="35"/>
      <c r="H23" s="35"/>
      <c r="I23" s="118" t="s">
        <v>29</v>
      </c>
      <c r="J23" s="104" t="s">
        <v>36</v>
      </c>
      <c r="K23" s="35"/>
      <c r="L23" s="117"/>
      <c r="S23" s="35"/>
      <c r="T23" s="35"/>
      <c r="U23" s="35"/>
      <c r="V23" s="35"/>
      <c r="W23" s="35"/>
      <c r="X23" s="35"/>
      <c r="Y23" s="35"/>
      <c r="Z23" s="35"/>
      <c r="AA23" s="35"/>
      <c r="AB23" s="35"/>
      <c r="AC23" s="35"/>
      <c r="AD23" s="35"/>
      <c r="AE23" s="35"/>
    </row>
    <row r="24" spans="1:31" s="2" customFormat="1" ht="6.95" hidden="1" customHeight="1" x14ac:dyDescent="0.2">
      <c r="A24" s="35"/>
      <c r="B24" s="40"/>
      <c r="C24" s="35"/>
      <c r="D24" s="35"/>
      <c r="E24" s="35"/>
      <c r="F24" s="35"/>
      <c r="G24" s="35"/>
      <c r="H24" s="35"/>
      <c r="I24" s="116"/>
      <c r="J24" s="35"/>
      <c r="K24" s="35"/>
      <c r="L24" s="117"/>
      <c r="S24" s="35"/>
      <c r="T24" s="35"/>
      <c r="U24" s="35"/>
      <c r="V24" s="35"/>
      <c r="W24" s="35"/>
      <c r="X24" s="35"/>
      <c r="Y24" s="35"/>
      <c r="Z24" s="35"/>
      <c r="AA24" s="35"/>
      <c r="AB24" s="35"/>
      <c r="AC24" s="35"/>
      <c r="AD24" s="35"/>
      <c r="AE24" s="35"/>
    </row>
    <row r="25" spans="1:31" s="2" customFormat="1" ht="12" hidden="1" customHeight="1" x14ac:dyDescent="0.2">
      <c r="A25" s="35"/>
      <c r="B25" s="40"/>
      <c r="C25" s="35"/>
      <c r="D25" s="115" t="s">
        <v>38</v>
      </c>
      <c r="E25" s="35"/>
      <c r="F25" s="35"/>
      <c r="G25" s="35"/>
      <c r="H25" s="35"/>
      <c r="I25" s="118" t="s">
        <v>26</v>
      </c>
      <c r="J25" s="104" t="s">
        <v>34</v>
      </c>
      <c r="K25" s="35"/>
      <c r="L25" s="117"/>
      <c r="S25" s="35"/>
      <c r="T25" s="35"/>
      <c r="U25" s="35"/>
      <c r="V25" s="35"/>
      <c r="W25" s="35"/>
      <c r="X25" s="35"/>
      <c r="Y25" s="35"/>
      <c r="Z25" s="35"/>
      <c r="AA25" s="35"/>
      <c r="AB25" s="35"/>
      <c r="AC25" s="35"/>
      <c r="AD25" s="35"/>
      <c r="AE25" s="35"/>
    </row>
    <row r="26" spans="1:31" s="2" customFormat="1" ht="18" hidden="1" customHeight="1" x14ac:dyDescent="0.2">
      <c r="A26" s="35"/>
      <c r="B26" s="40"/>
      <c r="C26" s="35"/>
      <c r="D26" s="35"/>
      <c r="E26" s="104" t="s">
        <v>35</v>
      </c>
      <c r="F26" s="35"/>
      <c r="G26" s="35"/>
      <c r="H26" s="35"/>
      <c r="I26" s="118" t="s">
        <v>29</v>
      </c>
      <c r="J26" s="104" t="s">
        <v>36</v>
      </c>
      <c r="K26" s="35"/>
      <c r="L26" s="117"/>
      <c r="S26" s="35"/>
      <c r="T26" s="35"/>
      <c r="U26" s="35"/>
      <c r="V26" s="35"/>
      <c r="W26" s="35"/>
      <c r="X26" s="35"/>
      <c r="Y26" s="35"/>
      <c r="Z26" s="35"/>
      <c r="AA26" s="35"/>
      <c r="AB26" s="35"/>
      <c r="AC26" s="35"/>
      <c r="AD26" s="35"/>
      <c r="AE26" s="35"/>
    </row>
    <row r="27" spans="1:31" s="2" customFormat="1" ht="6.95" hidden="1" customHeight="1" x14ac:dyDescent="0.2">
      <c r="A27" s="35"/>
      <c r="B27" s="40"/>
      <c r="C27" s="35"/>
      <c r="D27" s="35"/>
      <c r="E27" s="35"/>
      <c r="F27" s="35"/>
      <c r="G27" s="35"/>
      <c r="H27" s="35"/>
      <c r="I27" s="116"/>
      <c r="J27" s="35"/>
      <c r="K27" s="35"/>
      <c r="L27" s="117"/>
      <c r="S27" s="35"/>
      <c r="T27" s="35"/>
      <c r="U27" s="35"/>
      <c r="V27" s="35"/>
      <c r="W27" s="35"/>
      <c r="X27" s="35"/>
      <c r="Y27" s="35"/>
      <c r="Z27" s="35"/>
      <c r="AA27" s="35"/>
      <c r="AB27" s="35"/>
      <c r="AC27" s="35"/>
      <c r="AD27" s="35"/>
      <c r="AE27" s="35"/>
    </row>
    <row r="28" spans="1:31" s="2" customFormat="1" ht="12" hidden="1" customHeight="1" x14ac:dyDescent="0.2">
      <c r="A28" s="35"/>
      <c r="B28" s="40"/>
      <c r="C28" s="35"/>
      <c r="D28" s="115" t="s">
        <v>39</v>
      </c>
      <c r="E28" s="35"/>
      <c r="F28" s="35"/>
      <c r="G28" s="35"/>
      <c r="H28" s="35"/>
      <c r="I28" s="116"/>
      <c r="J28" s="35"/>
      <c r="K28" s="35"/>
      <c r="L28" s="117"/>
      <c r="S28" s="35"/>
      <c r="T28" s="35"/>
      <c r="U28" s="35"/>
      <c r="V28" s="35"/>
      <c r="W28" s="35"/>
      <c r="X28" s="35"/>
      <c r="Y28" s="35"/>
      <c r="Z28" s="35"/>
      <c r="AA28" s="35"/>
      <c r="AB28" s="35"/>
      <c r="AC28" s="35"/>
      <c r="AD28" s="35"/>
      <c r="AE28" s="35"/>
    </row>
    <row r="29" spans="1:31" s="8" customFormat="1" ht="59.25" hidden="1" customHeight="1" x14ac:dyDescent="0.2">
      <c r="A29" s="120"/>
      <c r="B29" s="121"/>
      <c r="C29" s="120"/>
      <c r="D29" s="120"/>
      <c r="E29" s="321" t="s">
        <v>40</v>
      </c>
      <c r="F29" s="321"/>
      <c r="G29" s="321"/>
      <c r="H29" s="321"/>
      <c r="I29" s="122"/>
      <c r="J29" s="120"/>
      <c r="K29" s="120"/>
      <c r="L29" s="123"/>
      <c r="S29" s="120"/>
      <c r="T29" s="120"/>
      <c r="U29" s="120"/>
      <c r="V29" s="120"/>
      <c r="W29" s="120"/>
      <c r="X29" s="120"/>
      <c r="Y29" s="120"/>
      <c r="Z29" s="120"/>
      <c r="AA29" s="120"/>
      <c r="AB29" s="120"/>
      <c r="AC29" s="120"/>
      <c r="AD29" s="120"/>
      <c r="AE29" s="120"/>
    </row>
    <row r="30" spans="1:31" s="2" customFormat="1" ht="6.95" hidden="1" customHeight="1" x14ac:dyDescent="0.2">
      <c r="A30" s="35"/>
      <c r="B30" s="40"/>
      <c r="C30" s="35"/>
      <c r="D30" s="35"/>
      <c r="E30" s="35"/>
      <c r="F30" s="35"/>
      <c r="G30" s="35"/>
      <c r="H30" s="35"/>
      <c r="I30" s="116"/>
      <c r="J30" s="35"/>
      <c r="K30" s="35"/>
      <c r="L30" s="117"/>
      <c r="S30" s="35"/>
      <c r="T30" s="35"/>
      <c r="U30" s="35"/>
      <c r="V30" s="35"/>
      <c r="W30" s="35"/>
      <c r="X30" s="35"/>
      <c r="Y30" s="35"/>
      <c r="Z30" s="35"/>
      <c r="AA30" s="35"/>
      <c r="AB30" s="35"/>
      <c r="AC30" s="35"/>
      <c r="AD30" s="35"/>
      <c r="AE30" s="35"/>
    </row>
    <row r="31" spans="1:31" s="2" customFormat="1" ht="6.95" hidden="1" customHeight="1" x14ac:dyDescent="0.2">
      <c r="A31" s="35"/>
      <c r="B31" s="40"/>
      <c r="C31" s="35"/>
      <c r="D31" s="124"/>
      <c r="E31" s="124"/>
      <c r="F31" s="124"/>
      <c r="G31" s="124"/>
      <c r="H31" s="124"/>
      <c r="I31" s="125"/>
      <c r="J31" s="124"/>
      <c r="K31" s="124"/>
      <c r="L31" s="117"/>
      <c r="S31" s="35"/>
      <c r="T31" s="35"/>
      <c r="U31" s="35"/>
      <c r="V31" s="35"/>
      <c r="W31" s="35"/>
      <c r="X31" s="35"/>
      <c r="Y31" s="35"/>
      <c r="Z31" s="35"/>
      <c r="AA31" s="35"/>
      <c r="AB31" s="35"/>
      <c r="AC31" s="35"/>
      <c r="AD31" s="35"/>
      <c r="AE31" s="35"/>
    </row>
    <row r="32" spans="1:31" s="2" customFormat="1" ht="25.35" hidden="1" customHeight="1" x14ac:dyDescent="0.2">
      <c r="A32" s="35"/>
      <c r="B32" s="40"/>
      <c r="C32" s="35"/>
      <c r="D32" s="126" t="s">
        <v>41</v>
      </c>
      <c r="E32" s="35"/>
      <c r="F32" s="35"/>
      <c r="G32" s="35"/>
      <c r="H32" s="35"/>
      <c r="I32" s="116"/>
      <c r="J32" s="127">
        <f>ROUND(J89, 2)</f>
        <v>0</v>
      </c>
      <c r="K32" s="35"/>
      <c r="L32" s="117"/>
      <c r="S32" s="35"/>
      <c r="T32" s="35"/>
      <c r="U32" s="35"/>
      <c r="V32" s="35"/>
      <c r="W32" s="35"/>
      <c r="X32" s="35"/>
      <c r="Y32" s="35"/>
      <c r="Z32" s="35"/>
      <c r="AA32" s="35"/>
      <c r="AB32" s="35"/>
      <c r="AC32" s="35"/>
      <c r="AD32" s="35"/>
      <c r="AE32" s="35"/>
    </row>
    <row r="33" spans="1:31" s="2" customFormat="1" ht="6.95" hidden="1" customHeight="1" x14ac:dyDescent="0.2">
      <c r="A33" s="35"/>
      <c r="B33" s="40"/>
      <c r="C33" s="35"/>
      <c r="D33" s="124"/>
      <c r="E33" s="124"/>
      <c r="F33" s="124"/>
      <c r="G33" s="124"/>
      <c r="H33" s="124"/>
      <c r="I33" s="125"/>
      <c r="J33" s="124"/>
      <c r="K33" s="124"/>
      <c r="L33" s="117"/>
      <c r="S33" s="35"/>
      <c r="T33" s="35"/>
      <c r="U33" s="35"/>
      <c r="V33" s="35"/>
      <c r="W33" s="35"/>
      <c r="X33" s="35"/>
      <c r="Y33" s="35"/>
      <c r="Z33" s="35"/>
      <c r="AA33" s="35"/>
      <c r="AB33" s="35"/>
      <c r="AC33" s="35"/>
      <c r="AD33" s="35"/>
      <c r="AE33" s="35"/>
    </row>
    <row r="34" spans="1:31" s="2" customFormat="1" ht="14.45" hidden="1" customHeight="1" x14ac:dyDescent="0.2">
      <c r="A34" s="35"/>
      <c r="B34" s="40"/>
      <c r="C34" s="35"/>
      <c r="D34" s="35"/>
      <c r="E34" s="35"/>
      <c r="F34" s="128" t="s">
        <v>43</v>
      </c>
      <c r="G34" s="35"/>
      <c r="H34" s="35"/>
      <c r="I34" s="129" t="s">
        <v>42</v>
      </c>
      <c r="J34" s="128" t="s">
        <v>44</v>
      </c>
      <c r="K34" s="35"/>
      <c r="L34" s="117"/>
      <c r="S34" s="35"/>
      <c r="T34" s="35"/>
      <c r="U34" s="35"/>
      <c r="V34" s="35"/>
      <c r="W34" s="35"/>
      <c r="X34" s="35"/>
      <c r="Y34" s="35"/>
      <c r="Z34" s="35"/>
      <c r="AA34" s="35"/>
      <c r="AB34" s="35"/>
      <c r="AC34" s="35"/>
      <c r="AD34" s="35"/>
      <c r="AE34" s="35"/>
    </row>
    <row r="35" spans="1:31" s="2" customFormat="1" ht="14.45" hidden="1" customHeight="1" x14ac:dyDescent="0.2">
      <c r="A35" s="35"/>
      <c r="B35" s="40"/>
      <c r="C35" s="35"/>
      <c r="D35" s="130" t="s">
        <v>45</v>
      </c>
      <c r="E35" s="115" t="s">
        <v>46</v>
      </c>
      <c r="F35" s="131">
        <f>ROUND((SUM(BE89:BE107)),  2)</f>
        <v>0</v>
      </c>
      <c r="G35" s="35"/>
      <c r="H35" s="35"/>
      <c r="I35" s="132">
        <v>0.21</v>
      </c>
      <c r="J35" s="131">
        <f>ROUND(((SUM(BE89:BE107))*I35),  2)</f>
        <v>0</v>
      </c>
      <c r="K35" s="35"/>
      <c r="L35" s="117"/>
      <c r="S35" s="35"/>
      <c r="T35" s="35"/>
      <c r="U35" s="35"/>
      <c r="V35" s="35"/>
      <c r="W35" s="35"/>
      <c r="X35" s="35"/>
      <c r="Y35" s="35"/>
      <c r="Z35" s="35"/>
      <c r="AA35" s="35"/>
      <c r="AB35" s="35"/>
      <c r="AC35" s="35"/>
      <c r="AD35" s="35"/>
      <c r="AE35" s="35"/>
    </row>
    <row r="36" spans="1:31" s="2" customFormat="1" ht="14.45" hidden="1" customHeight="1" x14ac:dyDescent="0.2">
      <c r="A36" s="35"/>
      <c r="B36" s="40"/>
      <c r="C36" s="35"/>
      <c r="D36" s="35"/>
      <c r="E36" s="115" t="s">
        <v>47</v>
      </c>
      <c r="F36" s="131">
        <f>ROUND((SUM(BF89:BF107)),  2)</f>
        <v>0</v>
      </c>
      <c r="G36" s="35"/>
      <c r="H36" s="35"/>
      <c r="I36" s="132">
        <v>0.15</v>
      </c>
      <c r="J36" s="131">
        <f>ROUND(((SUM(BF89:BF107))*I36),  2)</f>
        <v>0</v>
      </c>
      <c r="K36" s="35"/>
      <c r="L36" s="117"/>
      <c r="S36" s="35"/>
      <c r="T36" s="35"/>
      <c r="U36" s="35"/>
      <c r="V36" s="35"/>
      <c r="W36" s="35"/>
      <c r="X36" s="35"/>
      <c r="Y36" s="35"/>
      <c r="Z36" s="35"/>
      <c r="AA36" s="35"/>
      <c r="AB36" s="35"/>
      <c r="AC36" s="35"/>
      <c r="AD36" s="35"/>
      <c r="AE36" s="35"/>
    </row>
    <row r="37" spans="1:31" s="2" customFormat="1" ht="14.45" hidden="1" customHeight="1" x14ac:dyDescent="0.2">
      <c r="A37" s="35"/>
      <c r="B37" s="40"/>
      <c r="C37" s="35"/>
      <c r="D37" s="35"/>
      <c r="E37" s="115" t="s">
        <v>48</v>
      </c>
      <c r="F37" s="131">
        <f>ROUND((SUM(BG89:BG107)),  2)</f>
        <v>0</v>
      </c>
      <c r="G37" s="35"/>
      <c r="H37" s="35"/>
      <c r="I37" s="132">
        <v>0.21</v>
      </c>
      <c r="J37" s="131">
        <f>0</f>
        <v>0</v>
      </c>
      <c r="K37" s="35"/>
      <c r="L37" s="117"/>
      <c r="S37" s="35"/>
      <c r="T37" s="35"/>
      <c r="U37" s="35"/>
      <c r="V37" s="35"/>
      <c r="W37" s="35"/>
      <c r="X37" s="35"/>
      <c r="Y37" s="35"/>
      <c r="Z37" s="35"/>
      <c r="AA37" s="35"/>
      <c r="AB37" s="35"/>
      <c r="AC37" s="35"/>
      <c r="AD37" s="35"/>
      <c r="AE37" s="35"/>
    </row>
    <row r="38" spans="1:31" s="2" customFormat="1" ht="14.45" hidden="1" customHeight="1" x14ac:dyDescent="0.2">
      <c r="A38" s="35"/>
      <c r="B38" s="40"/>
      <c r="C38" s="35"/>
      <c r="D38" s="35"/>
      <c r="E38" s="115" t="s">
        <v>49</v>
      </c>
      <c r="F38" s="131">
        <f>ROUND((SUM(BH89:BH107)),  2)</f>
        <v>0</v>
      </c>
      <c r="G38" s="35"/>
      <c r="H38" s="35"/>
      <c r="I38" s="132">
        <v>0.15</v>
      </c>
      <c r="J38" s="131">
        <f>0</f>
        <v>0</v>
      </c>
      <c r="K38" s="35"/>
      <c r="L38" s="117"/>
      <c r="S38" s="35"/>
      <c r="T38" s="35"/>
      <c r="U38" s="35"/>
      <c r="V38" s="35"/>
      <c r="W38" s="35"/>
      <c r="X38" s="35"/>
      <c r="Y38" s="35"/>
      <c r="Z38" s="35"/>
      <c r="AA38" s="35"/>
      <c r="AB38" s="35"/>
      <c r="AC38" s="35"/>
      <c r="AD38" s="35"/>
      <c r="AE38" s="35"/>
    </row>
    <row r="39" spans="1:31" s="2" customFormat="1" ht="14.45" hidden="1" customHeight="1" x14ac:dyDescent="0.2">
      <c r="A39" s="35"/>
      <c r="B39" s="40"/>
      <c r="C39" s="35"/>
      <c r="D39" s="35"/>
      <c r="E39" s="115" t="s">
        <v>50</v>
      </c>
      <c r="F39" s="131">
        <f>ROUND((SUM(BI89:BI107)),  2)</f>
        <v>0</v>
      </c>
      <c r="G39" s="35"/>
      <c r="H39" s="35"/>
      <c r="I39" s="132">
        <v>0</v>
      </c>
      <c r="J39" s="131">
        <f>0</f>
        <v>0</v>
      </c>
      <c r="K39" s="35"/>
      <c r="L39" s="117"/>
      <c r="S39" s="35"/>
      <c r="T39" s="35"/>
      <c r="U39" s="35"/>
      <c r="V39" s="35"/>
      <c r="W39" s="35"/>
      <c r="X39" s="35"/>
      <c r="Y39" s="35"/>
      <c r="Z39" s="35"/>
      <c r="AA39" s="35"/>
      <c r="AB39" s="35"/>
      <c r="AC39" s="35"/>
      <c r="AD39" s="35"/>
      <c r="AE39" s="35"/>
    </row>
    <row r="40" spans="1:31" s="2" customFormat="1" ht="6.95" hidden="1" customHeight="1" x14ac:dyDescent="0.2">
      <c r="A40" s="35"/>
      <c r="B40" s="40"/>
      <c r="C40" s="35"/>
      <c r="D40" s="35"/>
      <c r="E40" s="35"/>
      <c r="F40" s="35"/>
      <c r="G40" s="35"/>
      <c r="H40" s="35"/>
      <c r="I40" s="116"/>
      <c r="J40" s="35"/>
      <c r="K40" s="35"/>
      <c r="L40" s="117"/>
      <c r="S40" s="35"/>
      <c r="T40" s="35"/>
      <c r="U40" s="35"/>
      <c r="V40" s="35"/>
      <c r="W40" s="35"/>
      <c r="X40" s="35"/>
      <c r="Y40" s="35"/>
      <c r="Z40" s="35"/>
      <c r="AA40" s="35"/>
      <c r="AB40" s="35"/>
      <c r="AC40" s="35"/>
      <c r="AD40" s="35"/>
      <c r="AE40" s="35"/>
    </row>
    <row r="41" spans="1:31" s="2" customFormat="1" ht="25.35" hidden="1" customHeight="1" x14ac:dyDescent="0.2">
      <c r="A41" s="35"/>
      <c r="B41" s="40"/>
      <c r="C41" s="133"/>
      <c r="D41" s="134" t="s">
        <v>51</v>
      </c>
      <c r="E41" s="135"/>
      <c r="F41" s="135"/>
      <c r="G41" s="136" t="s">
        <v>52</v>
      </c>
      <c r="H41" s="137" t="s">
        <v>53</v>
      </c>
      <c r="I41" s="138"/>
      <c r="J41" s="139">
        <f>SUM(J32:J39)</f>
        <v>0</v>
      </c>
      <c r="K41" s="140"/>
      <c r="L41" s="117"/>
      <c r="S41" s="35"/>
      <c r="T41" s="35"/>
      <c r="U41" s="35"/>
      <c r="V41" s="35"/>
      <c r="W41" s="35"/>
      <c r="X41" s="35"/>
      <c r="Y41" s="35"/>
      <c r="Z41" s="35"/>
      <c r="AA41" s="35"/>
      <c r="AB41" s="35"/>
      <c r="AC41" s="35"/>
      <c r="AD41" s="35"/>
      <c r="AE41" s="35"/>
    </row>
    <row r="42" spans="1:31" s="2" customFormat="1" ht="14.45" hidden="1" customHeight="1" x14ac:dyDescent="0.2">
      <c r="A42" s="35"/>
      <c r="B42" s="141"/>
      <c r="C42" s="142"/>
      <c r="D42" s="142"/>
      <c r="E42" s="142"/>
      <c r="F42" s="142"/>
      <c r="G42" s="142"/>
      <c r="H42" s="142"/>
      <c r="I42" s="143"/>
      <c r="J42" s="142"/>
      <c r="K42" s="142"/>
      <c r="L42" s="117"/>
      <c r="S42" s="35"/>
      <c r="T42" s="35"/>
      <c r="U42" s="35"/>
      <c r="V42" s="35"/>
      <c r="W42" s="35"/>
      <c r="X42" s="35"/>
      <c r="Y42" s="35"/>
      <c r="Z42" s="35"/>
      <c r="AA42" s="35"/>
      <c r="AB42" s="35"/>
      <c r="AC42" s="35"/>
      <c r="AD42" s="35"/>
      <c r="AE42" s="35"/>
    </row>
    <row r="43" spans="1:31" ht="11.25" hidden="1" x14ac:dyDescent="0.2"/>
    <row r="44" spans="1:31" ht="11.25" hidden="1" x14ac:dyDescent="0.2"/>
    <row r="45" spans="1:31" ht="11.25" hidden="1" x14ac:dyDescent="0.2"/>
    <row r="46" spans="1:31" s="2" customFormat="1" ht="6.95" hidden="1" customHeight="1" x14ac:dyDescent="0.2">
      <c r="A46" s="35"/>
      <c r="B46" s="144"/>
      <c r="C46" s="145"/>
      <c r="D46" s="145"/>
      <c r="E46" s="145"/>
      <c r="F46" s="145"/>
      <c r="G46" s="145"/>
      <c r="H46" s="145"/>
      <c r="I46" s="146"/>
      <c r="J46" s="145"/>
      <c r="K46" s="145"/>
      <c r="L46" s="117"/>
      <c r="S46" s="35"/>
      <c r="T46" s="35"/>
      <c r="U46" s="35"/>
      <c r="V46" s="35"/>
      <c r="W46" s="35"/>
      <c r="X46" s="35"/>
      <c r="Y46" s="35"/>
      <c r="Z46" s="35"/>
      <c r="AA46" s="35"/>
      <c r="AB46" s="35"/>
      <c r="AC46" s="35"/>
      <c r="AD46" s="35"/>
      <c r="AE46" s="35"/>
    </row>
    <row r="47" spans="1:31" s="2" customFormat="1" ht="24.95" hidden="1" customHeight="1" x14ac:dyDescent="0.2">
      <c r="A47" s="35"/>
      <c r="B47" s="36"/>
      <c r="C47" s="24" t="s">
        <v>104</v>
      </c>
      <c r="D47" s="37"/>
      <c r="E47" s="37"/>
      <c r="F47" s="37"/>
      <c r="G47" s="37"/>
      <c r="H47" s="37"/>
      <c r="I47" s="116"/>
      <c r="J47" s="37"/>
      <c r="K47" s="37"/>
      <c r="L47" s="117"/>
      <c r="S47" s="35"/>
      <c r="T47" s="35"/>
      <c r="U47" s="35"/>
      <c r="V47" s="35"/>
      <c r="W47" s="35"/>
      <c r="X47" s="35"/>
      <c r="Y47" s="35"/>
      <c r="Z47" s="35"/>
      <c r="AA47" s="35"/>
      <c r="AB47" s="35"/>
      <c r="AC47" s="35"/>
      <c r="AD47" s="35"/>
      <c r="AE47" s="35"/>
    </row>
    <row r="48" spans="1:31" s="2" customFormat="1" ht="6.95" hidden="1" customHeight="1" x14ac:dyDescent="0.2">
      <c r="A48" s="35"/>
      <c r="B48" s="36"/>
      <c r="C48" s="37"/>
      <c r="D48" s="37"/>
      <c r="E48" s="37"/>
      <c r="F48" s="37"/>
      <c r="G48" s="37"/>
      <c r="H48" s="37"/>
      <c r="I48" s="116"/>
      <c r="J48" s="37"/>
      <c r="K48" s="37"/>
      <c r="L48" s="117"/>
      <c r="S48" s="35"/>
      <c r="T48" s="35"/>
      <c r="U48" s="35"/>
      <c r="V48" s="35"/>
      <c r="W48" s="35"/>
      <c r="X48" s="35"/>
      <c r="Y48" s="35"/>
      <c r="Z48" s="35"/>
      <c r="AA48" s="35"/>
      <c r="AB48" s="35"/>
      <c r="AC48" s="35"/>
      <c r="AD48" s="35"/>
      <c r="AE48" s="35"/>
    </row>
    <row r="49" spans="1:47" s="2" customFormat="1" ht="12" hidden="1" customHeight="1" x14ac:dyDescent="0.2">
      <c r="A49" s="35"/>
      <c r="B49" s="36"/>
      <c r="C49" s="30" t="s">
        <v>16</v>
      </c>
      <c r="D49" s="37"/>
      <c r="E49" s="37"/>
      <c r="F49" s="37"/>
      <c r="G49" s="37"/>
      <c r="H49" s="37"/>
      <c r="I49" s="116"/>
      <c r="J49" s="37"/>
      <c r="K49" s="37"/>
      <c r="L49" s="117"/>
      <c r="S49" s="35"/>
      <c r="T49" s="35"/>
      <c r="U49" s="35"/>
      <c r="V49" s="35"/>
      <c r="W49" s="35"/>
      <c r="X49" s="35"/>
      <c r="Y49" s="35"/>
      <c r="Z49" s="35"/>
      <c r="AA49" s="35"/>
      <c r="AB49" s="35"/>
      <c r="AC49" s="35"/>
      <c r="AD49" s="35"/>
      <c r="AE49" s="35"/>
    </row>
    <row r="50" spans="1:47" s="2" customFormat="1" ht="16.5" hidden="1" customHeight="1" x14ac:dyDescent="0.2">
      <c r="A50" s="35"/>
      <c r="B50" s="36"/>
      <c r="C50" s="37"/>
      <c r="D50" s="37"/>
      <c r="E50" s="322" t="str">
        <f>E7</f>
        <v>Oprava mostu v km 4,258 tratě Rohatec - Sudoměřice nad Moravou</v>
      </c>
      <c r="F50" s="323"/>
      <c r="G50" s="323"/>
      <c r="H50" s="323"/>
      <c r="I50" s="116"/>
      <c r="J50" s="37"/>
      <c r="K50" s="37"/>
      <c r="L50" s="117"/>
      <c r="S50" s="35"/>
      <c r="T50" s="35"/>
      <c r="U50" s="35"/>
      <c r="V50" s="35"/>
      <c r="W50" s="35"/>
      <c r="X50" s="35"/>
      <c r="Y50" s="35"/>
      <c r="Z50" s="35"/>
      <c r="AA50" s="35"/>
      <c r="AB50" s="35"/>
      <c r="AC50" s="35"/>
      <c r="AD50" s="35"/>
      <c r="AE50" s="35"/>
    </row>
    <row r="51" spans="1:47" s="1" customFormat="1" ht="12" hidden="1" customHeight="1" x14ac:dyDescent="0.2">
      <c r="B51" s="22"/>
      <c r="C51" s="30" t="s">
        <v>101</v>
      </c>
      <c r="D51" s="23"/>
      <c r="E51" s="23"/>
      <c r="F51" s="23"/>
      <c r="G51" s="23"/>
      <c r="H51" s="23"/>
      <c r="I51" s="109"/>
      <c r="J51" s="23"/>
      <c r="K51" s="23"/>
      <c r="L51" s="21"/>
    </row>
    <row r="52" spans="1:47" s="2" customFormat="1" ht="16.5" hidden="1" customHeight="1" x14ac:dyDescent="0.2">
      <c r="A52" s="35"/>
      <c r="B52" s="36"/>
      <c r="C52" s="37"/>
      <c r="D52" s="37"/>
      <c r="E52" s="322" t="s">
        <v>386</v>
      </c>
      <c r="F52" s="324"/>
      <c r="G52" s="324"/>
      <c r="H52" s="324"/>
      <c r="I52" s="116"/>
      <c r="J52" s="37"/>
      <c r="K52" s="37"/>
      <c r="L52" s="117"/>
      <c r="S52" s="35"/>
      <c r="T52" s="35"/>
      <c r="U52" s="35"/>
      <c r="V52" s="35"/>
      <c r="W52" s="35"/>
      <c r="X52" s="35"/>
      <c r="Y52" s="35"/>
      <c r="Z52" s="35"/>
      <c r="AA52" s="35"/>
      <c r="AB52" s="35"/>
      <c r="AC52" s="35"/>
      <c r="AD52" s="35"/>
      <c r="AE52" s="35"/>
    </row>
    <row r="53" spans="1:47" s="2" customFormat="1" ht="12" hidden="1" customHeight="1" x14ac:dyDescent="0.2">
      <c r="A53" s="35"/>
      <c r="B53" s="36"/>
      <c r="C53" s="30" t="s">
        <v>103</v>
      </c>
      <c r="D53" s="37"/>
      <c r="E53" s="37"/>
      <c r="F53" s="37"/>
      <c r="G53" s="37"/>
      <c r="H53" s="37"/>
      <c r="I53" s="116"/>
      <c r="J53" s="37"/>
      <c r="K53" s="37"/>
      <c r="L53" s="117"/>
      <c r="S53" s="35"/>
      <c r="T53" s="35"/>
      <c r="U53" s="35"/>
      <c r="V53" s="35"/>
      <c r="W53" s="35"/>
      <c r="X53" s="35"/>
      <c r="Y53" s="35"/>
      <c r="Z53" s="35"/>
      <c r="AA53" s="35"/>
      <c r="AB53" s="35"/>
      <c r="AC53" s="35"/>
      <c r="AD53" s="35"/>
      <c r="AE53" s="35"/>
    </row>
    <row r="54" spans="1:47" s="2" customFormat="1" ht="16.5" hidden="1" customHeight="1" x14ac:dyDescent="0.2">
      <c r="A54" s="35"/>
      <c r="B54" s="36"/>
      <c r="C54" s="37"/>
      <c r="D54" s="37"/>
      <c r="E54" s="271" t="str">
        <f>E11</f>
        <v>VRN - Vedlejší rozpočtové náklady</v>
      </c>
      <c r="F54" s="324"/>
      <c r="G54" s="324"/>
      <c r="H54" s="324"/>
      <c r="I54" s="116"/>
      <c r="J54" s="37"/>
      <c r="K54" s="37"/>
      <c r="L54" s="117"/>
      <c r="S54" s="35"/>
      <c r="T54" s="35"/>
      <c r="U54" s="35"/>
      <c r="V54" s="35"/>
      <c r="W54" s="35"/>
      <c r="X54" s="35"/>
      <c r="Y54" s="35"/>
      <c r="Z54" s="35"/>
      <c r="AA54" s="35"/>
      <c r="AB54" s="35"/>
      <c r="AC54" s="35"/>
      <c r="AD54" s="35"/>
      <c r="AE54" s="35"/>
    </row>
    <row r="55" spans="1:47" s="2" customFormat="1" ht="6.95" hidden="1" customHeight="1" x14ac:dyDescent="0.2">
      <c r="A55" s="35"/>
      <c r="B55" s="36"/>
      <c r="C55" s="37"/>
      <c r="D55" s="37"/>
      <c r="E55" s="37"/>
      <c r="F55" s="37"/>
      <c r="G55" s="37"/>
      <c r="H55" s="37"/>
      <c r="I55" s="116"/>
      <c r="J55" s="37"/>
      <c r="K55" s="37"/>
      <c r="L55" s="117"/>
      <c r="S55" s="35"/>
      <c r="T55" s="35"/>
      <c r="U55" s="35"/>
      <c r="V55" s="35"/>
      <c r="W55" s="35"/>
      <c r="X55" s="35"/>
      <c r="Y55" s="35"/>
      <c r="Z55" s="35"/>
      <c r="AA55" s="35"/>
      <c r="AB55" s="35"/>
      <c r="AC55" s="35"/>
      <c r="AD55" s="35"/>
      <c r="AE55" s="35"/>
    </row>
    <row r="56" spans="1:47" s="2" customFormat="1" ht="12" hidden="1" customHeight="1" x14ac:dyDescent="0.2">
      <c r="A56" s="35"/>
      <c r="B56" s="36"/>
      <c r="C56" s="30" t="s">
        <v>21</v>
      </c>
      <c r="D56" s="37"/>
      <c r="E56" s="37"/>
      <c r="F56" s="28" t="str">
        <f>F14</f>
        <v>Sudoměřice</v>
      </c>
      <c r="G56" s="37"/>
      <c r="H56" s="37"/>
      <c r="I56" s="118" t="s">
        <v>23</v>
      </c>
      <c r="J56" s="60" t="str">
        <f>IF(J14="","",J14)</f>
        <v>10. 6. 2020</v>
      </c>
      <c r="K56" s="37"/>
      <c r="L56" s="117"/>
      <c r="S56" s="35"/>
      <c r="T56" s="35"/>
      <c r="U56" s="35"/>
      <c r="V56" s="35"/>
      <c r="W56" s="35"/>
      <c r="X56" s="35"/>
      <c r="Y56" s="35"/>
      <c r="Z56" s="35"/>
      <c r="AA56" s="35"/>
      <c r="AB56" s="35"/>
      <c r="AC56" s="35"/>
      <c r="AD56" s="35"/>
      <c r="AE56" s="35"/>
    </row>
    <row r="57" spans="1:47" s="2" customFormat="1" ht="6.95" hidden="1" customHeight="1" x14ac:dyDescent="0.2">
      <c r="A57" s="35"/>
      <c r="B57" s="36"/>
      <c r="C57" s="37"/>
      <c r="D57" s="37"/>
      <c r="E57" s="37"/>
      <c r="F57" s="37"/>
      <c r="G57" s="37"/>
      <c r="H57" s="37"/>
      <c r="I57" s="116"/>
      <c r="J57" s="37"/>
      <c r="K57" s="37"/>
      <c r="L57" s="117"/>
      <c r="S57" s="35"/>
      <c r="T57" s="35"/>
      <c r="U57" s="35"/>
      <c r="V57" s="35"/>
      <c r="W57" s="35"/>
      <c r="X57" s="35"/>
      <c r="Y57" s="35"/>
      <c r="Z57" s="35"/>
      <c r="AA57" s="35"/>
      <c r="AB57" s="35"/>
      <c r="AC57" s="35"/>
      <c r="AD57" s="35"/>
      <c r="AE57" s="35"/>
    </row>
    <row r="58" spans="1:47" s="2" customFormat="1" ht="40.15" hidden="1" customHeight="1" x14ac:dyDescent="0.2">
      <c r="A58" s="35"/>
      <c r="B58" s="36"/>
      <c r="C58" s="30" t="s">
        <v>25</v>
      </c>
      <c r="D58" s="37"/>
      <c r="E58" s="37"/>
      <c r="F58" s="28" t="str">
        <f>E17</f>
        <v>Správa železnic, s. o.</v>
      </c>
      <c r="G58" s="37"/>
      <c r="H58" s="37"/>
      <c r="I58" s="118" t="s">
        <v>33</v>
      </c>
      <c r="J58" s="33" t="str">
        <f>E23</f>
        <v>F-PROJEKT-DOPRAVNÍ STAVBY s. r. o.</v>
      </c>
      <c r="K58" s="37"/>
      <c r="L58" s="117"/>
      <c r="S58" s="35"/>
      <c r="T58" s="35"/>
      <c r="U58" s="35"/>
      <c r="V58" s="35"/>
      <c r="W58" s="35"/>
      <c r="X58" s="35"/>
      <c r="Y58" s="35"/>
      <c r="Z58" s="35"/>
      <c r="AA58" s="35"/>
      <c r="AB58" s="35"/>
      <c r="AC58" s="35"/>
      <c r="AD58" s="35"/>
      <c r="AE58" s="35"/>
    </row>
    <row r="59" spans="1:47" s="2" customFormat="1" ht="40.15" hidden="1" customHeight="1" x14ac:dyDescent="0.2">
      <c r="A59" s="35"/>
      <c r="B59" s="36"/>
      <c r="C59" s="30" t="s">
        <v>31</v>
      </c>
      <c r="D59" s="37"/>
      <c r="E59" s="37"/>
      <c r="F59" s="28" t="str">
        <f>IF(E20="","",E20)</f>
        <v>Vyplň údaj</v>
      </c>
      <c r="G59" s="37"/>
      <c r="H59" s="37"/>
      <c r="I59" s="118" t="s">
        <v>38</v>
      </c>
      <c r="J59" s="33" t="str">
        <f>E26</f>
        <v>F-PROJEKT-DOPRAVNÍ STAVBY s. r. o.</v>
      </c>
      <c r="K59" s="37"/>
      <c r="L59" s="117"/>
      <c r="S59" s="35"/>
      <c r="T59" s="35"/>
      <c r="U59" s="35"/>
      <c r="V59" s="35"/>
      <c r="W59" s="35"/>
      <c r="X59" s="35"/>
      <c r="Y59" s="35"/>
      <c r="Z59" s="35"/>
      <c r="AA59" s="35"/>
      <c r="AB59" s="35"/>
      <c r="AC59" s="35"/>
      <c r="AD59" s="35"/>
      <c r="AE59" s="35"/>
    </row>
    <row r="60" spans="1:47" s="2" customFormat="1" ht="10.35" hidden="1" customHeight="1" x14ac:dyDescent="0.2">
      <c r="A60" s="35"/>
      <c r="B60" s="36"/>
      <c r="C60" s="37"/>
      <c r="D60" s="37"/>
      <c r="E60" s="37"/>
      <c r="F60" s="37"/>
      <c r="G60" s="37"/>
      <c r="H60" s="37"/>
      <c r="I60" s="116"/>
      <c r="J60" s="37"/>
      <c r="K60" s="37"/>
      <c r="L60" s="117"/>
      <c r="S60" s="35"/>
      <c r="T60" s="35"/>
      <c r="U60" s="35"/>
      <c r="V60" s="35"/>
      <c r="W60" s="35"/>
      <c r="X60" s="35"/>
      <c r="Y60" s="35"/>
      <c r="Z60" s="35"/>
      <c r="AA60" s="35"/>
      <c r="AB60" s="35"/>
      <c r="AC60" s="35"/>
      <c r="AD60" s="35"/>
      <c r="AE60" s="35"/>
    </row>
    <row r="61" spans="1:47" s="2" customFormat="1" ht="29.25" hidden="1" customHeight="1" x14ac:dyDescent="0.2">
      <c r="A61" s="35"/>
      <c r="B61" s="36"/>
      <c r="C61" s="147" t="s">
        <v>105</v>
      </c>
      <c r="D61" s="148"/>
      <c r="E61" s="148"/>
      <c r="F61" s="148"/>
      <c r="G61" s="148"/>
      <c r="H61" s="148"/>
      <c r="I61" s="149"/>
      <c r="J61" s="150" t="s">
        <v>106</v>
      </c>
      <c r="K61" s="148"/>
      <c r="L61" s="117"/>
      <c r="S61" s="35"/>
      <c r="T61" s="35"/>
      <c r="U61" s="35"/>
      <c r="V61" s="35"/>
      <c r="W61" s="35"/>
      <c r="X61" s="35"/>
      <c r="Y61" s="35"/>
      <c r="Z61" s="35"/>
      <c r="AA61" s="35"/>
      <c r="AB61" s="35"/>
      <c r="AC61" s="35"/>
      <c r="AD61" s="35"/>
      <c r="AE61" s="35"/>
    </row>
    <row r="62" spans="1:47" s="2" customFormat="1" ht="10.35" hidden="1" customHeight="1" x14ac:dyDescent="0.2">
      <c r="A62" s="35"/>
      <c r="B62" s="36"/>
      <c r="C62" s="37"/>
      <c r="D62" s="37"/>
      <c r="E62" s="37"/>
      <c r="F62" s="37"/>
      <c r="G62" s="37"/>
      <c r="H62" s="37"/>
      <c r="I62" s="116"/>
      <c r="J62" s="37"/>
      <c r="K62" s="37"/>
      <c r="L62" s="117"/>
      <c r="S62" s="35"/>
      <c r="T62" s="35"/>
      <c r="U62" s="35"/>
      <c r="V62" s="35"/>
      <c r="W62" s="35"/>
      <c r="X62" s="35"/>
      <c r="Y62" s="35"/>
      <c r="Z62" s="35"/>
      <c r="AA62" s="35"/>
      <c r="AB62" s="35"/>
      <c r="AC62" s="35"/>
      <c r="AD62" s="35"/>
      <c r="AE62" s="35"/>
    </row>
    <row r="63" spans="1:47" s="2" customFormat="1" ht="22.9" hidden="1" customHeight="1" x14ac:dyDescent="0.2">
      <c r="A63" s="35"/>
      <c r="B63" s="36"/>
      <c r="C63" s="151" t="s">
        <v>73</v>
      </c>
      <c r="D63" s="37"/>
      <c r="E63" s="37"/>
      <c r="F63" s="37"/>
      <c r="G63" s="37"/>
      <c r="H63" s="37"/>
      <c r="I63" s="116"/>
      <c r="J63" s="78">
        <f>J89</f>
        <v>0</v>
      </c>
      <c r="K63" s="37"/>
      <c r="L63" s="117"/>
      <c r="S63" s="35"/>
      <c r="T63" s="35"/>
      <c r="U63" s="35"/>
      <c r="V63" s="35"/>
      <c r="W63" s="35"/>
      <c r="X63" s="35"/>
      <c r="Y63" s="35"/>
      <c r="Z63" s="35"/>
      <c r="AA63" s="35"/>
      <c r="AB63" s="35"/>
      <c r="AC63" s="35"/>
      <c r="AD63" s="35"/>
      <c r="AE63" s="35"/>
      <c r="AU63" s="18" t="s">
        <v>107</v>
      </c>
    </row>
    <row r="64" spans="1:47" s="9" customFormat="1" ht="24.95" hidden="1" customHeight="1" x14ac:dyDescent="0.2">
      <c r="B64" s="152"/>
      <c r="C64" s="153"/>
      <c r="D64" s="154" t="s">
        <v>386</v>
      </c>
      <c r="E64" s="155"/>
      <c r="F64" s="155"/>
      <c r="G64" s="155"/>
      <c r="H64" s="155"/>
      <c r="I64" s="156"/>
      <c r="J64" s="157">
        <f>J90</f>
        <v>0</v>
      </c>
      <c r="K64" s="153"/>
      <c r="L64" s="158"/>
    </row>
    <row r="65" spans="1:31" s="10" customFormat="1" ht="19.899999999999999" hidden="1" customHeight="1" x14ac:dyDescent="0.2">
      <c r="B65" s="159"/>
      <c r="C65" s="98"/>
      <c r="D65" s="160" t="s">
        <v>1065</v>
      </c>
      <c r="E65" s="161"/>
      <c r="F65" s="161"/>
      <c r="G65" s="161"/>
      <c r="H65" s="161"/>
      <c r="I65" s="162"/>
      <c r="J65" s="163">
        <f>J91</f>
        <v>0</v>
      </c>
      <c r="K65" s="98"/>
      <c r="L65" s="164"/>
    </row>
    <row r="66" spans="1:31" s="10" customFormat="1" ht="19.899999999999999" hidden="1" customHeight="1" x14ac:dyDescent="0.2">
      <c r="B66" s="159"/>
      <c r="C66" s="98"/>
      <c r="D66" s="160" t="s">
        <v>1066</v>
      </c>
      <c r="E66" s="161"/>
      <c r="F66" s="161"/>
      <c r="G66" s="161"/>
      <c r="H66" s="161"/>
      <c r="I66" s="162"/>
      <c r="J66" s="163">
        <f>J98</f>
        <v>0</v>
      </c>
      <c r="K66" s="98"/>
      <c r="L66" s="164"/>
    </row>
    <row r="67" spans="1:31" s="10" customFormat="1" ht="19.899999999999999" hidden="1" customHeight="1" x14ac:dyDescent="0.2">
      <c r="B67" s="159"/>
      <c r="C67" s="98"/>
      <c r="D67" s="160" t="s">
        <v>1067</v>
      </c>
      <c r="E67" s="161"/>
      <c r="F67" s="161"/>
      <c r="G67" s="161"/>
      <c r="H67" s="161"/>
      <c r="I67" s="162"/>
      <c r="J67" s="163">
        <f>J105</f>
        <v>0</v>
      </c>
      <c r="K67" s="98"/>
      <c r="L67" s="164"/>
    </row>
    <row r="68" spans="1:31" s="2" customFormat="1" ht="21.75" hidden="1" customHeight="1" x14ac:dyDescent="0.2">
      <c r="A68" s="35"/>
      <c r="B68" s="36"/>
      <c r="C68" s="37"/>
      <c r="D68" s="37"/>
      <c r="E68" s="37"/>
      <c r="F68" s="37"/>
      <c r="G68" s="37"/>
      <c r="H68" s="37"/>
      <c r="I68" s="116"/>
      <c r="J68" s="37"/>
      <c r="K68" s="37"/>
      <c r="L68" s="117"/>
      <c r="S68" s="35"/>
      <c r="T68" s="35"/>
      <c r="U68" s="35"/>
      <c r="V68" s="35"/>
      <c r="W68" s="35"/>
      <c r="X68" s="35"/>
      <c r="Y68" s="35"/>
      <c r="Z68" s="35"/>
      <c r="AA68" s="35"/>
      <c r="AB68" s="35"/>
      <c r="AC68" s="35"/>
      <c r="AD68" s="35"/>
      <c r="AE68" s="35"/>
    </row>
    <row r="69" spans="1:31" s="2" customFormat="1" ht="6.95" hidden="1" customHeight="1" x14ac:dyDescent="0.2">
      <c r="A69" s="35"/>
      <c r="B69" s="48"/>
      <c r="C69" s="49"/>
      <c r="D69" s="49"/>
      <c r="E69" s="49"/>
      <c r="F69" s="49"/>
      <c r="G69" s="49"/>
      <c r="H69" s="49"/>
      <c r="I69" s="143"/>
      <c r="J69" s="49"/>
      <c r="K69" s="49"/>
      <c r="L69" s="117"/>
      <c r="S69" s="35"/>
      <c r="T69" s="35"/>
      <c r="U69" s="35"/>
      <c r="V69" s="35"/>
      <c r="W69" s="35"/>
      <c r="X69" s="35"/>
      <c r="Y69" s="35"/>
      <c r="Z69" s="35"/>
      <c r="AA69" s="35"/>
      <c r="AB69" s="35"/>
      <c r="AC69" s="35"/>
      <c r="AD69" s="35"/>
      <c r="AE69" s="35"/>
    </row>
    <row r="70" spans="1:31" ht="11.25" hidden="1" x14ac:dyDescent="0.2"/>
    <row r="71" spans="1:31" ht="11.25" hidden="1" x14ac:dyDescent="0.2"/>
    <row r="72" spans="1:31" ht="11.25" hidden="1" x14ac:dyDescent="0.2"/>
    <row r="73" spans="1:31" s="2" customFormat="1" ht="6.95" customHeight="1" x14ac:dyDescent="0.2">
      <c r="A73" s="35"/>
      <c r="B73" s="50"/>
      <c r="C73" s="51"/>
      <c r="D73" s="51"/>
      <c r="E73" s="51"/>
      <c r="F73" s="51"/>
      <c r="G73" s="51"/>
      <c r="H73" s="51"/>
      <c r="I73" s="146"/>
      <c r="J73" s="51"/>
      <c r="K73" s="51"/>
      <c r="L73" s="117"/>
      <c r="S73" s="35"/>
      <c r="T73" s="35"/>
      <c r="U73" s="35"/>
      <c r="V73" s="35"/>
      <c r="W73" s="35"/>
      <c r="X73" s="35"/>
      <c r="Y73" s="35"/>
      <c r="Z73" s="35"/>
      <c r="AA73" s="35"/>
      <c r="AB73" s="35"/>
      <c r="AC73" s="35"/>
      <c r="AD73" s="35"/>
      <c r="AE73" s="35"/>
    </row>
    <row r="74" spans="1:31" s="2" customFormat="1" ht="24.95" customHeight="1" x14ac:dyDescent="0.2">
      <c r="A74" s="35"/>
      <c r="B74" s="36"/>
      <c r="C74" s="24" t="s">
        <v>112</v>
      </c>
      <c r="D74" s="37"/>
      <c r="E74" s="37"/>
      <c r="F74" s="37"/>
      <c r="G74" s="37"/>
      <c r="H74" s="37"/>
      <c r="I74" s="116"/>
      <c r="J74" s="37"/>
      <c r="K74" s="37"/>
      <c r="L74" s="117"/>
      <c r="S74" s="35"/>
      <c r="T74" s="35"/>
      <c r="U74" s="35"/>
      <c r="V74" s="35"/>
      <c r="W74" s="35"/>
      <c r="X74" s="35"/>
      <c r="Y74" s="35"/>
      <c r="Z74" s="35"/>
      <c r="AA74" s="35"/>
      <c r="AB74" s="35"/>
      <c r="AC74" s="35"/>
      <c r="AD74" s="35"/>
      <c r="AE74" s="35"/>
    </row>
    <row r="75" spans="1:31" s="2" customFormat="1" ht="6.95" customHeight="1" x14ac:dyDescent="0.2">
      <c r="A75" s="35"/>
      <c r="B75" s="36"/>
      <c r="C75" s="37"/>
      <c r="D75" s="37"/>
      <c r="E75" s="37"/>
      <c r="F75" s="37"/>
      <c r="G75" s="37"/>
      <c r="H75" s="37"/>
      <c r="I75" s="116"/>
      <c r="J75" s="37"/>
      <c r="K75" s="37"/>
      <c r="L75" s="117"/>
      <c r="S75" s="35"/>
      <c r="T75" s="35"/>
      <c r="U75" s="35"/>
      <c r="V75" s="35"/>
      <c r="W75" s="35"/>
      <c r="X75" s="35"/>
      <c r="Y75" s="35"/>
      <c r="Z75" s="35"/>
      <c r="AA75" s="35"/>
      <c r="AB75" s="35"/>
      <c r="AC75" s="35"/>
      <c r="AD75" s="35"/>
      <c r="AE75" s="35"/>
    </row>
    <row r="76" spans="1:31" s="2" customFormat="1" ht="12" customHeight="1" x14ac:dyDescent="0.2">
      <c r="A76" s="35"/>
      <c r="B76" s="36"/>
      <c r="C76" s="30" t="s">
        <v>16</v>
      </c>
      <c r="D76" s="37"/>
      <c r="E76" s="37"/>
      <c r="F76" s="37"/>
      <c r="G76" s="37"/>
      <c r="H76" s="37"/>
      <c r="I76" s="116"/>
      <c r="J76" s="37"/>
      <c r="K76" s="37"/>
      <c r="L76" s="117"/>
      <c r="S76" s="35"/>
      <c r="T76" s="35"/>
      <c r="U76" s="35"/>
      <c r="V76" s="35"/>
      <c r="W76" s="35"/>
      <c r="X76" s="35"/>
      <c r="Y76" s="35"/>
      <c r="Z76" s="35"/>
      <c r="AA76" s="35"/>
      <c r="AB76" s="35"/>
      <c r="AC76" s="35"/>
      <c r="AD76" s="35"/>
      <c r="AE76" s="35"/>
    </row>
    <row r="77" spans="1:31" s="2" customFormat="1" ht="16.5" customHeight="1" x14ac:dyDescent="0.2">
      <c r="A77" s="35"/>
      <c r="B77" s="36"/>
      <c r="C77" s="37"/>
      <c r="D77" s="37"/>
      <c r="E77" s="322" t="str">
        <f>E7</f>
        <v>Oprava mostu v km 4,258 tratě Rohatec - Sudoměřice nad Moravou</v>
      </c>
      <c r="F77" s="323"/>
      <c r="G77" s="323"/>
      <c r="H77" s="323"/>
      <c r="I77" s="116"/>
      <c r="J77" s="37"/>
      <c r="K77" s="37"/>
      <c r="L77" s="117"/>
      <c r="S77" s="35"/>
      <c r="T77" s="35"/>
      <c r="U77" s="35"/>
      <c r="V77" s="35"/>
      <c r="W77" s="35"/>
      <c r="X77" s="35"/>
      <c r="Y77" s="35"/>
      <c r="Z77" s="35"/>
      <c r="AA77" s="35"/>
      <c r="AB77" s="35"/>
      <c r="AC77" s="35"/>
      <c r="AD77" s="35"/>
      <c r="AE77" s="35"/>
    </row>
    <row r="78" spans="1:31" s="1" customFormat="1" ht="12" customHeight="1" x14ac:dyDescent="0.2">
      <c r="B78" s="22"/>
      <c r="C78" s="30" t="s">
        <v>101</v>
      </c>
      <c r="D78" s="23"/>
      <c r="E78" s="23"/>
      <c r="F78" s="23"/>
      <c r="G78" s="23"/>
      <c r="H78" s="23"/>
      <c r="I78" s="109"/>
      <c r="J78" s="23"/>
      <c r="K78" s="23"/>
      <c r="L78" s="21"/>
    </row>
    <row r="79" spans="1:31" s="2" customFormat="1" ht="16.5" customHeight="1" x14ac:dyDescent="0.2">
      <c r="A79" s="35"/>
      <c r="B79" s="36"/>
      <c r="C79" s="37"/>
      <c r="D79" s="37"/>
      <c r="E79" s="322" t="s">
        <v>386</v>
      </c>
      <c r="F79" s="324"/>
      <c r="G79" s="324"/>
      <c r="H79" s="324"/>
      <c r="I79" s="116"/>
      <c r="J79" s="37"/>
      <c r="K79" s="37"/>
      <c r="L79" s="117"/>
      <c r="S79" s="35"/>
      <c r="T79" s="35"/>
      <c r="U79" s="35"/>
      <c r="V79" s="35"/>
      <c r="W79" s="35"/>
      <c r="X79" s="35"/>
      <c r="Y79" s="35"/>
      <c r="Z79" s="35"/>
      <c r="AA79" s="35"/>
      <c r="AB79" s="35"/>
      <c r="AC79" s="35"/>
      <c r="AD79" s="35"/>
      <c r="AE79" s="35"/>
    </row>
    <row r="80" spans="1:31" s="2" customFormat="1" ht="12" customHeight="1" x14ac:dyDescent="0.2">
      <c r="A80" s="35"/>
      <c r="B80" s="36"/>
      <c r="C80" s="30" t="s">
        <v>103</v>
      </c>
      <c r="D80" s="37"/>
      <c r="E80" s="37"/>
      <c r="F80" s="37"/>
      <c r="G80" s="37"/>
      <c r="H80" s="37"/>
      <c r="I80" s="116"/>
      <c r="J80" s="37"/>
      <c r="K80" s="37"/>
      <c r="L80" s="117"/>
      <c r="S80" s="35"/>
      <c r="T80" s="35"/>
      <c r="U80" s="35"/>
      <c r="V80" s="35"/>
      <c r="W80" s="35"/>
      <c r="X80" s="35"/>
      <c r="Y80" s="35"/>
      <c r="Z80" s="35"/>
      <c r="AA80" s="35"/>
      <c r="AB80" s="35"/>
      <c r="AC80" s="35"/>
      <c r="AD80" s="35"/>
      <c r="AE80" s="35"/>
    </row>
    <row r="81" spans="1:65" s="2" customFormat="1" ht="16.5" customHeight="1" x14ac:dyDescent="0.2">
      <c r="A81" s="35"/>
      <c r="B81" s="36"/>
      <c r="C81" s="37"/>
      <c r="D81" s="37"/>
      <c r="E81" s="271" t="str">
        <f>E11</f>
        <v>VRN - Vedlejší rozpočtové náklady</v>
      </c>
      <c r="F81" s="324"/>
      <c r="G81" s="324"/>
      <c r="H81" s="324"/>
      <c r="I81" s="116"/>
      <c r="J81" s="37"/>
      <c r="K81" s="37"/>
      <c r="L81" s="117"/>
      <c r="S81" s="35"/>
      <c r="T81" s="35"/>
      <c r="U81" s="35"/>
      <c r="V81" s="35"/>
      <c r="W81" s="35"/>
      <c r="X81" s="35"/>
      <c r="Y81" s="35"/>
      <c r="Z81" s="35"/>
      <c r="AA81" s="35"/>
      <c r="AB81" s="35"/>
      <c r="AC81" s="35"/>
      <c r="AD81" s="35"/>
      <c r="AE81" s="35"/>
    </row>
    <row r="82" spans="1:65" s="2" customFormat="1" ht="6.95" customHeight="1" x14ac:dyDescent="0.2">
      <c r="A82" s="35"/>
      <c r="B82" s="36"/>
      <c r="C82" s="37"/>
      <c r="D82" s="37"/>
      <c r="E82" s="37"/>
      <c r="F82" s="37"/>
      <c r="G82" s="37"/>
      <c r="H82" s="37"/>
      <c r="I82" s="116"/>
      <c r="J82" s="37"/>
      <c r="K82" s="37"/>
      <c r="L82" s="117"/>
      <c r="S82" s="35"/>
      <c r="T82" s="35"/>
      <c r="U82" s="35"/>
      <c r="V82" s="35"/>
      <c r="W82" s="35"/>
      <c r="X82" s="35"/>
      <c r="Y82" s="35"/>
      <c r="Z82" s="35"/>
      <c r="AA82" s="35"/>
      <c r="AB82" s="35"/>
      <c r="AC82" s="35"/>
      <c r="AD82" s="35"/>
      <c r="AE82" s="35"/>
    </row>
    <row r="83" spans="1:65" s="2" customFormat="1" ht="12" customHeight="1" x14ac:dyDescent="0.2">
      <c r="A83" s="35"/>
      <c r="B83" s="36"/>
      <c r="C83" s="30" t="s">
        <v>21</v>
      </c>
      <c r="D83" s="37"/>
      <c r="E83" s="37"/>
      <c r="F83" s="28" t="str">
        <f>F14</f>
        <v>Sudoměřice</v>
      </c>
      <c r="G83" s="37"/>
      <c r="H83" s="37"/>
      <c r="I83" s="118" t="s">
        <v>23</v>
      </c>
      <c r="J83" s="60" t="str">
        <f>IF(J14="","",J14)</f>
        <v>10. 6. 2020</v>
      </c>
      <c r="K83" s="37"/>
      <c r="L83" s="117"/>
      <c r="S83" s="35"/>
      <c r="T83" s="35"/>
      <c r="U83" s="35"/>
      <c r="V83" s="35"/>
      <c r="W83" s="35"/>
      <c r="X83" s="35"/>
      <c r="Y83" s="35"/>
      <c r="Z83" s="35"/>
      <c r="AA83" s="35"/>
      <c r="AB83" s="35"/>
      <c r="AC83" s="35"/>
      <c r="AD83" s="35"/>
      <c r="AE83" s="35"/>
    </row>
    <row r="84" spans="1:65" s="2" customFormat="1" ht="6.95" customHeight="1" x14ac:dyDescent="0.2">
      <c r="A84" s="35"/>
      <c r="B84" s="36"/>
      <c r="C84" s="37"/>
      <c r="D84" s="37"/>
      <c r="E84" s="37"/>
      <c r="F84" s="37"/>
      <c r="G84" s="37"/>
      <c r="H84" s="37"/>
      <c r="I84" s="116"/>
      <c r="J84" s="37"/>
      <c r="K84" s="37"/>
      <c r="L84" s="117"/>
      <c r="S84" s="35"/>
      <c r="T84" s="35"/>
      <c r="U84" s="35"/>
      <c r="V84" s="35"/>
      <c r="W84" s="35"/>
      <c r="X84" s="35"/>
      <c r="Y84" s="35"/>
      <c r="Z84" s="35"/>
      <c r="AA84" s="35"/>
      <c r="AB84" s="35"/>
      <c r="AC84" s="35"/>
      <c r="AD84" s="35"/>
      <c r="AE84" s="35"/>
    </row>
    <row r="85" spans="1:65" s="2" customFormat="1" ht="40.15" customHeight="1" x14ac:dyDescent="0.2">
      <c r="A85" s="35"/>
      <c r="B85" s="36"/>
      <c r="C85" s="30" t="s">
        <v>25</v>
      </c>
      <c r="D85" s="37"/>
      <c r="E85" s="37"/>
      <c r="F85" s="28" t="str">
        <f>E17</f>
        <v>Správa železnic, s. o.</v>
      </c>
      <c r="G85" s="37"/>
      <c r="H85" s="37"/>
      <c r="I85" s="118" t="s">
        <v>33</v>
      </c>
      <c r="J85" s="33" t="str">
        <f>E23</f>
        <v>F-PROJEKT-DOPRAVNÍ STAVBY s. r. o.</v>
      </c>
      <c r="K85" s="37"/>
      <c r="L85" s="117"/>
      <c r="S85" s="35"/>
      <c r="T85" s="35"/>
      <c r="U85" s="35"/>
      <c r="V85" s="35"/>
      <c r="W85" s="35"/>
      <c r="X85" s="35"/>
      <c r="Y85" s="35"/>
      <c r="Z85" s="35"/>
      <c r="AA85" s="35"/>
      <c r="AB85" s="35"/>
      <c r="AC85" s="35"/>
      <c r="AD85" s="35"/>
      <c r="AE85" s="35"/>
    </row>
    <row r="86" spans="1:65" s="2" customFormat="1" ht="40.15" customHeight="1" x14ac:dyDescent="0.2">
      <c r="A86" s="35"/>
      <c r="B86" s="36"/>
      <c r="C86" s="30" t="s">
        <v>31</v>
      </c>
      <c r="D86" s="37"/>
      <c r="E86" s="37"/>
      <c r="F86" s="28" t="str">
        <f>IF(E20="","",E20)</f>
        <v>Vyplň údaj</v>
      </c>
      <c r="G86" s="37"/>
      <c r="H86" s="37"/>
      <c r="I86" s="118" t="s">
        <v>38</v>
      </c>
      <c r="J86" s="33" t="str">
        <f>E26</f>
        <v>F-PROJEKT-DOPRAVNÍ STAVBY s. r. o.</v>
      </c>
      <c r="K86" s="37"/>
      <c r="L86" s="117"/>
      <c r="S86" s="35"/>
      <c r="T86" s="35"/>
      <c r="U86" s="35"/>
      <c r="V86" s="35"/>
      <c r="W86" s="35"/>
      <c r="X86" s="35"/>
      <c r="Y86" s="35"/>
      <c r="Z86" s="35"/>
      <c r="AA86" s="35"/>
      <c r="AB86" s="35"/>
      <c r="AC86" s="35"/>
      <c r="AD86" s="35"/>
      <c r="AE86" s="35"/>
    </row>
    <row r="87" spans="1:65" s="2" customFormat="1" ht="10.35" customHeight="1" x14ac:dyDescent="0.2">
      <c r="A87" s="35"/>
      <c r="B87" s="36"/>
      <c r="C87" s="37"/>
      <c r="D87" s="37"/>
      <c r="E87" s="37"/>
      <c r="F87" s="37"/>
      <c r="G87" s="37"/>
      <c r="H87" s="37"/>
      <c r="I87" s="116"/>
      <c r="J87" s="37"/>
      <c r="K87" s="37"/>
      <c r="L87" s="117"/>
      <c r="S87" s="35"/>
      <c r="T87" s="35"/>
      <c r="U87" s="35"/>
      <c r="V87" s="35"/>
      <c r="W87" s="35"/>
      <c r="X87" s="35"/>
      <c r="Y87" s="35"/>
      <c r="Z87" s="35"/>
      <c r="AA87" s="35"/>
      <c r="AB87" s="35"/>
      <c r="AC87" s="35"/>
      <c r="AD87" s="35"/>
      <c r="AE87" s="35"/>
    </row>
    <row r="88" spans="1:65" s="11" customFormat="1" ht="29.25" customHeight="1" x14ac:dyDescent="0.2">
      <c r="A88" s="165"/>
      <c r="B88" s="166"/>
      <c r="C88" s="167" t="s">
        <v>113</v>
      </c>
      <c r="D88" s="168" t="s">
        <v>60</v>
      </c>
      <c r="E88" s="168" t="s">
        <v>56</v>
      </c>
      <c r="F88" s="168" t="s">
        <v>57</v>
      </c>
      <c r="G88" s="168" t="s">
        <v>114</v>
      </c>
      <c r="H88" s="168" t="s">
        <v>115</v>
      </c>
      <c r="I88" s="169" t="s">
        <v>116</v>
      </c>
      <c r="J88" s="170" t="s">
        <v>106</v>
      </c>
      <c r="K88" s="171" t="s">
        <v>117</v>
      </c>
      <c r="L88" s="172"/>
      <c r="M88" s="69" t="s">
        <v>19</v>
      </c>
      <c r="N88" s="70" t="s">
        <v>45</v>
      </c>
      <c r="O88" s="70" t="s">
        <v>118</v>
      </c>
      <c r="P88" s="70" t="s">
        <v>119</v>
      </c>
      <c r="Q88" s="70" t="s">
        <v>120</v>
      </c>
      <c r="R88" s="70" t="s">
        <v>121</v>
      </c>
      <c r="S88" s="70" t="s">
        <v>122</v>
      </c>
      <c r="T88" s="71" t="s">
        <v>123</v>
      </c>
      <c r="U88" s="165"/>
      <c r="V88" s="165"/>
      <c r="W88" s="165"/>
      <c r="X88" s="165"/>
      <c r="Y88" s="165"/>
      <c r="Z88" s="165"/>
      <c r="AA88" s="165"/>
      <c r="AB88" s="165"/>
      <c r="AC88" s="165"/>
      <c r="AD88" s="165"/>
      <c r="AE88" s="165"/>
    </row>
    <row r="89" spans="1:65" s="2" customFormat="1" ht="22.9" customHeight="1" x14ac:dyDescent="0.25">
      <c r="A89" s="35"/>
      <c r="B89" s="36"/>
      <c r="C89" s="76" t="s">
        <v>124</v>
      </c>
      <c r="D89" s="37"/>
      <c r="E89" s="37"/>
      <c r="F89" s="37"/>
      <c r="G89" s="37"/>
      <c r="H89" s="37"/>
      <c r="I89" s="116"/>
      <c r="J89" s="173">
        <f>BK89</f>
        <v>0</v>
      </c>
      <c r="K89" s="37"/>
      <c r="L89" s="40"/>
      <c r="M89" s="72"/>
      <c r="N89" s="174"/>
      <c r="O89" s="73"/>
      <c r="P89" s="175">
        <f>P90</f>
        <v>0</v>
      </c>
      <c r="Q89" s="73"/>
      <c r="R89" s="175">
        <f>R90</f>
        <v>0</v>
      </c>
      <c r="S89" s="73"/>
      <c r="T89" s="176">
        <f>T90</f>
        <v>0</v>
      </c>
      <c r="U89" s="35"/>
      <c r="V89" s="35"/>
      <c r="W89" s="35"/>
      <c r="X89" s="35"/>
      <c r="Y89" s="35"/>
      <c r="Z89" s="35"/>
      <c r="AA89" s="35"/>
      <c r="AB89" s="35"/>
      <c r="AC89" s="35"/>
      <c r="AD89" s="35"/>
      <c r="AE89" s="35"/>
      <c r="AT89" s="18" t="s">
        <v>74</v>
      </c>
      <c r="AU89" s="18" t="s">
        <v>107</v>
      </c>
      <c r="BK89" s="177">
        <f>BK90</f>
        <v>0</v>
      </c>
    </row>
    <row r="90" spans="1:65" s="12" customFormat="1" ht="25.9" customHeight="1" x14ac:dyDescent="0.2">
      <c r="B90" s="178"/>
      <c r="C90" s="179"/>
      <c r="D90" s="180" t="s">
        <v>74</v>
      </c>
      <c r="E90" s="181" t="s">
        <v>96</v>
      </c>
      <c r="F90" s="181" t="s">
        <v>97</v>
      </c>
      <c r="G90" s="179"/>
      <c r="H90" s="179"/>
      <c r="I90" s="182"/>
      <c r="J90" s="183">
        <f>BK90</f>
        <v>0</v>
      </c>
      <c r="K90" s="179"/>
      <c r="L90" s="184"/>
      <c r="M90" s="185"/>
      <c r="N90" s="186"/>
      <c r="O90" s="186"/>
      <c r="P90" s="187">
        <f>P91+P98+P105</f>
        <v>0</v>
      </c>
      <c r="Q90" s="186"/>
      <c r="R90" s="187">
        <f>R91+R98+R105</f>
        <v>0</v>
      </c>
      <c r="S90" s="186"/>
      <c r="T90" s="188">
        <f>T91+T98+T105</f>
        <v>0</v>
      </c>
      <c r="AR90" s="189" t="s">
        <v>149</v>
      </c>
      <c r="AT90" s="190" t="s">
        <v>74</v>
      </c>
      <c r="AU90" s="190" t="s">
        <v>75</v>
      </c>
      <c r="AY90" s="189" t="s">
        <v>127</v>
      </c>
      <c r="BK90" s="191">
        <f>BK91+BK98+BK105</f>
        <v>0</v>
      </c>
    </row>
    <row r="91" spans="1:65" s="12" customFormat="1" ht="22.9" customHeight="1" x14ac:dyDescent="0.2">
      <c r="B91" s="178"/>
      <c r="C91" s="179"/>
      <c r="D91" s="180" t="s">
        <v>74</v>
      </c>
      <c r="E91" s="192" t="s">
        <v>1068</v>
      </c>
      <c r="F91" s="192" t="s">
        <v>1069</v>
      </c>
      <c r="G91" s="179"/>
      <c r="H91" s="179"/>
      <c r="I91" s="182"/>
      <c r="J91" s="193">
        <f>BK91</f>
        <v>0</v>
      </c>
      <c r="K91" s="179"/>
      <c r="L91" s="184"/>
      <c r="M91" s="185"/>
      <c r="N91" s="186"/>
      <c r="O91" s="186"/>
      <c r="P91" s="187">
        <f>SUM(P92:P97)</f>
        <v>0</v>
      </c>
      <c r="Q91" s="186"/>
      <c r="R91" s="187">
        <f>SUM(R92:R97)</f>
        <v>0</v>
      </c>
      <c r="S91" s="186"/>
      <c r="T91" s="188">
        <f>SUM(T92:T97)</f>
        <v>0</v>
      </c>
      <c r="AR91" s="189" t="s">
        <v>149</v>
      </c>
      <c r="AT91" s="190" t="s">
        <v>74</v>
      </c>
      <c r="AU91" s="190" t="s">
        <v>82</v>
      </c>
      <c r="AY91" s="189" t="s">
        <v>127</v>
      </c>
      <c r="BK91" s="191">
        <f>SUM(BK92:BK97)</f>
        <v>0</v>
      </c>
    </row>
    <row r="92" spans="1:65" s="2" customFormat="1" ht="14.45" customHeight="1" x14ac:dyDescent="0.2">
      <c r="A92" s="35"/>
      <c r="B92" s="36"/>
      <c r="C92" s="194" t="s">
        <v>82</v>
      </c>
      <c r="D92" s="194" t="s">
        <v>129</v>
      </c>
      <c r="E92" s="195" t="s">
        <v>1070</v>
      </c>
      <c r="F92" s="196" t="s">
        <v>1071</v>
      </c>
      <c r="G92" s="197" t="s">
        <v>317</v>
      </c>
      <c r="H92" s="198">
        <v>1</v>
      </c>
      <c r="I92" s="199"/>
      <c r="J92" s="200">
        <f>ROUND(I92*H92,2)</f>
        <v>0</v>
      </c>
      <c r="K92" s="201"/>
      <c r="L92" s="40"/>
      <c r="M92" s="202" t="s">
        <v>19</v>
      </c>
      <c r="N92" s="203" t="s">
        <v>46</v>
      </c>
      <c r="O92" s="65"/>
      <c r="P92" s="204">
        <f>O92*H92</f>
        <v>0</v>
      </c>
      <c r="Q92" s="204">
        <v>0</v>
      </c>
      <c r="R92" s="204">
        <f>Q92*H92</f>
        <v>0</v>
      </c>
      <c r="S92" s="204">
        <v>0</v>
      </c>
      <c r="T92" s="205">
        <f>S92*H92</f>
        <v>0</v>
      </c>
      <c r="U92" s="35"/>
      <c r="V92" s="35"/>
      <c r="W92" s="35"/>
      <c r="X92" s="35"/>
      <c r="Y92" s="35"/>
      <c r="Z92" s="35"/>
      <c r="AA92" s="35"/>
      <c r="AB92" s="35"/>
      <c r="AC92" s="35"/>
      <c r="AD92" s="35"/>
      <c r="AE92" s="35"/>
      <c r="AR92" s="206" t="s">
        <v>1072</v>
      </c>
      <c r="AT92" s="206" t="s">
        <v>129</v>
      </c>
      <c r="AU92" s="206" t="s">
        <v>84</v>
      </c>
      <c r="AY92" s="18" t="s">
        <v>127</v>
      </c>
      <c r="BE92" s="207">
        <f>IF(N92="základní",J92,0)</f>
        <v>0</v>
      </c>
      <c r="BF92" s="207">
        <f>IF(N92="snížená",J92,0)</f>
        <v>0</v>
      </c>
      <c r="BG92" s="207">
        <f>IF(N92="zákl. přenesená",J92,0)</f>
        <v>0</v>
      </c>
      <c r="BH92" s="207">
        <f>IF(N92="sníž. přenesená",J92,0)</f>
        <v>0</v>
      </c>
      <c r="BI92" s="207">
        <f>IF(N92="nulová",J92,0)</f>
        <v>0</v>
      </c>
      <c r="BJ92" s="18" t="s">
        <v>82</v>
      </c>
      <c r="BK92" s="207">
        <f>ROUND(I92*H92,2)</f>
        <v>0</v>
      </c>
      <c r="BL92" s="18" t="s">
        <v>1072</v>
      </c>
      <c r="BM92" s="206" t="s">
        <v>1073</v>
      </c>
    </row>
    <row r="93" spans="1:65" s="2" customFormat="1" ht="11.25" x14ac:dyDescent="0.2">
      <c r="A93" s="35"/>
      <c r="B93" s="36"/>
      <c r="C93" s="37"/>
      <c r="D93" s="208" t="s">
        <v>135</v>
      </c>
      <c r="E93" s="37"/>
      <c r="F93" s="209" t="s">
        <v>1071</v>
      </c>
      <c r="G93" s="37"/>
      <c r="H93" s="37"/>
      <c r="I93" s="116"/>
      <c r="J93" s="37"/>
      <c r="K93" s="37"/>
      <c r="L93" s="40"/>
      <c r="M93" s="210"/>
      <c r="N93" s="211"/>
      <c r="O93" s="65"/>
      <c r="P93" s="65"/>
      <c r="Q93" s="65"/>
      <c r="R93" s="65"/>
      <c r="S93" s="65"/>
      <c r="T93" s="66"/>
      <c r="U93" s="35"/>
      <c r="V93" s="35"/>
      <c r="W93" s="35"/>
      <c r="X93" s="35"/>
      <c r="Y93" s="35"/>
      <c r="Z93" s="35"/>
      <c r="AA93" s="35"/>
      <c r="AB93" s="35"/>
      <c r="AC93" s="35"/>
      <c r="AD93" s="35"/>
      <c r="AE93" s="35"/>
      <c r="AT93" s="18" t="s">
        <v>135</v>
      </c>
      <c r="AU93" s="18" t="s">
        <v>84</v>
      </c>
    </row>
    <row r="94" spans="1:65" s="2" customFormat="1" ht="14.45" customHeight="1" x14ac:dyDescent="0.2">
      <c r="A94" s="35"/>
      <c r="B94" s="36"/>
      <c r="C94" s="194" t="s">
        <v>84</v>
      </c>
      <c r="D94" s="194" t="s">
        <v>129</v>
      </c>
      <c r="E94" s="195" t="s">
        <v>1074</v>
      </c>
      <c r="F94" s="196" t="s">
        <v>1075</v>
      </c>
      <c r="G94" s="197" t="s">
        <v>317</v>
      </c>
      <c r="H94" s="198">
        <v>1</v>
      </c>
      <c r="I94" s="199"/>
      <c r="J94" s="200">
        <f>ROUND(I94*H94,2)</f>
        <v>0</v>
      </c>
      <c r="K94" s="201"/>
      <c r="L94" s="40"/>
      <c r="M94" s="202" t="s">
        <v>19</v>
      </c>
      <c r="N94" s="203" t="s">
        <v>46</v>
      </c>
      <c r="O94" s="65"/>
      <c r="P94" s="204">
        <f>O94*H94</f>
        <v>0</v>
      </c>
      <c r="Q94" s="204">
        <v>0</v>
      </c>
      <c r="R94" s="204">
        <f>Q94*H94</f>
        <v>0</v>
      </c>
      <c r="S94" s="204">
        <v>0</v>
      </c>
      <c r="T94" s="205">
        <f>S94*H94</f>
        <v>0</v>
      </c>
      <c r="U94" s="35"/>
      <c r="V94" s="35"/>
      <c r="W94" s="35"/>
      <c r="X94" s="35"/>
      <c r="Y94" s="35"/>
      <c r="Z94" s="35"/>
      <c r="AA94" s="35"/>
      <c r="AB94" s="35"/>
      <c r="AC94" s="35"/>
      <c r="AD94" s="35"/>
      <c r="AE94" s="35"/>
      <c r="AR94" s="206" t="s">
        <v>1072</v>
      </c>
      <c r="AT94" s="206" t="s">
        <v>129</v>
      </c>
      <c r="AU94" s="206" t="s">
        <v>84</v>
      </c>
      <c r="AY94" s="18" t="s">
        <v>127</v>
      </c>
      <c r="BE94" s="207">
        <f>IF(N94="základní",J94,0)</f>
        <v>0</v>
      </c>
      <c r="BF94" s="207">
        <f>IF(N94="snížená",J94,0)</f>
        <v>0</v>
      </c>
      <c r="BG94" s="207">
        <f>IF(N94="zákl. přenesená",J94,0)</f>
        <v>0</v>
      </c>
      <c r="BH94" s="207">
        <f>IF(N94="sníž. přenesená",J94,0)</f>
        <v>0</v>
      </c>
      <c r="BI94" s="207">
        <f>IF(N94="nulová",J94,0)</f>
        <v>0</v>
      </c>
      <c r="BJ94" s="18" t="s">
        <v>82</v>
      </c>
      <c r="BK94" s="207">
        <f>ROUND(I94*H94,2)</f>
        <v>0</v>
      </c>
      <c r="BL94" s="18" t="s">
        <v>1072</v>
      </c>
      <c r="BM94" s="206" t="s">
        <v>1076</v>
      </c>
    </row>
    <row r="95" spans="1:65" s="2" customFormat="1" ht="11.25" x14ac:dyDescent="0.2">
      <c r="A95" s="35"/>
      <c r="B95" s="36"/>
      <c r="C95" s="37"/>
      <c r="D95" s="208" t="s">
        <v>135</v>
      </c>
      <c r="E95" s="37"/>
      <c r="F95" s="209" t="s">
        <v>1075</v>
      </c>
      <c r="G95" s="37"/>
      <c r="H95" s="37"/>
      <c r="I95" s="116"/>
      <c r="J95" s="37"/>
      <c r="K95" s="37"/>
      <c r="L95" s="40"/>
      <c r="M95" s="210"/>
      <c r="N95" s="211"/>
      <c r="O95" s="65"/>
      <c r="P95" s="65"/>
      <c r="Q95" s="65"/>
      <c r="R95" s="65"/>
      <c r="S95" s="65"/>
      <c r="T95" s="66"/>
      <c r="U95" s="35"/>
      <c r="V95" s="35"/>
      <c r="W95" s="35"/>
      <c r="X95" s="35"/>
      <c r="Y95" s="35"/>
      <c r="Z95" s="35"/>
      <c r="AA95" s="35"/>
      <c r="AB95" s="35"/>
      <c r="AC95" s="35"/>
      <c r="AD95" s="35"/>
      <c r="AE95" s="35"/>
      <c r="AT95" s="18" t="s">
        <v>135</v>
      </c>
      <c r="AU95" s="18" t="s">
        <v>84</v>
      </c>
    </row>
    <row r="96" spans="1:65" s="2" customFormat="1" ht="14.45" customHeight="1" x14ac:dyDescent="0.2">
      <c r="A96" s="35"/>
      <c r="B96" s="36"/>
      <c r="C96" s="194" t="s">
        <v>142</v>
      </c>
      <c r="D96" s="194" t="s">
        <v>129</v>
      </c>
      <c r="E96" s="195" t="s">
        <v>1077</v>
      </c>
      <c r="F96" s="196" t="s">
        <v>1078</v>
      </c>
      <c r="G96" s="197" t="s">
        <v>317</v>
      </c>
      <c r="H96" s="198">
        <v>1</v>
      </c>
      <c r="I96" s="199"/>
      <c r="J96" s="200">
        <f>ROUND(I96*H96,2)</f>
        <v>0</v>
      </c>
      <c r="K96" s="201"/>
      <c r="L96" s="40"/>
      <c r="M96" s="202" t="s">
        <v>19</v>
      </c>
      <c r="N96" s="203" t="s">
        <v>46</v>
      </c>
      <c r="O96" s="65"/>
      <c r="P96" s="204">
        <f>O96*H96</f>
        <v>0</v>
      </c>
      <c r="Q96" s="204">
        <v>0</v>
      </c>
      <c r="R96" s="204">
        <f>Q96*H96</f>
        <v>0</v>
      </c>
      <c r="S96" s="204">
        <v>0</v>
      </c>
      <c r="T96" s="205">
        <f>S96*H96</f>
        <v>0</v>
      </c>
      <c r="U96" s="35"/>
      <c r="V96" s="35"/>
      <c r="W96" s="35"/>
      <c r="X96" s="35"/>
      <c r="Y96" s="35"/>
      <c r="Z96" s="35"/>
      <c r="AA96" s="35"/>
      <c r="AB96" s="35"/>
      <c r="AC96" s="35"/>
      <c r="AD96" s="35"/>
      <c r="AE96" s="35"/>
      <c r="AR96" s="206" t="s">
        <v>1072</v>
      </c>
      <c r="AT96" s="206" t="s">
        <v>129</v>
      </c>
      <c r="AU96" s="206" t="s">
        <v>84</v>
      </c>
      <c r="AY96" s="18" t="s">
        <v>127</v>
      </c>
      <c r="BE96" s="207">
        <f>IF(N96="základní",J96,0)</f>
        <v>0</v>
      </c>
      <c r="BF96" s="207">
        <f>IF(N96="snížená",J96,0)</f>
        <v>0</v>
      </c>
      <c r="BG96" s="207">
        <f>IF(N96="zákl. přenesená",J96,0)</f>
        <v>0</v>
      </c>
      <c r="BH96" s="207">
        <f>IF(N96="sníž. přenesená",J96,0)</f>
        <v>0</v>
      </c>
      <c r="BI96" s="207">
        <f>IF(N96="nulová",J96,0)</f>
        <v>0</v>
      </c>
      <c r="BJ96" s="18" t="s">
        <v>82</v>
      </c>
      <c r="BK96" s="207">
        <f>ROUND(I96*H96,2)</f>
        <v>0</v>
      </c>
      <c r="BL96" s="18" t="s">
        <v>1072</v>
      </c>
      <c r="BM96" s="206" t="s">
        <v>1079</v>
      </c>
    </row>
    <row r="97" spans="1:65" s="2" customFormat="1" ht="11.25" x14ac:dyDescent="0.2">
      <c r="A97" s="35"/>
      <c r="B97" s="36"/>
      <c r="C97" s="37"/>
      <c r="D97" s="208" t="s">
        <v>135</v>
      </c>
      <c r="E97" s="37"/>
      <c r="F97" s="209" t="s">
        <v>1078</v>
      </c>
      <c r="G97" s="37"/>
      <c r="H97" s="37"/>
      <c r="I97" s="116"/>
      <c r="J97" s="37"/>
      <c r="K97" s="37"/>
      <c r="L97" s="40"/>
      <c r="M97" s="210"/>
      <c r="N97" s="211"/>
      <c r="O97" s="65"/>
      <c r="P97" s="65"/>
      <c r="Q97" s="65"/>
      <c r="R97" s="65"/>
      <c r="S97" s="65"/>
      <c r="T97" s="66"/>
      <c r="U97" s="35"/>
      <c r="V97" s="35"/>
      <c r="W97" s="35"/>
      <c r="X97" s="35"/>
      <c r="Y97" s="35"/>
      <c r="Z97" s="35"/>
      <c r="AA97" s="35"/>
      <c r="AB97" s="35"/>
      <c r="AC97" s="35"/>
      <c r="AD97" s="35"/>
      <c r="AE97" s="35"/>
      <c r="AT97" s="18" t="s">
        <v>135</v>
      </c>
      <c r="AU97" s="18" t="s">
        <v>84</v>
      </c>
    </row>
    <row r="98" spans="1:65" s="12" customFormat="1" ht="22.9" customHeight="1" x14ac:dyDescent="0.2">
      <c r="B98" s="178"/>
      <c r="C98" s="179"/>
      <c r="D98" s="180" t="s">
        <v>74</v>
      </c>
      <c r="E98" s="192" t="s">
        <v>1080</v>
      </c>
      <c r="F98" s="192" t="s">
        <v>1081</v>
      </c>
      <c r="G98" s="179"/>
      <c r="H98" s="179"/>
      <c r="I98" s="182"/>
      <c r="J98" s="193">
        <f>BK98</f>
        <v>0</v>
      </c>
      <c r="K98" s="179"/>
      <c r="L98" s="184"/>
      <c r="M98" s="185"/>
      <c r="N98" s="186"/>
      <c r="O98" s="186"/>
      <c r="P98" s="187">
        <f>SUM(P99:P104)</f>
        <v>0</v>
      </c>
      <c r="Q98" s="186"/>
      <c r="R98" s="187">
        <f>SUM(R99:R104)</f>
        <v>0</v>
      </c>
      <c r="S98" s="186"/>
      <c r="T98" s="188">
        <f>SUM(T99:T104)</f>
        <v>0</v>
      </c>
      <c r="AR98" s="189" t="s">
        <v>149</v>
      </c>
      <c r="AT98" s="190" t="s">
        <v>74</v>
      </c>
      <c r="AU98" s="190" t="s">
        <v>82</v>
      </c>
      <c r="AY98" s="189" t="s">
        <v>127</v>
      </c>
      <c r="BK98" s="191">
        <f>SUM(BK99:BK104)</f>
        <v>0</v>
      </c>
    </row>
    <row r="99" spans="1:65" s="2" customFormat="1" ht="14.45" customHeight="1" x14ac:dyDescent="0.2">
      <c r="A99" s="35"/>
      <c r="B99" s="36"/>
      <c r="C99" s="194" t="s">
        <v>133</v>
      </c>
      <c r="D99" s="194" t="s">
        <v>129</v>
      </c>
      <c r="E99" s="195" t="s">
        <v>1082</v>
      </c>
      <c r="F99" s="196" t="s">
        <v>1081</v>
      </c>
      <c r="G99" s="197" t="s">
        <v>1083</v>
      </c>
      <c r="H99" s="198">
        <v>1</v>
      </c>
      <c r="I99" s="199"/>
      <c r="J99" s="200">
        <f>ROUND(I99*H99,2)</f>
        <v>0</v>
      </c>
      <c r="K99" s="201"/>
      <c r="L99" s="40"/>
      <c r="M99" s="202" t="s">
        <v>19</v>
      </c>
      <c r="N99" s="203" t="s">
        <v>46</v>
      </c>
      <c r="O99" s="65"/>
      <c r="P99" s="204">
        <f>O99*H99</f>
        <v>0</v>
      </c>
      <c r="Q99" s="204">
        <v>0</v>
      </c>
      <c r="R99" s="204">
        <f>Q99*H99</f>
        <v>0</v>
      </c>
      <c r="S99" s="204">
        <v>0</v>
      </c>
      <c r="T99" s="205">
        <f>S99*H99</f>
        <v>0</v>
      </c>
      <c r="U99" s="35"/>
      <c r="V99" s="35"/>
      <c r="W99" s="35"/>
      <c r="X99" s="35"/>
      <c r="Y99" s="35"/>
      <c r="Z99" s="35"/>
      <c r="AA99" s="35"/>
      <c r="AB99" s="35"/>
      <c r="AC99" s="35"/>
      <c r="AD99" s="35"/>
      <c r="AE99" s="35"/>
      <c r="AR99" s="206" t="s">
        <v>1072</v>
      </c>
      <c r="AT99" s="206" t="s">
        <v>129</v>
      </c>
      <c r="AU99" s="206" t="s">
        <v>84</v>
      </c>
      <c r="AY99" s="18" t="s">
        <v>127</v>
      </c>
      <c r="BE99" s="207">
        <f>IF(N99="základní",J99,0)</f>
        <v>0</v>
      </c>
      <c r="BF99" s="207">
        <f>IF(N99="snížená",J99,0)</f>
        <v>0</v>
      </c>
      <c r="BG99" s="207">
        <f>IF(N99="zákl. přenesená",J99,0)</f>
        <v>0</v>
      </c>
      <c r="BH99" s="207">
        <f>IF(N99="sníž. přenesená",J99,0)</f>
        <v>0</v>
      </c>
      <c r="BI99" s="207">
        <f>IF(N99="nulová",J99,0)</f>
        <v>0</v>
      </c>
      <c r="BJ99" s="18" t="s">
        <v>82</v>
      </c>
      <c r="BK99" s="207">
        <f>ROUND(I99*H99,2)</f>
        <v>0</v>
      </c>
      <c r="BL99" s="18" t="s">
        <v>1072</v>
      </c>
      <c r="BM99" s="206" t="s">
        <v>1084</v>
      </c>
    </row>
    <row r="100" spans="1:65" s="2" customFormat="1" ht="11.25" x14ac:dyDescent="0.2">
      <c r="A100" s="35"/>
      <c r="B100" s="36"/>
      <c r="C100" s="37"/>
      <c r="D100" s="208" t="s">
        <v>135</v>
      </c>
      <c r="E100" s="37"/>
      <c r="F100" s="209" t="s">
        <v>1081</v>
      </c>
      <c r="G100" s="37"/>
      <c r="H100" s="37"/>
      <c r="I100" s="116"/>
      <c r="J100" s="37"/>
      <c r="K100" s="37"/>
      <c r="L100" s="40"/>
      <c r="M100" s="210"/>
      <c r="N100" s="211"/>
      <c r="O100" s="65"/>
      <c r="P100" s="65"/>
      <c r="Q100" s="65"/>
      <c r="R100" s="65"/>
      <c r="S100" s="65"/>
      <c r="T100" s="66"/>
      <c r="U100" s="35"/>
      <c r="V100" s="35"/>
      <c r="W100" s="35"/>
      <c r="X100" s="35"/>
      <c r="Y100" s="35"/>
      <c r="Z100" s="35"/>
      <c r="AA100" s="35"/>
      <c r="AB100" s="35"/>
      <c r="AC100" s="35"/>
      <c r="AD100" s="35"/>
      <c r="AE100" s="35"/>
      <c r="AT100" s="18" t="s">
        <v>135</v>
      </c>
      <c r="AU100" s="18" t="s">
        <v>84</v>
      </c>
    </row>
    <row r="101" spans="1:65" s="2" customFormat="1" ht="14.45" customHeight="1" x14ac:dyDescent="0.2">
      <c r="A101" s="35"/>
      <c r="B101" s="36"/>
      <c r="C101" s="194" t="s">
        <v>149</v>
      </c>
      <c r="D101" s="194" t="s">
        <v>129</v>
      </c>
      <c r="E101" s="195" t="s">
        <v>1085</v>
      </c>
      <c r="F101" s="196" t="s">
        <v>1086</v>
      </c>
      <c r="G101" s="197" t="s">
        <v>317</v>
      </c>
      <c r="H101" s="198">
        <v>1</v>
      </c>
      <c r="I101" s="199"/>
      <c r="J101" s="200">
        <f>ROUND(I101*H101,2)</f>
        <v>0</v>
      </c>
      <c r="K101" s="201"/>
      <c r="L101" s="40"/>
      <c r="M101" s="202" t="s">
        <v>19</v>
      </c>
      <c r="N101" s="203" t="s">
        <v>46</v>
      </c>
      <c r="O101" s="65"/>
      <c r="P101" s="204">
        <f>O101*H101</f>
        <v>0</v>
      </c>
      <c r="Q101" s="204">
        <v>0</v>
      </c>
      <c r="R101" s="204">
        <f>Q101*H101</f>
        <v>0</v>
      </c>
      <c r="S101" s="204">
        <v>0</v>
      </c>
      <c r="T101" s="205">
        <f>S101*H101</f>
        <v>0</v>
      </c>
      <c r="U101" s="35"/>
      <c r="V101" s="35"/>
      <c r="W101" s="35"/>
      <c r="X101" s="35"/>
      <c r="Y101" s="35"/>
      <c r="Z101" s="35"/>
      <c r="AA101" s="35"/>
      <c r="AB101" s="35"/>
      <c r="AC101" s="35"/>
      <c r="AD101" s="35"/>
      <c r="AE101" s="35"/>
      <c r="AR101" s="206" t="s">
        <v>1072</v>
      </c>
      <c r="AT101" s="206" t="s">
        <v>129</v>
      </c>
      <c r="AU101" s="206" t="s">
        <v>84</v>
      </c>
      <c r="AY101" s="18" t="s">
        <v>127</v>
      </c>
      <c r="BE101" s="207">
        <f>IF(N101="základní",J101,0)</f>
        <v>0</v>
      </c>
      <c r="BF101" s="207">
        <f>IF(N101="snížená",J101,0)</f>
        <v>0</v>
      </c>
      <c r="BG101" s="207">
        <f>IF(N101="zákl. přenesená",J101,0)</f>
        <v>0</v>
      </c>
      <c r="BH101" s="207">
        <f>IF(N101="sníž. přenesená",J101,0)</f>
        <v>0</v>
      </c>
      <c r="BI101" s="207">
        <f>IF(N101="nulová",J101,0)</f>
        <v>0</v>
      </c>
      <c r="BJ101" s="18" t="s">
        <v>82</v>
      </c>
      <c r="BK101" s="207">
        <f>ROUND(I101*H101,2)</f>
        <v>0</v>
      </c>
      <c r="BL101" s="18" t="s">
        <v>1072</v>
      </c>
      <c r="BM101" s="206" t="s">
        <v>1087</v>
      </c>
    </row>
    <row r="102" spans="1:65" s="2" customFormat="1" ht="11.25" x14ac:dyDescent="0.2">
      <c r="A102" s="35"/>
      <c r="B102" s="36"/>
      <c r="C102" s="37"/>
      <c r="D102" s="208" t="s">
        <v>135</v>
      </c>
      <c r="E102" s="37"/>
      <c r="F102" s="209" t="s">
        <v>1086</v>
      </c>
      <c r="G102" s="37"/>
      <c r="H102" s="37"/>
      <c r="I102" s="116"/>
      <c r="J102" s="37"/>
      <c r="K102" s="37"/>
      <c r="L102" s="40"/>
      <c r="M102" s="210"/>
      <c r="N102" s="211"/>
      <c r="O102" s="65"/>
      <c r="P102" s="65"/>
      <c r="Q102" s="65"/>
      <c r="R102" s="65"/>
      <c r="S102" s="65"/>
      <c r="T102" s="66"/>
      <c r="U102" s="35"/>
      <c r="V102" s="35"/>
      <c r="W102" s="35"/>
      <c r="X102" s="35"/>
      <c r="Y102" s="35"/>
      <c r="Z102" s="35"/>
      <c r="AA102" s="35"/>
      <c r="AB102" s="35"/>
      <c r="AC102" s="35"/>
      <c r="AD102" s="35"/>
      <c r="AE102" s="35"/>
      <c r="AT102" s="18" t="s">
        <v>135</v>
      </c>
      <c r="AU102" s="18" t="s">
        <v>84</v>
      </c>
    </row>
    <row r="103" spans="1:65" s="2" customFormat="1" ht="14.45" customHeight="1" x14ac:dyDescent="0.2">
      <c r="A103" s="35"/>
      <c r="B103" s="36"/>
      <c r="C103" s="194" t="s">
        <v>154</v>
      </c>
      <c r="D103" s="194" t="s">
        <v>129</v>
      </c>
      <c r="E103" s="195" t="s">
        <v>1088</v>
      </c>
      <c r="F103" s="196" t="s">
        <v>1089</v>
      </c>
      <c r="G103" s="197" t="s">
        <v>1083</v>
      </c>
      <c r="H103" s="198">
        <v>1</v>
      </c>
      <c r="I103" s="199"/>
      <c r="J103" s="200">
        <f>ROUND(I103*H103,2)</f>
        <v>0</v>
      </c>
      <c r="K103" s="201"/>
      <c r="L103" s="40"/>
      <c r="M103" s="202" t="s">
        <v>19</v>
      </c>
      <c r="N103" s="203" t="s">
        <v>46</v>
      </c>
      <c r="O103" s="65"/>
      <c r="P103" s="204">
        <f>O103*H103</f>
        <v>0</v>
      </c>
      <c r="Q103" s="204">
        <v>0</v>
      </c>
      <c r="R103" s="204">
        <f>Q103*H103</f>
        <v>0</v>
      </c>
      <c r="S103" s="204">
        <v>0</v>
      </c>
      <c r="T103" s="205">
        <f>S103*H103</f>
        <v>0</v>
      </c>
      <c r="U103" s="35"/>
      <c r="V103" s="35"/>
      <c r="W103" s="35"/>
      <c r="X103" s="35"/>
      <c r="Y103" s="35"/>
      <c r="Z103" s="35"/>
      <c r="AA103" s="35"/>
      <c r="AB103" s="35"/>
      <c r="AC103" s="35"/>
      <c r="AD103" s="35"/>
      <c r="AE103" s="35"/>
      <c r="AR103" s="206" t="s">
        <v>1072</v>
      </c>
      <c r="AT103" s="206" t="s">
        <v>129</v>
      </c>
      <c r="AU103" s="206" t="s">
        <v>84</v>
      </c>
      <c r="AY103" s="18" t="s">
        <v>127</v>
      </c>
      <c r="BE103" s="207">
        <f>IF(N103="základní",J103,0)</f>
        <v>0</v>
      </c>
      <c r="BF103" s="207">
        <f>IF(N103="snížená",J103,0)</f>
        <v>0</v>
      </c>
      <c r="BG103" s="207">
        <f>IF(N103="zákl. přenesená",J103,0)</f>
        <v>0</v>
      </c>
      <c r="BH103" s="207">
        <f>IF(N103="sníž. přenesená",J103,0)</f>
        <v>0</v>
      </c>
      <c r="BI103" s="207">
        <f>IF(N103="nulová",J103,0)</f>
        <v>0</v>
      </c>
      <c r="BJ103" s="18" t="s">
        <v>82</v>
      </c>
      <c r="BK103" s="207">
        <f>ROUND(I103*H103,2)</f>
        <v>0</v>
      </c>
      <c r="BL103" s="18" t="s">
        <v>1072</v>
      </c>
      <c r="BM103" s="206" t="s">
        <v>1090</v>
      </c>
    </row>
    <row r="104" spans="1:65" s="2" customFormat="1" ht="11.25" x14ac:dyDescent="0.2">
      <c r="A104" s="35"/>
      <c r="B104" s="36"/>
      <c r="C104" s="37"/>
      <c r="D104" s="208" t="s">
        <v>135</v>
      </c>
      <c r="E104" s="37"/>
      <c r="F104" s="209" t="s">
        <v>1089</v>
      </c>
      <c r="G104" s="37"/>
      <c r="H104" s="37"/>
      <c r="I104" s="116"/>
      <c r="J104" s="37"/>
      <c r="K104" s="37"/>
      <c r="L104" s="40"/>
      <c r="M104" s="210"/>
      <c r="N104" s="211"/>
      <c r="O104" s="65"/>
      <c r="P104" s="65"/>
      <c r="Q104" s="65"/>
      <c r="R104" s="65"/>
      <c r="S104" s="65"/>
      <c r="T104" s="66"/>
      <c r="U104" s="35"/>
      <c r="V104" s="35"/>
      <c r="W104" s="35"/>
      <c r="X104" s="35"/>
      <c r="Y104" s="35"/>
      <c r="Z104" s="35"/>
      <c r="AA104" s="35"/>
      <c r="AB104" s="35"/>
      <c r="AC104" s="35"/>
      <c r="AD104" s="35"/>
      <c r="AE104" s="35"/>
      <c r="AT104" s="18" t="s">
        <v>135</v>
      </c>
      <c r="AU104" s="18" t="s">
        <v>84</v>
      </c>
    </row>
    <row r="105" spans="1:65" s="12" customFormat="1" ht="22.9" customHeight="1" x14ac:dyDescent="0.2">
      <c r="B105" s="178"/>
      <c r="C105" s="179"/>
      <c r="D105" s="180" t="s">
        <v>74</v>
      </c>
      <c r="E105" s="192" t="s">
        <v>1091</v>
      </c>
      <c r="F105" s="192" t="s">
        <v>1092</v>
      </c>
      <c r="G105" s="179"/>
      <c r="H105" s="179"/>
      <c r="I105" s="182"/>
      <c r="J105" s="193">
        <f>BK105</f>
        <v>0</v>
      </c>
      <c r="K105" s="179"/>
      <c r="L105" s="184"/>
      <c r="M105" s="185"/>
      <c r="N105" s="186"/>
      <c r="O105" s="186"/>
      <c r="P105" s="187">
        <f>SUM(P106:P107)</f>
        <v>0</v>
      </c>
      <c r="Q105" s="186"/>
      <c r="R105" s="187">
        <f>SUM(R106:R107)</f>
        <v>0</v>
      </c>
      <c r="S105" s="186"/>
      <c r="T105" s="188">
        <f>SUM(T106:T107)</f>
        <v>0</v>
      </c>
      <c r="AR105" s="189" t="s">
        <v>149</v>
      </c>
      <c r="AT105" s="190" t="s">
        <v>74</v>
      </c>
      <c r="AU105" s="190" t="s">
        <v>82</v>
      </c>
      <c r="AY105" s="189" t="s">
        <v>127</v>
      </c>
      <c r="BK105" s="191">
        <f>SUM(BK106:BK107)</f>
        <v>0</v>
      </c>
    </row>
    <row r="106" spans="1:65" s="2" customFormat="1" ht="14.45" customHeight="1" x14ac:dyDescent="0.2">
      <c r="A106" s="35"/>
      <c r="B106" s="36"/>
      <c r="C106" s="194" t="s">
        <v>166</v>
      </c>
      <c r="D106" s="194" t="s">
        <v>129</v>
      </c>
      <c r="E106" s="195" t="s">
        <v>1093</v>
      </c>
      <c r="F106" s="196" t="s">
        <v>1094</v>
      </c>
      <c r="G106" s="197" t="s">
        <v>317</v>
      </c>
      <c r="H106" s="198">
        <v>1</v>
      </c>
      <c r="I106" s="199"/>
      <c r="J106" s="200">
        <f>ROUND(I106*H106,2)</f>
        <v>0</v>
      </c>
      <c r="K106" s="201"/>
      <c r="L106" s="40"/>
      <c r="M106" s="202" t="s">
        <v>19</v>
      </c>
      <c r="N106" s="203" t="s">
        <v>46</v>
      </c>
      <c r="O106" s="65"/>
      <c r="P106" s="204">
        <f>O106*H106</f>
        <v>0</v>
      </c>
      <c r="Q106" s="204">
        <v>0</v>
      </c>
      <c r="R106" s="204">
        <f>Q106*H106</f>
        <v>0</v>
      </c>
      <c r="S106" s="204">
        <v>0</v>
      </c>
      <c r="T106" s="205">
        <f>S106*H106</f>
        <v>0</v>
      </c>
      <c r="U106" s="35"/>
      <c r="V106" s="35"/>
      <c r="W106" s="35"/>
      <c r="X106" s="35"/>
      <c r="Y106" s="35"/>
      <c r="Z106" s="35"/>
      <c r="AA106" s="35"/>
      <c r="AB106" s="35"/>
      <c r="AC106" s="35"/>
      <c r="AD106" s="35"/>
      <c r="AE106" s="35"/>
      <c r="AR106" s="206" t="s">
        <v>1072</v>
      </c>
      <c r="AT106" s="206" t="s">
        <v>129</v>
      </c>
      <c r="AU106" s="206" t="s">
        <v>84</v>
      </c>
      <c r="AY106" s="18" t="s">
        <v>127</v>
      </c>
      <c r="BE106" s="207">
        <f>IF(N106="základní",J106,0)</f>
        <v>0</v>
      </c>
      <c r="BF106" s="207">
        <f>IF(N106="snížená",J106,0)</f>
        <v>0</v>
      </c>
      <c r="BG106" s="207">
        <f>IF(N106="zákl. přenesená",J106,0)</f>
        <v>0</v>
      </c>
      <c r="BH106" s="207">
        <f>IF(N106="sníž. přenesená",J106,0)</f>
        <v>0</v>
      </c>
      <c r="BI106" s="207">
        <f>IF(N106="nulová",J106,0)</f>
        <v>0</v>
      </c>
      <c r="BJ106" s="18" t="s">
        <v>82</v>
      </c>
      <c r="BK106" s="207">
        <f>ROUND(I106*H106,2)</f>
        <v>0</v>
      </c>
      <c r="BL106" s="18" t="s">
        <v>1072</v>
      </c>
      <c r="BM106" s="206" t="s">
        <v>1095</v>
      </c>
    </row>
    <row r="107" spans="1:65" s="2" customFormat="1" ht="11.25" x14ac:dyDescent="0.2">
      <c r="A107" s="35"/>
      <c r="B107" s="36"/>
      <c r="C107" s="37"/>
      <c r="D107" s="208" t="s">
        <v>135</v>
      </c>
      <c r="E107" s="37"/>
      <c r="F107" s="209" t="s">
        <v>1096</v>
      </c>
      <c r="G107" s="37"/>
      <c r="H107" s="37"/>
      <c r="I107" s="116"/>
      <c r="J107" s="37"/>
      <c r="K107" s="37"/>
      <c r="L107" s="40"/>
      <c r="M107" s="256"/>
      <c r="N107" s="257"/>
      <c r="O107" s="258"/>
      <c r="P107" s="258"/>
      <c r="Q107" s="258"/>
      <c r="R107" s="258"/>
      <c r="S107" s="258"/>
      <c r="T107" s="259"/>
      <c r="U107" s="35"/>
      <c r="V107" s="35"/>
      <c r="W107" s="35"/>
      <c r="X107" s="35"/>
      <c r="Y107" s="35"/>
      <c r="Z107" s="35"/>
      <c r="AA107" s="35"/>
      <c r="AB107" s="35"/>
      <c r="AC107" s="35"/>
      <c r="AD107" s="35"/>
      <c r="AE107" s="35"/>
      <c r="AT107" s="18" t="s">
        <v>135</v>
      </c>
      <c r="AU107" s="18" t="s">
        <v>84</v>
      </c>
    </row>
    <row r="108" spans="1:65" s="2" customFormat="1" ht="6.95" customHeight="1" x14ac:dyDescent="0.2">
      <c r="A108" s="35"/>
      <c r="B108" s="48"/>
      <c r="C108" s="49"/>
      <c r="D108" s="49"/>
      <c r="E108" s="49"/>
      <c r="F108" s="49"/>
      <c r="G108" s="49"/>
      <c r="H108" s="49"/>
      <c r="I108" s="143"/>
      <c r="J108" s="49"/>
      <c r="K108" s="49"/>
      <c r="L108" s="40"/>
      <c r="M108" s="35"/>
      <c r="O108" s="35"/>
      <c r="P108" s="35"/>
      <c r="Q108" s="35"/>
      <c r="R108" s="35"/>
      <c r="S108" s="35"/>
      <c r="T108" s="35"/>
      <c r="U108" s="35"/>
      <c r="V108" s="35"/>
      <c r="W108" s="35"/>
      <c r="X108" s="35"/>
      <c r="Y108" s="35"/>
      <c r="Z108" s="35"/>
      <c r="AA108" s="35"/>
      <c r="AB108" s="35"/>
      <c r="AC108" s="35"/>
      <c r="AD108" s="35"/>
      <c r="AE108" s="35"/>
    </row>
  </sheetData>
  <sheetProtection algorithmName="SHA-512" hashValue="OJ0F2Tah1thajkhCK502DW/IlZVPpR9Pevb/6CMVwJBXWjvIAdyx4LFPa93tfCMswbNZlGXhhh4eTQ0TvTjrkw==" saltValue="GgUzm5i4g98BQReADxF+ltWO+qyozFvjYZQWsjyx/p8bBeYbtXTrWGtdp9vnVSIVQE2c0xz2oYpIS+3DmD9G1Q==" spinCount="100000" sheet="1" objects="1" scenarios="1" formatColumns="0" formatRows="0" autoFilter="0"/>
  <autoFilter ref="C88:K107"/>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scale="95"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zakázky</vt:lpstr>
      <vt:lpstr>SO 2411-17-15 - Železničn...</vt:lpstr>
      <vt:lpstr>VON - Vedlejší a ostatní ...</vt:lpstr>
      <vt:lpstr>SO 2411-19-15 - Železničn...</vt:lpstr>
      <vt:lpstr>VRN - Vedlejší rozpočtové...</vt:lpstr>
      <vt:lpstr>'Rekapitulace zakázky'!Názvy_tisku</vt:lpstr>
      <vt:lpstr>'SO 2411-17-15 - Železničn...'!Názvy_tisku</vt:lpstr>
      <vt:lpstr>'SO 2411-19-15 - Železničn...'!Názvy_tisku</vt:lpstr>
      <vt:lpstr>'VON - Vedlejší a ostatní ...'!Názvy_tisku</vt:lpstr>
      <vt:lpstr>'VRN - Vedlejší rozpočtové...'!Názvy_tisku</vt:lpstr>
      <vt:lpstr>'Rekapitulace zakázky'!Oblast_tisku</vt:lpstr>
      <vt:lpstr>'SO 2411-17-15 - Železničn...'!Oblast_tisku</vt:lpstr>
      <vt:lpstr>'SO 2411-19-15 - Železničn...'!Oblast_tisku</vt:lpstr>
      <vt:lpstr>'VON - Vedlejší a ostatní ...'!Oblast_tisku</vt:lpstr>
      <vt:lpstr>'VRN - Vedlejší rozpočtové...'!Oblast_tisku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Figuli Juraj</dc:creator>
  <cp:lastModifiedBy>figuli_juraj</cp:lastModifiedBy>
  <cp:lastPrinted>2020-10-15T13:01:49Z</cp:lastPrinted>
  <dcterms:created xsi:type="dcterms:W3CDTF">2020-10-15T12:57:19Z</dcterms:created>
  <dcterms:modified xsi:type="dcterms:W3CDTF">2020-10-15T13:02:07Z</dcterms:modified>
</cp:coreProperties>
</file>