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530"/>
  <workbookPr/>
  <bookViews>
    <workbookView xWindow="65416" yWindow="65416" windowWidth="29040" windowHeight="15840" activeTab="1"/>
  </bookViews>
  <sheets>
    <sheet name="Rekapitulace stavby" sheetId="1" r:id="rId1"/>
    <sheet name="SO 101 - Oprava mostu" sheetId="2" r:id="rId2"/>
    <sheet name="SO 202 - Železniční svršek" sheetId="3" r:id="rId3"/>
    <sheet name="VRN - Vedlejší rozpočtové..." sheetId="4" r:id="rId4"/>
  </sheets>
  <definedNames>
    <definedName name="_xlnm._FilterDatabase" localSheetId="1" hidden="1">'SO 101 - Oprava mostu'!$C$130:$K$561</definedName>
    <definedName name="_xlnm._FilterDatabase" localSheetId="2" hidden="1">'SO 202 - Železniční svršek'!$C$118:$K$301</definedName>
    <definedName name="_xlnm._FilterDatabase" localSheetId="3" hidden="1">'VRN - Vedlejší rozpočtové...'!$C$125:$K$178</definedName>
    <definedName name="_xlnm.Print_Area" localSheetId="0">'Rekapitulace stavby'!$D$4:$AO$76,'Rekapitulace stavby'!$C$82:$AQ$98</definedName>
    <definedName name="_xlnm.Print_Area" localSheetId="1">'SO 101 - Oprava mostu'!$C$4:$J$76,'SO 101 - Oprava mostu'!$C$82:$J$112,'SO 101 - Oprava mostu'!$C$118:$J$561</definedName>
    <definedName name="_xlnm.Print_Area" localSheetId="2">'SO 202 - Železniční svršek'!$C$4:$J$76,'SO 202 - Železniční svršek'!$C$82:$J$100,'SO 202 - Železniční svršek'!$C$106:$J$301</definedName>
    <definedName name="_xlnm.Print_Area" localSheetId="3">'VRN - Vedlejší rozpočtové...'!$C$4:$J$76,'VRN - Vedlejší rozpočtové...'!$C$82:$J$107,'VRN - Vedlejší rozpočtové...'!$C$113:$J$178</definedName>
    <definedName name="_xlnm.Print_Titles" localSheetId="0">'Rekapitulace stavby'!$92:$92</definedName>
    <definedName name="_xlnm.Print_Titles" localSheetId="1">'SO 101 - Oprava mostu'!$130:$130</definedName>
    <definedName name="_xlnm.Print_Titles" localSheetId="2">'SO 202 - Železniční svršek'!$118:$118</definedName>
    <definedName name="_xlnm.Print_Titles" localSheetId="3">'VRN - Vedlejší rozpočtové...'!$125:$125</definedName>
  </definedNames>
  <calcPr calcId="191029"/>
  <extLst/>
</workbook>
</file>

<file path=xl/sharedStrings.xml><?xml version="1.0" encoding="utf-8"?>
<sst xmlns="http://schemas.openxmlformats.org/spreadsheetml/2006/main" count="6203" uniqueCount="877">
  <si>
    <t>Export Komplet</t>
  </si>
  <si>
    <t/>
  </si>
  <si>
    <t>2.0</t>
  </si>
  <si>
    <t>False</t>
  </si>
  <si>
    <t>{18d6638f-6aa3-4700-b848-a76fb83241e4}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</si>
  <si>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</si>
  <si>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</si>
  <si>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</si>
  <si>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</si>
  <si>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</si>
  <si>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</si>
  <si>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</si>
  <si>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</si>
  <si>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</si>
  <si>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IMPORT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</si>
  <si>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</si>
  <si>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</si>
  <si>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Kopie - KR - Oprava mostu v km 52960 v úseku Dolní Bousov  Libuň (003)</t>
  </si>
  <si>
    <t>KSO:</t>
  </si>
  <si>
    <t>CC-CZ:</t>
  </si>
  <si>
    <t>Místo:</t>
  </si>
  <si>
    <t xml:space="preserve"> </t>
  </si>
  <si>
    <t>Datum:</t>
  </si>
  <si>
    <t>2. 2. 2021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</si>
  <si>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</si>
  <si>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</si>
  <si>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</si>
  <si>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</si>
  <si>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</si>
  <si>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</si>
  <si>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</si>
  <si>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</si>
  <si>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</si>
  <si>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</si>
  <si>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</si>
  <si>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</si>
  <si>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</si>
  <si>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</si>
  <si>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</si>
  <si>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</si>
  <si>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</si>
  <si>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</si>
  <si>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</si>
  <si>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</si>
  <si>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</si>
  <si>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</si>
  <si>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</si>
  <si>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</si>
  <si>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</si>
  <si>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</si>
  <si>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</si>
  <si>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</si>
  <si>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</si>
  <si>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</si>
  <si>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</si>
  <si>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</si>
  <si>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</si>
  <si>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</si>
  <si>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</si>
  <si>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</si>
  <si>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</si>
  <si>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</si>
  <si>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</si>
  <si>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</si>
  <si>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</si>
  <si>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</si>
  <si>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</si>
  <si>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</si>
  <si>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</si>
  <si>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</si>
  <si>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</si>
  <si>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</si>
  <si>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</si>
  <si>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</si>
  <si>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</si>
  <si>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{00000000-0000-0000-0000-000000000000}</t>
  </si>
  <si>
    <t>/</t>
  </si>
  <si>
    <t>SO 101</t>
  </si>
  <si>
    <t>Oprava mostu</t>
  </si>
  <si>
    <t>STA</t>
  </si>
  <si>
    <t>1</t>
  </si>
  <si>
    <t>{6b35b0a8-cb8c-4042-adfa-a3c2e0643f26}</t>
  </si>
  <si>
    <t>2</t>
  </si>
  <si>
    <t>SO 202</t>
  </si>
  <si>
    <t>Železniční svršek</t>
  </si>
  <si>
    <t>{856af6a1-fc21-454b-bd64-61a8ac255c5b}</t>
  </si>
  <si>
    <t>VRN</t>
  </si>
  <si>
    <t>Vedlejší rozpočtové...</t>
  </si>
  <si>
    <t>{8a236bb0-8160-4f05-a963-5fc73c7e35a6}</t>
  </si>
  <si>
    <t>KRYCÍ LIST SOUPISU PRACÍ</t>
  </si>
  <si>
    <t>Objekt:</t>
  </si>
  <si>
    <t>SO 101 - Oprava mostu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</si>
  <si>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</si>
  <si>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</si>
  <si>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</si>
  <si>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</si>
  <si>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</si>
  <si>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</si>
  <si>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</si>
  <si>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</si>
  <si>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</si>
  <si>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</si>
  <si>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</si>
  <si>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</si>
  <si>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</si>
  <si>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</si>
  <si>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</si>
  <si>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</si>
  <si>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715 - Izolace proti chemickým vlivům</t>
  </si>
  <si>
    <t>M - Práce a dodávky M</t>
  </si>
  <si>
    <t xml:space="preserve">    21-M - Elektromontáže</t>
  </si>
  <si>
    <t xml:space="preserve">    22-M - Montáže oznam. a zabezp.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</si>
  <si>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</si>
  <si>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</si>
  <si>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</si>
  <si>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</si>
  <si>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</si>
  <si>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</si>
  <si>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</si>
  <si>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</si>
  <si>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</si>
  <si>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</si>
  <si>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</si>
  <si>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</si>
  <si>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</si>
  <si>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</si>
  <si>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</si>
  <si>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</si>
  <si>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</si>
  <si>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</si>
  <si>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121151113</t>
  </si>
  <si>
    <t>Sejmutí ornice plochy do 500 m2 tl vrstvy do 200 mm strojně</t>
  </si>
  <si>
    <t>m2</t>
  </si>
  <si>
    <t>4</t>
  </si>
  <si>
    <t>PP</t>
  </si>
  <si>
    <t>VV</t>
  </si>
  <si>
    <t>60*5</t>
  </si>
  <si>
    <t>Součet</t>
  </si>
  <si>
    <t>122252502</t>
  </si>
  <si>
    <t>Odkopávky a prokopávky nezapažené pro spodní stavbu železnic v hornině třídy těžitelnosti I, skupiny 3 objem do 1000 m3 strojně</t>
  </si>
  <si>
    <t>m3</t>
  </si>
  <si>
    <t>2*6*1,5*7</t>
  </si>
  <si>
    <t>3</t>
  </si>
  <si>
    <t>122252508</t>
  </si>
  <si>
    <t>Příplatek k odkopávkám nezapaženým pro spodní stavbu železnic v hornině třídy těžitelnosti I, skupiny 3 za ztížení při rekonstrukci</t>
  </si>
  <si>
    <t>6</t>
  </si>
  <si>
    <t>151103101</t>
  </si>
  <si>
    <t>Zřízení příložného pažení a rozepření stěn kolejového lože do 20 m2 hl do 2 m</t>
  </si>
  <si>
    <t>8</t>
  </si>
  <si>
    <t>P</t>
  </si>
  <si>
    <t>Poznámka k položce:
Poznámka k položce: pažení kolejového lože pro práce  před a po výluce</t>
  </si>
  <si>
    <t>(68*2)*2</t>
  </si>
  <si>
    <t>5</t>
  </si>
  <si>
    <t>151103111</t>
  </si>
  <si>
    <t>Odstranění příložného pažení a rozepření stěn kolejového lože do 20 m2 hl do 2 m</t>
  </si>
  <si>
    <t>10</t>
  </si>
  <si>
    <t>151712111</t>
  </si>
  <si>
    <t>Převázka ocelová zdvojená pro kotvení záporového pažení</t>
  </si>
  <si>
    <t>m</t>
  </si>
  <si>
    <t>12</t>
  </si>
  <si>
    <t>2*68*0,5</t>
  </si>
  <si>
    <t>7</t>
  </si>
  <si>
    <t>151712121</t>
  </si>
  <si>
    <t>Odstranění ocelové převázky zdvojené pro kotvení záporového pažení</t>
  </si>
  <si>
    <t>14</t>
  </si>
  <si>
    <t>162751117</t>
  </si>
  <si>
    <t>Vodorovné přemístění do 10000 m výkopku/sypaniny z horniny třídy těžitelnosti I, skupiny 1 až 3</t>
  </si>
  <si>
    <t>16</t>
  </si>
  <si>
    <t>"předpokládaná skládka Popovice u Jičína cca do 16,0 km" 126+300*0,1</t>
  </si>
  <si>
    <t>9</t>
  </si>
  <si>
    <t>162751119</t>
  </si>
  <si>
    <t>Příplatek k vodorovnému přemístění výkopku/sypaniny z horniny třídy těžitelnosti I, skupiny 1 až 3 ZKD 1000 m přes 10000 m</t>
  </si>
  <si>
    <t>18</t>
  </si>
  <si>
    <t>"předpokládaná skládka Popovice u Jičína cca do 16,0 km"156*6</t>
  </si>
  <si>
    <t>171251201</t>
  </si>
  <si>
    <t>Uložení sypaniny na skládky nebo meziskládky</t>
  </si>
  <si>
    <t>20</t>
  </si>
  <si>
    <t>2*6*1,5*7+300*0,1</t>
  </si>
  <si>
    <t>11</t>
  </si>
  <si>
    <t>171201221</t>
  </si>
  <si>
    <t>Poplatek za uložení na skládce (skládkovné) zeminy a kamení kód odpadu 17 05 04</t>
  </si>
  <si>
    <t>t</t>
  </si>
  <si>
    <t>22</t>
  </si>
  <si>
    <t>2*6*1,5*7*2</t>
  </si>
  <si>
    <t>174111311</t>
  </si>
  <si>
    <t>Zásyp sypaninou se zhutněním přes 3 m3 pro spodní stavbu železnic</t>
  </si>
  <si>
    <t>24</t>
  </si>
  <si>
    <t>"zásyp štěrkortí 0-32A hutněnou po vrstvách na ID=0,95"   2*6*1,5*7</t>
  </si>
  <si>
    <t>13</t>
  </si>
  <si>
    <t>M</t>
  </si>
  <si>
    <t>58344169</t>
  </si>
  <si>
    <t>štěrkodrť frakce 0/32 OTP ČD</t>
  </si>
  <si>
    <t>26</t>
  </si>
  <si>
    <t>167151101</t>
  </si>
  <si>
    <t>Nakládání výkopku z hornin třídy těžitelnosti I, skupiny 1 až 3 do 100 m3</t>
  </si>
  <si>
    <t>28</t>
  </si>
  <si>
    <t>126+300*0,1</t>
  </si>
  <si>
    <t>162251102</t>
  </si>
  <si>
    <t>Vodorovné přemístění do 50 m výkopku/sypaniny z horniny třídy těžitelnosti I, skupiny 1 až 3</t>
  </si>
  <si>
    <t>30</t>
  </si>
  <si>
    <t>Poznámka k položce:
Poznámka k položce: zemina z provizorní příjezdové komunikace, odvoz na mezideponii za  mostem, bude použita pro zpětný zásyp po dokončení stavby</t>
  </si>
  <si>
    <t>80</t>
  </si>
  <si>
    <t>182251101</t>
  </si>
  <si>
    <t>Svahování násypů</t>
  </si>
  <si>
    <t>32</t>
  </si>
  <si>
    <t>150*2</t>
  </si>
  <si>
    <t>17</t>
  </si>
  <si>
    <t>181351103</t>
  </si>
  <si>
    <t>Rozprostření ornice tl vrstvy do 200 mm pl do 500 m2 v rovině nebo ve svahu do 1:5 strojně</t>
  </si>
  <si>
    <t>34</t>
  </si>
  <si>
    <t>181411123</t>
  </si>
  <si>
    <t>Založení lučního trávníku výsevem plochy do 1000 m2 ve svahu do 1:1</t>
  </si>
  <si>
    <t>36</t>
  </si>
  <si>
    <t>19</t>
  </si>
  <si>
    <t>00572474</t>
  </si>
  <si>
    <t>osivo směs travní krajinná-svahová</t>
  </si>
  <si>
    <t>kg</t>
  </si>
  <si>
    <t>38</t>
  </si>
  <si>
    <t>Zakládání</t>
  </si>
  <si>
    <t>212795111</t>
  </si>
  <si>
    <t>Příčné odvodnění mostní opěry z plastových trub DN 160 včetně podkladního betonu, štěrkového obsypu</t>
  </si>
  <si>
    <t>40</t>
  </si>
  <si>
    <t>"drenáž HDPE DN150"     2*7</t>
  </si>
  <si>
    <t>Svislé a kompletní konstrukce</t>
  </si>
  <si>
    <t>334121111</t>
  </si>
  <si>
    <t>Osazení prefabrikovaných opěr nebo pilířů z ŽB hmotnosti do 5 t</t>
  </si>
  <si>
    <t>kus</t>
  </si>
  <si>
    <t>42</t>
  </si>
  <si>
    <t>59383644.R</t>
  </si>
  <si>
    <t>prefabrikáty mostních říms</t>
  </si>
  <si>
    <t>44</t>
  </si>
  <si>
    <t>Poznámka k položce:
Poznámka k položce: Poznámka k položce:2x 22 ks prefabrikátu říms  hmotnost ks cca 1,5 t vč. manipulačních závěsů ocel a rozměry dle projektové dokumentace</t>
  </si>
  <si>
    <t>"prefabrikáty mostních říms"    24,3</t>
  </si>
  <si>
    <t>23</t>
  </si>
  <si>
    <t>334214122</t>
  </si>
  <si>
    <t>Kotvení kamenného obkladového zdiva mostů tl do 350 mm ocelovými kotvami</t>
  </si>
  <si>
    <t>46</t>
  </si>
  <si>
    <t>Poznámka k položce:
Poznámka k položce: kotvení prefabrikovaných říms mostu vč. urovnání, zalití, podlepení</t>
  </si>
  <si>
    <t>Vodorovné konstrukce</t>
  </si>
  <si>
    <t>429173112</t>
  </si>
  <si>
    <t>Přizvednutí a spuštění kcí hmotnosti přes 10 do 50 t</t>
  </si>
  <si>
    <t>48</t>
  </si>
  <si>
    <t>"Přizvednutí postupně, vždy 2 pole najednou, hmotnost 1 pole 4,8*15,0*2,5=180 t, celkem 3 manipulace, zvedáno max o 150 mm"  (4*180)*3</t>
  </si>
  <si>
    <t>25</t>
  </si>
  <si>
    <t>429172111</t>
  </si>
  <si>
    <t>Výroba ocelových prvků pro opravu mostů šroubovaných nebo svařovaných do 100 kg</t>
  </si>
  <si>
    <t>50</t>
  </si>
  <si>
    <t>Poznámka k položce:
Poznámka k položce: Krycí plechy dilatačních spar v místě římsového prefabrikátu, včetně PKO</t>
  </si>
  <si>
    <t>208</t>
  </si>
  <si>
    <t>429172211</t>
  </si>
  <si>
    <t>Montáž ocelových prvků pro opravu mostů šroubovaných nebo svařovaných do 100 kg</t>
  </si>
  <si>
    <t>52</t>
  </si>
  <si>
    <t>27</t>
  </si>
  <si>
    <t>429172111.1</t>
  </si>
  <si>
    <t>54</t>
  </si>
  <si>
    <t>Poznámka k položce:
Poznámka k položce: Vodorovný plech P10*650*5000, krycí plech dilatační spáry, včetně navařené úpravy pro zajištění polohy plechu ve spáře, včetně PKO</t>
  </si>
  <si>
    <t>3990</t>
  </si>
  <si>
    <t>429172211.1</t>
  </si>
  <si>
    <t>56</t>
  </si>
  <si>
    <t>29</t>
  </si>
  <si>
    <t>13530816</t>
  </si>
  <si>
    <t>ocel široká jakost S235JR 300x8mm</t>
  </si>
  <si>
    <t>58</t>
  </si>
  <si>
    <t>Poznámka k položce:
Poznámka k položce: ocel široká jakost S235 J2+N</t>
  </si>
  <si>
    <t>0,208</t>
  </si>
  <si>
    <t>3,990</t>
  </si>
  <si>
    <t>4,198*1,1 "Přepočtené koeficientem množství</t>
  </si>
  <si>
    <t>428941122-D</t>
  </si>
  <si>
    <t>Demontáž -  mostního ložiska ocelového válečkového zatížení do 2500 kN</t>
  </si>
  <si>
    <t>60</t>
  </si>
  <si>
    <t>31</t>
  </si>
  <si>
    <t>428941123-D</t>
  </si>
  <si>
    <t>Demontáž -  mostního ložiska ocelového pevného zatížení do 2500 kN</t>
  </si>
  <si>
    <t>62</t>
  </si>
  <si>
    <t>428386225.R</t>
  </si>
  <si>
    <t>Repase mostních ložisek</t>
  </si>
  <si>
    <t>64</t>
  </si>
  <si>
    <t>33</t>
  </si>
  <si>
    <t>428941122</t>
  </si>
  <si>
    <t>Osazení mostního ložiska ocelového válečkového zatížení do 2500 kN</t>
  </si>
  <si>
    <t>66</t>
  </si>
  <si>
    <t>428941123</t>
  </si>
  <si>
    <t>Osazení mostního ložiska ocelového pevného zatížení do 2500 kN</t>
  </si>
  <si>
    <t>68</t>
  </si>
  <si>
    <t>35</t>
  </si>
  <si>
    <t>451476121</t>
  </si>
  <si>
    <t>Podkladní vrstva plastbetonová tixotropní první vrstva tl 10 mm</t>
  </si>
  <si>
    <t>70</t>
  </si>
  <si>
    <t>"pod ložiska a patky zábradlí"    2*4*4*0,5*0,5+2*(3+31+3)*0,2*0,2</t>
  </si>
  <si>
    <t>457311118</t>
  </si>
  <si>
    <t>Vyrovnávací nebo spádový beton C 30/37 - XF1 včetně úpravy povrchu</t>
  </si>
  <si>
    <t>72</t>
  </si>
  <si>
    <t>30,25</t>
  </si>
  <si>
    <t>37</t>
  </si>
  <si>
    <t>457311191</t>
  </si>
  <si>
    <t>Příplatek k vyrovnávacímu nebo spádovému betonu za rovinnost</t>
  </si>
  <si>
    <t>74</t>
  </si>
  <si>
    <t>452368211</t>
  </si>
  <si>
    <t>Výztuž podkladních desek nebo bloků nebo pražců otevřený výkop ze svařovaných sítí Kari</t>
  </si>
  <si>
    <t>76</t>
  </si>
  <si>
    <t>"spádový beton"       (2*2,1*60,5*4,44)*0,001</t>
  </si>
  <si>
    <t>Úpravy povrchů, podlahy a osazování výplní</t>
  </si>
  <si>
    <t>39</t>
  </si>
  <si>
    <t>628613221</t>
  </si>
  <si>
    <t>Protikorozní ochrana OK mostu I. tř.- základní a podkladní epoxidový, vrchní PU nátěr bez metalizace</t>
  </si>
  <si>
    <t>78</t>
  </si>
  <si>
    <t>"Protikorozní ochrana OK mostu II.tř.- základní a podkladní epoxidový, vrchní PU nátěr bez metalizace"</t>
  </si>
  <si>
    <t>"celková plocha PKO zábradlí"  2*68*1,2</t>
  </si>
  <si>
    <t>Ostatní konstrukce a práce, bourání</t>
  </si>
  <si>
    <t>911122112</t>
  </si>
  <si>
    <t>Výroba dílů ocelového zábradlí přes 50 kg při opravách mostů</t>
  </si>
  <si>
    <t>41</t>
  </si>
  <si>
    <t>911122212</t>
  </si>
  <si>
    <t>Montáž dílů ocelového zábradlí přes 50 kg při opravách mostů</t>
  </si>
  <si>
    <t>82</t>
  </si>
  <si>
    <t>13010510.R</t>
  </si>
  <si>
    <t>Materiál zábradlí ocel jakosti S235JR</t>
  </si>
  <si>
    <t>84</t>
  </si>
  <si>
    <t>Poznámka k položce:
Poznámka k položce: 4,76*1,03 'Přepočtené koeficientem množství</t>
  </si>
  <si>
    <t>3,257*1,03 "Přepočtené koeficientem množství</t>
  </si>
  <si>
    <t>43</t>
  </si>
  <si>
    <t>999990.R.2</t>
  </si>
  <si>
    <t>Výroba dílů odvodnění při opravách mostů</t>
  </si>
  <si>
    <t>86</t>
  </si>
  <si>
    <t>999990.R.3</t>
  </si>
  <si>
    <t>Montáž dílů odvodnění při opravách mostů</t>
  </si>
  <si>
    <t>88</t>
  </si>
  <si>
    <t>45</t>
  </si>
  <si>
    <t>999990.R.1</t>
  </si>
  <si>
    <t>nerez 1/2 tr.  f150</t>
  </si>
  <si>
    <t>90</t>
  </si>
  <si>
    <t>nerez tr.  f150</t>
  </si>
  <si>
    <t>92</t>
  </si>
  <si>
    <t>47</t>
  </si>
  <si>
    <t>HDPE tr.  f150</t>
  </si>
  <si>
    <t>94</t>
  </si>
  <si>
    <t>927211121</t>
  </si>
  <si>
    <t>Montáž odvodnění koleje žlaby zakrytými betonovými deskami jednokolejná trať</t>
  </si>
  <si>
    <t>96</t>
  </si>
  <si>
    <t>49</t>
  </si>
  <si>
    <t>931994102</t>
  </si>
  <si>
    <t>Těsnění dilatační spáry betonové konstrukce povrchovým těsnicím pásem</t>
  </si>
  <si>
    <t>98</t>
  </si>
  <si>
    <t>"podélné spáry mezi nosníky"    (6*0,025+1*0,05)*60,5</t>
  </si>
  <si>
    <t>931994161</t>
  </si>
  <si>
    <t>Těsnění smrštitelných spár betonové konstrukce těsnicím pásem a polystyrenem</t>
  </si>
  <si>
    <t>100</t>
  </si>
  <si>
    <t>"příčné dilatační spáry"    5*7,0</t>
  </si>
  <si>
    <t>51</t>
  </si>
  <si>
    <t>938905311</t>
  </si>
  <si>
    <t>Údržba OK mostů - očistění, nátěr, namazání ložisek</t>
  </si>
  <si>
    <t>102</t>
  </si>
  <si>
    <t>938905312</t>
  </si>
  <si>
    <t>Údržba OK mostů - vysekání obetonávky ložisek</t>
  </si>
  <si>
    <t>104</t>
  </si>
  <si>
    <t>53</t>
  </si>
  <si>
    <t>943121111</t>
  </si>
  <si>
    <t>Montáž lešení prostorového trubkového těžkého bez podlah zatížení tř. 4 do 300 kg/m2 v do 20 m</t>
  </si>
  <si>
    <t>106</t>
  </si>
  <si>
    <t>(68*8)*6</t>
  </si>
  <si>
    <t>943121211</t>
  </si>
  <si>
    <t>Příplatek k lešení prostorovému trubkovému těžkému bez podlah tř.4 v 20 m za první a ZKD den použití</t>
  </si>
  <si>
    <t>108</t>
  </si>
  <si>
    <t>"předpokládaná doba 8 týdnů"    3264*60</t>
  </si>
  <si>
    <t>55</t>
  </si>
  <si>
    <t>943121811</t>
  </si>
  <si>
    <t>Demontáž lešení prostorového trubkového těžkého bez podlah zatížení tř. 4 do 300 kg/m2 v do 20 m</t>
  </si>
  <si>
    <t>110</t>
  </si>
  <si>
    <t>946211111</t>
  </si>
  <si>
    <t>Montáž lešení zavěšeného trubkového na potrubních mostech zatížení tř. 1 do 75 kg/m2 v do 10 m</t>
  </si>
  <si>
    <t>112</t>
  </si>
  <si>
    <t>Poznámka k položce:
Poznámka k položce: Ochraná konstrukce - ochrana okolí zabezpečení provozu pod mostem</t>
  </si>
  <si>
    <t>20*6</t>
  </si>
  <si>
    <t>57</t>
  </si>
  <si>
    <t>946211211</t>
  </si>
  <si>
    <t>Příplatek k lešení zavěšenému trubkovému na mostech 75 kg/m2 v 10 m za první a ZKD den použití</t>
  </si>
  <si>
    <t>114</t>
  </si>
  <si>
    <t>120*60</t>
  </si>
  <si>
    <t>946211811</t>
  </si>
  <si>
    <t>Demontáž lešení zavěšeného trubkového na potrubních mostech zatížení tř. 1 do 75 kg/m2 v do 10 m</t>
  </si>
  <si>
    <t>116</t>
  </si>
  <si>
    <t>59</t>
  </si>
  <si>
    <t>944611111</t>
  </si>
  <si>
    <t>Montáž ochranné plachty z textilie z umělých vláken</t>
  </si>
  <si>
    <t>118</t>
  </si>
  <si>
    <t>(20*6*2)</t>
  </si>
  <si>
    <t>944611211</t>
  </si>
  <si>
    <t>Příplatek k ochranné plachtě za první a ZKD den použití</t>
  </si>
  <si>
    <t>120</t>
  </si>
  <si>
    <t>240*60</t>
  </si>
  <si>
    <t>61</t>
  </si>
  <si>
    <t>944611811</t>
  </si>
  <si>
    <t>Demontáž ochranné plachty z textilie z umělých vláken</t>
  </si>
  <si>
    <t>122</t>
  </si>
  <si>
    <t>949211111</t>
  </si>
  <si>
    <t>Montáž lešeňové podlahy s příčníky pro trubková lešení v do 10 m</t>
  </si>
  <si>
    <t>124</t>
  </si>
  <si>
    <t>68*8</t>
  </si>
  <si>
    <t>63</t>
  </si>
  <si>
    <t>949211211</t>
  </si>
  <si>
    <t>Příplatek k lešeňové podlaze s příčníky pro trubková lešení za první a ZKD den použití</t>
  </si>
  <si>
    <t>126</t>
  </si>
  <si>
    <t>544*60</t>
  </si>
  <si>
    <t>949211811</t>
  </si>
  <si>
    <t>Demontáž lešeňové podlahy s příčníky pro trubková lešení v do 10 m</t>
  </si>
  <si>
    <t>128</t>
  </si>
  <si>
    <t>65</t>
  </si>
  <si>
    <t>948411121</t>
  </si>
  <si>
    <t>Zřízení podpěry dočasné kovové Pižmo výšky do 12 m</t>
  </si>
  <si>
    <t>130</t>
  </si>
  <si>
    <t>"pro zvedání NK, předpoklad 1 měsíce"    12*1</t>
  </si>
  <si>
    <t>948411221</t>
  </si>
  <si>
    <t>Odstranění podpěry dočasné kovové Pižmo výšky do 12 m</t>
  </si>
  <si>
    <t>132</t>
  </si>
  <si>
    <t>67</t>
  </si>
  <si>
    <t>948411921</t>
  </si>
  <si>
    <t>Měsíční nájemné podpěry dočasné kovové Pižmo výšky do 12 m</t>
  </si>
  <si>
    <t>134</t>
  </si>
  <si>
    <t>12*2</t>
  </si>
  <si>
    <t>948421111</t>
  </si>
  <si>
    <t>Zřízení podpěrné konstrukce dočasné z ocelových nosníků I 50 délky do 12 m</t>
  </si>
  <si>
    <t>136</t>
  </si>
  <si>
    <t>Poznámka k položce:
Poznámka k položce: podkladní nosníky pro zdvih konstrukce I 500 (141kg/m)</t>
  </si>
  <si>
    <t>(8*6)*0,141</t>
  </si>
  <si>
    <t>69</t>
  </si>
  <si>
    <t>948421211</t>
  </si>
  <si>
    <t>Odstranění podpěrné konstrukce dočasné z ocelových nosníků I 50 délky do 12 m</t>
  </si>
  <si>
    <t>138</t>
  </si>
  <si>
    <t>948421291</t>
  </si>
  <si>
    <t>Měsíční nájemné podpěrné konstrukce dočasné z ocelových nosníků I 50 délky do 12 m</t>
  </si>
  <si>
    <t>140</t>
  </si>
  <si>
    <t>71</t>
  </si>
  <si>
    <t>945421110</t>
  </si>
  <si>
    <t>Hydraulická zvedací plošina na automobilovém podvozku výška zdvihu do 18 m včetně obsluhy</t>
  </si>
  <si>
    <t>hod</t>
  </si>
  <si>
    <t>142</t>
  </si>
  <si>
    <t>Poznámka k položce:
Poznámka k položce: pomocné zdvihací práce pro montáž -  Pyžmo</t>
  </si>
  <si>
    <t>10*8</t>
  </si>
  <si>
    <t>961041211</t>
  </si>
  <si>
    <t>Bourání mostních základů z betonu prostého</t>
  </si>
  <si>
    <t>144</t>
  </si>
  <si>
    <t>"odbourání spádového betonu, betonové ochrany izolace a podkladu pod odvodněním"   2*2,9*0,1*60,5+0,4*0,15*60,5</t>
  </si>
  <si>
    <t>"odbourání plentovacích zídek"  5*2*2,0*0,5*0,1</t>
  </si>
  <si>
    <t>73</t>
  </si>
  <si>
    <t>961041212.R</t>
  </si>
  <si>
    <t>Bourání prefabrikátů z betonu prostého</t>
  </si>
  <si>
    <t>146</t>
  </si>
  <si>
    <t>"odstranění krycích desek střední spáry"   0,04*60,5</t>
  </si>
  <si>
    <t>963051111</t>
  </si>
  <si>
    <t>Bourání mostní nosné konstrukce z ŽB</t>
  </si>
  <si>
    <t>148</t>
  </si>
  <si>
    <t>"římsy a části konzol"    (0,23*(0,35+0,22)+2*0,22)*68</t>
  </si>
  <si>
    <t>75</t>
  </si>
  <si>
    <t>977211115</t>
  </si>
  <si>
    <t>Řezání ŽB kcí hl do 680 mm stěnovou pilou do průměru výztuže 16 mm</t>
  </si>
  <si>
    <t>150</t>
  </si>
  <si>
    <t>"odřezání konzol"    2*68</t>
  </si>
  <si>
    <t>966075141</t>
  </si>
  <si>
    <t>Odstranění kovového zábradlí vcelku</t>
  </si>
  <si>
    <t>152</t>
  </si>
  <si>
    <t>2*68</t>
  </si>
  <si>
    <t>77</t>
  </si>
  <si>
    <t>985111221</t>
  </si>
  <si>
    <t>Odsekání betonu líce kleneb a podhledů tl do 80 mm</t>
  </si>
  <si>
    <t>154</t>
  </si>
  <si>
    <t xml:space="preserve">"Mechanické dočištění pohledových betonových ploch, 35%   </t>
  </si>
  <si>
    <t>205,919</t>
  </si>
  <si>
    <t>985121123</t>
  </si>
  <si>
    <t>Tryskání degradovaného betonu stěn a rubu kleneb vodou pod tlakem do 2500 barů</t>
  </si>
  <si>
    <t>156</t>
  </si>
  <si>
    <t>"NK pohledové plochy" ((4*15)*(6+0,7+0,7))+(8*5)</t>
  </si>
  <si>
    <t>"Úložné hlavice" 38* 3</t>
  </si>
  <si>
    <t>"Pílíře" 3,15*(2*(4+4,5+5))</t>
  </si>
  <si>
    <t>"úložné prahy + závěry + výběhy" (2*20)+(12*2)</t>
  </si>
  <si>
    <t>"pod izolaci"     5,1*60,5</t>
  </si>
  <si>
    <t>79</t>
  </si>
  <si>
    <t>985321211</t>
  </si>
  <si>
    <t>Ochranný nátěr výztuže na epoxidové bázi stěn, líce kleneb a podhledů 1 vrstva tl 1 mm</t>
  </si>
  <si>
    <t>158</t>
  </si>
  <si>
    <t>985312121</t>
  </si>
  <si>
    <t>Stěrka k vyrovnání betonových ploch líce kleneb a podhledů tl 2 mm</t>
  </si>
  <si>
    <t>160</t>
  </si>
  <si>
    <t>81</t>
  </si>
  <si>
    <t>985311211</t>
  </si>
  <si>
    <t>Reprofilace líce kleneb a podhledů cementovými sanačními maltami tl 10 mm</t>
  </si>
  <si>
    <t>162</t>
  </si>
  <si>
    <t>747*0,25</t>
  </si>
  <si>
    <t>985311212</t>
  </si>
  <si>
    <t>Reprofilace líce kleneb a podhledů cementovými sanačními maltami tl 20 mm</t>
  </si>
  <si>
    <t>164</t>
  </si>
  <si>
    <t>747*0,5</t>
  </si>
  <si>
    <t>83</t>
  </si>
  <si>
    <t>985311213</t>
  </si>
  <si>
    <t>Reprofilace líce kleneb a podhledů cementovými sanačními maltami tl 30 mm</t>
  </si>
  <si>
    <t>166</t>
  </si>
  <si>
    <t>985323211</t>
  </si>
  <si>
    <t>Spojovací můstek reprofilovaného betonu na epoxidové bázi tl 1 mm</t>
  </si>
  <si>
    <t>168</t>
  </si>
  <si>
    <t>85</t>
  </si>
  <si>
    <t>985324112</t>
  </si>
  <si>
    <t>Impregnační gelový nátěr betonu dvojnásobný (OS-A)</t>
  </si>
  <si>
    <t>170</t>
  </si>
  <si>
    <t>997</t>
  </si>
  <si>
    <t>Přesun sutě</t>
  </si>
  <si>
    <t>997006512</t>
  </si>
  <si>
    <t>Vodorovná doprava suti s naložením a složením na skládku do 1 km</t>
  </si>
  <si>
    <t>172</t>
  </si>
  <si>
    <t>342,848</t>
  </si>
  <si>
    <t>87</t>
  </si>
  <si>
    <t>997006519</t>
  </si>
  <si>
    <t>Příplatek k vodorovnému přemístění suti na skládku ZKD 1 km přes 1 km</t>
  </si>
  <si>
    <t>174</t>
  </si>
  <si>
    <t>"skládka Popovice u Jičína, cca 16,0 km" 15*342,848</t>
  </si>
  <si>
    <t>997013609</t>
  </si>
  <si>
    <t>Poplatek za uložení na skládce (skládkovné) stavebního odpadu ze směsí nebo oddělených frakcí betonu, cihel a keramických výrobků kód odpadu 17 01 07</t>
  </si>
  <si>
    <t>176</t>
  </si>
  <si>
    <t>342,848-320,327-1,188-4,896</t>
  </si>
  <si>
    <t>89</t>
  </si>
  <si>
    <t>997013602</t>
  </si>
  <si>
    <t>Poplatek za uložení na skládce (skládkovné) stavebního odpadu železobetonového kód odpadu 17 01 01</t>
  </si>
  <si>
    <t>178</t>
  </si>
  <si>
    <t>320,327</t>
  </si>
  <si>
    <t>997013645</t>
  </si>
  <si>
    <t>Poplatek za uložení na skládce (skládkovné) odpadu asfaltového bez dehtu kód odpadu 17 03 02</t>
  </si>
  <si>
    <t>180</t>
  </si>
  <si>
    <t>"odstraněná izolace"     0,297*4</t>
  </si>
  <si>
    <t>91</t>
  </si>
  <si>
    <t>997013843</t>
  </si>
  <si>
    <t>Poplatek za uložení na skládce (skládkovné) odpadu po otryskávání kód odpadu 120 116</t>
  </si>
  <si>
    <t>182</t>
  </si>
  <si>
    <t>163,2*30/1000</t>
  </si>
  <si>
    <t>997211111</t>
  </si>
  <si>
    <t>Svislá doprava suti na v 3,5 m</t>
  </si>
  <si>
    <t>184</t>
  </si>
  <si>
    <t>93</t>
  </si>
  <si>
    <t>997211119</t>
  </si>
  <si>
    <t>Příplatek ZKD 3,5 m výšky u svislé dopravy suti</t>
  </si>
  <si>
    <t>186</t>
  </si>
  <si>
    <t>342,848*2 "Přepočtené koeficientem množství</t>
  </si>
  <si>
    <t>998</t>
  </si>
  <si>
    <t>Přesun hmot</t>
  </si>
  <si>
    <t>998212111</t>
  </si>
  <si>
    <t>Přesun hmot pro mosty zděné, monolitické betonové nebo ocelové v do 20 m</t>
  </si>
  <si>
    <t>188</t>
  </si>
  <si>
    <t>95</t>
  </si>
  <si>
    <t>939902111</t>
  </si>
  <si>
    <t>Práce motorovým vozíkem</t>
  </si>
  <si>
    <t>190</t>
  </si>
  <si>
    <t>20*5</t>
  </si>
  <si>
    <t>423131191.R</t>
  </si>
  <si>
    <t>Silniční jeřáb</t>
  </si>
  <si>
    <t>den</t>
  </si>
  <si>
    <t>192</t>
  </si>
  <si>
    <t>Poznámka k položce:
Poznámka k položce: Poznámka k položce: Čtyřnápravový jeřáb kategorie 80-90t, výložník 50m. Ddemontáž stávajících říms a konzol , montáž nových říms, pomocné zdvihací práce</t>
  </si>
  <si>
    <t>PSV</t>
  </si>
  <si>
    <t>Práce a dodávky PSV</t>
  </si>
  <si>
    <t>711</t>
  </si>
  <si>
    <t>Izolace proti vodě, vlhkosti a plynům</t>
  </si>
  <si>
    <t>97</t>
  </si>
  <si>
    <t>985121221</t>
  </si>
  <si>
    <t>Tryskání degradovaného betonu líce kleneb vodou pod tlakem do 300 barů</t>
  </si>
  <si>
    <t>194</t>
  </si>
  <si>
    <t>Poznámka k položce:
Poznámka k položce: příprava podkladu, odstranění cementového šlemu</t>
  </si>
  <si>
    <t>435</t>
  </si>
  <si>
    <t>711131811</t>
  </si>
  <si>
    <t>Odstranění izolace proti zemní vlhkosti vodorovné</t>
  </si>
  <si>
    <t>196</t>
  </si>
  <si>
    <t>"odstranění původní asfaltové izolace"    5,4*55,0</t>
  </si>
  <si>
    <t>99</t>
  </si>
  <si>
    <t>711341564</t>
  </si>
  <si>
    <t>Provedení hydroizolace mostovek pásy přitavením NAIP</t>
  </si>
  <si>
    <t>198</t>
  </si>
  <si>
    <t>62857020.R</t>
  </si>
  <si>
    <t>pás těžký asfaltový, schválený systém SŽDC</t>
  </si>
  <si>
    <t>200</t>
  </si>
  <si>
    <t>84*1,15 "Přepočtené koeficientem množství</t>
  </si>
  <si>
    <t>101</t>
  </si>
  <si>
    <t>711491177</t>
  </si>
  <si>
    <t>Připevnění vodorovné izolace proti tlakové vodě nerezovou lištou</t>
  </si>
  <si>
    <t>202</t>
  </si>
  <si>
    <t>4*3</t>
  </si>
  <si>
    <t>13756655.R</t>
  </si>
  <si>
    <t>pásnice nerezová 50/5 - (kotvení izolace)</t>
  </si>
  <si>
    <t>204</t>
  </si>
  <si>
    <t>103</t>
  </si>
  <si>
    <t>59030055.R</t>
  </si>
  <si>
    <t>vrut nerezový se šestihrannou hlavou 8x60mm, včetně hmoždinky</t>
  </si>
  <si>
    <t>206</t>
  </si>
  <si>
    <t>Poznámka k položce:
Poznámka k položce: včetně hmoždinky</t>
  </si>
  <si>
    <t>711491272</t>
  </si>
  <si>
    <t>Provedení izolace proti tlakové vodě svislé z textilií vrstva ochranná</t>
  </si>
  <si>
    <t>105</t>
  </si>
  <si>
    <t>69311085</t>
  </si>
  <si>
    <t>geotextilie netkaná separační, ochranná, filtrační, drenážní PP 800g/m2</t>
  </si>
  <si>
    <t>210</t>
  </si>
  <si>
    <t>84*1,05 "Přepočtené koeficientem množství</t>
  </si>
  <si>
    <t>715171005.R</t>
  </si>
  <si>
    <t>Provedení izolace  nástřikem - schválený systém SŽDC</t>
  </si>
  <si>
    <t>212</t>
  </si>
  <si>
    <t>"Bezešvá izolace"   7,2*60,5</t>
  </si>
  <si>
    <t>107</t>
  </si>
  <si>
    <t>711191101</t>
  </si>
  <si>
    <t>Provedení izolace proti zemní vlhkosti hydroizolační stěrkou vodorovné na betonu, 1 vrstva</t>
  </si>
  <si>
    <t>214</t>
  </si>
  <si>
    <t>5*60</t>
  </si>
  <si>
    <t>711192101</t>
  </si>
  <si>
    <t>Provedení izolace proti zemní vlhkosti hydroizolační stěrkou svislé na betonu, 1 vrstva</t>
  </si>
  <si>
    <t>216</t>
  </si>
  <si>
    <t>(0,5+0,5)*60</t>
  </si>
  <si>
    <t>109</t>
  </si>
  <si>
    <t>23531153</t>
  </si>
  <si>
    <t>hmota nátěrová epoxidová 2-složková penetrační na podklad z čerstvého betonu lité podlahy</t>
  </si>
  <si>
    <t>218</t>
  </si>
  <si>
    <t>360*0,3 "Přepočtené koeficientem množství</t>
  </si>
  <si>
    <t>711191001</t>
  </si>
  <si>
    <t>Provedení adhezního můstku na vodorovné ploše</t>
  </si>
  <si>
    <t>220</t>
  </si>
  <si>
    <t>111</t>
  </si>
  <si>
    <t>711191011</t>
  </si>
  <si>
    <t>Provedení adhezního můstku na svislé ploše</t>
  </si>
  <si>
    <t>222</t>
  </si>
  <si>
    <t>23531394</t>
  </si>
  <si>
    <t>hmota nátěrová PUR 2-složková elektricky vodivá lité podlahy</t>
  </si>
  <si>
    <t>224</t>
  </si>
  <si>
    <t>113</t>
  </si>
  <si>
    <t>998711201</t>
  </si>
  <si>
    <t>Přesun hmot procentní pro izolace proti vodě, vlhkosti a plynům v objektech v do 6 m</t>
  </si>
  <si>
    <t>%</t>
  </si>
  <si>
    <t>226</t>
  </si>
  <si>
    <t>715</t>
  </si>
  <si>
    <t>Izolace proti chemickým vlivům</t>
  </si>
  <si>
    <t>Práce a dodávky M</t>
  </si>
  <si>
    <t>21-M</t>
  </si>
  <si>
    <t>Elektromontáže</t>
  </si>
  <si>
    <t>210051318</t>
  </si>
  <si>
    <t>Měření kabelového vedení</t>
  </si>
  <si>
    <t>228</t>
  </si>
  <si>
    <t>Poznámka k položce:
Poznámka k položce: Měření kabelového vedení před a po opravě ČD-Telematika - DKV</t>
  </si>
  <si>
    <t>22-M</t>
  </si>
  <si>
    <t>Montáže oznam. a zabezp. zařízení</t>
  </si>
  <si>
    <t>115</t>
  </si>
  <si>
    <t>119001423</t>
  </si>
  <si>
    <t>Dočasné zajištění kabelů a kabelových tratí z více než 6 volně ložených kabelů</t>
  </si>
  <si>
    <t>230</t>
  </si>
  <si>
    <t>"vyjmutí + vložení" 80+80</t>
  </si>
  <si>
    <t>220260732-D</t>
  </si>
  <si>
    <t>Demontáž kabelového žlabu PVC</t>
  </si>
  <si>
    <t>232</t>
  </si>
  <si>
    <t>117</t>
  </si>
  <si>
    <t>220260732</t>
  </si>
  <si>
    <t>Montáž kabelového žlabu PVC</t>
  </si>
  <si>
    <t>234</t>
  </si>
  <si>
    <t>34575138</t>
  </si>
  <si>
    <t>žlab kabelový s víkem PVC (120x100)</t>
  </si>
  <si>
    <t>256</t>
  </si>
  <si>
    <t>236</t>
  </si>
  <si>
    <t>119</t>
  </si>
  <si>
    <t>34575139</t>
  </si>
  <si>
    <t>spojka kabelového žlabu PVC (120x100)</t>
  </si>
  <si>
    <t>238</t>
  </si>
  <si>
    <t>SO 202 - Železniční svršek</t>
  </si>
  <si>
    <t xml:space="preserve">    5 - Komunikace pozemní</t>
  </si>
  <si>
    <t>OST - Ostatní</t>
  </si>
  <si>
    <t>Komunikace pozemní</t>
  </si>
  <si>
    <t>5905020020</t>
  </si>
  <si>
    <t>Oprava stezky strojně s odstraněním drnu a nánosu přes 10 cm do 20 cm</t>
  </si>
  <si>
    <t>535,315*1,3</t>
  </si>
  <si>
    <t>5905050010</t>
  </si>
  <si>
    <t>Souvislá výměna KL se snesením KR koleje pražce dřevěné rozdělení "c"</t>
  </si>
  <si>
    <t>km</t>
  </si>
  <si>
    <t>5905105030</t>
  </si>
  <si>
    <t>Doplnění KL kamenivem souvisle strojně v koleji</t>
  </si>
  <si>
    <t>"štěrk na mostě - výzisk" 120</t>
  </si>
  <si>
    <t>"štěrk na mostě - nový" 90,6</t>
  </si>
  <si>
    <t>"šterk pro úpravu GPK" 136,2</t>
  </si>
  <si>
    <t>5955101000</t>
  </si>
  <si>
    <t>Kamenivo drcené štěrk frakce 31,5/63 třídy BI</t>
  </si>
  <si>
    <t>(90,6+136,2)*2,035</t>
  </si>
  <si>
    <t>5955101055</t>
  </si>
  <si>
    <t>Kamenivo drcené recyklované štěrk frakce 31,5/63 (výzisk ze stavby)</t>
  </si>
  <si>
    <t>Poznámka k položce:
Poznámka k položce: NEOCEŇOVAT - dodávka SŽ s.o. výzisk ze stavby</t>
  </si>
  <si>
    <t>120*2,035</t>
  </si>
  <si>
    <t>5906020120</t>
  </si>
  <si>
    <t>Souvislá výměna pražců v KL otevřeném i zapuštěném pražce betonové příčné vystrojené</t>
  </si>
  <si>
    <t>5956213040</t>
  </si>
  <si>
    <t>Pražec betonový příčný vystrojený  užitý SB6</t>
  </si>
  <si>
    <t>Poznámka k položce:
Poznámka k položce: NEOCEŇOVAT - dodávka SŽ s.o. 608 ks pražců z deponie SŽ s.o.</t>
  </si>
  <si>
    <t>5958128010</t>
  </si>
  <si>
    <t>Komplety ŽS 4 (šroub RS 1, matice M 24, podložka Fe6, svěrka ŽS4)</t>
  </si>
  <si>
    <t>608,000*4</t>
  </si>
  <si>
    <t>5958158005</t>
  </si>
  <si>
    <t>Podložka pryžová pod patu kolejnice S49  183/126/6</t>
  </si>
  <si>
    <t>608*2</t>
  </si>
  <si>
    <t>5906125260</t>
  </si>
  <si>
    <t>Montáž kolejového roštu na úložišti pražce betonové nevystrojené tv. S49 rozdělení "c"</t>
  </si>
  <si>
    <t>5957201010</t>
  </si>
  <si>
    <t>Kolejnice užité tv. S49</t>
  </si>
  <si>
    <t>Poznámka k položce:
Poznámka k položce: NEOCEŇOVAT - dodávka SŽ s.o. výzisk ze stavby + cca 2x5m vložek (za vyřezané kolejnice) dopravu vložek zajišťuje investor 201,4 m kolejnic</t>
  </si>
  <si>
    <t>Poznámka k položce:
Poznámka k položce: NEOCEŇOVAT - dodávka SŽ s.o. 152 ks pražců z deponie SŽ s.o.</t>
  </si>
  <si>
    <t>152*4</t>
  </si>
  <si>
    <t>152*2</t>
  </si>
  <si>
    <t>5906135070</t>
  </si>
  <si>
    <t>Demontáž kolejového roštu koleje na úložišti pražce dřevěné tv. S49 rozdělení "c"</t>
  </si>
  <si>
    <t>5907050120</t>
  </si>
  <si>
    <t>Dělení kolejnic kyslíkem tv. S49</t>
  </si>
  <si>
    <t>5908005130</t>
  </si>
  <si>
    <t>Oprava kolejnicového styku demontáž spojky tv. S49</t>
  </si>
  <si>
    <t>5908005230</t>
  </si>
  <si>
    <t>Oprava kolejnicového styku montáž spojky tv. S49</t>
  </si>
  <si>
    <t>5958201015</t>
  </si>
  <si>
    <t>Kolejnicová spojka užitá tv. S1 580 mm</t>
  </si>
  <si>
    <t>Poznámka k položce:
Poznámka k položce: NEOCEŇOVAT - dodávka SŽ s.o. výzisk ze stavby 4 ks spojek</t>
  </si>
  <si>
    <t>5958107000</t>
  </si>
  <si>
    <t>Šroub spojkový M24 x 120 mm</t>
  </si>
  <si>
    <t>5958116000</t>
  </si>
  <si>
    <t>Matice M24</t>
  </si>
  <si>
    <t>5958134040</t>
  </si>
  <si>
    <t>Součásti upevňovací kroužek pružný dvojitý Fe 6</t>
  </si>
  <si>
    <t>5909032020</t>
  </si>
  <si>
    <t>Přesná úprava GPK koleje směrové a výškové uspořádání pražce betonové</t>
  </si>
  <si>
    <t>0,454*2</t>
  </si>
  <si>
    <t>5910020030</t>
  </si>
  <si>
    <t>Svařování kolejnic termitem plný předehřev standardní spára svar sériový tv. S49</t>
  </si>
  <si>
    <t>svar</t>
  </si>
  <si>
    <t>((100/25 )*2)+2</t>
  </si>
  <si>
    <t>5912030040</t>
  </si>
  <si>
    <t>Demontáž návěstidla včetně sloupku a patky rychlostníku</t>
  </si>
  <si>
    <t>5912045040</t>
  </si>
  <si>
    <t>Montáž návěstidla včetně sloupku a patky rychlostníku</t>
  </si>
  <si>
    <t>Poznámka k položce:
Poznámka k položce: zpětná montáž stávajících rychlostníků</t>
  </si>
  <si>
    <t>5964161005</t>
  </si>
  <si>
    <t>Beton lehce zhutnitelný C 16/20;X0 F5 2 200 2 662</t>
  </si>
  <si>
    <t>5912060210</t>
  </si>
  <si>
    <t>Demontáž zajišťovací značky včetně sloupku a základu konzolové</t>
  </si>
  <si>
    <t>5912065210</t>
  </si>
  <si>
    <t>Montáž zajišťovací značky včetně sloupku a základu konzolové</t>
  </si>
  <si>
    <t>5962119000</t>
  </si>
  <si>
    <t>Zajištění PPK sloupek zajišťovací značka</t>
  </si>
  <si>
    <t>5962119010</t>
  </si>
  <si>
    <t>Zajištění PPK konzolová značka</t>
  </si>
  <si>
    <t>5962119020</t>
  </si>
  <si>
    <t>Zajištění PPK štítek konzolové a hřebové značky</t>
  </si>
  <si>
    <t>18*0,3*0,3*1</t>
  </si>
  <si>
    <t>5999010010</t>
  </si>
  <si>
    <t>Vyjmutí a snesení konstrukcí nebo dílů hmotnosti do 10 t</t>
  </si>
  <si>
    <t>Poznámka k položce:
Poznámka k položce: výjmutí kolejového roštu na mostě</t>
  </si>
  <si>
    <t>100,7*0,316</t>
  </si>
  <si>
    <t>5999015010</t>
  </si>
  <si>
    <t>Vložení konstrukcí nebo dílů hmotnosti do 10 t</t>
  </si>
  <si>
    <t>100,7*0,598</t>
  </si>
  <si>
    <t>OST</t>
  </si>
  <si>
    <t>Ostatní</t>
  </si>
  <si>
    <t>7594105010</t>
  </si>
  <si>
    <t>Odpojení a zpětné připojení lan propojovacích jednoho stykového transformátoru</t>
  </si>
  <si>
    <t>262144</t>
  </si>
  <si>
    <t>7594105360</t>
  </si>
  <si>
    <t>Montáž lanového propojení stykového č.v. 70 301</t>
  </si>
  <si>
    <t>Poznámka k položce:
Poznámka k položce: Nové stykové propojky na kolejnici</t>
  </si>
  <si>
    <t>7594180010</t>
  </si>
  <si>
    <t>Souprava stykového bodu Souprava stykového bodu LA 2XFe20100)</t>
  </si>
  <si>
    <t>9901000400</t>
  </si>
  <si>
    <t>Doprava obousměrná (např. dodávek z vlastních zásob zhotovitele nebo objednatele nebo výzisku) mechanizací o nosnosti do 3,5 t elektrosoučástek, montážního materiálu, kameniva, písku, dlažebních kostek, suti, atd. do 40 km</t>
  </si>
  <si>
    <t>Poznámka k položce:
Poznámka k položce: pryž. podl. na skládku</t>
  </si>
  <si>
    <t>9901000600</t>
  </si>
  <si>
    <t>Doprava obousměrná (např. dodávek z vlastních zásob zhotovitele nebo objednatele nebo výzisku) mechanizací o nosnosti do 3,5 t elektrosoučástek, montážního materiálu, kameniva, písku, dlažebních kostek, suti, atd. do 80 km</t>
  </si>
  <si>
    <t>Poznámka k položce:
Poznámka k položce: nové pryž. podl. na stavbu</t>
  </si>
  <si>
    <t>9902100100</t>
  </si>
  <si>
    <t>Doprava obousměrná (např. dodávek z vlastních zásob zhotovitele nebo objednatele nebo výzisku) mechanizací o nosnosti přes 3,5 t sypanin (kameniva, písku, suti, dlažebních kostek, atd.) do 10 km</t>
  </si>
  <si>
    <t>Poznámka k položce:
Poznámka k položce: odvoz a zpětná doprava výzisku kolejového lože na deponii</t>
  </si>
  <si>
    <t>2*120*2,035</t>
  </si>
  <si>
    <t>9902100200</t>
  </si>
  <si>
    <t>Doprava obousměrná (např. dodávek z vlastních zásob zhotovitele nebo objednatele nebo výzisku) mechanizací o nosnosti přes 3,5 t sypanin (kameniva, písku, suti, dlažebních kostek, atd.) do 20 km</t>
  </si>
  <si>
    <t>Poznámka k položce:
Poznámka k položce: beton na stavbu</t>
  </si>
  <si>
    <t>(1,62+0,18)*2,2</t>
  </si>
  <si>
    <t>9902100400</t>
  </si>
  <si>
    <t>Doprava obousměrná (např. dodávek z vlastních zásob zhotovitele nebo objednatele nebo výzisku) mechanizací o nosnosti přes 3,5 t sypanin (kameniva, písku, suti, dlažebních kostek, atd.) do 40 km</t>
  </si>
  <si>
    <t>Poznámka k položce:
Poznámka k položce: Odvoz kolejového lože, z čištění banketových stezek a zajišťovacích značek na skládku</t>
  </si>
  <si>
    <t>58*1,808+535,315*1,3*0,2*1,8+29*0,17</t>
  </si>
  <si>
    <t>9902200200</t>
  </si>
  <si>
    <t>Doprava obousměrná (např. dodávek z vlastních zásob zhotovitele nebo objednatele nebo výzisku) mechanizací o nosnosti přes 3,5 t objemnějšího kusového materiálu (prefabrikátů, stožárů, výhybek, rozvaděčů, vybouraných hmot atd.) do 20 km</t>
  </si>
  <si>
    <t>Poznámka k položce:
Poznámka k položce: nový štěrk na stavbu</t>
  </si>
  <si>
    <t>9902400600</t>
  </si>
  <si>
    <t>Doprava jednosměrná (např. nakupovaného materiálu) mechanizací o nosnosti přes 3,5 t objemnějšího kusového materiálu (prefabrikátů, stožárů, výhybek, rozvaděčů, vybouraných hmot atd.) do 80 km</t>
  </si>
  <si>
    <t>Poznámka k položce:
Poznámka k položce: doprava drobného kolejiva a zajišťovacích značek na stavbu, Doprava  pražců na místo stavby</t>
  </si>
  <si>
    <t>"pražce SB6 760ks" 760*0,27</t>
  </si>
  <si>
    <t>2,991+0,748+18*0,17</t>
  </si>
  <si>
    <t>9902400700</t>
  </si>
  <si>
    <t>Doprava jednosměrná (např. nakupovaného materiálu) mechanizací o nosnosti přes 3,5 t objemnějšího kusového materiálu (prefabrikátů, stožárů, výhybek, rozvaděčů, vybouraných hmot atd.) do 100 km</t>
  </si>
  <si>
    <t>Poznámka k položce:
Poznámka k položce: Odvoz dř. pražců na skládku (Pce)</t>
  </si>
  <si>
    <t>(152+608)*0,08</t>
  </si>
  <si>
    <t>9902900100</t>
  </si>
  <si>
    <t>Naložení sypanin, drobného kusového materiálu, suti</t>
  </si>
  <si>
    <t>Poznámka k položce:
Poznámka k položce: vyzískané kolejové lože zpět na stavbu</t>
  </si>
  <si>
    <t>9903100100</t>
  </si>
  <si>
    <t>Přeprava mechanizace na místo prováděných prací o hmotnosti do 12 t přes 50 do 100 km</t>
  </si>
  <si>
    <t>Poznámka k položce:
Poznámka k položce: 1 x panvágl</t>
  </si>
  <si>
    <t>9903200100</t>
  </si>
  <si>
    <t>Přeprava mechanizace na místo prováděných prací o hmotnosti přes 12 t přes 50 do 100 km</t>
  </si>
  <si>
    <t>Poznámka k položce:
Poznámka k položce: 2 x dvoucestné rypadlo</t>
  </si>
  <si>
    <t>9903200200</t>
  </si>
  <si>
    <t>Přeprava mechanizace na místo prováděných prací o hmotnosti přes 12 t do 200 km</t>
  </si>
  <si>
    <t>Poznámka k položce:
Poznámka k položce: 1 x ASP 1 x Loko + vozy</t>
  </si>
  <si>
    <t>9909000100</t>
  </si>
  <si>
    <t>Poplatek za uložení suti nebo hmot na oficiální skládku</t>
  </si>
  <si>
    <t>58*1,808+535,315*1,3*0,2*1,8</t>
  </si>
  <si>
    <t>9909000300</t>
  </si>
  <si>
    <t>Poplatek za likvidaci dřevěných kolejnicových podpor</t>
  </si>
  <si>
    <t>9909000400</t>
  </si>
  <si>
    <t>Poplatek za likvidaci plastových součástí</t>
  </si>
  <si>
    <t>(152+608)*2*0,00018</t>
  </si>
  <si>
    <t>9909000500</t>
  </si>
  <si>
    <t>Poplatek uložení odpadu betonových prefabrikátů</t>
  </si>
  <si>
    <t>29*0,17</t>
  </si>
  <si>
    <t>VRN - Vedlejší rozpočtové...</t>
  </si>
  <si>
    <t>VRN - Vedlejší rozpočtové náklady</t>
  </si>
  <si>
    <t xml:space="preserve">    VRN7 - Provozní vlivy</t>
  </si>
  <si>
    <t xml:space="preserve">    HZS - Hodinové zúčtovací sazby</t>
  </si>
  <si>
    <t xml:space="preserve">    VRN1 -  Průzkumné, geodetické a projektové práce</t>
  </si>
  <si>
    <t xml:space="preserve">    VRN3 - Zařízení staveniště</t>
  </si>
  <si>
    <t xml:space="preserve">    VRN4 -  Inženýrská činnost</t>
  </si>
  <si>
    <t xml:space="preserve">    VRN6 -  Územní vlivy</t>
  </si>
  <si>
    <t xml:space="preserve">    VRN8 -  Přesun stavebních kapacit</t>
  </si>
  <si>
    <t>460650141</t>
  </si>
  <si>
    <t>Zřízení provizorní příjezdové komunikace ze silničních panelů se štěrkovým ložem</t>
  </si>
  <si>
    <t>300</t>
  </si>
  <si>
    <t>59381005</t>
  </si>
  <si>
    <t>panel silniční 3,00x1,50x0,215m</t>
  </si>
  <si>
    <t>Poznámka k položce:
Poznámka k položce: 50% opotřebení - pronájem</t>
  </si>
  <si>
    <t>300/4,5</t>
  </si>
  <si>
    <t>928126112</t>
  </si>
  <si>
    <t>Odstranění panelu</t>
  </si>
  <si>
    <t>Vedlejší rozpočtové náklady</t>
  </si>
  <si>
    <t>VRN7</t>
  </si>
  <si>
    <t>Provozní vlivy</t>
  </si>
  <si>
    <t>HZS</t>
  </si>
  <si>
    <t>Hodinové zúčtovací sazby</t>
  </si>
  <si>
    <t>074103000</t>
  </si>
  <si>
    <t>Bezpečnostní hlídka</t>
  </si>
  <si>
    <t>Poznámka k položce:
Poznámka k položce: 20 dní před výlukou + 10 dní po výluce</t>
  </si>
  <si>
    <t>(3*10)*30</t>
  </si>
  <si>
    <t>VRN1</t>
  </si>
  <si>
    <t xml:space="preserve"> Průzkumné, geodetické a projektové práce</t>
  </si>
  <si>
    <t>012203000</t>
  </si>
  <si>
    <t>Geodetické práce při provádění stavby</t>
  </si>
  <si>
    <t>kpl</t>
  </si>
  <si>
    <t>012303000</t>
  </si>
  <si>
    <t>Geodetické práce po výstavbě</t>
  </si>
  <si>
    <t>013254000</t>
  </si>
  <si>
    <t>Dokumentace skutečného provedení stavby</t>
  </si>
  <si>
    <t>VRN3</t>
  </si>
  <si>
    <t>Zařízení staveniště</t>
  </si>
  <si>
    <t>030001000</t>
  </si>
  <si>
    <t>034002000</t>
  </si>
  <si>
    <t>Zabezpečení staveniště</t>
  </si>
  <si>
    <t>039002000</t>
  </si>
  <si>
    <t>Zrušení zařízení staveniště</t>
  </si>
  <si>
    <t>039203000</t>
  </si>
  <si>
    <t>Úprava terénu po zrušení zařízení staveniště</t>
  </si>
  <si>
    <t>soubor</t>
  </si>
  <si>
    <t>VRN4</t>
  </si>
  <si>
    <t xml:space="preserve"> Inženýrská činnost</t>
  </si>
  <si>
    <t>040001000</t>
  </si>
  <si>
    <t>Inženýrská činnost</t>
  </si>
  <si>
    <t>Poznámka k položce:
Poznámka k položce: Inženýring stavby</t>
  </si>
  <si>
    <t>043002000</t>
  </si>
  <si>
    <t>Zkoušky a ostatní měření</t>
  </si>
  <si>
    <t>VRN6</t>
  </si>
  <si>
    <t xml:space="preserve"> Územní vlivy</t>
  </si>
  <si>
    <t>060001000</t>
  </si>
  <si>
    <t>Územní vlivy</t>
  </si>
  <si>
    <t>Poznámka k položce:
Poznámka k položce: DIO - zajištění provozu na pozemní komunikaci</t>
  </si>
  <si>
    <t>065002000</t>
  </si>
  <si>
    <t>Mimostaveništní doprava materiálů a mechanizace</t>
  </si>
  <si>
    <t>VRN8</t>
  </si>
  <si>
    <t xml:space="preserve"> Přesun stavebních kapacit</t>
  </si>
  <si>
    <t>081002000</t>
  </si>
  <si>
    <t>Doprava zaměstnanců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</si>
</sst>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5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7" fillId="0" borderId="0" xfId="0" applyFont="1" applyAlignment="1">
      <alignment vertical="center" wrapText="1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22" xfId="0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4" fontId="38" fillId="2" borderId="22" xfId="0" applyNumberFormat="1" applyFont="1" applyFill="1" applyBorder="1" applyAlignment="1" applyProtection="1">
      <alignment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/>
    </xf>
    <xf numFmtId="0" fontId="14" fillId="5" borderId="0" xfId="0" applyFont="1" applyFill="1" applyAlignment="1">
      <alignment horizontal="center" vertical="center"/>
    </xf>
    <xf numFmtId="0" fontId="0" fillId="0" borderId="0" xfId="0"/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workbookViewId="0" topLeftCell="A30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08" t="s">
        <v>5</v>
      </c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39" t="s">
        <v>14</v>
      </c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R5" s="20"/>
      <c r="BE5" s="236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40" t="s">
        <v>17</v>
      </c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R6" s="20"/>
      <c r="BE6" s="237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37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37"/>
      <c r="BS8" s="17" t="s">
        <v>6</v>
      </c>
    </row>
    <row r="9" spans="2:71" s="1" customFormat="1" ht="14.45" customHeight="1">
      <c r="B9" s="20"/>
      <c r="AR9" s="20"/>
      <c r="BE9" s="237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37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37"/>
      <c r="BS11" s="17" t="s">
        <v>6</v>
      </c>
    </row>
    <row r="12" spans="2:71" s="1" customFormat="1" ht="6.95" customHeight="1">
      <c r="B12" s="20"/>
      <c r="AR12" s="20"/>
      <c r="BE12" s="237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37"/>
      <c r="BS13" s="17" t="s">
        <v>6</v>
      </c>
    </row>
    <row r="14" spans="2:71" ht="12.75">
      <c r="B14" s="20"/>
      <c r="E14" s="241" t="s">
        <v>28</v>
      </c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7" t="s">
        <v>26</v>
      </c>
      <c r="AN14" s="29" t="s">
        <v>28</v>
      </c>
      <c r="AR14" s="20"/>
      <c r="BE14" s="237"/>
      <c r="BS14" s="17" t="s">
        <v>6</v>
      </c>
    </row>
    <row r="15" spans="2:71" s="1" customFormat="1" ht="6.95" customHeight="1">
      <c r="B15" s="20"/>
      <c r="AR15" s="20"/>
      <c r="BE15" s="237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1</v>
      </c>
      <c r="AR16" s="20"/>
      <c r="BE16" s="237"/>
      <c r="BS16" s="17" t="s">
        <v>3</v>
      </c>
    </row>
    <row r="17" spans="2:71" s="1" customFormat="1" ht="18.4" customHeight="1">
      <c r="B17" s="20"/>
      <c r="E17" s="25" t="s">
        <v>21</v>
      </c>
      <c r="AK17" s="27" t="s">
        <v>26</v>
      </c>
      <c r="AN17" s="25" t="s">
        <v>1</v>
      </c>
      <c r="AR17" s="20"/>
      <c r="BE17" s="237"/>
      <c r="BS17" s="17" t="s">
        <v>30</v>
      </c>
    </row>
    <row r="18" spans="2:71" s="1" customFormat="1" ht="6.95" customHeight="1">
      <c r="B18" s="20"/>
      <c r="AR18" s="20"/>
      <c r="BE18" s="237"/>
      <c r="BS18" s="17" t="s">
        <v>6</v>
      </c>
    </row>
    <row r="19" spans="2:71" s="1" customFormat="1" ht="12" customHeight="1">
      <c r="B19" s="20"/>
      <c r="D19" s="27" t="s">
        <v>31</v>
      </c>
      <c r="AK19" s="27" t="s">
        <v>25</v>
      </c>
      <c r="AN19" s="25" t="s">
        <v>1</v>
      </c>
      <c r="AR19" s="20"/>
      <c r="BE19" s="237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37"/>
      <c r="BS20" s="17" t="s">
        <v>30</v>
      </c>
    </row>
    <row r="21" spans="2:57" s="1" customFormat="1" ht="6.95" customHeight="1">
      <c r="B21" s="20"/>
      <c r="AR21" s="20"/>
      <c r="BE21" s="237"/>
    </row>
    <row r="22" spans="2:57" s="1" customFormat="1" ht="12" customHeight="1">
      <c r="B22" s="20"/>
      <c r="D22" s="27" t="s">
        <v>32</v>
      </c>
      <c r="AR22" s="20"/>
      <c r="BE22" s="237"/>
    </row>
    <row r="23" spans="2:57" s="1" customFormat="1" ht="16.5" customHeight="1">
      <c r="B23" s="20"/>
      <c r="E23" s="243" t="s">
        <v>1</v>
      </c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R23" s="20"/>
      <c r="BE23" s="237"/>
    </row>
    <row r="24" spans="2:57" s="1" customFormat="1" ht="6.95" customHeight="1">
      <c r="B24" s="20"/>
      <c r="AR24" s="20"/>
      <c r="BE24" s="237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37"/>
    </row>
    <row r="26" spans="1:57" s="2" customFormat="1" ht="25.9" customHeight="1">
      <c r="A26" s="32"/>
      <c r="B26" s="33"/>
      <c r="C26" s="32"/>
      <c r="D26" s="34" t="s">
        <v>33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4">
        <f>ROUND(AG94,2)</f>
        <v>0</v>
      </c>
      <c r="AL26" s="245"/>
      <c r="AM26" s="245"/>
      <c r="AN26" s="245"/>
      <c r="AO26" s="245"/>
      <c r="AP26" s="32"/>
      <c r="AQ26" s="32"/>
      <c r="AR26" s="33"/>
      <c r="BE26" s="237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37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46" t="s">
        <v>34</v>
      </c>
      <c r="M28" s="246"/>
      <c r="N28" s="246"/>
      <c r="O28" s="246"/>
      <c r="P28" s="246"/>
      <c r="Q28" s="32"/>
      <c r="R28" s="32"/>
      <c r="S28" s="32"/>
      <c r="T28" s="32"/>
      <c r="U28" s="32"/>
      <c r="V28" s="32"/>
      <c r="W28" s="246" t="s">
        <v>35</v>
      </c>
      <c r="X28" s="246"/>
      <c r="Y28" s="246"/>
      <c r="Z28" s="246"/>
      <c r="AA28" s="246"/>
      <c r="AB28" s="246"/>
      <c r="AC28" s="246"/>
      <c r="AD28" s="246"/>
      <c r="AE28" s="246"/>
      <c r="AF28" s="32"/>
      <c r="AG28" s="32"/>
      <c r="AH28" s="32"/>
      <c r="AI28" s="32"/>
      <c r="AJ28" s="32"/>
      <c r="AK28" s="246" t="s">
        <v>36</v>
      </c>
      <c r="AL28" s="246"/>
      <c r="AM28" s="246"/>
      <c r="AN28" s="246"/>
      <c r="AO28" s="246"/>
      <c r="AP28" s="32"/>
      <c r="AQ28" s="32"/>
      <c r="AR28" s="33"/>
      <c r="BE28" s="237"/>
    </row>
    <row r="29" spans="2:57" s="3" customFormat="1" ht="14.45" customHeight="1">
      <c r="B29" s="37"/>
      <c r="D29" s="27" t="s">
        <v>37</v>
      </c>
      <c r="F29" s="27" t="s">
        <v>38</v>
      </c>
      <c r="L29" s="231">
        <v>0.21</v>
      </c>
      <c r="M29" s="230"/>
      <c r="N29" s="230"/>
      <c r="O29" s="230"/>
      <c r="P29" s="230"/>
      <c r="W29" s="229">
        <f>ROUND(AZ94,2)</f>
        <v>0</v>
      </c>
      <c r="X29" s="230"/>
      <c r="Y29" s="230"/>
      <c r="Z29" s="230"/>
      <c r="AA29" s="230"/>
      <c r="AB29" s="230"/>
      <c r="AC29" s="230"/>
      <c r="AD29" s="230"/>
      <c r="AE29" s="230"/>
      <c r="AK29" s="229">
        <f>ROUND(AV94,2)</f>
        <v>0</v>
      </c>
      <c r="AL29" s="230"/>
      <c r="AM29" s="230"/>
      <c r="AN29" s="230"/>
      <c r="AO29" s="230"/>
      <c r="AR29" s="37"/>
      <c r="BE29" s="238"/>
    </row>
    <row r="30" spans="2:57" s="3" customFormat="1" ht="14.45" customHeight="1">
      <c r="B30" s="37"/>
      <c r="F30" s="27" t="s">
        <v>39</v>
      </c>
      <c r="L30" s="231">
        <v>0.15</v>
      </c>
      <c r="M30" s="230"/>
      <c r="N30" s="230"/>
      <c r="O30" s="230"/>
      <c r="P30" s="230"/>
      <c r="W30" s="229">
        <f>ROUND(BA94,2)</f>
        <v>0</v>
      </c>
      <c r="X30" s="230"/>
      <c r="Y30" s="230"/>
      <c r="Z30" s="230"/>
      <c r="AA30" s="230"/>
      <c r="AB30" s="230"/>
      <c r="AC30" s="230"/>
      <c r="AD30" s="230"/>
      <c r="AE30" s="230"/>
      <c r="AK30" s="229">
        <f>ROUND(AW94,2)</f>
        <v>0</v>
      </c>
      <c r="AL30" s="230"/>
      <c r="AM30" s="230"/>
      <c r="AN30" s="230"/>
      <c r="AO30" s="230"/>
      <c r="AR30" s="37"/>
      <c r="BE30" s="238"/>
    </row>
    <row r="31" spans="2:57" s="3" customFormat="1" ht="14.45" customHeight="1" hidden="1">
      <c r="B31" s="37"/>
      <c r="F31" s="27" t="s">
        <v>40</v>
      </c>
      <c r="L31" s="231">
        <v>0.21</v>
      </c>
      <c r="M31" s="230"/>
      <c r="N31" s="230"/>
      <c r="O31" s="230"/>
      <c r="P31" s="230"/>
      <c r="W31" s="229">
        <f>ROUND(BB94,2)</f>
        <v>0</v>
      </c>
      <c r="X31" s="230"/>
      <c r="Y31" s="230"/>
      <c r="Z31" s="230"/>
      <c r="AA31" s="230"/>
      <c r="AB31" s="230"/>
      <c r="AC31" s="230"/>
      <c r="AD31" s="230"/>
      <c r="AE31" s="230"/>
      <c r="AK31" s="229">
        <v>0</v>
      </c>
      <c r="AL31" s="230"/>
      <c r="AM31" s="230"/>
      <c r="AN31" s="230"/>
      <c r="AO31" s="230"/>
      <c r="AR31" s="37"/>
      <c r="BE31" s="238"/>
    </row>
    <row r="32" spans="2:57" s="3" customFormat="1" ht="14.45" customHeight="1" hidden="1">
      <c r="B32" s="37"/>
      <c r="F32" s="27" t="s">
        <v>41</v>
      </c>
      <c r="L32" s="231">
        <v>0.15</v>
      </c>
      <c r="M32" s="230"/>
      <c r="N32" s="230"/>
      <c r="O32" s="230"/>
      <c r="P32" s="230"/>
      <c r="W32" s="229">
        <f>ROUND(BC94,2)</f>
        <v>0</v>
      </c>
      <c r="X32" s="230"/>
      <c r="Y32" s="230"/>
      <c r="Z32" s="230"/>
      <c r="AA32" s="230"/>
      <c r="AB32" s="230"/>
      <c r="AC32" s="230"/>
      <c r="AD32" s="230"/>
      <c r="AE32" s="230"/>
      <c r="AK32" s="229">
        <v>0</v>
      </c>
      <c r="AL32" s="230"/>
      <c r="AM32" s="230"/>
      <c r="AN32" s="230"/>
      <c r="AO32" s="230"/>
      <c r="AR32" s="37"/>
      <c r="BE32" s="238"/>
    </row>
    <row r="33" spans="2:57" s="3" customFormat="1" ht="14.45" customHeight="1" hidden="1">
      <c r="B33" s="37"/>
      <c r="F33" s="27" t="s">
        <v>42</v>
      </c>
      <c r="L33" s="231">
        <v>0</v>
      </c>
      <c r="M33" s="230"/>
      <c r="N33" s="230"/>
      <c r="O33" s="230"/>
      <c r="P33" s="230"/>
      <c r="W33" s="229">
        <f>ROUND(BD94,2)</f>
        <v>0</v>
      </c>
      <c r="X33" s="230"/>
      <c r="Y33" s="230"/>
      <c r="Z33" s="230"/>
      <c r="AA33" s="230"/>
      <c r="AB33" s="230"/>
      <c r="AC33" s="230"/>
      <c r="AD33" s="230"/>
      <c r="AE33" s="230"/>
      <c r="AK33" s="229">
        <v>0</v>
      </c>
      <c r="AL33" s="230"/>
      <c r="AM33" s="230"/>
      <c r="AN33" s="230"/>
      <c r="AO33" s="230"/>
      <c r="AR33" s="37"/>
      <c r="BE33" s="238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37"/>
    </row>
    <row r="35" spans="1:57" s="2" customFormat="1" ht="25.9" customHeight="1">
      <c r="A35" s="32"/>
      <c r="B35" s="33"/>
      <c r="C35" s="38"/>
      <c r="D35" s="39" t="s">
        <v>43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44</v>
      </c>
      <c r="U35" s="40"/>
      <c r="V35" s="40"/>
      <c r="W35" s="40"/>
      <c r="X35" s="232" t="s">
        <v>45</v>
      </c>
      <c r="Y35" s="233"/>
      <c r="Z35" s="233"/>
      <c r="AA35" s="233"/>
      <c r="AB35" s="233"/>
      <c r="AC35" s="40"/>
      <c r="AD35" s="40"/>
      <c r="AE35" s="40"/>
      <c r="AF35" s="40"/>
      <c r="AG35" s="40"/>
      <c r="AH35" s="40"/>
      <c r="AI35" s="40"/>
      <c r="AJ35" s="40"/>
      <c r="AK35" s="234">
        <f>SUM(AK26:AK33)</f>
        <v>0</v>
      </c>
      <c r="AL35" s="233"/>
      <c r="AM35" s="233"/>
      <c r="AN35" s="233"/>
      <c r="AO35" s="235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46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47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48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49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48</v>
      </c>
      <c r="AI60" s="35"/>
      <c r="AJ60" s="35"/>
      <c r="AK60" s="35"/>
      <c r="AL60" s="35"/>
      <c r="AM60" s="45" t="s">
        <v>49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50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51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48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49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48</v>
      </c>
      <c r="AI75" s="35"/>
      <c r="AJ75" s="35"/>
      <c r="AK75" s="35"/>
      <c r="AL75" s="35"/>
      <c r="AM75" s="45" t="s">
        <v>49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52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IMPORT</v>
      </c>
      <c r="AR84" s="51"/>
    </row>
    <row r="85" spans="2:44" s="5" customFormat="1" ht="36.95" customHeight="1">
      <c r="B85" s="52"/>
      <c r="C85" s="53" t="s">
        <v>16</v>
      </c>
      <c r="L85" s="220" t="str">
        <f>K6</f>
        <v>Kopie - KR - Oprava mostu v km 52960 v úseku Dolní Bousov  Libuň (003)</v>
      </c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221"/>
      <c r="AM85" s="221"/>
      <c r="AN85" s="221"/>
      <c r="AO85" s="221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22" t="str">
        <f>IF(AN8="","",AN8)</f>
        <v>2. 2. 2021</v>
      </c>
      <c r="AN87" s="222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23" t="str">
        <f>IF(E17="","",E17)</f>
        <v xml:space="preserve"> </v>
      </c>
      <c r="AN89" s="224"/>
      <c r="AO89" s="224"/>
      <c r="AP89" s="224"/>
      <c r="AQ89" s="32"/>
      <c r="AR89" s="33"/>
      <c r="AS89" s="225" t="s">
        <v>53</v>
      </c>
      <c r="AT89" s="226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31</v>
      </c>
      <c r="AJ90" s="32"/>
      <c r="AK90" s="32"/>
      <c r="AL90" s="32"/>
      <c r="AM90" s="223" t="str">
        <f>IF(E20="","",E20)</f>
        <v xml:space="preserve"> </v>
      </c>
      <c r="AN90" s="224"/>
      <c r="AO90" s="224"/>
      <c r="AP90" s="224"/>
      <c r="AQ90" s="32"/>
      <c r="AR90" s="33"/>
      <c r="AS90" s="227"/>
      <c r="AT90" s="228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27"/>
      <c r="AT91" s="228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13" t="s">
        <v>54</v>
      </c>
      <c r="D92" s="214"/>
      <c r="E92" s="214"/>
      <c r="F92" s="214"/>
      <c r="G92" s="214"/>
      <c r="H92" s="60"/>
      <c r="I92" s="215" t="s">
        <v>55</v>
      </c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16" t="s">
        <v>56</v>
      </c>
      <c r="AH92" s="214"/>
      <c r="AI92" s="214"/>
      <c r="AJ92" s="214"/>
      <c r="AK92" s="214"/>
      <c r="AL92" s="214"/>
      <c r="AM92" s="214"/>
      <c r="AN92" s="215" t="s">
        <v>57</v>
      </c>
      <c r="AO92" s="214"/>
      <c r="AP92" s="217"/>
      <c r="AQ92" s="61" t="s">
        <v>58</v>
      </c>
      <c r="AR92" s="33"/>
      <c r="AS92" s="62" t="s">
        <v>59</v>
      </c>
      <c r="AT92" s="63" t="s">
        <v>60</v>
      </c>
      <c r="AU92" s="63" t="s">
        <v>61</v>
      </c>
      <c r="AV92" s="63" t="s">
        <v>62</v>
      </c>
      <c r="AW92" s="63" t="s">
        <v>63</v>
      </c>
      <c r="AX92" s="63" t="s">
        <v>64</v>
      </c>
      <c r="AY92" s="63" t="s">
        <v>65</v>
      </c>
      <c r="AZ92" s="63" t="s">
        <v>66</v>
      </c>
      <c r="BA92" s="63" t="s">
        <v>67</v>
      </c>
      <c r="BB92" s="63" t="s">
        <v>68</v>
      </c>
      <c r="BC92" s="63" t="s">
        <v>69</v>
      </c>
      <c r="BD92" s="64" t="s">
        <v>70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71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18">
        <f>ROUND(SUM(AG95:AG97),2)</f>
        <v>0</v>
      </c>
      <c r="AH94" s="218"/>
      <c r="AI94" s="218"/>
      <c r="AJ94" s="218"/>
      <c r="AK94" s="218"/>
      <c r="AL94" s="218"/>
      <c r="AM94" s="218"/>
      <c r="AN94" s="219">
        <f>SUM(AG94,AT94)</f>
        <v>0</v>
      </c>
      <c r="AO94" s="219"/>
      <c r="AP94" s="219"/>
      <c r="AQ94" s="72" t="s">
        <v>1</v>
      </c>
      <c r="AR94" s="68"/>
      <c r="AS94" s="73">
        <f>ROUND(SUM(AS95:AS97),2)</f>
        <v>0</v>
      </c>
      <c r="AT94" s="74">
        <f>ROUND(SUM(AV94:AW94),2)</f>
        <v>0</v>
      </c>
      <c r="AU94" s="75">
        <f>ROUND(SUM(AU95:AU97),5)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ROUND(SUM(AZ95:AZ97),2)</f>
        <v>0</v>
      </c>
      <c r="BA94" s="74">
        <f>ROUND(SUM(BA95:BA97),2)</f>
        <v>0</v>
      </c>
      <c r="BB94" s="74">
        <f>ROUND(SUM(BB95:BB97),2)</f>
        <v>0</v>
      </c>
      <c r="BC94" s="74">
        <f>ROUND(SUM(BC95:BC97),2)</f>
        <v>0</v>
      </c>
      <c r="BD94" s="76">
        <f>ROUND(SUM(BD95:BD97),2)</f>
        <v>0</v>
      </c>
      <c r="BS94" s="77" t="s">
        <v>72</v>
      </c>
      <c r="BT94" s="77" t="s">
        <v>73</v>
      </c>
      <c r="BU94" s="78" t="s">
        <v>74</v>
      </c>
      <c r="BV94" s="77" t="s">
        <v>14</v>
      </c>
      <c r="BW94" s="77" t="s">
        <v>4</v>
      </c>
      <c r="BX94" s="77" t="s">
        <v>75</v>
      </c>
      <c r="CL94" s="77" t="s">
        <v>1</v>
      </c>
    </row>
    <row r="95" spans="1:91" s="7" customFormat="1" ht="16.5" customHeight="1">
      <c r="A95" s="79" t="s">
        <v>76</v>
      </c>
      <c r="B95" s="80"/>
      <c r="C95" s="81"/>
      <c r="D95" s="212" t="s">
        <v>77</v>
      </c>
      <c r="E95" s="212"/>
      <c r="F95" s="212"/>
      <c r="G95" s="212"/>
      <c r="H95" s="212"/>
      <c r="I95" s="82"/>
      <c r="J95" s="212" t="s">
        <v>78</v>
      </c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10">
        <f>'SO 101 - Oprava mostu'!J30</f>
        <v>0</v>
      </c>
      <c r="AH95" s="211"/>
      <c r="AI95" s="211"/>
      <c r="AJ95" s="211"/>
      <c r="AK95" s="211"/>
      <c r="AL95" s="211"/>
      <c r="AM95" s="211"/>
      <c r="AN95" s="210">
        <f>SUM(AG95,AT95)</f>
        <v>0</v>
      </c>
      <c r="AO95" s="211"/>
      <c r="AP95" s="211"/>
      <c r="AQ95" s="83" t="s">
        <v>79</v>
      </c>
      <c r="AR95" s="80"/>
      <c r="AS95" s="84">
        <v>0</v>
      </c>
      <c r="AT95" s="85">
        <f>ROUND(SUM(AV95:AW95),2)</f>
        <v>0</v>
      </c>
      <c r="AU95" s="86">
        <f>'SO 101 - Oprava mostu'!P131</f>
        <v>0</v>
      </c>
      <c r="AV95" s="85">
        <f>'SO 101 - Oprava mostu'!J33</f>
        <v>0</v>
      </c>
      <c r="AW95" s="85">
        <f>'SO 101 - Oprava mostu'!J34</f>
        <v>0</v>
      </c>
      <c r="AX95" s="85">
        <f>'SO 101 - Oprava mostu'!J35</f>
        <v>0</v>
      </c>
      <c r="AY95" s="85">
        <f>'SO 101 - Oprava mostu'!J36</f>
        <v>0</v>
      </c>
      <c r="AZ95" s="85">
        <f>'SO 101 - Oprava mostu'!F33</f>
        <v>0</v>
      </c>
      <c r="BA95" s="85">
        <f>'SO 101 - Oprava mostu'!F34</f>
        <v>0</v>
      </c>
      <c r="BB95" s="85">
        <f>'SO 101 - Oprava mostu'!F35</f>
        <v>0</v>
      </c>
      <c r="BC95" s="85">
        <f>'SO 101 - Oprava mostu'!F36</f>
        <v>0</v>
      </c>
      <c r="BD95" s="87">
        <f>'SO 101 - Oprava mostu'!F37</f>
        <v>0</v>
      </c>
      <c r="BT95" s="88" t="s">
        <v>80</v>
      </c>
      <c r="BV95" s="88" t="s">
        <v>14</v>
      </c>
      <c r="BW95" s="88" t="s">
        <v>81</v>
      </c>
      <c r="BX95" s="88" t="s">
        <v>4</v>
      </c>
      <c r="CL95" s="88" t="s">
        <v>1</v>
      </c>
      <c r="CM95" s="88" t="s">
        <v>82</v>
      </c>
    </row>
    <row r="96" spans="1:91" s="7" customFormat="1" ht="16.5" customHeight="1">
      <c r="A96" s="79" t="s">
        <v>76</v>
      </c>
      <c r="B96" s="80"/>
      <c r="C96" s="81"/>
      <c r="D96" s="212" t="s">
        <v>83</v>
      </c>
      <c r="E96" s="212"/>
      <c r="F96" s="212"/>
      <c r="G96" s="212"/>
      <c r="H96" s="212"/>
      <c r="I96" s="82"/>
      <c r="J96" s="212" t="s">
        <v>84</v>
      </c>
      <c r="K96" s="212"/>
      <c r="L96" s="212"/>
      <c r="M96" s="212"/>
      <c r="N96" s="212"/>
      <c r="O96" s="212"/>
      <c r="P96" s="212"/>
      <c r="Q96" s="212"/>
      <c r="R96" s="212"/>
      <c r="S96" s="212"/>
      <c r="T96" s="212"/>
      <c r="U96" s="212"/>
      <c r="V96" s="212"/>
      <c r="W96" s="212"/>
      <c r="X96" s="212"/>
      <c r="Y96" s="212"/>
      <c r="Z96" s="212"/>
      <c r="AA96" s="212"/>
      <c r="AB96" s="212"/>
      <c r="AC96" s="212"/>
      <c r="AD96" s="212"/>
      <c r="AE96" s="212"/>
      <c r="AF96" s="212"/>
      <c r="AG96" s="210">
        <f>'SO 202 - Železniční svršek'!J30</f>
        <v>0</v>
      </c>
      <c r="AH96" s="211"/>
      <c r="AI96" s="211"/>
      <c r="AJ96" s="211"/>
      <c r="AK96" s="211"/>
      <c r="AL96" s="211"/>
      <c r="AM96" s="211"/>
      <c r="AN96" s="210">
        <f>SUM(AG96,AT96)</f>
        <v>0</v>
      </c>
      <c r="AO96" s="211"/>
      <c r="AP96" s="211"/>
      <c r="AQ96" s="83" t="s">
        <v>79</v>
      </c>
      <c r="AR96" s="80"/>
      <c r="AS96" s="84">
        <v>0</v>
      </c>
      <c r="AT96" s="85">
        <f>ROUND(SUM(AV96:AW96),2)</f>
        <v>0</v>
      </c>
      <c r="AU96" s="86">
        <f>'SO 202 - Železniční svršek'!P119</f>
        <v>0</v>
      </c>
      <c r="AV96" s="85">
        <f>'SO 202 - Železniční svršek'!J33</f>
        <v>0</v>
      </c>
      <c r="AW96" s="85">
        <f>'SO 202 - Železniční svršek'!J34</f>
        <v>0</v>
      </c>
      <c r="AX96" s="85">
        <f>'SO 202 - Železniční svršek'!J35</f>
        <v>0</v>
      </c>
      <c r="AY96" s="85">
        <f>'SO 202 - Železniční svršek'!J36</f>
        <v>0</v>
      </c>
      <c r="AZ96" s="85">
        <f>'SO 202 - Železniční svršek'!F33</f>
        <v>0</v>
      </c>
      <c r="BA96" s="85">
        <f>'SO 202 - Železniční svršek'!F34</f>
        <v>0</v>
      </c>
      <c r="BB96" s="85">
        <f>'SO 202 - Železniční svršek'!F35</f>
        <v>0</v>
      </c>
      <c r="BC96" s="85">
        <f>'SO 202 - Železniční svršek'!F36</f>
        <v>0</v>
      </c>
      <c r="BD96" s="87">
        <f>'SO 202 - Železniční svršek'!F37</f>
        <v>0</v>
      </c>
      <c r="BT96" s="88" t="s">
        <v>80</v>
      </c>
      <c r="BV96" s="88" t="s">
        <v>14</v>
      </c>
      <c r="BW96" s="88" t="s">
        <v>85</v>
      </c>
      <c r="BX96" s="88" t="s">
        <v>4</v>
      </c>
      <c r="CL96" s="88" t="s">
        <v>1</v>
      </c>
      <c r="CM96" s="88" t="s">
        <v>82</v>
      </c>
    </row>
    <row r="97" spans="1:91" s="7" customFormat="1" ht="16.5" customHeight="1">
      <c r="A97" s="79" t="s">
        <v>76</v>
      </c>
      <c r="B97" s="80"/>
      <c r="C97" s="81"/>
      <c r="D97" s="212" t="s">
        <v>86</v>
      </c>
      <c r="E97" s="212"/>
      <c r="F97" s="212"/>
      <c r="G97" s="212"/>
      <c r="H97" s="212"/>
      <c r="I97" s="82"/>
      <c r="J97" s="212" t="s">
        <v>87</v>
      </c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0">
        <f>'VRN - Vedlejší rozpočtové...'!J30</f>
        <v>0</v>
      </c>
      <c r="AH97" s="211"/>
      <c r="AI97" s="211"/>
      <c r="AJ97" s="211"/>
      <c r="AK97" s="211"/>
      <c r="AL97" s="211"/>
      <c r="AM97" s="211"/>
      <c r="AN97" s="210">
        <f>SUM(AG97,AT97)</f>
        <v>0</v>
      </c>
      <c r="AO97" s="211"/>
      <c r="AP97" s="211"/>
      <c r="AQ97" s="83" t="s">
        <v>79</v>
      </c>
      <c r="AR97" s="80"/>
      <c r="AS97" s="89">
        <v>0</v>
      </c>
      <c r="AT97" s="90">
        <f>ROUND(SUM(AV97:AW97),2)</f>
        <v>0</v>
      </c>
      <c r="AU97" s="91">
        <f>'VRN - Vedlejší rozpočtové...'!P126</f>
        <v>0</v>
      </c>
      <c r="AV97" s="90">
        <f>'VRN - Vedlejší rozpočtové...'!J33</f>
        <v>0</v>
      </c>
      <c r="AW97" s="90">
        <f>'VRN - Vedlejší rozpočtové...'!J34</f>
        <v>0</v>
      </c>
      <c r="AX97" s="90">
        <f>'VRN - Vedlejší rozpočtové...'!J35</f>
        <v>0</v>
      </c>
      <c r="AY97" s="90">
        <f>'VRN - Vedlejší rozpočtové...'!J36</f>
        <v>0</v>
      </c>
      <c r="AZ97" s="90">
        <f>'VRN - Vedlejší rozpočtové...'!F33</f>
        <v>0</v>
      </c>
      <c r="BA97" s="90">
        <f>'VRN - Vedlejší rozpočtové...'!F34</f>
        <v>0</v>
      </c>
      <c r="BB97" s="90">
        <f>'VRN - Vedlejší rozpočtové...'!F35</f>
        <v>0</v>
      </c>
      <c r="BC97" s="90">
        <f>'VRN - Vedlejší rozpočtové...'!F36</f>
        <v>0</v>
      </c>
      <c r="BD97" s="92">
        <f>'VRN - Vedlejší rozpočtové...'!F37</f>
        <v>0</v>
      </c>
      <c r="BT97" s="88" t="s">
        <v>80</v>
      </c>
      <c r="BV97" s="88" t="s">
        <v>14</v>
      </c>
      <c r="BW97" s="88" t="s">
        <v>88</v>
      </c>
      <c r="BX97" s="88" t="s">
        <v>4</v>
      </c>
      <c r="CL97" s="88" t="s">
        <v>1</v>
      </c>
      <c r="CM97" s="88" t="s">
        <v>82</v>
      </c>
    </row>
    <row r="98" spans="1:57" s="2" customFormat="1" ht="30" customHeight="1">
      <c r="A98" s="32"/>
      <c r="B98" s="33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3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</row>
    <row r="99" spans="1:57" s="2" customFormat="1" ht="6.95" customHeight="1">
      <c r="A99" s="32"/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33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</row>
  </sheetData>
  <mergeCells count="50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AN96:AP96"/>
    <mergeCell ref="AG96:AM96"/>
    <mergeCell ref="D96:H96"/>
    <mergeCell ref="J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SO 101 - Oprava mostu'!C2" display="/"/>
    <hyperlink ref="A96" location="'SO 202 - Železniční svršek'!C2" display="/"/>
    <hyperlink ref="A97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562"/>
  <sheetViews>
    <sheetView showGridLines="0" tabSelected="1" workbookViewId="0" topLeftCell="A1">
      <selection activeCell="I543" sqref="I543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08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81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s="1" customFormat="1" ht="24.95" customHeight="1">
      <c r="B4" s="20"/>
      <c r="D4" s="21" t="s">
        <v>89</v>
      </c>
      <c r="L4" s="20"/>
      <c r="M4" s="93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26.25" customHeight="1">
      <c r="B7" s="20"/>
      <c r="E7" s="248" t="str">
        <f>'Rekapitulace stavby'!K6</f>
        <v>Kopie - KR - Oprava mostu v km 52960 v úseku Dolní Bousov  Libuň (003)</v>
      </c>
      <c r="F7" s="249"/>
      <c r="G7" s="249"/>
      <c r="H7" s="249"/>
      <c r="L7" s="20"/>
    </row>
    <row r="8" spans="1:31" s="2" customFormat="1" ht="12" customHeight="1">
      <c r="A8" s="32"/>
      <c r="B8" s="33"/>
      <c r="C8" s="32"/>
      <c r="D8" s="27" t="s">
        <v>90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20" t="s">
        <v>91</v>
      </c>
      <c r="F9" s="247"/>
      <c r="G9" s="247"/>
      <c r="H9" s="247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2. 2. 2021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27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0" t="str">
        <f>'Rekapitulace stavby'!E14</f>
        <v>Vyplň údaj</v>
      </c>
      <c r="F18" s="239"/>
      <c r="G18" s="239"/>
      <c r="H18" s="239"/>
      <c r="I18" s="27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2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26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2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43" t="s">
        <v>1</v>
      </c>
      <c r="F27" s="243"/>
      <c r="G27" s="243"/>
      <c r="H27" s="243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33</v>
      </c>
      <c r="E30" s="32"/>
      <c r="F30" s="32"/>
      <c r="G30" s="32"/>
      <c r="H30" s="32"/>
      <c r="I30" s="32"/>
      <c r="J30" s="71">
        <f>ROUND(J131,2)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35</v>
      </c>
      <c r="G32" s="32"/>
      <c r="H32" s="32"/>
      <c r="I32" s="36" t="s">
        <v>34</v>
      </c>
      <c r="J32" s="36" t="s">
        <v>36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8" t="s">
        <v>37</v>
      </c>
      <c r="E33" s="27" t="s">
        <v>38</v>
      </c>
      <c r="F33" s="99">
        <f>ROUND((SUM(BE131:BE561)),2)</f>
        <v>0</v>
      </c>
      <c r="G33" s="32"/>
      <c r="H33" s="32"/>
      <c r="I33" s="100">
        <v>0.21</v>
      </c>
      <c r="J33" s="99">
        <f>ROUND(((SUM(BE131:BE561))*I33),2)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39</v>
      </c>
      <c r="F34" s="99">
        <f>ROUND((SUM(BF131:BF561)),2)</f>
        <v>0</v>
      </c>
      <c r="G34" s="32"/>
      <c r="H34" s="32"/>
      <c r="I34" s="100">
        <v>0.15</v>
      </c>
      <c r="J34" s="99">
        <f>ROUND(((SUM(BF131:BF561))*I34),2)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40</v>
      </c>
      <c r="F35" s="99">
        <f>ROUND((SUM(BG131:BG561)),2)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41</v>
      </c>
      <c r="F36" s="99">
        <f>ROUND((SUM(BH131:BH561)),2)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42</v>
      </c>
      <c r="F37" s="99">
        <f>ROUND((SUM(BI131:BI561)),2)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43</v>
      </c>
      <c r="E39" s="60"/>
      <c r="F39" s="60"/>
      <c r="G39" s="103" t="s">
        <v>44</v>
      </c>
      <c r="H39" s="104" t="s">
        <v>45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48</v>
      </c>
      <c r="E61" s="35"/>
      <c r="F61" s="107" t="s">
        <v>49</v>
      </c>
      <c r="G61" s="45" t="s">
        <v>48</v>
      </c>
      <c r="H61" s="35"/>
      <c r="I61" s="35"/>
      <c r="J61" s="108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48</v>
      </c>
      <c r="E76" s="35"/>
      <c r="F76" s="107" t="s">
        <v>49</v>
      </c>
      <c r="G76" s="45" t="s">
        <v>48</v>
      </c>
      <c r="H76" s="35"/>
      <c r="I76" s="35"/>
      <c r="J76" s="108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92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6.25" customHeight="1">
      <c r="A85" s="32"/>
      <c r="B85" s="33"/>
      <c r="C85" s="32"/>
      <c r="D85" s="32"/>
      <c r="E85" s="248" t="str">
        <f>E7</f>
        <v>Kopie - KR - Oprava mostu v km 52960 v úseku Dolní Bousov  Libuň (003)</v>
      </c>
      <c r="F85" s="249"/>
      <c r="G85" s="249"/>
      <c r="H85" s="249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90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20" t="str">
        <f>E9</f>
        <v>SO 101 - Oprava mostu</v>
      </c>
      <c r="F87" s="247"/>
      <c r="G87" s="247"/>
      <c r="H87" s="247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27" t="s">
        <v>22</v>
      </c>
      <c r="J89" s="55" t="str">
        <f>IF(J12="","",J12)</f>
        <v>2. 2. 2021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27" t="s">
        <v>29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27" t="s">
        <v>31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93</v>
      </c>
      <c r="D94" s="101"/>
      <c r="E94" s="101"/>
      <c r="F94" s="101"/>
      <c r="G94" s="101"/>
      <c r="H94" s="101"/>
      <c r="I94" s="101"/>
      <c r="J94" s="110" t="s">
        <v>94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1" t="s">
        <v>95</v>
      </c>
      <c r="D96" s="32"/>
      <c r="E96" s="32"/>
      <c r="F96" s="32"/>
      <c r="G96" s="32"/>
      <c r="H96" s="32"/>
      <c r="I96" s="32"/>
      <c r="J96" s="71">
        <f>J131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96</v>
      </c>
    </row>
    <row r="97" spans="2:12" s="9" customFormat="1" ht="24.95" customHeight="1">
      <c r="B97" s="112"/>
      <c r="D97" s="113" t="s">
        <v>97</v>
      </c>
      <c r="E97" s="114"/>
      <c r="F97" s="114"/>
      <c r="G97" s="114"/>
      <c r="H97" s="114"/>
      <c r="I97" s="114"/>
      <c r="J97" s="115">
        <f>J132</f>
        <v>0</v>
      </c>
      <c r="L97" s="112"/>
    </row>
    <row r="98" spans="2:12" s="10" customFormat="1" ht="19.9" customHeight="1">
      <c r="B98" s="116"/>
      <c r="D98" s="117" t="s">
        <v>98</v>
      </c>
      <c r="E98" s="118"/>
      <c r="F98" s="118"/>
      <c r="G98" s="118"/>
      <c r="H98" s="118"/>
      <c r="I98" s="118"/>
      <c r="J98" s="119">
        <f>J133</f>
        <v>0</v>
      </c>
      <c r="L98" s="116"/>
    </row>
    <row r="99" spans="2:12" s="10" customFormat="1" ht="19.9" customHeight="1">
      <c r="B99" s="116"/>
      <c r="D99" s="117" t="s">
        <v>99</v>
      </c>
      <c r="E99" s="118"/>
      <c r="F99" s="118"/>
      <c r="G99" s="118"/>
      <c r="H99" s="118"/>
      <c r="I99" s="118"/>
      <c r="J99" s="119">
        <f>J204</f>
        <v>0</v>
      </c>
      <c r="L99" s="116"/>
    </row>
    <row r="100" spans="2:12" s="10" customFormat="1" ht="19.9" customHeight="1">
      <c r="B100" s="116"/>
      <c r="D100" s="117" t="s">
        <v>100</v>
      </c>
      <c r="E100" s="118"/>
      <c r="F100" s="118"/>
      <c r="G100" s="118"/>
      <c r="H100" s="118"/>
      <c r="I100" s="118"/>
      <c r="J100" s="119">
        <f>J209</f>
        <v>0</v>
      </c>
      <c r="L100" s="116"/>
    </row>
    <row r="101" spans="2:12" s="10" customFormat="1" ht="19.9" customHeight="1">
      <c r="B101" s="116"/>
      <c r="D101" s="117" t="s">
        <v>101</v>
      </c>
      <c r="E101" s="118"/>
      <c r="F101" s="118"/>
      <c r="G101" s="118"/>
      <c r="H101" s="118"/>
      <c r="I101" s="118"/>
      <c r="J101" s="119">
        <f>J220</f>
        <v>0</v>
      </c>
      <c r="L101" s="116"/>
    </row>
    <row r="102" spans="2:12" s="10" customFormat="1" ht="19.9" customHeight="1">
      <c r="B102" s="116"/>
      <c r="D102" s="117" t="s">
        <v>102</v>
      </c>
      <c r="E102" s="118"/>
      <c r="F102" s="118"/>
      <c r="G102" s="118"/>
      <c r="H102" s="118"/>
      <c r="I102" s="118"/>
      <c r="J102" s="119">
        <f>J274</f>
        <v>0</v>
      </c>
      <c r="L102" s="116"/>
    </row>
    <row r="103" spans="2:12" s="10" customFormat="1" ht="19.9" customHeight="1">
      <c r="B103" s="116"/>
      <c r="D103" s="117" t="s">
        <v>103</v>
      </c>
      <c r="E103" s="118"/>
      <c r="F103" s="118"/>
      <c r="G103" s="118"/>
      <c r="H103" s="118"/>
      <c r="I103" s="118"/>
      <c r="J103" s="119">
        <f>J280</f>
        <v>0</v>
      </c>
      <c r="L103" s="116"/>
    </row>
    <row r="104" spans="2:12" s="10" customFormat="1" ht="19.9" customHeight="1">
      <c r="B104" s="116"/>
      <c r="D104" s="117" t="s">
        <v>104</v>
      </c>
      <c r="E104" s="118"/>
      <c r="F104" s="118"/>
      <c r="G104" s="118"/>
      <c r="H104" s="118"/>
      <c r="I104" s="118"/>
      <c r="J104" s="119">
        <f>J444</f>
        <v>0</v>
      </c>
      <c r="L104" s="116"/>
    </row>
    <row r="105" spans="2:12" s="10" customFormat="1" ht="19.9" customHeight="1">
      <c r="B105" s="116"/>
      <c r="D105" s="117" t="s">
        <v>105</v>
      </c>
      <c r="E105" s="118"/>
      <c r="F105" s="118"/>
      <c r="G105" s="118"/>
      <c r="H105" s="118"/>
      <c r="I105" s="118"/>
      <c r="J105" s="119">
        <f>J477</f>
        <v>0</v>
      </c>
      <c r="L105" s="116"/>
    </row>
    <row r="106" spans="2:12" s="9" customFormat="1" ht="24.95" customHeight="1">
      <c r="B106" s="112"/>
      <c r="D106" s="113" t="s">
        <v>106</v>
      </c>
      <c r="E106" s="114"/>
      <c r="F106" s="114"/>
      <c r="G106" s="114"/>
      <c r="H106" s="114"/>
      <c r="I106" s="114"/>
      <c r="J106" s="115">
        <f>J487</f>
        <v>0</v>
      </c>
      <c r="L106" s="112"/>
    </row>
    <row r="107" spans="2:12" s="10" customFormat="1" ht="19.9" customHeight="1">
      <c r="B107" s="116"/>
      <c r="D107" s="117" t="s">
        <v>107</v>
      </c>
      <c r="E107" s="118"/>
      <c r="F107" s="118"/>
      <c r="G107" s="118"/>
      <c r="H107" s="118"/>
      <c r="I107" s="118"/>
      <c r="J107" s="119">
        <f>J488</f>
        <v>0</v>
      </c>
      <c r="L107" s="116"/>
    </row>
    <row r="108" spans="2:12" s="10" customFormat="1" ht="19.9" customHeight="1">
      <c r="B108" s="116"/>
      <c r="D108" s="117" t="s">
        <v>108</v>
      </c>
      <c r="E108" s="118"/>
      <c r="F108" s="118"/>
      <c r="G108" s="118"/>
      <c r="H108" s="118"/>
      <c r="I108" s="118"/>
      <c r="J108" s="119">
        <f>J543</f>
        <v>0</v>
      </c>
      <c r="L108" s="116"/>
    </row>
    <row r="109" spans="2:12" s="9" customFormat="1" ht="24.95" customHeight="1">
      <c r="B109" s="112"/>
      <c r="D109" s="113" t="s">
        <v>109</v>
      </c>
      <c r="E109" s="114"/>
      <c r="F109" s="114"/>
      <c r="G109" s="114"/>
      <c r="H109" s="114"/>
      <c r="I109" s="114"/>
      <c r="J109" s="115">
        <f>J544</f>
        <v>0</v>
      </c>
      <c r="L109" s="112"/>
    </row>
    <row r="110" spans="2:12" s="10" customFormat="1" ht="19.9" customHeight="1">
      <c r="B110" s="116"/>
      <c r="D110" s="117" t="s">
        <v>110</v>
      </c>
      <c r="E110" s="118"/>
      <c r="F110" s="118"/>
      <c r="G110" s="118"/>
      <c r="H110" s="118"/>
      <c r="I110" s="118"/>
      <c r="J110" s="119">
        <f>J545</f>
        <v>0</v>
      </c>
      <c r="L110" s="116"/>
    </row>
    <row r="111" spans="2:12" s="10" customFormat="1" ht="19.9" customHeight="1">
      <c r="B111" s="116"/>
      <c r="D111" s="117" t="s">
        <v>111</v>
      </c>
      <c r="E111" s="118"/>
      <c r="F111" s="118"/>
      <c r="G111" s="118"/>
      <c r="H111" s="118"/>
      <c r="I111" s="118"/>
      <c r="J111" s="119">
        <f>J549</f>
        <v>0</v>
      </c>
      <c r="L111" s="116"/>
    </row>
    <row r="112" spans="1:31" s="2" customFormat="1" ht="21.75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7" spans="1:31" s="2" customFormat="1" ht="6.95" customHeight="1">
      <c r="A117" s="32"/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24.95" customHeight="1">
      <c r="A118" s="32"/>
      <c r="B118" s="33"/>
      <c r="C118" s="21" t="s">
        <v>112</v>
      </c>
      <c r="D118" s="32"/>
      <c r="E118" s="32"/>
      <c r="F118" s="32"/>
      <c r="G118" s="32"/>
      <c r="H118" s="32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16</v>
      </c>
      <c r="D120" s="32"/>
      <c r="E120" s="32"/>
      <c r="F120" s="32"/>
      <c r="G120" s="32"/>
      <c r="H120" s="32"/>
      <c r="I120" s="3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26.25" customHeight="1">
      <c r="A121" s="32"/>
      <c r="B121" s="33"/>
      <c r="C121" s="32"/>
      <c r="D121" s="32"/>
      <c r="E121" s="248" t="str">
        <f>E7</f>
        <v>Kopie - KR - Oprava mostu v km 52960 v úseku Dolní Bousov  Libuň (003)</v>
      </c>
      <c r="F121" s="249"/>
      <c r="G121" s="249"/>
      <c r="H121" s="249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2" customHeight="1">
      <c r="A122" s="32"/>
      <c r="B122" s="33"/>
      <c r="C122" s="27" t="s">
        <v>90</v>
      </c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6.5" customHeight="1">
      <c r="A123" s="32"/>
      <c r="B123" s="33"/>
      <c r="C123" s="32"/>
      <c r="D123" s="32"/>
      <c r="E123" s="220" t="str">
        <f>E9</f>
        <v>SO 101 - Oprava mostu</v>
      </c>
      <c r="F123" s="247"/>
      <c r="G123" s="247"/>
      <c r="H123" s="247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2" customHeight="1">
      <c r="A125" s="32"/>
      <c r="B125" s="33"/>
      <c r="C125" s="27" t="s">
        <v>20</v>
      </c>
      <c r="D125" s="32"/>
      <c r="E125" s="32"/>
      <c r="F125" s="25" t="str">
        <f>F12</f>
        <v xml:space="preserve"> </v>
      </c>
      <c r="G125" s="32"/>
      <c r="H125" s="32"/>
      <c r="I125" s="27" t="s">
        <v>22</v>
      </c>
      <c r="J125" s="55" t="str">
        <f>IF(J12="","",J12)</f>
        <v>2. 2. 2021</v>
      </c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6.95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5.2" customHeight="1">
      <c r="A127" s="32"/>
      <c r="B127" s="33"/>
      <c r="C127" s="27" t="s">
        <v>24</v>
      </c>
      <c r="D127" s="32"/>
      <c r="E127" s="32"/>
      <c r="F127" s="25" t="str">
        <f>E15</f>
        <v xml:space="preserve"> </v>
      </c>
      <c r="G127" s="32"/>
      <c r="H127" s="32"/>
      <c r="I127" s="27" t="s">
        <v>29</v>
      </c>
      <c r="J127" s="30" t="str">
        <f>E21</f>
        <v xml:space="preserve"> </v>
      </c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5.2" customHeight="1">
      <c r="A128" s="32"/>
      <c r="B128" s="33"/>
      <c r="C128" s="27" t="s">
        <v>27</v>
      </c>
      <c r="D128" s="32"/>
      <c r="E128" s="32"/>
      <c r="F128" s="25" t="str">
        <f>IF(E18="","",E18)</f>
        <v>Vyplň údaj</v>
      </c>
      <c r="G128" s="32"/>
      <c r="H128" s="32"/>
      <c r="I128" s="27" t="s">
        <v>31</v>
      </c>
      <c r="J128" s="30" t="str">
        <f>E24</f>
        <v xml:space="preserve"> </v>
      </c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0.35" customHeight="1">
      <c r="A129" s="32"/>
      <c r="B129" s="33"/>
      <c r="C129" s="32"/>
      <c r="D129" s="32"/>
      <c r="E129" s="32"/>
      <c r="F129" s="32"/>
      <c r="G129" s="32"/>
      <c r="H129" s="32"/>
      <c r="I129" s="3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11" customFormat="1" ht="29.25" customHeight="1">
      <c r="A130" s="120"/>
      <c r="B130" s="121"/>
      <c r="C130" s="122" t="s">
        <v>113</v>
      </c>
      <c r="D130" s="123" t="s">
        <v>58</v>
      </c>
      <c r="E130" s="123" t="s">
        <v>54</v>
      </c>
      <c r="F130" s="123" t="s">
        <v>55</v>
      </c>
      <c r="G130" s="123" t="s">
        <v>114</v>
      </c>
      <c r="H130" s="123" t="s">
        <v>115</v>
      </c>
      <c r="I130" s="123" t="s">
        <v>116</v>
      </c>
      <c r="J130" s="124" t="s">
        <v>94</v>
      </c>
      <c r="K130" s="125" t="s">
        <v>117</v>
      </c>
      <c r="L130" s="126"/>
      <c r="M130" s="62" t="s">
        <v>1</v>
      </c>
      <c r="N130" s="63" t="s">
        <v>37</v>
      </c>
      <c r="O130" s="63" t="s">
        <v>118</v>
      </c>
      <c r="P130" s="63" t="s">
        <v>119</v>
      </c>
      <c r="Q130" s="63" t="s">
        <v>120</v>
      </c>
      <c r="R130" s="63" t="s">
        <v>121</v>
      </c>
      <c r="S130" s="63" t="s">
        <v>122</v>
      </c>
      <c r="T130" s="64" t="s">
        <v>123</v>
      </c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</row>
    <row r="131" spans="1:63" s="2" customFormat="1" ht="22.9" customHeight="1">
      <c r="A131" s="32"/>
      <c r="B131" s="33"/>
      <c r="C131" s="69" t="s">
        <v>124</v>
      </c>
      <c r="D131" s="32"/>
      <c r="E131" s="32"/>
      <c r="F131" s="32"/>
      <c r="G131" s="32"/>
      <c r="H131" s="32"/>
      <c r="I131" s="32"/>
      <c r="J131" s="127">
        <f>BK131</f>
        <v>0</v>
      </c>
      <c r="K131" s="32"/>
      <c r="L131" s="33"/>
      <c r="M131" s="65"/>
      <c r="N131" s="56"/>
      <c r="O131" s="66"/>
      <c r="P131" s="128">
        <f>P132+P487+P544</f>
        <v>0</v>
      </c>
      <c r="Q131" s="66"/>
      <c r="R131" s="128">
        <f>R132+R487+R544</f>
        <v>0</v>
      </c>
      <c r="S131" s="66"/>
      <c r="T131" s="129">
        <f>T132+T487+T544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72</v>
      </c>
      <c r="AU131" s="17" t="s">
        <v>96</v>
      </c>
      <c r="BK131" s="130">
        <f>BK132+BK487+BK544</f>
        <v>0</v>
      </c>
    </row>
    <row r="132" spans="2:63" s="12" customFormat="1" ht="25.9" customHeight="1">
      <c r="B132" s="131"/>
      <c r="D132" s="132" t="s">
        <v>72</v>
      </c>
      <c r="E132" s="133" t="s">
        <v>125</v>
      </c>
      <c r="F132" s="133" t="s">
        <v>126</v>
      </c>
      <c r="I132" s="134"/>
      <c r="J132" s="135">
        <f>BK132</f>
        <v>0</v>
      </c>
      <c r="L132" s="131"/>
      <c r="M132" s="136"/>
      <c r="N132" s="137"/>
      <c r="O132" s="137"/>
      <c r="P132" s="138">
        <f>P133+P204+P209+P220+P274+P280+P444+P477</f>
        <v>0</v>
      </c>
      <c r="Q132" s="137"/>
      <c r="R132" s="138">
        <f>R133+R204+R209+R220+R274+R280+R444+R477</f>
        <v>0</v>
      </c>
      <c r="S132" s="137"/>
      <c r="T132" s="139">
        <f>T133+T204+T209+T220+T274+T280+T444+T477</f>
        <v>0</v>
      </c>
      <c r="AR132" s="132" t="s">
        <v>80</v>
      </c>
      <c r="AT132" s="140" t="s">
        <v>72</v>
      </c>
      <c r="AU132" s="140" t="s">
        <v>73</v>
      </c>
      <c r="AY132" s="132" t="s">
        <v>127</v>
      </c>
      <c r="BK132" s="141">
        <f>BK133+BK204+BK209+BK220+BK274+BK280+BK444+BK477</f>
        <v>0</v>
      </c>
    </row>
    <row r="133" spans="2:63" s="12" customFormat="1" ht="22.9" customHeight="1">
      <c r="B133" s="131"/>
      <c r="D133" s="132" t="s">
        <v>72</v>
      </c>
      <c r="E133" s="142" t="s">
        <v>80</v>
      </c>
      <c r="F133" s="142" t="s">
        <v>128</v>
      </c>
      <c r="I133" s="134"/>
      <c r="J133" s="143">
        <f>BK133</f>
        <v>0</v>
      </c>
      <c r="L133" s="131"/>
      <c r="M133" s="136"/>
      <c r="N133" s="137"/>
      <c r="O133" s="137"/>
      <c r="P133" s="138">
        <f>SUM(P134:P203)</f>
        <v>0</v>
      </c>
      <c r="Q133" s="137"/>
      <c r="R133" s="138">
        <f>SUM(R134:R203)</f>
        <v>0</v>
      </c>
      <c r="S133" s="137"/>
      <c r="T133" s="139">
        <f>SUM(T134:T203)</f>
        <v>0</v>
      </c>
      <c r="AR133" s="132" t="s">
        <v>80</v>
      </c>
      <c r="AT133" s="140" t="s">
        <v>72</v>
      </c>
      <c r="AU133" s="140" t="s">
        <v>80</v>
      </c>
      <c r="AY133" s="132" t="s">
        <v>127</v>
      </c>
      <c r="BK133" s="141">
        <f>SUM(BK134:BK203)</f>
        <v>0</v>
      </c>
    </row>
    <row r="134" spans="1:65" s="2" customFormat="1" ht="21.75" customHeight="1">
      <c r="A134" s="32"/>
      <c r="B134" s="144"/>
      <c r="C134" s="145" t="s">
        <v>80</v>
      </c>
      <c r="D134" s="145" t="s">
        <v>129</v>
      </c>
      <c r="E134" s="146" t="s">
        <v>130</v>
      </c>
      <c r="F134" s="147" t="s">
        <v>131</v>
      </c>
      <c r="G134" s="148" t="s">
        <v>132</v>
      </c>
      <c r="H134" s="149">
        <v>300</v>
      </c>
      <c r="I134" s="150"/>
      <c r="J134" s="151">
        <f>ROUND(I134*H134,2)</f>
        <v>0</v>
      </c>
      <c r="K134" s="152"/>
      <c r="L134" s="33"/>
      <c r="M134" s="153" t="s">
        <v>1</v>
      </c>
      <c r="N134" s="154" t="s">
        <v>38</v>
      </c>
      <c r="O134" s="58"/>
      <c r="P134" s="155">
        <f>O134*H134</f>
        <v>0</v>
      </c>
      <c r="Q134" s="155">
        <v>0</v>
      </c>
      <c r="R134" s="155">
        <f>Q134*H134</f>
        <v>0</v>
      </c>
      <c r="S134" s="155">
        <v>0</v>
      </c>
      <c r="T134" s="156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7" t="s">
        <v>133</v>
      </c>
      <c r="AT134" s="157" t="s">
        <v>129</v>
      </c>
      <c r="AU134" s="157" t="s">
        <v>82</v>
      </c>
      <c r="AY134" s="17" t="s">
        <v>127</v>
      </c>
      <c r="BE134" s="158">
        <f>IF(N134="základní",J134,0)</f>
        <v>0</v>
      </c>
      <c r="BF134" s="158">
        <f>IF(N134="snížená",J134,0)</f>
        <v>0</v>
      </c>
      <c r="BG134" s="158">
        <f>IF(N134="zákl. přenesená",J134,0)</f>
        <v>0</v>
      </c>
      <c r="BH134" s="158">
        <f>IF(N134="sníž. přenesená",J134,0)</f>
        <v>0</v>
      </c>
      <c r="BI134" s="158">
        <f>IF(N134="nulová",J134,0)</f>
        <v>0</v>
      </c>
      <c r="BJ134" s="17" t="s">
        <v>80</v>
      </c>
      <c r="BK134" s="158">
        <f>ROUND(I134*H134,2)</f>
        <v>0</v>
      </c>
      <c r="BL134" s="17" t="s">
        <v>133</v>
      </c>
      <c r="BM134" s="157" t="s">
        <v>82</v>
      </c>
    </row>
    <row r="135" spans="1:47" s="2" customFormat="1" ht="12">
      <c r="A135" s="32"/>
      <c r="B135" s="33"/>
      <c r="C135" s="32"/>
      <c r="D135" s="159" t="s">
        <v>134</v>
      </c>
      <c r="E135" s="32"/>
      <c r="F135" s="160" t="s">
        <v>131</v>
      </c>
      <c r="G135" s="32"/>
      <c r="H135" s="32"/>
      <c r="I135" s="161"/>
      <c r="J135" s="32"/>
      <c r="K135" s="32"/>
      <c r="L135" s="33"/>
      <c r="M135" s="162"/>
      <c r="N135" s="163"/>
      <c r="O135" s="58"/>
      <c r="P135" s="58"/>
      <c r="Q135" s="58"/>
      <c r="R135" s="58"/>
      <c r="S135" s="58"/>
      <c r="T135" s="59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7" t="s">
        <v>134</v>
      </c>
      <c r="AU135" s="17" t="s">
        <v>82</v>
      </c>
    </row>
    <row r="136" spans="2:51" s="13" customFormat="1" ht="12">
      <c r="B136" s="164"/>
      <c r="D136" s="159" t="s">
        <v>135</v>
      </c>
      <c r="E136" s="165" t="s">
        <v>1</v>
      </c>
      <c r="F136" s="166" t="s">
        <v>136</v>
      </c>
      <c r="H136" s="167">
        <v>300</v>
      </c>
      <c r="I136" s="168"/>
      <c r="L136" s="164"/>
      <c r="M136" s="169"/>
      <c r="N136" s="170"/>
      <c r="O136" s="170"/>
      <c r="P136" s="170"/>
      <c r="Q136" s="170"/>
      <c r="R136" s="170"/>
      <c r="S136" s="170"/>
      <c r="T136" s="171"/>
      <c r="AT136" s="165" t="s">
        <v>135</v>
      </c>
      <c r="AU136" s="165" t="s">
        <v>82</v>
      </c>
      <c r="AV136" s="13" t="s">
        <v>82</v>
      </c>
      <c r="AW136" s="13" t="s">
        <v>30</v>
      </c>
      <c r="AX136" s="13" t="s">
        <v>73</v>
      </c>
      <c r="AY136" s="165" t="s">
        <v>127</v>
      </c>
    </row>
    <row r="137" spans="2:51" s="14" customFormat="1" ht="12">
      <c r="B137" s="172"/>
      <c r="D137" s="159" t="s">
        <v>135</v>
      </c>
      <c r="E137" s="173" t="s">
        <v>1</v>
      </c>
      <c r="F137" s="174" t="s">
        <v>137</v>
      </c>
      <c r="H137" s="175">
        <v>300</v>
      </c>
      <c r="I137" s="176"/>
      <c r="L137" s="172"/>
      <c r="M137" s="177"/>
      <c r="N137" s="178"/>
      <c r="O137" s="178"/>
      <c r="P137" s="178"/>
      <c r="Q137" s="178"/>
      <c r="R137" s="178"/>
      <c r="S137" s="178"/>
      <c r="T137" s="179"/>
      <c r="AT137" s="173" t="s">
        <v>135</v>
      </c>
      <c r="AU137" s="173" t="s">
        <v>82</v>
      </c>
      <c r="AV137" s="14" t="s">
        <v>133</v>
      </c>
      <c r="AW137" s="14" t="s">
        <v>30</v>
      </c>
      <c r="AX137" s="14" t="s">
        <v>80</v>
      </c>
      <c r="AY137" s="173" t="s">
        <v>127</v>
      </c>
    </row>
    <row r="138" spans="1:65" s="2" customFormat="1" ht="33" customHeight="1">
      <c r="A138" s="32"/>
      <c r="B138" s="144"/>
      <c r="C138" s="145" t="s">
        <v>82</v>
      </c>
      <c r="D138" s="145" t="s">
        <v>129</v>
      </c>
      <c r="E138" s="146" t="s">
        <v>138</v>
      </c>
      <c r="F138" s="147" t="s">
        <v>139</v>
      </c>
      <c r="G138" s="148" t="s">
        <v>140</v>
      </c>
      <c r="H138" s="149">
        <v>126</v>
      </c>
      <c r="I138" s="150"/>
      <c r="J138" s="151">
        <f>ROUND(I138*H138,2)</f>
        <v>0</v>
      </c>
      <c r="K138" s="152"/>
      <c r="L138" s="33"/>
      <c r="M138" s="153" t="s">
        <v>1</v>
      </c>
      <c r="N138" s="154" t="s">
        <v>38</v>
      </c>
      <c r="O138" s="58"/>
      <c r="P138" s="155">
        <f>O138*H138</f>
        <v>0</v>
      </c>
      <c r="Q138" s="155">
        <v>0</v>
      </c>
      <c r="R138" s="155">
        <f>Q138*H138</f>
        <v>0</v>
      </c>
      <c r="S138" s="155">
        <v>0</v>
      </c>
      <c r="T138" s="156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7" t="s">
        <v>133</v>
      </c>
      <c r="AT138" s="157" t="s">
        <v>129</v>
      </c>
      <c r="AU138" s="157" t="s">
        <v>82</v>
      </c>
      <c r="AY138" s="17" t="s">
        <v>127</v>
      </c>
      <c r="BE138" s="158">
        <f>IF(N138="základní",J138,0)</f>
        <v>0</v>
      </c>
      <c r="BF138" s="158">
        <f>IF(N138="snížená",J138,0)</f>
        <v>0</v>
      </c>
      <c r="BG138" s="158">
        <f>IF(N138="zákl. přenesená",J138,0)</f>
        <v>0</v>
      </c>
      <c r="BH138" s="158">
        <f>IF(N138="sníž. přenesená",J138,0)</f>
        <v>0</v>
      </c>
      <c r="BI138" s="158">
        <f>IF(N138="nulová",J138,0)</f>
        <v>0</v>
      </c>
      <c r="BJ138" s="17" t="s">
        <v>80</v>
      </c>
      <c r="BK138" s="158">
        <f>ROUND(I138*H138,2)</f>
        <v>0</v>
      </c>
      <c r="BL138" s="17" t="s">
        <v>133</v>
      </c>
      <c r="BM138" s="157" t="s">
        <v>133</v>
      </c>
    </row>
    <row r="139" spans="1:47" s="2" customFormat="1" ht="19.5">
      <c r="A139" s="32"/>
      <c r="B139" s="33"/>
      <c r="C139" s="32"/>
      <c r="D139" s="159" t="s">
        <v>134</v>
      </c>
      <c r="E139" s="32"/>
      <c r="F139" s="160" t="s">
        <v>139</v>
      </c>
      <c r="G139" s="32"/>
      <c r="H139" s="32"/>
      <c r="I139" s="161"/>
      <c r="J139" s="32"/>
      <c r="K139" s="32"/>
      <c r="L139" s="33"/>
      <c r="M139" s="162"/>
      <c r="N139" s="163"/>
      <c r="O139" s="58"/>
      <c r="P139" s="58"/>
      <c r="Q139" s="58"/>
      <c r="R139" s="58"/>
      <c r="S139" s="58"/>
      <c r="T139" s="59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7" t="s">
        <v>134</v>
      </c>
      <c r="AU139" s="17" t="s">
        <v>82</v>
      </c>
    </row>
    <row r="140" spans="2:51" s="13" customFormat="1" ht="12">
      <c r="B140" s="164"/>
      <c r="D140" s="159" t="s">
        <v>135</v>
      </c>
      <c r="E140" s="165" t="s">
        <v>1</v>
      </c>
      <c r="F140" s="166" t="s">
        <v>141</v>
      </c>
      <c r="H140" s="167">
        <v>126</v>
      </c>
      <c r="I140" s="168"/>
      <c r="L140" s="164"/>
      <c r="M140" s="169"/>
      <c r="N140" s="170"/>
      <c r="O140" s="170"/>
      <c r="P140" s="170"/>
      <c r="Q140" s="170"/>
      <c r="R140" s="170"/>
      <c r="S140" s="170"/>
      <c r="T140" s="171"/>
      <c r="AT140" s="165" t="s">
        <v>135</v>
      </c>
      <c r="AU140" s="165" t="s">
        <v>82</v>
      </c>
      <c r="AV140" s="13" t="s">
        <v>82</v>
      </c>
      <c r="AW140" s="13" t="s">
        <v>30</v>
      </c>
      <c r="AX140" s="13" t="s">
        <v>73</v>
      </c>
      <c r="AY140" s="165" t="s">
        <v>127</v>
      </c>
    </row>
    <row r="141" spans="2:51" s="14" customFormat="1" ht="12">
      <c r="B141" s="172"/>
      <c r="D141" s="159" t="s">
        <v>135</v>
      </c>
      <c r="E141" s="173" t="s">
        <v>1</v>
      </c>
      <c r="F141" s="174" t="s">
        <v>137</v>
      </c>
      <c r="H141" s="175">
        <v>126</v>
      </c>
      <c r="I141" s="176"/>
      <c r="L141" s="172"/>
      <c r="M141" s="177"/>
      <c r="N141" s="178"/>
      <c r="O141" s="178"/>
      <c r="P141" s="178"/>
      <c r="Q141" s="178"/>
      <c r="R141" s="178"/>
      <c r="S141" s="178"/>
      <c r="T141" s="179"/>
      <c r="AT141" s="173" t="s">
        <v>135</v>
      </c>
      <c r="AU141" s="173" t="s">
        <v>82</v>
      </c>
      <c r="AV141" s="14" t="s">
        <v>133</v>
      </c>
      <c r="AW141" s="14" t="s">
        <v>30</v>
      </c>
      <c r="AX141" s="14" t="s">
        <v>80</v>
      </c>
      <c r="AY141" s="173" t="s">
        <v>127</v>
      </c>
    </row>
    <row r="142" spans="1:65" s="2" customFormat="1" ht="33" customHeight="1">
      <c r="A142" s="32"/>
      <c r="B142" s="144"/>
      <c r="C142" s="145" t="s">
        <v>142</v>
      </c>
      <c r="D142" s="145" t="s">
        <v>129</v>
      </c>
      <c r="E142" s="146" t="s">
        <v>143</v>
      </c>
      <c r="F142" s="147" t="s">
        <v>144</v>
      </c>
      <c r="G142" s="148" t="s">
        <v>140</v>
      </c>
      <c r="H142" s="149">
        <v>126</v>
      </c>
      <c r="I142" s="150"/>
      <c r="J142" s="151">
        <f>ROUND(I142*H142,2)</f>
        <v>0</v>
      </c>
      <c r="K142" s="152"/>
      <c r="L142" s="33"/>
      <c r="M142" s="153" t="s">
        <v>1</v>
      </c>
      <c r="N142" s="154" t="s">
        <v>38</v>
      </c>
      <c r="O142" s="58"/>
      <c r="P142" s="155">
        <f>O142*H142</f>
        <v>0</v>
      </c>
      <c r="Q142" s="155">
        <v>0</v>
      </c>
      <c r="R142" s="155">
        <f>Q142*H142</f>
        <v>0</v>
      </c>
      <c r="S142" s="155">
        <v>0</v>
      </c>
      <c r="T142" s="156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7" t="s">
        <v>133</v>
      </c>
      <c r="AT142" s="157" t="s">
        <v>129</v>
      </c>
      <c r="AU142" s="157" t="s">
        <v>82</v>
      </c>
      <c r="AY142" s="17" t="s">
        <v>127</v>
      </c>
      <c r="BE142" s="158">
        <f>IF(N142="základní",J142,0)</f>
        <v>0</v>
      </c>
      <c r="BF142" s="158">
        <f>IF(N142="snížená",J142,0)</f>
        <v>0</v>
      </c>
      <c r="BG142" s="158">
        <f>IF(N142="zákl. přenesená",J142,0)</f>
        <v>0</v>
      </c>
      <c r="BH142" s="158">
        <f>IF(N142="sníž. přenesená",J142,0)</f>
        <v>0</v>
      </c>
      <c r="BI142" s="158">
        <f>IF(N142="nulová",J142,0)</f>
        <v>0</v>
      </c>
      <c r="BJ142" s="17" t="s">
        <v>80</v>
      </c>
      <c r="BK142" s="158">
        <f>ROUND(I142*H142,2)</f>
        <v>0</v>
      </c>
      <c r="BL142" s="17" t="s">
        <v>133</v>
      </c>
      <c r="BM142" s="157" t="s">
        <v>145</v>
      </c>
    </row>
    <row r="143" spans="1:47" s="2" customFormat="1" ht="19.5">
      <c r="A143" s="32"/>
      <c r="B143" s="33"/>
      <c r="C143" s="32"/>
      <c r="D143" s="159" t="s">
        <v>134</v>
      </c>
      <c r="E143" s="32"/>
      <c r="F143" s="160" t="s">
        <v>144</v>
      </c>
      <c r="G143" s="32"/>
      <c r="H143" s="32"/>
      <c r="I143" s="161"/>
      <c r="J143" s="32"/>
      <c r="K143" s="32"/>
      <c r="L143" s="33"/>
      <c r="M143" s="162"/>
      <c r="N143" s="163"/>
      <c r="O143" s="58"/>
      <c r="P143" s="58"/>
      <c r="Q143" s="58"/>
      <c r="R143" s="58"/>
      <c r="S143" s="58"/>
      <c r="T143" s="59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7" t="s">
        <v>134</v>
      </c>
      <c r="AU143" s="17" t="s">
        <v>82</v>
      </c>
    </row>
    <row r="144" spans="2:51" s="13" customFormat="1" ht="12">
      <c r="B144" s="164"/>
      <c r="D144" s="159" t="s">
        <v>135</v>
      </c>
      <c r="E144" s="165" t="s">
        <v>1</v>
      </c>
      <c r="F144" s="166" t="s">
        <v>141</v>
      </c>
      <c r="H144" s="167">
        <v>126</v>
      </c>
      <c r="I144" s="168"/>
      <c r="L144" s="164"/>
      <c r="M144" s="169"/>
      <c r="N144" s="170"/>
      <c r="O144" s="170"/>
      <c r="P144" s="170"/>
      <c r="Q144" s="170"/>
      <c r="R144" s="170"/>
      <c r="S144" s="170"/>
      <c r="T144" s="171"/>
      <c r="AT144" s="165" t="s">
        <v>135</v>
      </c>
      <c r="AU144" s="165" t="s">
        <v>82</v>
      </c>
      <c r="AV144" s="13" t="s">
        <v>82</v>
      </c>
      <c r="AW144" s="13" t="s">
        <v>30</v>
      </c>
      <c r="AX144" s="13" t="s">
        <v>73</v>
      </c>
      <c r="AY144" s="165" t="s">
        <v>127</v>
      </c>
    </row>
    <row r="145" spans="2:51" s="14" customFormat="1" ht="12">
      <c r="B145" s="172"/>
      <c r="D145" s="159" t="s">
        <v>135</v>
      </c>
      <c r="E145" s="173" t="s">
        <v>1</v>
      </c>
      <c r="F145" s="174" t="s">
        <v>137</v>
      </c>
      <c r="H145" s="175">
        <v>126</v>
      </c>
      <c r="I145" s="176"/>
      <c r="L145" s="172"/>
      <c r="M145" s="177"/>
      <c r="N145" s="178"/>
      <c r="O145" s="178"/>
      <c r="P145" s="178"/>
      <c r="Q145" s="178"/>
      <c r="R145" s="178"/>
      <c r="S145" s="178"/>
      <c r="T145" s="179"/>
      <c r="AT145" s="173" t="s">
        <v>135</v>
      </c>
      <c r="AU145" s="173" t="s">
        <v>82</v>
      </c>
      <c r="AV145" s="14" t="s">
        <v>133</v>
      </c>
      <c r="AW145" s="14" t="s">
        <v>30</v>
      </c>
      <c r="AX145" s="14" t="s">
        <v>80</v>
      </c>
      <c r="AY145" s="173" t="s">
        <v>127</v>
      </c>
    </row>
    <row r="146" spans="1:65" s="2" customFormat="1" ht="21.75" customHeight="1">
      <c r="A146" s="32"/>
      <c r="B146" s="144"/>
      <c r="C146" s="145" t="s">
        <v>133</v>
      </c>
      <c r="D146" s="145" t="s">
        <v>129</v>
      </c>
      <c r="E146" s="146" t="s">
        <v>146</v>
      </c>
      <c r="F146" s="147" t="s">
        <v>147</v>
      </c>
      <c r="G146" s="148" t="s">
        <v>132</v>
      </c>
      <c r="H146" s="149">
        <v>272</v>
      </c>
      <c r="I146" s="150"/>
      <c r="J146" s="151">
        <f>ROUND(I146*H146,2)</f>
        <v>0</v>
      </c>
      <c r="K146" s="152"/>
      <c r="L146" s="33"/>
      <c r="M146" s="153" t="s">
        <v>1</v>
      </c>
      <c r="N146" s="154" t="s">
        <v>38</v>
      </c>
      <c r="O146" s="58"/>
      <c r="P146" s="155">
        <f>O146*H146</f>
        <v>0</v>
      </c>
      <c r="Q146" s="155">
        <v>0</v>
      </c>
      <c r="R146" s="155">
        <f>Q146*H146</f>
        <v>0</v>
      </c>
      <c r="S146" s="155">
        <v>0</v>
      </c>
      <c r="T146" s="156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7" t="s">
        <v>133</v>
      </c>
      <c r="AT146" s="157" t="s">
        <v>129</v>
      </c>
      <c r="AU146" s="157" t="s">
        <v>82</v>
      </c>
      <c r="AY146" s="17" t="s">
        <v>127</v>
      </c>
      <c r="BE146" s="158">
        <f>IF(N146="základní",J146,0)</f>
        <v>0</v>
      </c>
      <c r="BF146" s="158">
        <f>IF(N146="snížená",J146,0)</f>
        <v>0</v>
      </c>
      <c r="BG146" s="158">
        <f>IF(N146="zákl. přenesená",J146,0)</f>
        <v>0</v>
      </c>
      <c r="BH146" s="158">
        <f>IF(N146="sníž. přenesená",J146,0)</f>
        <v>0</v>
      </c>
      <c r="BI146" s="158">
        <f>IF(N146="nulová",J146,0)</f>
        <v>0</v>
      </c>
      <c r="BJ146" s="17" t="s">
        <v>80</v>
      </c>
      <c r="BK146" s="158">
        <f>ROUND(I146*H146,2)</f>
        <v>0</v>
      </c>
      <c r="BL146" s="17" t="s">
        <v>133</v>
      </c>
      <c r="BM146" s="157" t="s">
        <v>148</v>
      </c>
    </row>
    <row r="147" spans="1:47" s="2" customFormat="1" ht="19.5">
      <c r="A147" s="32"/>
      <c r="B147" s="33"/>
      <c r="C147" s="32"/>
      <c r="D147" s="159" t="s">
        <v>134</v>
      </c>
      <c r="E147" s="32"/>
      <c r="F147" s="160" t="s">
        <v>147</v>
      </c>
      <c r="G147" s="32"/>
      <c r="H147" s="32"/>
      <c r="I147" s="161"/>
      <c r="J147" s="32"/>
      <c r="K147" s="32"/>
      <c r="L147" s="33"/>
      <c r="M147" s="162"/>
      <c r="N147" s="163"/>
      <c r="O147" s="58"/>
      <c r="P147" s="58"/>
      <c r="Q147" s="58"/>
      <c r="R147" s="58"/>
      <c r="S147" s="58"/>
      <c r="T147" s="59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134</v>
      </c>
      <c r="AU147" s="17" t="s">
        <v>82</v>
      </c>
    </row>
    <row r="148" spans="1:47" s="2" customFormat="1" ht="29.25">
      <c r="A148" s="32"/>
      <c r="B148" s="33"/>
      <c r="C148" s="32"/>
      <c r="D148" s="159" t="s">
        <v>149</v>
      </c>
      <c r="E148" s="32"/>
      <c r="F148" s="180" t="s">
        <v>150</v>
      </c>
      <c r="G148" s="32"/>
      <c r="H148" s="32"/>
      <c r="I148" s="161"/>
      <c r="J148" s="32"/>
      <c r="K148" s="32"/>
      <c r="L148" s="33"/>
      <c r="M148" s="162"/>
      <c r="N148" s="163"/>
      <c r="O148" s="58"/>
      <c r="P148" s="58"/>
      <c r="Q148" s="58"/>
      <c r="R148" s="58"/>
      <c r="S148" s="58"/>
      <c r="T148" s="59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7" t="s">
        <v>149</v>
      </c>
      <c r="AU148" s="17" t="s">
        <v>82</v>
      </c>
    </row>
    <row r="149" spans="2:51" s="13" customFormat="1" ht="12">
      <c r="B149" s="164"/>
      <c r="D149" s="159" t="s">
        <v>135</v>
      </c>
      <c r="E149" s="165" t="s">
        <v>1</v>
      </c>
      <c r="F149" s="166" t="s">
        <v>151</v>
      </c>
      <c r="H149" s="167">
        <v>272</v>
      </c>
      <c r="I149" s="168"/>
      <c r="L149" s="164"/>
      <c r="M149" s="169"/>
      <c r="N149" s="170"/>
      <c r="O149" s="170"/>
      <c r="P149" s="170"/>
      <c r="Q149" s="170"/>
      <c r="R149" s="170"/>
      <c r="S149" s="170"/>
      <c r="T149" s="171"/>
      <c r="AT149" s="165" t="s">
        <v>135</v>
      </c>
      <c r="AU149" s="165" t="s">
        <v>82</v>
      </c>
      <c r="AV149" s="13" t="s">
        <v>82</v>
      </c>
      <c r="AW149" s="13" t="s">
        <v>30</v>
      </c>
      <c r="AX149" s="13" t="s">
        <v>73</v>
      </c>
      <c r="AY149" s="165" t="s">
        <v>127</v>
      </c>
    </row>
    <row r="150" spans="2:51" s="14" customFormat="1" ht="12">
      <c r="B150" s="172"/>
      <c r="D150" s="159" t="s">
        <v>135</v>
      </c>
      <c r="E150" s="173" t="s">
        <v>1</v>
      </c>
      <c r="F150" s="174" t="s">
        <v>137</v>
      </c>
      <c r="H150" s="175">
        <v>272</v>
      </c>
      <c r="I150" s="176"/>
      <c r="L150" s="172"/>
      <c r="M150" s="177"/>
      <c r="N150" s="178"/>
      <c r="O150" s="178"/>
      <c r="P150" s="178"/>
      <c r="Q150" s="178"/>
      <c r="R150" s="178"/>
      <c r="S150" s="178"/>
      <c r="T150" s="179"/>
      <c r="AT150" s="173" t="s">
        <v>135</v>
      </c>
      <c r="AU150" s="173" t="s">
        <v>82</v>
      </c>
      <c r="AV150" s="14" t="s">
        <v>133</v>
      </c>
      <c r="AW150" s="14" t="s">
        <v>30</v>
      </c>
      <c r="AX150" s="14" t="s">
        <v>80</v>
      </c>
      <c r="AY150" s="173" t="s">
        <v>127</v>
      </c>
    </row>
    <row r="151" spans="1:65" s="2" customFormat="1" ht="21.75" customHeight="1">
      <c r="A151" s="32"/>
      <c r="B151" s="144"/>
      <c r="C151" s="145" t="s">
        <v>152</v>
      </c>
      <c r="D151" s="145" t="s">
        <v>129</v>
      </c>
      <c r="E151" s="146" t="s">
        <v>153</v>
      </c>
      <c r="F151" s="147" t="s">
        <v>154</v>
      </c>
      <c r="G151" s="148" t="s">
        <v>132</v>
      </c>
      <c r="H151" s="149">
        <v>272</v>
      </c>
      <c r="I151" s="150"/>
      <c r="J151" s="151">
        <f>ROUND(I151*H151,2)</f>
        <v>0</v>
      </c>
      <c r="K151" s="152"/>
      <c r="L151" s="33"/>
      <c r="M151" s="153" t="s">
        <v>1</v>
      </c>
      <c r="N151" s="154" t="s">
        <v>38</v>
      </c>
      <c r="O151" s="58"/>
      <c r="P151" s="155">
        <f>O151*H151</f>
        <v>0</v>
      </c>
      <c r="Q151" s="155">
        <v>0</v>
      </c>
      <c r="R151" s="155">
        <f>Q151*H151</f>
        <v>0</v>
      </c>
      <c r="S151" s="155">
        <v>0</v>
      </c>
      <c r="T151" s="156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7" t="s">
        <v>133</v>
      </c>
      <c r="AT151" s="157" t="s">
        <v>129</v>
      </c>
      <c r="AU151" s="157" t="s">
        <v>82</v>
      </c>
      <c r="AY151" s="17" t="s">
        <v>127</v>
      </c>
      <c r="BE151" s="158">
        <f>IF(N151="základní",J151,0)</f>
        <v>0</v>
      </c>
      <c r="BF151" s="158">
        <f>IF(N151="snížená",J151,0)</f>
        <v>0</v>
      </c>
      <c r="BG151" s="158">
        <f>IF(N151="zákl. přenesená",J151,0)</f>
        <v>0</v>
      </c>
      <c r="BH151" s="158">
        <f>IF(N151="sníž. přenesená",J151,0)</f>
        <v>0</v>
      </c>
      <c r="BI151" s="158">
        <f>IF(N151="nulová",J151,0)</f>
        <v>0</v>
      </c>
      <c r="BJ151" s="17" t="s">
        <v>80</v>
      </c>
      <c r="BK151" s="158">
        <f>ROUND(I151*H151,2)</f>
        <v>0</v>
      </c>
      <c r="BL151" s="17" t="s">
        <v>133</v>
      </c>
      <c r="BM151" s="157" t="s">
        <v>155</v>
      </c>
    </row>
    <row r="152" spans="1:47" s="2" customFormat="1" ht="19.5">
      <c r="A152" s="32"/>
      <c r="B152" s="33"/>
      <c r="C152" s="32"/>
      <c r="D152" s="159" t="s">
        <v>134</v>
      </c>
      <c r="E152" s="32"/>
      <c r="F152" s="160" t="s">
        <v>154</v>
      </c>
      <c r="G152" s="32"/>
      <c r="H152" s="32"/>
      <c r="I152" s="161"/>
      <c r="J152" s="32"/>
      <c r="K152" s="32"/>
      <c r="L152" s="33"/>
      <c r="M152" s="162"/>
      <c r="N152" s="163"/>
      <c r="O152" s="58"/>
      <c r="P152" s="58"/>
      <c r="Q152" s="58"/>
      <c r="R152" s="58"/>
      <c r="S152" s="58"/>
      <c r="T152" s="59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7" t="s">
        <v>134</v>
      </c>
      <c r="AU152" s="17" t="s">
        <v>82</v>
      </c>
    </row>
    <row r="153" spans="1:65" s="2" customFormat="1" ht="21.75" customHeight="1">
      <c r="A153" s="32"/>
      <c r="B153" s="144"/>
      <c r="C153" s="145" t="s">
        <v>145</v>
      </c>
      <c r="D153" s="145" t="s">
        <v>129</v>
      </c>
      <c r="E153" s="146" t="s">
        <v>156</v>
      </c>
      <c r="F153" s="147" t="s">
        <v>157</v>
      </c>
      <c r="G153" s="148" t="s">
        <v>158</v>
      </c>
      <c r="H153" s="149">
        <v>68</v>
      </c>
      <c r="I153" s="150"/>
      <c r="J153" s="151">
        <f>ROUND(I153*H153,2)</f>
        <v>0</v>
      </c>
      <c r="K153" s="152"/>
      <c r="L153" s="33"/>
      <c r="M153" s="153" t="s">
        <v>1</v>
      </c>
      <c r="N153" s="154" t="s">
        <v>38</v>
      </c>
      <c r="O153" s="58"/>
      <c r="P153" s="155">
        <f>O153*H153</f>
        <v>0</v>
      </c>
      <c r="Q153" s="155">
        <v>0</v>
      </c>
      <c r="R153" s="155">
        <f>Q153*H153</f>
        <v>0</v>
      </c>
      <c r="S153" s="155">
        <v>0</v>
      </c>
      <c r="T153" s="156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7" t="s">
        <v>133</v>
      </c>
      <c r="AT153" s="157" t="s">
        <v>129</v>
      </c>
      <c r="AU153" s="157" t="s">
        <v>82</v>
      </c>
      <c r="AY153" s="17" t="s">
        <v>127</v>
      </c>
      <c r="BE153" s="158">
        <f>IF(N153="základní",J153,0)</f>
        <v>0</v>
      </c>
      <c r="BF153" s="158">
        <f>IF(N153="snížená",J153,0)</f>
        <v>0</v>
      </c>
      <c r="BG153" s="158">
        <f>IF(N153="zákl. přenesená",J153,0)</f>
        <v>0</v>
      </c>
      <c r="BH153" s="158">
        <f>IF(N153="sníž. přenesená",J153,0)</f>
        <v>0</v>
      </c>
      <c r="BI153" s="158">
        <f>IF(N153="nulová",J153,0)</f>
        <v>0</v>
      </c>
      <c r="BJ153" s="17" t="s">
        <v>80</v>
      </c>
      <c r="BK153" s="158">
        <f>ROUND(I153*H153,2)</f>
        <v>0</v>
      </c>
      <c r="BL153" s="17" t="s">
        <v>133</v>
      </c>
      <c r="BM153" s="157" t="s">
        <v>159</v>
      </c>
    </row>
    <row r="154" spans="1:47" s="2" customFormat="1" ht="12">
      <c r="A154" s="32"/>
      <c r="B154" s="33"/>
      <c r="C154" s="32"/>
      <c r="D154" s="159" t="s">
        <v>134</v>
      </c>
      <c r="E154" s="32"/>
      <c r="F154" s="160" t="s">
        <v>157</v>
      </c>
      <c r="G154" s="32"/>
      <c r="H154" s="32"/>
      <c r="I154" s="161"/>
      <c r="J154" s="32"/>
      <c r="K154" s="32"/>
      <c r="L154" s="33"/>
      <c r="M154" s="162"/>
      <c r="N154" s="163"/>
      <c r="O154" s="58"/>
      <c r="P154" s="58"/>
      <c r="Q154" s="58"/>
      <c r="R154" s="58"/>
      <c r="S154" s="58"/>
      <c r="T154" s="59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7" t="s">
        <v>134</v>
      </c>
      <c r="AU154" s="17" t="s">
        <v>82</v>
      </c>
    </row>
    <row r="155" spans="2:51" s="13" customFormat="1" ht="12">
      <c r="B155" s="164"/>
      <c r="D155" s="159" t="s">
        <v>135</v>
      </c>
      <c r="E155" s="165" t="s">
        <v>1</v>
      </c>
      <c r="F155" s="166" t="s">
        <v>160</v>
      </c>
      <c r="H155" s="167">
        <v>68</v>
      </c>
      <c r="I155" s="168"/>
      <c r="L155" s="164"/>
      <c r="M155" s="169"/>
      <c r="N155" s="170"/>
      <c r="O155" s="170"/>
      <c r="P155" s="170"/>
      <c r="Q155" s="170"/>
      <c r="R155" s="170"/>
      <c r="S155" s="170"/>
      <c r="T155" s="171"/>
      <c r="AT155" s="165" t="s">
        <v>135</v>
      </c>
      <c r="AU155" s="165" t="s">
        <v>82</v>
      </c>
      <c r="AV155" s="13" t="s">
        <v>82</v>
      </c>
      <c r="AW155" s="13" t="s">
        <v>30</v>
      </c>
      <c r="AX155" s="13" t="s">
        <v>73</v>
      </c>
      <c r="AY155" s="165" t="s">
        <v>127</v>
      </c>
    </row>
    <row r="156" spans="2:51" s="14" customFormat="1" ht="12">
      <c r="B156" s="172"/>
      <c r="D156" s="159" t="s">
        <v>135</v>
      </c>
      <c r="E156" s="173" t="s">
        <v>1</v>
      </c>
      <c r="F156" s="174" t="s">
        <v>137</v>
      </c>
      <c r="H156" s="175">
        <v>68</v>
      </c>
      <c r="I156" s="176"/>
      <c r="L156" s="172"/>
      <c r="M156" s="177"/>
      <c r="N156" s="178"/>
      <c r="O156" s="178"/>
      <c r="P156" s="178"/>
      <c r="Q156" s="178"/>
      <c r="R156" s="178"/>
      <c r="S156" s="178"/>
      <c r="T156" s="179"/>
      <c r="AT156" s="173" t="s">
        <v>135</v>
      </c>
      <c r="AU156" s="173" t="s">
        <v>82</v>
      </c>
      <c r="AV156" s="14" t="s">
        <v>133</v>
      </c>
      <c r="AW156" s="14" t="s">
        <v>30</v>
      </c>
      <c r="AX156" s="14" t="s">
        <v>80</v>
      </c>
      <c r="AY156" s="173" t="s">
        <v>127</v>
      </c>
    </row>
    <row r="157" spans="1:65" s="2" customFormat="1" ht="21.75" customHeight="1">
      <c r="A157" s="32"/>
      <c r="B157" s="144"/>
      <c r="C157" s="145" t="s">
        <v>161</v>
      </c>
      <c r="D157" s="145" t="s">
        <v>129</v>
      </c>
      <c r="E157" s="146" t="s">
        <v>162</v>
      </c>
      <c r="F157" s="147" t="s">
        <v>163</v>
      </c>
      <c r="G157" s="148" t="s">
        <v>158</v>
      </c>
      <c r="H157" s="149">
        <v>68</v>
      </c>
      <c r="I157" s="150"/>
      <c r="J157" s="151">
        <f>ROUND(I157*H157,2)</f>
        <v>0</v>
      </c>
      <c r="K157" s="152"/>
      <c r="L157" s="33"/>
      <c r="M157" s="153" t="s">
        <v>1</v>
      </c>
      <c r="N157" s="154" t="s">
        <v>38</v>
      </c>
      <c r="O157" s="58"/>
      <c r="P157" s="155">
        <f>O157*H157</f>
        <v>0</v>
      </c>
      <c r="Q157" s="155">
        <v>0</v>
      </c>
      <c r="R157" s="155">
        <f>Q157*H157</f>
        <v>0</v>
      </c>
      <c r="S157" s="155">
        <v>0</v>
      </c>
      <c r="T157" s="156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57" t="s">
        <v>133</v>
      </c>
      <c r="AT157" s="157" t="s">
        <v>129</v>
      </c>
      <c r="AU157" s="157" t="s">
        <v>82</v>
      </c>
      <c r="AY157" s="17" t="s">
        <v>127</v>
      </c>
      <c r="BE157" s="158">
        <f>IF(N157="základní",J157,0)</f>
        <v>0</v>
      </c>
      <c r="BF157" s="158">
        <f>IF(N157="snížená",J157,0)</f>
        <v>0</v>
      </c>
      <c r="BG157" s="158">
        <f>IF(N157="zákl. přenesená",J157,0)</f>
        <v>0</v>
      </c>
      <c r="BH157" s="158">
        <f>IF(N157="sníž. přenesená",J157,0)</f>
        <v>0</v>
      </c>
      <c r="BI157" s="158">
        <f>IF(N157="nulová",J157,0)</f>
        <v>0</v>
      </c>
      <c r="BJ157" s="17" t="s">
        <v>80</v>
      </c>
      <c r="BK157" s="158">
        <f>ROUND(I157*H157,2)</f>
        <v>0</v>
      </c>
      <c r="BL157" s="17" t="s">
        <v>133</v>
      </c>
      <c r="BM157" s="157" t="s">
        <v>164</v>
      </c>
    </row>
    <row r="158" spans="1:47" s="2" customFormat="1" ht="19.5">
      <c r="A158" s="32"/>
      <c r="B158" s="33"/>
      <c r="C158" s="32"/>
      <c r="D158" s="159" t="s">
        <v>134</v>
      </c>
      <c r="E158" s="32"/>
      <c r="F158" s="160" t="s">
        <v>163</v>
      </c>
      <c r="G158" s="32"/>
      <c r="H158" s="32"/>
      <c r="I158" s="161"/>
      <c r="J158" s="32"/>
      <c r="K158" s="32"/>
      <c r="L158" s="33"/>
      <c r="M158" s="162"/>
      <c r="N158" s="163"/>
      <c r="O158" s="58"/>
      <c r="P158" s="58"/>
      <c r="Q158" s="58"/>
      <c r="R158" s="58"/>
      <c r="S158" s="58"/>
      <c r="T158" s="59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T158" s="17" t="s">
        <v>134</v>
      </c>
      <c r="AU158" s="17" t="s">
        <v>82</v>
      </c>
    </row>
    <row r="159" spans="1:65" s="2" customFormat="1" ht="33" customHeight="1">
      <c r="A159" s="32"/>
      <c r="B159" s="144"/>
      <c r="C159" s="145" t="s">
        <v>148</v>
      </c>
      <c r="D159" s="145" t="s">
        <v>129</v>
      </c>
      <c r="E159" s="146" t="s">
        <v>165</v>
      </c>
      <c r="F159" s="147" t="s">
        <v>166</v>
      </c>
      <c r="G159" s="148" t="s">
        <v>140</v>
      </c>
      <c r="H159" s="149">
        <v>156</v>
      </c>
      <c r="I159" s="150"/>
      <c r="J159" s="151">
        <f>ROUND(I159*H159,2)</f>
        <v>0</v>
      </c>
      <c r="K159" s="152"/>
      <c r="L159" s="33"/>
      <c r="M159" s="153" t="s">
        <v>1</v>
      </c>
      <c r="N159" s="154" t="s">
        <v>38</v>
      </c>
      <c r="O159" s="58"/>
      <c r="P159" s="155">
        <f>O159*H159</f>
        <v>0</v>
      </c>
      <c r="Q159" s="155">
        <v>0</v>
      </c>
      <c r="R159" s="155">
        <f>Q159*H159</f>
        <v>0</v>
      </c>
      <c r="S159" s="155">
        <v>0</v>
      </c>
      <c r="T159" s="156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57" t="s">
        <v>133</v>
      </c>
      <c r="AT159" s="157" t="s">
        <v>129</v>
      </c>
      <c r="AU159" s="157" t="s">
        <v>82</v>
      </c>
      <c r="AY159" s="17" t="s">
        <v>127</v>
      </c>
      <c r="BE159" s="158">
        <f>IF(N159="základní",J159,0)</f>
        <v>0</v>
      </c>
      <c r="BF159" s="158">
        <f>IF(N159="snížená",J159,0)</f>
        <v>0</v>
      </c>
      <c r="BG159" s="158">
        <f>IF(N159="zákl. přenesená",J159,0)</f>
        <v>0</v>
      </c>
      <c r="BH159" s="158">
        <f>IF(N159="sníž. přenesená",J159,0)</f>
        <v>0</v>
      </c>
      <c r="BI159" s="158">
        <f>IF(N159="nulová",J159,0)</f>
        <v>0</v>
      </c>
      <c r="BJ159" s="17" t="s">
        <v>80</v>
      </c>
      <c r="BK159" s="158">
        <f>ROUND(I159*H159,2)</f>
        <v>0</v>
      </c>
      <c r="BL159" s="17" t="s">
        <v>133</v>
      </c>
      <c r="BM159" s="157" t="s">
        <v>167</v>
      </c>
    </row>
    <row r="160" spans="1:47" s="2" customFormat="1" ht="19.5">
      <c r="A160" s="32"/>
      <c r="B160" s="33"/>
      <c r="C160" s="32"/>
      <c r="D160" s="159" t="s">
        <v>134</v>
      </c>
      <c r="E160" s="32"/>
      <c r="F160" s="160" t="s">
        <v>166</v>
      </c>
      <c r="G160" s="32"/>
      <c r="H160" s="32"/>
      <c r="I160" s="161"/>
      <c r="J160" s="32"/>
      <c r="K160" s="32"/>
      <c r="L160" s="33"/>
      <c r="M160" s="162"/>
      <c r="N160" s="163"/>
      <c r="O160" s="58"/>
      <c r="P160" s="58"/>
      <c r="Q160" s="58"/>
      <c r="R160" s="58"/>
      <c r="S160" s="58"/>
      <c r="T160" s="59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T160" s="17" t="s">
        <v>134</v>
      </c>
      <c r="AU160" s="17" t="s">
        <v>82</v>
      </c>
    </row>
    <row r="161" spans="2:51" s="13" customFormat="1" ht="22.5">
      <c r="B161" s="164"/>
      <c r="D161" s="159" t="s">
        <v>135</v>
      </c>
      <c r="E161" s="165" t="s">
        <v>1</v>
      </c>
      <c r="F161" s="166" t="s">
        <v>168</v>
      </c>
      <c r="H161" s="167">
        <v>156</v>
      </c>
      <c r="I161" s="168"/>
      <c r="L161" s="164"/>
      <c r="M161" s="169"/>
      <c r="N161" s="170"/>
      <c r="O161" s="170"/>
      <c r="P161" s="170"/>
      <c r="Q161" s="170"/>
      <c r="R161" s="170"/>
      <c r="S161" s="170"/>
      <c r="T161" s="171"/>
      <c r="AT161" s="165" t="s">
        <v>135</v>
      </c>
      <c r="AU161" s="165" t="s">
        <v>82</v>
      </c>
      <c r="AV161" s="13" t="s">
        <v>82</v>
      </c>
      <c r="AW161" s="13" t="s">
        <v>30</v>
      </c>
      <c r="AX161" s="13" t="s">
        <v>73</v>
      </c>
      <c r="AY161" s="165" t="s">
        <v>127</v>
      </c>
    </row>
    <row r="162" spans="2:51" s="14" customFormat="1" ht="12">
      <c r="B162" s="172"/>
      <c r="D162" s="159" t="s">
        <v>135</v>
      </c>
      <c r="E162" s="173" t="s">
        <v>1</v>
      </c>
      <c r="F162" s="174" t="s">
        <v>137</v>
      </c>
      <c r="H162" s="175">
        <v>156</v>
      </c>
      <c r="I162" s="176"/>
      <c r="L162" s="172"/>
      <c r="M162" s="177"/>
      <c r="N162" s="178"/>
      <c r="O162" s="178"/>
      <c r="P162" s="178"/>
      <c r="Q162" s="178"/>
      <c r="R162" s="178"/>
      <c r="S162" s="178"/>
      <c r="T162" s="179"/>
      <c r="AT162" s="173" t="s">
        <v>135</v>
      </c>
      <c r="AU162" s="173" t="s">
        <v>82</v>
      </c>
      <c r="AV162" s="14" t="s">
        <v>133</v>
      </c>
      <c r="AW162" s="14" t="s">
        <v>30</v>
      </c>
      <c r="AX162" s="14" t="s">
        <v>80</v>
      </c>
      <c r="AY162" s="173" t="s">
        <v>127</v>
      </c>
    </row>
    <row r="163" spans="1:65" s="2" customFormat="1" ht="33" customHeight="1">
      <c r="A163" s="32"/>
      <c r="B163" s="144"/>
      <c r="C163" s="145" t="s">
        <v>169</v>
      </c>
      <c r="D163" s="145" t="s">
        <v>129</v>
      </c>
      <c r="E163" s="146" t="s">
        <v>170</v>
      </c>
      <c r="F163" s="147" t="s">
        <v>171</v>
      </c>
      <c r="G163" s="148" t="s">
        <v>140</v>
      </c>
      <c r="H163" s="149">
        <v>936</v>
      </c>
      <c r="I163" s="150"/>
      <c r="J163" s="151">
        <f>ROUND(I163*H163,2)</f>
        <v>0</v>
      </c>
      <c r="K163" s="152"/>
      <c r="L163" s="33"/>
      <c r="M163" s="153" t="s">
        <v>1</v>
      </c>
      <c r="N163" s="154" t="s">
        <v>38</v>
      </c>
      <c r="O163" s="58"/>
      <c r="P163" s="155">
        <f>O163*H163</f>
        <v>0</v>
      </c>
      <c r="Q163" s="155">
        <v>0</v>
      </c>
      <c r="R163" s="155">
        <f>Q163*H163</f>
        <v>0</v>
      </c>
      <c r="S163" s="155">
        <v>0</v>
      </c>
      <c r="T163" s="156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7" t="s">
        <v>133</v>
      </c>
      <c r="AT163" s="157" t="s">
        <v>129</v>
      </c>
      <c r="AU163" s="157" t="s">
        <v>82</v>
      </c>
      <c r="AY163" s="17" t="s">
        <v>127</v>
      </c>
      <c r="BE163" s="158">
        <f>IF(N163="základní",J163,0)</f>
        <v>0</v>
      </c>
      <c r="BF163" s="158">
        <f>IF(N163="snížená",J163,0)</f>
        <v>0</v>
      </c>
      <c r="BG163" s="158">
        <f>IF(N163="zákl. přenesená",J163,0)</f>
        <v>0</v>
      </c>
      <c r="BH163" s="158">
        <f>IF(N163="sníž. přenesená",J163,0)</f>
        <v>0</v>
      </c>
      <c r="BI163" s="158">
        <f>IF(N163="nulová",J163,0)</f>
        <v>0</v>
      </c>
      <c r="BJ163" s="17" t="s">
        <v>80</v>
      </c>
      <c r="BK163" s="158">
        <f>ROUND(I163*H163,2)</f>
        <v>0</v>
      </c>
      <c r="BL163" s="17" t="s">
        <v>133</v>
      </c>
      <c r="BM163" s="157" t="s">
        <v>172</v>
      </c>
    </row>
    <row r="164" spans="1:47" s="2" customFormat="1" ht="19.5">
      <c r="A164" s="32"/>
      <c r="B164" s="33"/>
      <c r="C164" s="32"/>
      <c r="D164" s="159" t="s">
        <v>134</v>
      </c>
      <c r="E164" s="32"/>
      <c r="F164" s="160" t="s">
        <v>171</v>
      </c>
      <c r="G164" s="32"/>
      <c r="H164" s="32"/>
      <c r="I164" s="161"/>
      <c r="J164" s="32"/>
      <c r="K164" s="32"/>
      <c r="L164" s="33"/>
      <c r="M164" s="162"/>
      <c r="N164" s="163"/>
      <c r="O164" s="58"/>
      <c r="P164" s="58"/>
      <c r="Q164" s="58"/>
      <c r="R164" s="58"/>
      <c r="S164" s="58"/>
      <c r="T164" s="59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7" t="s">
        <v>134</v>
      </c>
      <c r="AU164" s="17" t="s">
        <v>82</v>
      </c>
    </row>
    <row r="165" spans="2:51" s="13" customFormat="1" ht="22.5">
      <c r="B165" s="164"/>
      <c r="D165" s="159" t="s">
        <v>135</v>
      </c>
      <c r="E165" s="165" t="s">
        <v>1</v>
      </c>
      <c r="F165" s="166" t="s">
        <v>173</v>
      </c>
      <c r="H165" s="167">
        <v>936</v>
      </c>
      <c r="I165" s="168"/>
      <c r="L165" s="164"/>
      <c r="M165" s="169"/>
      <c r="N165" s="170"/>
      <c r="O165" s="170"/>
      <c r="P165" s="170"/>
      <c r="Q165" s="170"/>
      <c r="R165" s="170"/>
      <c r="S165" s="170"/>
      <c r="T165" s="171"/>
      <c r="AT165" s="165" t="s">
        <v>135</v>
      </c>
      <c r="AU165" s="165" t="s">
        <v>82</v>
      </c>
      <c r="AV165" s="13" t="s">
        <v>82</v>
      </c>
      <c r="AW165" s="13" t="s">
        <v>30</v>
      </c>
      <c r="AX165" s="13" t="s">
        <v>73</v>
      </c>
      <c r="AY165" s="165" t="s">
        <v>127</v>
      </c>
    </row>
    <row r="166" spans="2:51" s="14" customFormat="1" ht="12">
      <c r="B166" s="172"/>
      <c r="D166" s="159" t="s">
        <v>135</v>
      </c>
      <c r="E166" s="173" t="s">
        <v>1</v>
      </c>
      <c r="F166" s="174" t="s">
        <v>137</v>
      </c>
      <c r="H166" s="175">
        <v>936</v>
      </c>
      <c r="I166" s="176"/>
      <c r="L166" s="172"/>
      <c r="M166" s="177"/>
      <c r="N166" s="178"/>
      <c r="O166" s="178"/>
      <c r="P166" s="178"/>
      <c r="Q166" s="178"/>
      <c r="R166" s="178"/>
      <c r="S166" s="178"/>
      <c r="T166" s="179"/>
      <c r="AT166" s="173" t="s">
        <v>135</v>
      </c>
      <c r="AU166" s="173" t="s">
        <v>82</v>
      </c>
      <c r="AV166" s="14" t="s">
        <v>133</v>
      </c>
      <c r="AW166" s="14" t="s">
        <v>30</v>
      </c>
      <c r="AX166" s="14" t="s">
        <v>80</v>
      </c>
      <c r="AY166" s="173" t="s">
        <v>127</v>
      </c>
    </row>
    <row r="167" spans="1:65" s="2" customFormat="1" ht="16.5" customHeight="1">
      <c r="A167" s="32"/>
      <c r="B167" s="144"/>
      <c r="C167" s="145" t="s">
        <v>155</v>
      </c>
      <c r="D167" s="145" t="s">
        <v>129</v>
      </c>
      <c r="E167" s="146" t="s">
        <v>174</v>
      </c>
      <c r="F167" s="147" t="s">
        <v>175</v>
      </c>
      <c r="G167" s="148" t="s">
        <v>140</v>
      </c>
      <c r="H167" s="149">
        <v>156</v>
      </c>
      <c r="I167" s="150"/>
      <c r="J167" s="151">
        <f>ROUND(I167*H167,2)</f>
        <v>0</v>
      </c>
      <c r="K167" s="152"/>
      <c r="L167" s="33"/>
      <c r="M167" s="153" t="s">
        <v>1</v>
      </c>
      <c r="N167" s="154" t="s">
        <v>38</v>
      </c>
      <c r="O167" s="58"/>
      <c r="P167" s="155">
        <f>O167*H167</f>
        <v>0</v>
      </c>
      <c r="Q167" s="155">
        <v>0</v>
      </c>
      <c r="R167" s="155">
        <f>Q167*H167</f>
        <v>0</v>
      </c>
      <c r="S167" s="155">
        <v>0</v>
      </c>
      <c r="T167" s="156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7" t="s">
        <v>133</v>
      </c>
      <c r="AT167" s="157" t="s">
        <v>129</v>
      </c>
      <c r="AU167" s="157" t="s">
        <v>82</v>
      </c>
      <c r="AY167" s="17" t="s">
        <v>127</v>
      </c>
      <c r="BE167" s="158">
        <f>IF(N167="základní",J167,0)</f>
        <v>0</v>
      </c>
      <c r="BF167" s="158">
        <f>IF(N167="snížená",J167,0)</f>
        <v>0</v>
      </c>
      <c r="BG167" s="158">
        <f>IF(N167="zákl. přenesená",J167,0)</f>
        <v>0</v>
      </c>
      <c r="BH167" s="158">
        <f>IF(N167="sníž. přenesená",J167,0)</f>
        <v>0</v>
      </c>
      <c r="BI167" s="158">
        <f>IF(N167="nulová",J167,0)</f>
        <v>0</v>
      </c>
      <c r="BJ167" s="17" t="s">
        <v>80</v>
      </c>
      <c r="BK167" s="158">
        <f>ROUND(I167*H167,2)</f>
        <v>0</v>
      </c>
      <c r="BL167" s="17" t="s">
        <v>133</v>
      </c>
      <c r="BM167" s="157" t="s">
        <v>176</v>
      </c>
    </row>
    <row r="168" spans="1:47" s="2" customFormat="1" ht="12">
      <c r="A168" s="32"/>
      <c r="B168" s="33"/>
      <c r="C168" s="32"/>
      <c r="D168" s="159" t="s">
        <v>134</v>
      </c>
      <c r="E168" s="32"/>
      <c r="F168" s="160" t="s">
        <v>175</v>
      </c>
      <c r="G168" s="32"/>
      <c r="H168" s="32"/>
      <c r="I168" s="161"/>
      <c r="J168" s="32"/>
      <c r="K168" s="32"/>
      <c r="L168" s="33"/>
      <c r="M168" s="162"/>
      <c r="N168" s="163"/>
      <c r="O168" s="58"/>
      <c r="P168" s="58"/>
      <c r="Q168" s="58"/>
      <c r="R168" s="58"/>
      <c r="S168" s="58"/>
      <c r="T168" s="59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7" t="s">
        <v>134</v>
      </c>
      <c r="AU168" s="17" t="s">
        <v>82</v>
      </c>
    </row>
    <row r="169" spans="2:51" s="13" customFormat="1" ht="12">
      <c r="B169" s="164"/>
      <c r="D169" s="159" t="s">
        <v>135</v>
      </c>
      <c r="E169" s="165" t="s">
        <v>1</v>
      </c>
      <c r="F169" s="166" t="s">
        <v>177</v>
      </c>
      <c r="H169" s="167">
        <v>156</v>
      </c>
      <c r="I169" s="168"/>
      <c r="L169" s="164"/>
      <c r="M169" s="169"/>
      <c r="N169" s="170"/>
      <c r="O169" s="170"/>
      <c r="P169" s="170"/>
      <c r="Q169" s="170"/>
      <c r="R169" s="170"/>
      <c r="S169" s="170"/>
      <c r="T169" s="171"/>
      <c r="AT169" s="165" t="s">
        <v>135</v>
      </c>
      <c r="AU169" s="165" t="s">
        <v>82</v>
      </c>
      <c r="AV169" s="13" t="s">
        <v>82</v>
      </c>
      <c r="AW169" s="13" t="s">
        <v>30</v>
      </c>
      <c r="AX169" s="13" t="s">
        <v>73</v>
      </c>
      <c r="AY169" s="165" t="s">
        <v>127</v>
      </c>
    </row>
    <row r="170" spans="2:51" s="14" customFormat="1" ht="12">
      <c r="B170" s="172"/>
      <c r="D170" s="159" t="s">
        <v>135</v>
      </c>
      <c r="E170" s="173" t="s">
        <v>1</v>
      </c>
      <c r="F170" s="174" t="s">
        <v>137</v>
      </c>
      <c r="H170" s="175">
        <v>156</v>
      </c>
      <c r="I170" s="176"/>
      <c r="L170" s="172"/>
      <c r="M170" s="177"/>
      <c r="N170" s="178"/>
      <c r="O170" s="178"/>
      <c r="P170" s="178"/>
      <c r="Q170" s="178"/>
      <c r="R170" s="178"/>
      <c r="S170" s="178"/>
      <c r="T170" s="179"/>
      <c r="AT170" s="173" t="s">
        <v>135</v>
      </c>
      <c r="AU170" s="173" t="s">
        <v>82</v>
      </c>
      <c r="AV170" s="14" t="s">
        <v>133</v>
      </c>
      <c r="AW170" s="14" t="s">
        <v>30</v>
      </c>
      <c r="AX170" s="14" t="s">
        <v>80</v>
      </c>
      <c r="AY170" s="173" t="s">
        <v>127</v>
      </c>
    </row>
    <row r="171" spans="1:65" s="2" customFormat="1" ht="21.75" customHeight="1">
      <c r="A171" s="32"/>
      <c r="B171" s="144"/>
      <c r="C171" s="145" t="s">
        <v>178</v>
      </c>
      <c r="D171" s="145" t="s">
        <v>129</v>
      </c>
      <c r="E171" s="146" t="s">
        <v>179</v>
      </c>
      <c r="F171" s="147" t="s">
        <v>180</v>
      </c>
      <c r="G171" s="148" t="s">
        <v>181</v>
      </c>
      <c r="H171" s="149">
        <v>252</v>
      </c>
      <c r="I171" s="150"/>
      <c r="J171" s="151">
        <f>ROUND(I171*H171,2)</f>
        <v>0</v>
      </c>
      <c r="K171" s="152"/>
      <c r="L171" s="33"/>
      <c r="M171" s="153" t="s">
        <v>1</v>
      </c>
      <c r="N171" s="154" t="s">
        <v>38</v>
      </c>
      <c r="O171" s="58"/>
      <c r="P171" s="155">
        <f>O171*H171</f>
        <v>0</v>
      </c>
      <c r="Q171" s="155">
        <v>0</v>
      </c>
      <c r="R171" s="155">
        <f>Q171*H171</f>
        <v>0</v>
      </c>
      <c r="S171" s="155">
        <v>0</v>
      </c>
      <c r="T171" s="156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7" t="s">
        <v>133</v>
      </c>
      <c r="AT171" s="157" t="s">
        <v>129</v>
      </c>
      <c r="AU171" s="157" t="s">
        <v>82</v>
      </c>
      <c r="AY171" s="17" t="s">
        <v>127</v>
      </c>
      <c r="BE171" s="158">
        <f>IF(N171="základní",J171,0)</f>
        <v>0</v>
      </c>
      <c r="BF171" s="158">
        <f>IF(N171="snížená",J171,0)</f>
        <v>0</v>
      </c>
      <c r="BG171" s="158">
        <f>IF(N171="zákl. přenesená",J171,0)</f>
        <v>0</v>
      </c>
      <c r="BH171" s="158">
        <f>IF(N171="sníž. přenesená",J171,0)</f>
        <v>0</v>
      </c>
      <c r="BI171" s="158">
        <f>IF(N171="nulová",J171,0)</f>
        <v>0</v>
      </c>
      <c r="BJ171" s="17" t="s">
        <v>80</v>
      </c>
      <c r="BK171" s="158">
        <f>ROUND(I171*H171,2)</f>
        <v>0</v>
      </c>
      <c r="BL171" s="17" t="s">
        <v>133</v>
      </c>
      <c r="BM171" s="157" t="s">
        <v>182</v>
      </c>
    </row>
    <row r="172" spans="1:47" s="2" customFormat="1" ht="19.5">
      <c r="A172" s="32"/>
      <c r="B172" s="33"/>
      <c r="C172" s="32"/>
      <c r="D172" s="159" t="s">
        <v>134</v>
      </c>
      <c r="E172" s="32"/>
      <c r="F172" s="160" t="s">
        <v>180</v>
      </c>
      <c r="G172" s="32"/>
      <c r="H172" s="32"/>
      <c r="I172" s="161"/>
      <c r="J172" s="32"/>
      <c r="K172" s="32"/>
      <c r="L172" s="33"/>
      <c r="M172" s="162"/>
      <c r="N172" s="163"/>
      <c r="O172" s="58"/>
      <c r="P172" s="58"/>
      <c r="Q172" s="58"/>
      <c r="R172" s="58"/>
      <c r="S172" s="58"/>
      <c r="T172" s="59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7" t="s">
        <v>134</v>
      </c>
      <c r="AU172" s="17" t="s">
        <v>82</v>
      </c>
    </row>
    <row r="173" spans="2:51" s="13" customFormat="1" ht="12">
      <c r="B173" s="164"/>
      <c r="D173" s="159" t="s">
        <v>135</v>
      </c>
      <c r="E173" s="165" t="s">
        <v>1</v>
      </c>
      <c r="F173" s="166" t="s">
        <v>183</v>
      </c>
      <c r="H173" s="167">
        <v>252</v>
      </c>
      <c r="I173" s="168"/>
      <c r="L173" s="164"/>
      <c r="M173" s="169"/>
      <c r="N173" s="170"/>
      <c r="O173" s="170"/>
      <c r="P173" s="170"/>
      <c r="Q173" s="170"/>
      <c r="R173" s="170"/>
      <c r="S173" s="170"/>
      <c r="T173" s="171"/>
      <c r="AT173" s="165" t="s">
        <v>135</v>
      </c>
      <c r="AU173" s="165" t="s">
        <v>82</v>
      </c>
      <c r="AV173" s="13" t="s">
        <v>82</v>
      </c>
      <c r="AW173" s="13" t="s">
        <v>30</v>
      </c>
      <c r="AX173" s="13" t="s">
        <v>73</v>
      </c>
      <c r="AY173" s="165" t="s">
        <v>127</v>
      </c>
    </row>
    <row r="174" spans="2:51" s="14" customFormat="1" ht="12">
      <c r="B174" s="172"/>
      <c r="D174" s="159" t="s">
        <v>135</v>
      </c>
      <c r="E174" s="173" t="s">
        <v>1</v>
      </c>
      <c r="F174" s="174" t="s">
        <v>137</v>
      </c>
      <c r="H174" s="175">
        <v>252</v>
      </c>
      <c r="I174" s="176"/>
      <c r="L174" s="172"/>
      <c r="M174" s="177"/>
      <c r="N174" s="178"/>
      <c r="O174" s="178"/>
      <c r="P174" s="178"/>
      <c r="Q174" s="178"/>
      <c r="R174" s="178"/>
      <c r="S174" s="178"/>
      <c r="T174" s="179"/>
      <c r="AT174" s="173" t="s">
        <v>135</v>
      </c>
      <c r="AU174" s="173" t="s">
        <v>82</v>
      </c>
      <c r="AV174" s="14" t="s">
        <v>133</v>
      </c>
      <c r="AW174" s="14" t="s">
        <v>30</v>
      </c>
      <c r="AX174" s="14" t="s">
        <v>80</v>
      </c>
      <c r="AY174" s="173" t="s">
        <v>127</v>
      </c>
    </row>
    <row r="175" spans="1:65" s="2" customFormat="1" ht="21.75" customHeight="1">
      <c r="A175" s="32"/>
      <c r="B175" s="144"/>
      <c r="C175" s="145" t="s">
        <v>159</v>
      </c>
      <c r="D175" s="145" t="s">
        <v>129</v>
      </c>
      <c r="E175" s="146" t="s">
        <v>184</v>
      </c>
      <c r="F175" s="147" t="s">
        <v>185</v>
      </c>
      <c r="G175" s="148" t="s">
        <v>140</v>
      </c>
      <c r="H175" s="149">
        <v>126</v>
      </c>
      <c r="I175" s="150"/>
      <c r="J175" s="151">
        <f>ROUND(I175*H175,2)</f>
        <v>0</v>
      </c>
      <c r="K175" s="152"/>
      <c r="L175" s="33"/>
      <c r="M175" s="153" t="s">
        <v>1</v>
      </c>
      <c r="N175" s="154" t="s">
        <v>38</v>
      </c>
      <c r="O175" s="58"/>
      <c r="P175" s="155">
        <f>O175*H175</f>
        <v>0</v>
      </c>
      <c r="Q175" s="155">
        <v>0</v>
      </c>
      <c r="R175" s="155">
        <f>Q175*H175</f>
        <v>0</v>
      </c>
      <c r="S175" s="155">
        <v>0</v>
      </c>
      <c r="T175" s="156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57" t="s">
        <v>133</v>
      </c>
      <c r="AT175" s="157" t="s">
        <v>129</v>
      </c>
      <c r="AU175" s="157" t="s">
        <v>82</v>
      </c>
      <c r="AY175" s="17" t="s">
        <v>127</v>
      </c>
      <c r="BE175" s="158">
        <f>IF(N175="základní",J175,0)</f>
        <v>0</v>
      </c>
      <c r="BF175" s="158">
        <f>IF(N175="snížená",J175,0)</f>
        <v>0</v>
      </c>
      <c r="BG175" s="158">
        <f>IF(N175="zákl. přenesená",J175,0)</f>
        <v>0</v>
      </c>
      <c r="BH175" s="158">
        <f>IF(N175="sníž. přenesená",J175,0)</f>
        <v>0</v>
      </c>
      <c r="BI175" s="158">
        <f>IF(N175="nulová",J175,0)</f>
        <v>0</v>
      </c>
      <c r="BJ175" s="17" t="s">
        <v>80</v>
      </c>
      <c r="BK175" s="158">
        <f>ROUND(I175*H175,2)</f>
        <v>0</v>
      </c>
      <c r="BL175" s="17" t="s">
        <v>133</v>
      </c>
      <c r="BM175" s="157" t="s">
        <v>186</v>
      </c>
    </row>
    <row r="176" spans="1:47" s="2" customFormat="1" ht="19.5">
      <c r="A176" s="32"/>
      <c r="B176" s="33"/>
      <c r="C176" s="32"/>
      <c r="D176" s="159" t="s">
        <v>134</v>
      </c>
      <c r="E176" s="32"/>
      <c r="F176" s="160" t="s">
        <v>185</v>
      </c>
      <c r="G176" s="32"/>
      <c r="H176" s="32"/>
      <c r="I176" s="161"/>
      <c r="J176" s="32"/>
      <c r="K176" s="32"/>
      <c r="L176" s="33"/>
      <c r="M176" s="162"/>
      <c r="N176" s="163"/>
      <c r="O176" s="58"/>
      <c r="P176" s="58"/>
      <c r="Q176" s="58"/>
      <c r="R176" s="58"/>
      <c r="S176" s="58"/>
      <c r="T176" s="59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7" t="s">
        <v>134</v>
      </c>
      <c r="AU176" s="17" t="s">
        <v>82</v>
      </c>
    </row>
    <row r="177" spans="2:51" s="13" customFormat="1" ht="22.5">
      <c r="B177" s="164"/>
      <c r="D177" s="159" t="s">
        <v>135</v>
      </c>
      <c r="E177" s="165" t="s">
        <v>1</v>
      </c>
      <c r="F177" s="166" t="s">
        <v>187</v>
      </c>
      <c r="H177" s="167">
        <v>126</v>
      </c>
      <c r="I177" s="168"/>
      <c r="L177" s="164"/>
      <c r="M177" s="169"/>
      <c r="N177" s="170"/>
      <c r="O177" s="170"/>
      <c r="P177" s="170"/>
      <c r="Q177" s="170"/>
      <c r="R177" s="170"/>
      <c r="S177" s="170"/>
      <c r="T177" s="171"/>
      <c r="AT177" s="165" t="s">
        <v>135</v>
      </c>
      <c r="AU177" s="165" t="s">
        <v>82</v>
      </c>
      <c r="AV177" s="13" t="s">
        <v>82</v>
      </c>
      <c r="AW177" s="13" t="s">
        <v>30</v>
      </c>
      <c r="AX177" s="13" t="s">
        <v>73</v>
      </c>
      <c r="AY177" s="165" t="s">
        <v>127</v>
      </c>
    </row>
    <row r="178" spans="2:51" s="14" customFormat="1" ht="12">
      <c r="B178" s="172"/>
      <c r="D178" s="159" t="s">
        <v>135</v>
      </c>
      <c r="E178" s="173" t="s">
        <v>1</v>
      </c>
      <c r="F178" s="174" t="s">
        <v>137</v>
      </c>
      <c r="H178" s="175">
        <v>126</v>
      </c>
      <c r="I178" s="176"/>
      <c r="L178" s="172"/>
      <c r="M178" s="177"/>
      <c r="N178" s="178"/>
      <c r="O178" s="178"/>
      <c r="P178" s="178"/>
      <c r="Q178" s="178"/>
      <c r="R178" s="178"/>
      <c r="S178" s="178"/>
      <c r="T178" s="179"/>
      <c r="AT178" s="173" t="s">
        <v>135</v>
      </c>
      <c r="AU178" s="173" t="s">
        <v>82</v>
      </c>
      <c r="AV178" s="14" t="s">
        <v>133</v>
      </c>
      <c r="AW178" s="14" t="s">
        <v>30</v>
      </c>
      <c r="AX178" s="14" t="s">
        <v>80</v>
      </c>
      <c r="AY178" s="173" t="s">
        <v>127</v>
      </c>
    </row>
    <row r="179" spans="1:65" s="2" customFormat="1" ht="16.5" customHeight="1">
      <c r="A179" s="32"/>
      <c r="B179" s="144"/>
      <c r="C179" s="181" t="s">
        <v>188</v>
      </c>
      <c r="D179" s="181" t="s">
        <v>189</v>
      </c>
      <c r="E179" s="182" t="s">
        <v>190</v>
      </c>
      <c r="F179" s="183" t="s">
        <v>191</v>
      </c>
      <c r="G179" s="184" t="s">
        <v>181</v>
      </c>
      <c r="H179" s="185">
        <v>252</v>
      </c>
      <c r="I179" s="186"/>
      <c r="J179" s="187">
        <f>ROUND(I179*H179,2)</f>
        <v>0</v>
      </c>
      <c r="K179" s="188"/>
      <c r="L179" s="189"/>
      <c r="M179" s="190" t="s">
        <v>1</v>
      </c>
      <c r="N179" s="191" t="s">
        <v>38</v>
      </c>
      <c r="O179" s="58"/>
      <c r="P179" s="155">
        <f>O179*H179</f>
        <v>0</v>
      </c>
      <c r="Q179" s="155">
        <v>0</v>
      </c>
      <c r="R179" s="155">
        <f>Q179*H179</f>
        <v>0</v>
      </c>
      <c r="S179" s="155">
        <v>0</v>
      </c>
      <c r="T179" s="156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57" t="s">
        <v>148</v>
      </c>
      <c r="AT179" s="157" t="s">
        <v>189</v>
      </c>
      <c r="AU179" s="157" t="s">
        <v>82</v>
      </c>
      <c r="AY179" s="17" t="s">
        <v>127</v>
      </c>
      <c r="BE179" s="158">
        <f>IF(N179="základní",J179,0)</f>
        <v>0</v>
      </c>
      <c r="BF179" s="158">
        <f>IF(N179="snížená",J179,0)</f>
        <v>0</v>
      </c>
      <c r="BG179" s="158">
        <f>IF(N179="zákl. přenesená",J179,0)</f>
        <v>0</v>
      </c>
      <c r="BH179" s="158">
        <f>IF(N179="sníž. přenesená",J179,0)</f>
        <v>0</v>
      </c>
      <c r="BI179" s="158">
        <f>IF(N179="nulová",J179,0)</f>
        <v>0</v>
      </c>
      <c r="BJ179" s="17" t="s">
        <v>80</v>
      </c>
      <c r="BK179" s="158">
        <f>ROUND(I179*H179,2)</f>
        <v>0</v>
      </c>
      <c r="BL179" s="17" t="s">
        <v>133</v>
      </c>
      <c r="BM179" s="157" t="s">
        <v>192</v>
      </c>
    </row>
    <row r="180" spans="1:47" s="2" customFormat="1" ht="12">
      <c r="A180" s="32"/>
      <c r="B180" s="33"/>
      <c r="C180" s="32"/>
      <c r="D180" s="159" t="s">
        <v>134</v>
      </c>
      <c r="E180" s="32"/>
      <c r="F180" s="160" t="s">
        <v>191</v>
      </c>
      <c r="G180" s="32"/>
      <c r="H180" s="32"/>
      <c r="I180" s="161"/>
      <c r="J180" s="32"/>
      <c r="K180" s="32"/>
      <c r="L180" s="33"/>
      <c r="M180" s="162"/>
      <c r="N180" s="163"/>
      <c r="O180" s="58"/>
      <c r="P180" s="58"/>
      <c r="Q180" s="58"/>
      <c r="R180" s="58"/>
      <c r="S180" s="58"/>
      <c r="T180" s="59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T180" s="17" t="s">
        <v>134</v>
      </c>
      <c r="AU180" s="17" t="s">
        <v>82</v>
      </c>
    </row>
    <row r="181" spans="2:51" s="13" customFormat="1" ht="12">
      <c r="B181" s="164"/>
      <c r="D181" s="159" t="s">
        <v>135</v>
      </c>
      <c r="E181" s="165" t="s">
        <v>1</v>
      </c>
      <c r="F181" s="166" t="s">
        <v>183</v>
      </c>
      <c r="H181" s="167">
        <v>252</v>
      </c>
      <c r="I181" s="168"/>
      <c r="L181" s="164"/>
      <c r="M181" s="169"/>
      <c r="N181" s="170"/>
      <c r="O181" s="170"/>
      <c r="P181" s="170"/>
      <c r="Q181" s="170"/>
      <c r="R181" s="170"/>
      <c r="S181" s="170"/>
      <c r="T181" s="171"/>
      <c r="AT181" s="165" t="s">
        <v>135</v>
      </c>
      <c r="AU181" s="165" t="s">
        <v>82</v>
      </c>
      <c r="AV181" s="13" t="s">
        <v>82</v>
      </c>
      <c r="AW181" s="13" t="s">
        <v>30</v>
      </c>
      <c r="AX181" s="13" t="s">
        <v>73</v>
      </c>
      <c r="AY181" s="165" t="s">
        <v>127</v>
      </c>
    </row>
    <row r="182" spans="2:51" s="14" customFormat="1" ht="12">
      <c r="B182" s="172"/>
      <c r="D182" s="159" t="s">
        <v>135</v>
      </c>
      <c r="E182" s="173" t="s">
        <v>1</v>
      </c>
      <c r="F182" s="174" t="s">
        <v>137</v>
      </c>
      <c r="H182" s="175">
        <v>252</v>
      </c>
      <c r="I182" s="176"/>
      <c r="L182" s="172"/>
      <c r="M182" s="177"/>
      <c r="N182" s="178"/>
      <c r="O182" s="178"/>
      <c r="P182" s="178"/>
      <c r="Q182" s="178"/>
      <c r="R182" s="178"/>
      <c r="S182" s="178"/>
      <c r="T182" s="179"/>
      <c r="AT182" s="173" t="s">
        <v>135</v>
      </c>
      <c r="AU182" s="173" t="s">
        <v>82</v>
      </c>
      <c r="AV182" s="14" t="s">
        <v>133</v>
      </c>
      <c r="AW182" s="14" t="s">
        <v>30</v>
      </c>
      <c r="AX182" s="14" t="s">
        <v>80</v>
      </c>
      <c r="AY182" s="173" t="s">
        <v>127</v>
      </c>
    </row>
    <row r="183" spans="1:65" s="2" customFormat="1" ht="21.75" customHeight="1">
      <c r="A183" s="32"/>
      <c r="B183" s="144"/>
      <c r="C183" s="145" t="s">
        <v>164</v>
      </c>
      <c r="D183" s="145" t="s">
        <v>129</v>
      </c>
      <c r="E183" s="146" t="s">
        <v>193</v>
      </c>
      <c r="F183" s="147" t="s">
        <v>194</v>
      </c>
      <c r="G183" s="148" t="s">
        <v>140</v>
      </c>
      <c r="H183" s="149">
        <v>156</v>
      </c>
      <c r="I183" s="150"/>
      <c r="J183" s="151">
        <f>ROUND(I183*H183,2)</f>
        <v>0</v>
      </c>
      <c r="K183" s="152"/>
      <c r="L183" s="33"/>
      <c r="M183" s="153" t="s">
        <v>1</v>
      </c>
      <c r="N183" s="154" t="s">
        <v>38</v>
      </c>
      <c r="O183" s="58"/>
      <c r="P183" s="155">
        <f>O183*H183</f>
        <v>0</v>
      </c>
      <c r="Q183" s="155">
        <v>0</v>
      </c>
      <c r="R183" s="155">
        <f>Q183*H183</f>
        <v>0</v>
      </c>
      <c r="S183" s="155">
        <v>0</v>
      </c>
      <c r="T183" s="156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57" t="s">
        <v>133</v>
      </c>
      <c r="AT183" s="157" t="s">
        <v>129</v>
      </c>
      <c r="AU183" s="157" t="s">
        <v>82</v>
      </c>
      <c r="AY183" s="17" t="s">
        <v>127</v>
      </c>
      <c r="BE183" s="158">
        <f>IF(N183="základní",J183,0)</f>
        <v>0</v>
      </c>
      <c r="BF183" s="158">
        <f>IF(N183="snížená",J183,0)</f>
        <v>0</v>
      </c>
      <c r="BG183" s="158">
        <f>IF(N183="zákl. přenesená",J183,0)</f>
        <v>0</v>
      </c>
      <c r="BH183" s="158">
        <f>IF(N183="sníž. přenesená",J183,0)</f>
        <v>0</v>
      </c>
      <c r="BI183" s="158">
        <f>IF(N183="nulová",J183,0)</f>
        <v>0</v>
      </c>
      <c r="BJ183" s="17" t="s">
        <v>80</v>
      </c>
      <c r="BK183" s="158">
        <f>ROUND(I183*H183,2)</f>
        <v>0</v>
      </c>
      <c r="BL183" s="17" t="s">
        <v>133</v>
      </c>
      <c r="BM183" s="157" t="s">
        <v>195</v>
      </c>
    </row>
    <row r="184" spans="1:47" s="2" customFormat="1" ht="19.5">
      <c r="A184" s="32"/>
      <c r="B184" s="33"/>
      <c r="C184" s="32"/>
      <c r="D184" s="159" t="s">
        <v>134</v>
      </c>
      <c r="E184" s="32"/>
      <c r="F184" s="160" t="s">
        <v>194</v>
      </c>
      <c r="G184" s="32"/>
      <c r="H184" s="32"/>
      <c r="I184" s="161"/>
      <c r="J184" s="32"/>
      <c r="K184" s="32"/>
      <c r="L184" s="33"/>
      <c r="M184" s="162"/>
      <c r="N184" s="163"/>
      <c r="O184" s="58"/>
      <c r="P184" s="58"/>
      <c r="Q184" s="58"/>
      <c r="R184" s="58"/>
      <c r="S184" s="58"/>
      <c r="T184" s="59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T184" s="17" t="s">
        <v>134</v>
      </c>
      <c r="AU184" s="17" t="s">
        <v>82</v>
      </c>
    </row>
    <row r="185" spans="2:51" s="13" customFormat="1" ht="12">
      <c r="B185" s="164"/>
      <c r="D185" s="159" t="s">
        <v>135</v>
      </c>
      <c r="E185" s="165" t="s">
        <v>1</v>
      </c>
      <c r="F185" s="166" t="s">
        <v>196</v>
      </c>
      <c r="H185" s="167">
        <v>156</v>
      </c>
      <c r="I185" s="168"/>
      <c r="L185" s="164"/>
      <c r="M185" s="169"/>
      <c r="N185" s="170"/>
      <c r="O185" s="170"/>
      <c r="P185" s="170"/>
      <c r="Q185" s="170"/>
      <c r="R185" s="170"/>
      <c r="S185" s="170"/>
      <c r="T185" s="171"/>
      <c r="AT185" s="165" t="s">
        <v>135</v>
      </c>
      <c r="AU185" s="165" t="s">
        <v>82</v>
      </c>
      <c r="AV185" s="13" t="s">
        <v>82</v>
      </c>
      <c r="AW185" s="13" t="s">
        <v>30</v>
      </c>
      <c r="AX185" s="13" t="s">
        <v>73</v>
      </c>
      <c r="AY185" s="165" t="s">
        <v>127</v>
      </c>
    </row>
    <row r="186" spans="2:51" s="14" customFormat="1" ht="12">
      <c r="B186" s="172"/>
      <c r="D186" s="159" t="s">
        <v>135</v>
      </c>
      <c r="E186" s="173" t="s">
        <v>1</v>
      </c>
      <c r="F186" s="174" t="s">
        <v>137</v>
      </c>
      <c r="H186" s="175">
        <v>156</v>
      </c>
      <c r="I186" s="176"/>
      <c r="L186" s="172"/>
      <c r="M186" s="177"/>
      <c r="N186" s="178"/>
      <c r="O186" s="178"/>
      <c r="P186" s="178"/>
      <c r="Q186" s="178"/>
      <c r="R186" s="178"/>
      <c r="S186" s="178"/>
      <c r="T186" s="179"/>
      <c r="AT186" s="173" t="s">
        <v>135</v>
      </c>
      <c r="AU186" s="173" t="s">
        <v>82</v>
      </c>
      <c r="AV186" s="14" t="s">
        <v>133</v>
      </c>
      <c r="AW186" s="14" t="s">
        <v>30</v>
      </c>
      <c r="AX186" s="14" t="s">
        <v>80</v>
      </c>
      <c r="AY186" s="173" t="s">
        <v>127</v>
      </c>
    </row>
    <row r="187" spans="1:65" s="2" customFormat="1" ht="21.75" customHeight="1">
      <c r="A187" s="32"/>
      <c r="B187" s="144"/>
      <c r="C187" s="145" t="s">
        <v>8</v>
      </c>
      <c r="D187" s="145" t="s">
        <v>129</v>
      </c>
      <c r="E187" s="146" t="s">
        <v>197</v>
      </c>
      <c r="F187" s="147" t="s">
        <v>198</v>
      </c>
      <c r="G187" s="148" t="s">
        <v>140</v>
      </c>
      <c r="H187" s="149">
        <v>80</v>
      </c>
      <c r="I187" s="150"/>
      <c r="J187" s="151">
        <f>ROUND(I187*H187,2)</f>
        <v>0</v>
      </c>
      <c r="K187" s="152"/>
      <c r="L187" s="33"/>
      <c r="M187" s="153" t="s">
        <v>1</v>
      </c>
      <c r="N187" s="154" t="s">
        <v>38</v>
      </c>
      <c r="O187" s="58"/>
      <c r="P187" s="155">
        <f>O187*H187</f>
        <v>0</v>
      </c>
      <c r="Q187" s="155">
        <v>0</v>
      </c>
      <c r="R187" s="155">
        <f>Q187*H187</f>
        <v>0</v>
      </c>
      <c r="S187" s="155">
        <v>0</v>
      </c>
      <c r="T187" s="156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57" t="s">
        <v>133</v>
      </c>
      <c r="AT187" s="157" t="s">
        <v>129</v>
      </c>
      <c r="AU187" s="157" t="s">
        <v>82</v>
      </c>
      <c r="AY187" s="17" t="s">
        <v>127</v>
      </c>
      <c r="BE187" s="158">
        <f>IF(N187="základní",J187,0)</f>
        <v>0</v>
      </c>
      <c r="BF187" s="158">
        <f>IF(N187="snížená",J187,0)</f>
        <v>0</v>
      </c>
      <c r="BG187" s="158">
        <f>IF(N187="zákl. přenesená",J187,0)</f>
        <v>0</v>
      </c>
      <c r="BH187" s="158">
        <f>IF(N187="sníž. přenesená",J187,0)</f>
        <v>0</v>
      </c>
      <c r="BI187" s="158">
        <f>IF(N187="nulová",J187,0)</f>
        <v>0</v>
      </c>
      <c r="BJ187" s="17" t="s">
        <v>80</v>
      </c>
      <c r="BK187" s="158">
        <f>ROUND(I187*H187,2)</f>
        <v>0</v>
      </c>
      <c r="BL187" s="17" t="s">
        <v>133</v>
      </c>
      <c r="BM187" s="157" t="s">
        <v>199</v>
      </c>
    </row>
    <row r="188" spans="1:47" s="2" customFormat="1" ht="19.5">
      <c r="A188" s="32"/>
      <c r="B188" s="33"/>
      <c r="C188" s="32"/>
      <c r="D188" s="159" t="s">
        <v>134</v>
      </c>
      <c r="E188" s="32"/>
      <c r="F188" s="160" t="s">
        <v>198</v>
      </c>
      <c r="G188" s="32"/>
      <c r="H188" s="32"/>
      <c r="I188" s="161"/>
      <c r="J188" s="32"/>
      <c r="K188" s="32"/>
      <c r="L188" s="33"/>
      <c r="M188" s="162"/>
      <c r="N188" s="163"/>
      <c r="O188" s="58"/>
      <c r="P188" s="58"/>
      <c r="Q188" s="58"/>
      <c r="R188" s="58"/>
      <c r="S188" s="58"/>
      <c r="T188" s="59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T188" s="17" t="s">
        <v>134</v>
      </c>
      <c r="AU188" s="17" t="s">
        <v>82</v>
      </c>
    </row>
    <row r="189" spans="1:47" s="2" customFormat="1" ht="39">
      <c r="A189" s="32"/>
      <c r="B189" s="33"/>
      <c r="C189" s="32"/>
      <c r="D189" s="159" t="s">
        <v>149</v>
      </c>
      <c r="E189" s="32"/>
      <c r="F189" s="180" t="s">
        <v>200</v>
      </c>
      <c r="G189" s="32"/>
      <c r="H189" s="32"/>
      <c r="I189" s="161"/>
      <c r="J189" s="32"/>
      <c r="K189" s="32"/>
      <c r="L189" s="33"/>
      <c r="M189" s="162"/>
      <c r="N189" s="163"/>
      <c r="O189" s="58"/>
      <c r="P189" s="58"/>
      <c r="Q189" s="58"/>
      <c r="R189" s="58"/>
      <c r="S189" s="58"/>
      <c r="T189" s="59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7" t="s">
        <v>149</v>
      </c>
      <c r="AU189" s="17" t="s">
        <v>82</v>
      </c>
    </row>
    <row r="190" spans="2:51" s="13" customFormat="1" ht="12">
      <c r="B190" s="164"/>
      <c r="D190" s="159" t="s">
        <v>135</v>
      </c>
      <c r="E190" s="165" t="s">
        <v>1</v>
      </c>
      <c r="F190" s="166" t="s">
        <v>201</v>
      </c>
      <c r="H190" s="167">
        <v>80</v>
      </c>
      <c r="I190" s="168"/>
      <c r="L190" s="164"/>
      <c r="M190" s="169"/>
      <c r="N190" s="170"/>
      <c r="O190" s="170"/>
      <c r="P190" s="170"/>
      <c r="Q190" s="170"/>
      <c r="R190" s="170"/>
      <c r="S190" s="170"/>
      <c r="T190" s="171"/>
      <c r="AT190" s="165" t="s">
        <v>135</v>
      </c>
      <c r="AU190" s="165" t="s">
        <v>82</v>
      </c>
      <c r="AV190" s="13" t="s">
        <v>82</v>
      </c>
      <c r="AW190" s="13" t="s">
        <v>30</v>
      </c>
      <c r="AX190" s="13" t="s">
        <v>73</v>
      </c>
      <c r="AY190" s="165" t="s">
        <v>127</v>
      </c>
    </row>
    <row r="191" spans="2:51" s="14" customFormat="1" ht="12">
      <c r="B191" s="172"/>
      <c r="D191" s="159" t="s">
        <v>135</v>
      </c>
      <c r="E191" s="173" t="s">
        <v>1</v>
      </c>
      <c r="F191" s="174" t="s">
        <v>137</v>
      </c>
      <c r="H191" s="175">
        <v>80</v>
      </c>
      <c r="I191" s="176"/>
      <c r="L191" s="172"/>
      <c r="M191" s="177"/>
      <c r="N191" s="178"/>
      <c r="O191" s="178"/>
      <c r="P191" s="178"/>
      <c r="Q191" s="178"/>
      <c r="R191" s="178"/>
      <c r="S191" s="178"/>
      <c r="T191" s="179"/>
      <c r="AT191" s="173" t="s">
        <v>135</v>
      </c>
      <c r="AU191" s="173" t="s">
        <v>82</v>
      </c>
      <c r="AV191" s="14" t="s">
        <v>133</v>
      </c>
      <c r="AW191" s="14" t="s">
        <v>30</v>
      </c>
      <c r="AX191" s="14" t="s">
        <v>80</v>
      </c>
      <c r="AY191" s="173" t="s">
        <v>127</v>
      </c>
    </row>
    <row r="192" spans="1:65" s="2" customFormat="1" ht="16.5" customHeight="1">
      <c r="A192" s="32"/>
      <c r="B192" s="144"/>
      <c r="C192" s="145" t="s">
        <v>167</v>
      </c>
      <c r="D192" s="145" t="s">
        <v>129</v>
      </c>
      <c r="E192" s="146" t="s">
        <v>202</v>
      </c>
      <c r="F192" s="147" t="s">
        <v>203</v>
      </c>
      <c r="G192" s="148" t="s">
        <v>132</v>
      </c>
      <c r="H192" s="149">
        <v>300</v>
      </c>
      <c r="I192" s="150"/>
      <c r="J192" s="151">
        <f>ROUND(I192*H192,2)</f>
        <v>0</v>
      </c>
      <c r="K192" s="152"/>
      <c r="L192" s="33"/>
      <c r="M192" s="153" t="s">
        <v>1</v>
      </c>
      <c r="N192" s="154" t="s">
        <v>38</v>
      </c>
      <c r="O192" s="58"/>
      <c r="P192" s="155">
        <f>O192*H192</f>
        <v>0</v>
      </c>
      <c r="Q192" s="155">
        <v>0</v>
      </c>
      <c r="R192" s="155">
        <f>Q192*H192</f>
        <v>0</v>
      </c>
      <c r="S192" s="155">
        <v>0</v>
      </c>
      <c r="T192" s="156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57" t="s">
        <v>133</v>
      </c>
      <c r="AT192" s="157" t="s">
        <v>129</v>
      </c>
      <c r="AU192" s="157" t="s">
        <v>82</v>
      </c>
      <c r="AY192" s="17" t="s">
        <v>127</v>
      </c>
      <c r="BE192" s="158">
        <f>IF(N192="základní",J192,0)</f>
        <v>0</v>
      </c>
      <c r="BF192" s="158">
        <f>IF(N192="snížená",J192,0)</f>
        <v>0</v>
      </c>
      <c r="BG192" s="158">
        <f>IF(N192="zákl. přenesená",J192,0)</f>
        <v>0</v>
      </c>
      <c r="BH192" s="158">
        <f>IF(N192="sníž. přenesená",J192,0)</f>
        <v>0</v>
      </c>
      <c r="BI192" s="158">
        <f>IF(N192="nulová",J192,0)</f>
        <v>0</v>
      </c>
      <c r="BJ192" s="17" t="s">
        <v>80</v>
      </c>
      <c r="BK192" s="158">
        <f>ROUND(I192*H192,2)</f>
        <v>0</v>
      </c>
      <c r="BL192" s="17" t="s">
        <v>133</v>
      </c>
      <c r="BM192" s="157" t="s">
        <v>204</v>
      </c>
    </row>
    <row r="193" spans="1:47" s="2" customFormat="1" ht="12">
      <c r="A193" s="32"/>
      <c r="B193" s="33"/>
      <c r="C193" s="32"/>
      <c r="D193" s="159" t="s">
        <v>134</v>
      </c>
      <c r="E193" s="32"/>
      <c r="F193" s="160" t="s">
        <v>203</v>
      </c>
      <c r="G193" s="32"/>
      <c r="H193" s="32"/>
      <c r="I193" s="161"/>
      <c r="J193" s="32"/>
      <c r="K193" s="32"/>
      <c r="L193" s="33"/>
      <c r="M193" s="162"/>
      <c r="N193" s="163"/>
      <c r="O193" s="58"/>
      <c r="P193" s="58"/>
      <c r="Q193" s="58"/>
      <c r="R193" s="58"/>
      <c r="S193" s="58"/>
      <c r="T193" s="59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T193" s="17" t="s">
        <v>134</v>
      </c>
      <c r="AU193" s="17" t="s">
        <v>82</v>
      </c>
    </row>
    <row r="194" spans="2:51" s="13" customFormat="1" ht="12">
      <c r="B194" s="164"/>
      <c r="D194" s="159" t="s">
        <v>135</v>
      </c>
      <c r="E194" s="165" t="s">
        <v>1</v>
      </c>
      <c r="F194" s="166" t="s">
        <v>205</v>
      </c>
      <c r="H194" s="167">
        <v>300</v>
      </c>
      <c r="I194" s="168"/>
      <c r="L194" s="164"/>
      <c r="M194" s="169"/>
      <c r="N194" s="170"/>
      <c r="O194" s="170"/>
      <c r="P194" s="170"/>
      <c r="Q194" s="170"/>
      <c r="R194" s="170"/>
      <c r="S194" s="170"/>
      <c r="T194" s="171"/>
      <c r="AT194" s="165" t="s">
        <v>135</v>
      </c>
      <c r="AU194" s="165" t="s">
        <v>82</v>
      </c>
      <c r="AV194" s="13" t="s">
        <v>82</v>
      </c>
      <c r="AW194" s="13" t="s">
        <v>30</v>
      </c>
      <c r="AX194" s="13" t="s">
        <v>73</v>
      </c>
      <c r="AY194" s="165" t="s">
        <v>127</v>
      </c>
    </row>
    <row r="195" spans="2:51" s="14" customFormat="1" ht="12">
      <c r="B195" s="172"/>
      <c r="D195" s="159" t="s">
        <v>135</v>
      </c>
      <c r="E195" s="173" t="s">
        <v>1</v>
      </c>
      <c r="F195" s="174" t="s">
        <v>137</v>
      </c>
      <c r="H195" s="175">
        <v>300</v>
      </c>
      <c r="I195" s="176"/>
      <c r="L195" s="172"/>
      <c r="M195" s="177"/>
      <c r="N195" s="178"/>
      <c r="O195" s="178"/>
      <c r="P195" s="178"/>
      <c r="Q195" s="178"/>
      <c r="R195" s="178"/>
      <c r="S195" s="178"/>
      <c r="T195" s="179"/>
      <c r="AT195" s="173" t="s">
        <v>135</v>
      </c>
      <c r="AU195" s="173" t="s">
        <v>82</v>
      </c>
      <c r="AV195" s="14" t="s">
        <v>133</v>
      </c>
      <c r="AW195" s="14" t="s">
        <v>30</v>
      </c>
      <c r="AX195" s="14" t="s">
        <v>80</v>
      </c>
      <c r="AY195" s="173" t="s">
        <v>127</v>
      </c>
    </row>
    <row r="196" spans="1:65" s="2" customFormat="1" ht="21.75" customHeight="1">
      <c r="A196" s="32"/>
      <c r="B196" s="144"/>
      <c r="C196" s="145" t="s">
        <v>206</v>
      </c>
      <c r="D196" s="145" t="s">
        <v>129</v>
      </c>
      <c r="E196" s="146" t="s">
        <v>207</v>
      </c>
      <c r="F196" s="147" t="s">
        <v>208</v>
      </c>
      <c r="G196" s="148" t="s">
        <v>132</v>
      </c>
      <c r="H196" s="149">
        <v>300</v>
      </c>
      <c r="I196" s="150"/>
      <c r="J196" s="151">
        <f>ROUND(I196*H196,2)</f>
        <v>0</v>
      </c>
      <c r="K196" s="152"/>
      <c r="L196" s="33"/>
      <c r="M196" s="153" t="s">
        <v>1</v>
      </c>
      <c r="N196" s="154" t="s">
        <v>38</v>
      </c>
      <c r="O196" s="58"/>
      <c r="P196" s="155">
        <f>O196*H196</f>
        <v>0</v>
      </c>
      <c r="Q196" s="155">
        <v>0</v>
      </c>
      <c r="R196" s="155">
        <f>Q196*H196</f>
        <v>0</v>
      </c>
      <c r="S196" s="155">
        <v>0</v>
      </c>
      <c r="T196" s="156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57" t="s">
        <v>133</v>
      </c>
      <c r="AT196" s="157" t="s">
        <v>129</v>
      </c>
      <c r="AU196" s="157" t="s">
        <v>82</v>
      </c>
      <c r="AY196" s="17" t="s">
        <v>127</v>
      </c>
      <c r="BE196" s="158">
        <f>IF(N196="základní",J196,0)</f>
        <v>0</v>
      </c>
      <c r="BF196" s="158">
        <f>IF(N196="snížená",J196,0)</f>
        <v>0</v>
      </c>
      <c r="BG196" s="158">
        <f>IF(N196="zákl. přenesená",J196,0)</f>
        <v>0</v>
      </c>
      <c r="BH196" s="158">
        <f>IF(N196="sníž. přenesená",J196,0)</f>
        <v>0</v>
      </c>
      <c r="BI196" s="158">
        <f>IF(N196="nulová",J196,0)</f>
        <v>0</v>
      </c>
      <c r="BJ196" s="17" t="s">
        <v>80</v>
      </c>
      <c r="BK196" s="158">
        <f>ROUND(I196*H196,2)</f>
        <v>0</v>
      </c>
      <c r="BL196" s="17" t="s">
        <v>133</v>
      </c>
      <c r="BM196" s="157" t="s">
        <v>209</v>
      </c>
    </row>
    <row r="197" spans="1:47" s="2" customFormat="1" ht="19.5">
      <c r="A197" s="32"/>
      <c r="B197" s="33"/>
      <c r="C197" s="32"/>
      <c r="D197" s="159" t="s">
        <v>134</v>
      </c>
      <c r="E197" s="32"/>
      <c r="F197" s="160" t="s">
        <v>208</v>
      </c>
      <c r="G197" s="32"/>
      <c r="H197" s="32"/>
      <c r="I197" s="161"/>
      <c r="J197" s="32"/>
      <c r="K197" s="32"/>
      <c r="L197" s="33"/>
      <c r="M197" s="162"/>
      <c r="N197" s="163"/>
      <c r="O197" s="58"/>
      <c r="P197" s="58"/>
      <c r="Q197" s="58"/>
      <c r="R197" s="58"/>
      <c r="S197" s="58"/>
      <c r="T197" s="59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T197" s="17" t="s">
        <v>134</v>
      </c>
      <c r="AU197" s="17" t="s">
        <v>82</v>
      </c>
    </row>
    <row r="198" spans="2:51" s="13" customFormat="1" ht="12">
      <c r="B198" s="164"/>
      <c r="D198" s="159" t="s">
        <v>135</v>
      </c>
      <c r="E198" s="165" t="s">
        <v>1</v>
      </c>
      <c r="F198" s="166" t="s">
        <v>205</v>
      </c>
      <c r="H198" s="167">
        <v>300</v>
      </c>
      <c r="I198" s="168"/>
      <c r="L198" s="164"/>
      <c r="M198" s="169"/>
      <c r="N198" s="170"/>
      <c r="O198" s="170"/>
      <c r="P198" s="170"/>
      <c r="Q198" s="170"/>
      <c r="R198" s="170"/>
      <c r="S198" s="170"/>
      <c r="T198" s="171"/>
      <c r="AT198" s="165" t="s">
        <v>135</v>
      </c>
      <c r="AU198" s="165" t="s">
        <v>82</v>
      </c>
      <c r="AV198" s="13" t="s">
        <v>82</v>
      </c>
      <c r="AW198" s="13" t="s">
        <v>30</v>
      </c>
      <c r="AX198" s="13" t="s">
        <v>73</v>
      </c>
      <c r="AY198" s="165" t="s">
        <v>127</v>
      </c>
    </row>
    <row r="199" spans="2:51" s="14" customFormat="1" ht="12">
      <c r="B199" s="172"/>
      <c r="D199" s="159" t="s">
        <v>135</v>
      </c>
      <c r="E199" s="173" t="s">
        <v>1</v>
      </c>
      <c r="F199" s="174" t="s">
        <v>137</v>
      </c>
      <c r="H199" s="175">
        <v>300</v>
      </c>
      <c r="I199" s="176"/>
      <c r="L199" s="172"/>
      <c r="M199" s="177"/>
      <c r="N199" s="178"/>
      <c r="O199" s="178"/>
      <c r="P199" s="178"/>
      <c r="Q199" s="178"/>
      <c r="R199" s="178"/>
      <c r="S199" s="178"/>
      <c r="T199" s="179"/>
      <c r="AT199" s="173" t="s">
        <v>135</v>
      </c>
      <c r="AU199" s="173" t="s">
        <v>82</v>
      </c>
      <c r="AV199" s="14" t="s">
        <v>133</v>
      </c>
      <c r="AW199" s="14" t="s">
        <v>30</v>
      </c>
      <c r="AX199" s="14" t="s">
        <v>80</v>
      </c>
      <c r="AY199" s="173" t="s">
        <v>127</v>
      </c>
    </row>
    <row r="200" spans="1:65" s="2" customFormat="1" ht="21.75" customHeight="1">
      <c r="A200" s="32"/>
      <c r="B200" s="144"/>
      <c r="C200" s="145" t="s">
        <v>172</v>
      </c>
      <c r="D200" s="145" t="s">
        <v>129</v>
      </c>
      <c r="E200" s="146" t="s">
        <v>210</v>
      </c>
      <c r="F200" s="147" t="s">
        <v>211</v>
      </c>
      <c r="G200" s="148" t="s">
        <v>132</v>
      </c>
      <c r="H200" s="149">
        <v>300</v>
      </c>
      <c r="I200" s="150"/>
      <c r="J200" s="151">
        <f>ROUND(I200*H200,2)</f>
        <v>0</v>
      </c>
      <c r="K200" s="152"/>
      <c r="L200" s="33"/>
      <c r="M200" s="153" t="s">
        <v>1</v>
      </c>
      <c r="N200" s="154" t="s">
        <v>38</v>
      </c>
      <c r="O200" s="58"/>
      <c r="P200" s="155">
        <f>O200*H200</f>
        <v>0</v>
      </c>
      <c r="Q200" s="155">
        <v>0</v>
      </c>
      <c r="R200" s="155">
        <f>Q200*H200</f>
        <v>0</v>
      </c>
      <c r="S200" s="155">
        <v>0</v>
      </c>
      <c r="T200" s="156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57" t="s">
        <v>133</v>
      </c>
      <c r="AT200" s="157" t="s">
        <v>129</v>
      </c>
      <c r="AU200" s="157" t="s">
        <v>82</v>
      </c>
      <c r="AY200" s="17" t="s">
        <v>127</v>
      </c>
      <c r="BE200" s="158">
        <f>IF(N200="základní",J200,0)</f>
        <v>0</v>
      </c>
      <c r="BF200" s="158">
        <f>IF(N200="snížená",J200,0)</f>
        <v>0</v>
      </c>
      <c r="BG200" s="158">
        <f>IF(N200="zákl. přenesená",J200,0)</f>
        <v>0</v>
      </c>
      <c r="BH200" s="158">
        <f>IF(N200="sníž. přenesená",J200,0)</f>
        <v>0</v>
      </c>
      <c r="BI200" s="158">
        <f>IF(N200="nulová",J200,0)</f>
        <v>0</v>
      </c>
      <c r="BJ200" s="17" t="s">
        <v>80</v>
      </c>
      <c r="BK200" s="158">
        <f>ROUND(I200*H200,2)</f>
        <v>0</v>
      </c>
      <c r="BL200" s="17" t="s">
        <v>133</v>
      </c>
      <c r="BM200" s="157" t="s">
        <v>212</v>
      </c>
    </row>
    <row r="201" spans="1:47" s="2" customFormat="1" ht="19.5">
      <c r="A201" s="32"/>
      <c r="B201" s="33"/>
      <c r="C201" s="32"/>
      <c r="D201" s="159" t="s">
        <v>134</v>
      </c>
      <c r="E201" s="32"/>
      <c r="F201" s="160" t="s">
        <v>211</v>
      </c>
      <c r="G201" s="32"/>
      <c r="H201" s="32"/>
      <c r="I201" s="161"/>
      <c r="J201" s="32"/>
      <c r="K201" s="32"/>
      <c r="L201" s="33"/>
      <c r="M201" s="162"/>
      <c r="N201" s="163"/>
      <c r="O201" s="58"/>
      <c r="P201" s="58"/>
      <c r="Q201" s="58"/>
      <c r="R201" s="58"/>
      <c r="S201" s="58"/>
      <c r="T201" s="59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T201" s="17" t="s">
        <v>134</v>
      </c>
      <c r="AU201" s="17" t="s">
        <v>82</v>
      </c>
    </row>
    <row r="202" spans="1:65" s="2" customFormat="1" ht="16.5" customHeight="1">
      <c r="A202" s="32"/>
      <c r="B202" s="144"/>
      <c r="C202" s="181" t="s">
        <v>213</v>
      </c>
      <c r="D202" s="181" t="s">
        <v>189</v>
      </c>
      <c r="E202" s="182" t="s">
        <v>214</v>
      </c>
      <c r="F202" s="183" t="s">
        <v>215</v>
      </c>
      <c r="G202" s="184" t="s">
        <v>216</v>
      </c>
      <c r="H202" s="185">
        <v>25</v>
      </c>
      <c r="I202" s="186"/>
      <c r="J202" s="187">
        <f>ROUND(I202*H202,2)</f>
        <v>0</v>
      </c>
      <c r="K202" s="188"/>
      <c r="L202" s="189"/>
      <c r="M202" s="190" t="s">
        <v>1</v>
      </c>
      <c r="N202" s="191" t="s">
        <v>38</v>
      </c>
      <c r="O202" s="58"/>
      <c r="P202" s="155">
        <f>O202*H202</f>
        <v>0</v>
      </c>
      <c r="Q202" s="155">
        <v>0</v>
      </c>
      <c r="R202" s="155">
        <f>Q202*H202</f>
        <v>0</v>
      </c>
      <c r="S202" s="155">
        <v>0</v>
      </c>
      <c r="T202" s="156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57" t="s">
        <v>148</v>
      </c>
      <c r="AT202" s="157" t="s">
        <v>189</v>
      </c>
      <c r="AU202" s="157" t="s">
        <v>82</v>
      </c>
      <c r="AY202" s="17" t="s">
        <v>127</v>
      </c>
      <c r="BE202" s="158">
        <f>IF(N202="základní",J202,0)</f>
        <v>0</v>
      </c>
      <c r="BF202" s="158">
        <f>IF(N202="snížená",J202,0)</f>
        <v>0</v>
      </c>
      <c r="BG202" s="158">
        <f>IF(N202="zákl. přenesená",J202,0)</f>
        <v>0</v>
      </c>
      <c r="BH202" s="158">
        <f>IF(N202="sníž. přenesená",J202,0)</f>
        <v>0</v>
      </c>
      <c r="BI202" s="158">
        <f>IF(N202="nulová",J202,0)</f>
        <v>0</v>
      </c>
      <c r="BJ202" s="17" t="s">
        <v>80</v>
      </c>
      <c r="BK202" s="158">
        <f>ROUND(I202*H202,2)</f>
        <v>0</v>
      </c>
      <c r="BL202" s="17" t="s">
        <v>133</v>
      </c>
      <c r="BM202" s="157" t="s">
        <v>217</v>
      </c>
    </row>
    <row r="203" spans="1:47" s="2" customFormat="1" ht="12">
      <c r="A203" s="32"/>
      <c r="B203" s="33"/>
      <c r="C203" s="32"/>
      <c r="D203" s="159" t="s">
        <v>134</v>
      </c>
      <c r="E203" s="32"/>
      <c r="F203" s="160" t="s">
        <v>215</v>
      </c>
      <c r="G203" s="32"/>
      <c r="H203" s="32"/>
      <c r="I203" s="161"/>
      <c r="J203" s="32"/>
      <c r="K203" s="32"/>
      <c r="L203" s="33"/>
      <c r="M203" s="162"/>
      <c r="N203" s="163"/>
      <c r="O203" s="58"/>
      <c r="P203" s="58"/>
      <c r="Q203" s="58"/>
      <c r="R203" s="58"/>
      <c r="S203" s="58"/>
      <c r="T203" s="59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T203" s="17" t="s">
        <v>134</v>
      </c>
      <c r="AU203" s="17" t="s">
        <v>82</v>
      </c>
    </row>
    <row r="204" spans="2:63" s="12" customFormat="1" ht="22.9" customHeight="1">
      <c r="B204" s="131"/>
      <c r="D204" s="132" t="s">
        <v>72</v>
      </c>
      <c r="E204" s="142" t="s">
        <v>82</v>
      </c>
      <c r="F204" s="142" t="s">
        <v>218</v>
      </c>
      <c r="I204" s="134"/>
      <c r="J204" s="143">
        <f>BK204</f>
        <v>0</v>
      </c>
      <c r="L204" s="131"/>
      <c r="M204" s="136"/>
      <c r="N204" s="137"/>
      <c r="O204" s="137"/>
      <c r="P204" s="138">
        <f>SUM(P205:P208)</f>
        <v>0</v>
      </c>
      <c r="Q204" s="137"/>
      <c r="R204" s="138">
        <f>SUM(R205:R208)</f>
        <v>0</v>
      </c>
      <c r="S204" s="137"/>
      <c r="T204" s="139">
        <f>SUM(T205:T208)</f>
        <v>0</v>
      </c>
      <c r="AR204" s="132" t="s">
        <v>80</v>
      </c>
      <c r="AT204" s="140" t="s">
        <v>72</v>
      </c>
      <c r="AU204" s="140" t="s">
        <v>80</v>
      </c>
      <c r="AY204" s="132" t="s">
        <v>127</v>
      </c>
      <c r="BK204" s="141">
        <f>SUM(BK205:BK208)</f>
        <v>0</v>
      </c>
    </row>
    <row r="205" spans="1:65" s="2" customFormat="1" ht="33" customHeight="1">
      <c r="A205" s="32"/>
      <c r="B205" s="144"/>
      <c r="C205" s="145" t="s">
        <v>176</v>
      </c>
      <c r="D205" s="145" t="s">
        <v>129</v>
      </c>
      <c r="E205" s="146" t="s">
        <v>219</v>
      </c>
      <c r="F205" s="147" t="s">
        <v>220</v>
      </c>
      <c r="G205" s="148" t="s">
        <v>158</v>
      </c>
      <c r="H205" s="149">
        <v>14</v>
      </c>
      <c r="I205" s="150"/>
      <c r="J205" s="151">
        <f>ROUND(I205*H205,2)</f>
        <v>0</v>
      </c>
      <c r="K205" s="152"/>
      <c r="L205" s="33"/>
      <c r="M205" s="153" t="s">
        <v>1</v>
      </c>
      <c r="N205" s="154" t="s">
        <v>38</v>
      </c>
      <c r="O205" s="58"/>
      <c r="P205" s="155">
        <f>O205*H205</f>
        <v>0</v>
      </c>
      <c r="Q205" s="155">
        <v>0</v>
      </c>
      <c r="R205" s="155">
        <f>Q205*H205</f>
        <v>0</v>
      </c>
      <c r="S205" s="155">
        <v>0</v>
      </c>
      <c r="T205" s="156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57" t="s">
        <v>133</v>
      </c>
      <c r="AT205" s="157" t="s">
        <v>129</v>
      </c>
      <c r="AU205" s="157" t="s">
        <v>82</v>
      </c>
      <c r="AY205" s="17" t="s">
        <v>127</v>
      </c>
      <c r="BE205" s="158">
        <f>IF(N205="základní",J205,0)</f>
        <v>0</v>
      </c>
      <c r="BF205" s="158">
        <f>IF(N205="snížená",J205,0)</f>
        <v>0</v>
      </c>
      <c r="BG205" s="158">
        <f>IF(N205="zákl. přenesená",J205,0)</f>
        <v>0</v>
      </c>
      <c r="BH205" s="158">
        <f>IF(N205="sníž. přenesená",J205,0)</f>
        <v>0</v>
      </c>
      <c r="BI205" s="158">
        <f>IF(N205="nulová",J205,0)</f>
        <v>0</v>
      </c>
      <c r="BJ205" s="17" t="s">
        <v>80</v>
      </c>
      <c r="BK205" s="158">
        <f>ROUND(I205*H205,2)</f>
        <v>0</v>
      </c>
      <c r="BL205" s="17" t="s">
        <v>133</v>
      </c>
      <c r="BM205" s="157" t="s">
        <v>221</v>
      </c>
    </row>
    <row r="206" spans="1:47" s="2" customFormat="1" ht="19.5">
      <c r="A206" s="32"/>
      <c r="B206" s="33"/>
      <c r="C206" s="32"/>
      <c r="D206" s="159" t="s">
        <v>134</v>
      </c>
      <c r="E206" s="32"/>
      <c r="F206" s="160" t="s">
        <v>220</v>
      </c>
      <c r="G206" s="32"/>
      <c r="H206" s="32"/>
      <c r="I206" s="161"/>
      <c r="J206" s="32"/>
      <c r="K206" s="32"/>
      <c r="L206" s="33"/>
      <c r="M206" s="162"/>
      <c r="N206" s="163"/>
      <c r="O206" s="58"/>
      <c r="P206" s="58"/>
      <c r="Q206" s="58"/>
      <c r="R206" s="58"/>
      <c r="S206" s="58"/>
      <c r="T206" s="59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T206" s="17" t="s">
        <v>134</v>
      </c>
      <c r="AU206" s="17" t="s">
        <v>82</v>
      </c>
    </row>
    <row r="207" spans="2:51" s="13" customFormat="1" ht="12">
      <c r="B207" s="164"/>
      <c r="D207" s="159" t="s">
        <v>135</v>
      </c>
      <c r="E207" s="165" t="s">
        <v>1</v>
      </c>
      <c r="F207" s="166" t="s">
        <v>222</v>
      </c>
      <c r="H207" s="167">
        <v>14</v>
      </c>
      <c r="I207" s="168"/>
      <c r="L207" s="164"/>
      <c r="M207" s="169"/>
      <c r="N207" s="170"/>
      <c r="O207" s="170"/>
      <c r="P207" s="170"/>
      <c r="Q207" s="170"/>
      <c r="R207" s="170"/>
      <c r="S207" s="170"/>
      <c r="T207" s="171"/>
      <c r="AT207" s="165" t="s">
        <v>135</v>
      </c>
      <c r="AU207" s="165" t="s">
        <v>82</v>
      </c>
      <c r="AV207" s="13" t="s">
        <v>82</v>
      </c>
      <c r="AW207" s="13" t="s">
        <v>30</v>
      </c>
      <c r="AX207" s="13" t="s">
        <v>73</v>
      </c>
      <c r="AY207" s="165" t="s">
        <v>127</v>
      </c>
    </row>
    <row r="208" spans="2:51" s="14" customFormat="1" ht="12">
      <c r="B208" s="172"/>
      <c r="D208" s="159" t="s">
        <v>135</v>
      </c>
      <c r="E208" s="173" t="s">
        <v>1</v>
      </c>
      <c r="F208" s="174" t="s">
        <v>137</v>
      </c>
      <c r="H208" s="175">
        <v>14</v>
      </c>
      <c r="I208" s="176"/>
      <c r="L208" s="172"/>
      <c r="M208" s="177"/>
      <c r="N208" s="178"/>
      <c r="O208" s="178"/>
      <c r="P208" s="178"/>
      <c r="Q208" s="178"/>
      <c r="R208" s="178"/>
      <c r="S208" s="178"/>
      <c r="T208" s="179"/>
      <c r="AT208" s="173" t="s">
        <v>135</v>
      </c>
      <c r="AU208" s="173" t="s">
        <v>82</v>
      </c>
      <c r="AV208" s="14" t="s">
        <v>133</v>
      </c>
      <c r="AW208" s="14" t="s">
        <v>30</v>
      </c>
      <c r="AX208" s="14" t="s">
        <v>80</v>
      </c>
      <c r="AY208" s="173" t="s">
        <v>127</v>
      </c>
    </row>
    <row r="209" spans="2:63" s="12" customFormat="1" ht="22.9" customHeight="1">
      <c r="B209" s="131"/>
      <c r="D209" s="132" t="s">
        <v>72</v>
      </c>
      <c r="E209" s="142" t="s">
        <v>142</v>
      </c>
      <c r="F209" s="142" t="s">
        <v>223</v>
      </c>
      <c r="I209" s="134"/>
      <c r="J209" s="143">
        <f>BK209</f>
        <v>0</v>
      </c>
      <c r="L209" s="131"/>
      <c r="M209" s="136"/>
      <c r="N209" s="137"/>
      <c r="O209" s="137"/>
      <c r="P209" s="138">
        <f>SUM(P210:P219)</f>
        <v>0</v>
      </c>
      <c r="Q209" s="137"/>
      <c r="R209" s="138">
        <f>SUM(R210:R219)</f>
        <v>0</v>
      </c>
      <c r="S209" s="137"/>
      <c r="T209" s="139">
        <f>SUM(T210:T219)</f>
        <v>0</v>
      </c>
      <c r="AR209" s="132" t="s">
        <v>80</v>
      </c>
      <c r="AT209" s="140" t="s">
        <v>72</v>
      </c>
      <c r="AU209" s="140" t="s">
        <v>80</v>
      </c>
      <c r="AY209" s="132" t="s">
        <v>127</v>
      </c>
      <c r="BK209" s="141">
        <f>SUM(BK210:BK219)</f>
        <v>0</v>
      </c>
    </row>
    <row r="210" spans="1:65" s="2" customFormat="1" ht="21.75" customHeight="1">
      <c r="A210" s="32"/>
      <c r="B210" s="144"/>
      <c r="C210" s="145" t="s">
        <v>7</v>
      </c>
      <c r="D210" s="145" t="s">
        <v>129</v>
      </c>
      <c r="E210" s="146" t="s">
        <v>224</v>
      </c>
      <c r="F210" s="147" t="s">
        <v>225</v>
      </c>
      <c r="G210" s="148" t="s">
        <v>226</v>
      </c>
      <c r="H210" s="149">
        <v>44</v>
      </c>
      <c r="I210" s="150"/>
      <c r="J210" s="151">
        <f>ROUND(I210*H210,2)</f>
        <v>0</v>
      </c>
      <c r="K210" s="152"/>
      <c r="L210" s="33"/>
      <c r="M210" s="153" t="s">
        <v>1</v>
      </c>
      <c r="N210" s="154" t="s">
        <v>38</v>
      </c>
      <c r="O210" s="58"/>
      <c r="P210" s="155">
        <f>O210*H210</f>
        <v>0</v>
      </c>
      <c r="Q210" s="155">
        <v>0</v>
      </c>
      <c r="R210" s="155">
        <f>Q210*H210</f>
        <v>0</v>
      </c>
      <c r="S210" s="155">
        <v>0</v>
      </c>
      <c r="T210" s="156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57" t="s">
        <v>133</v>
      </c>
      <c r="AT210" s="157" t="s">
        <v>129</v>
      </c>
      <c r="AU210" s="157" t="s">
        <v>82</v>
      </c>
      <c r="AY210" s="17" t="s">
        <v>127</v>
      </c>
      <c r="BE210" s="158">
        <f>IF(N210="základní",J210,0)</f>
        <v>0</v>
      </c>
      <c r="BF210" s="158">
        <f>IF(N210="snížená",J210,0)</f>
        <v>0</v>
      </c>
      <c r="BG210" s="158">
        <f>IF(N210="zákl. přenesená",J210,0)</f>
        <v>0</v>
      </c>
      <c r="BH210" s="158">
        <f>IF(N210="sníž. přenesená",J210,0)</f>
        <v>0</v>
      </c>
      <c r="BI210" s="158">
        <f>IF(N210="nulová",J210,0)</f>
        <v>0</v>
      </c>
      <c r="BJ210" s="17" t="s">
        <v>80</v>
      </c>
      <c r="BK210" s="158">
        <f>ROUND(I210*H210,2)</f>
        <v>0</v>
      </c>
      <c r="BL210" s="17" t="s">
        <v>133</v>
      </c>
      <c r="BM210" s="157" t="s">
        <v>227</v>
      </c>
    </row>
    <row r="211" spans="1:47" s="2" customFormat="1" ht="12">
      <c r="A211" s="32"/>
      <c r="B211" s="33"/>
      <c r="C211" s="32"/>
      <c r="D211" s="159" t="s">
        <v>134</v>
      </c>
      <c r="E211" s="32"/>
      <c r="F211" s="160" t="s">
        <v>225</v>
      </c>
      <c r="G211" s="32"/>
      <c r="H211" s="32"/>
      <c r="I211" s="161"/>
      <c r="J211" s="32"/>
      <c r="K211" s="32"/>
      <c r="L211" s="33"/>
      <c r="M211" s="162"/>
      <c r="N211" s="163"/>
      <c r="O211" s="58"/>
      <c r="P211" s="58"/>
      <c r="Q211" s="58"/>
      <c r="R211" s="58"/>
      <c r="S211" s="58"/>
      <c r="T211" s="59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T211" s="17" t="s">
        <v>134</v>
      </c>
      <c r="AU211" s="17" t="s">
        <v>82</v>
      </c>
    </row>
    <row r="212" spans="1:65" s="2" customFormat="1" ht="16.5" customHeight="1">
      <c r="A212" s="32"/>
      <c r="B212" s="144"/>
      <c r="C212" s="181" t="s">
        <v>182</v>
      </c>
      <c r="D212" s="181" t="s">
        <v>189</v>
      </c>
      <c r="E212" s="182" t="s">
        <v>228</v>
      </c>
      <c r="F212" s="183" t="s">
        <v>229</v>
      </c>
      <c r="G212" s="184" t="s">
        <v>140</v>
      </c>
      <c r="H212" s="185">
        <v>24.3</v>
      </c>
      <c r="I212" s="186"/>
      <c r="J212" s="187">
        <f>ROUND(I212*H212,2)</f>
        <v>0</v>
      </c>
      <c r="K212" s="188"/>
      <c r="L212" s="189"/>
      <c r="M212" s="190" t="s">
        <v>1</v>
      </c>
      <c r="N212" s="191" t="s">
        <v>38</v>
      </c>
      <c r="O212" s="58"/>
      <c r="P212" s="155">
        <f>O212*H212</f>
        <v>0</v>
      </c>
      <c r="Q212" s="155">
        <v>0</v>
      </c>
      <c r="R212" s="155">
        <f>Q212*H212</f>
        <v>0</v>
      </c>
      <c r="S212" s="155">
        <v>0</v>
      </c>
      <c r="T212" s="156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57" t="s">
        <v>148</v>
      </c>
      <c r="AT212" s="157" t="s">
        <v>189</v>
      </c>
      <c r="AU212" s="157" t="s">
        <v>82</v>
      </c>
      <c r="AY212" s="17" t="s">
        <v>127</v>
      </c>
      <c r="BE212" s="158">
        <f>IF(N212="základní",J212,0)</f>
        <v>0</v>
      </c>
      <c r="BF212" s="158">
        <f>IF(N212="snížená",J212,0)</f>
        <v>0</v>
      </c>
      <c r="BG212" s="158">
        <f>IF(N212="zákl. přenesená",J212,0)</f>
        <v>0</v>
      </c>
      <c r="BH212" s="158">
        <f>IF(N212="sníž. přenesená",J212,0)</f>
        <v>0</v>
      </c>
      <c r="BI212" s="158">
        <f>IF(N212="nulová",J212,0)</f>
        <v>0</v>
      </c>
      <c r="BJ212" s="17" t="s">
        <v>80</v>
      </c>
      <c r="BK212" s="158">
        <f>ROUND(I212*H212,2)</f>
        <v>0</v>
      </c>
      <c r="BL212" s="17" t="s">
        <v>133</v>
      </c>
      <c r="BM212" s="157" t="s">
        <v>230</v>
      </c>
    </row>
    <row r="213" spans="1:47" s="2" customFormat="1" ht="12">
      <c r="A213" s="32"/>
      <c r="B213" s="33"/>
      <c r="C213" s="32"/>
      <c r="D213" s="159" t="s">
        <v>134</v>
      </c>
      <c r="E213" s="32"/>
      <c r="F213" s="160" t="s">
        <v>229</v>
      </c>
      <c r="G213" s="32"/>
      <c r="H213" s="32"/>
      <c r="I213" s="161"/>
      <c r="J213" s="32"/>
      <c r="K213" s="32"/>
      <c r="L213" s="33"/>
      <c r="M213" s="162"/>
      <c r="N213" s="163"/>
      <c r="O213" s="58"/>
      <c r="P213" s="58"/>
      <c r="Q213" s="58"/>
      <c r="R213" s="58"/>
      <c r="S213" s="58"/>
      <c r="T213" s="59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T213" s="17" t="s">
        <v>134</v>
      </c>
      <c r="AU213" s="17" t="s">
        <v>82</v>
      </c>
    </row>
    <row r="214" spans="1:47" s="2" customFormat="1" ht="39">
      <c r="A214" s="32"/>
      <c r="B214" s="33"/>
      <c r="C214" s="32"/>
      <c r="D214" s="159" t="s">
        <v>149</v>
      </c>
      <c r="E214" s="32"/>
      <c r="F214" s="180" t="s">
        <v>231</v>
      </c>
      <c r="G214" s="32"/>
      <c r="H214" s="32"/>
      <c r="I214" s="161"/>
      <c r="J214" s="32"/>
      <c r="K214" s="32"/>
      <c r="L214" s="33"/>
      <c r="M214" s="162"/>
      <c r="N214" s="163"/>
      <c r="O214" s="58"/>
      <c r="P214" s="58"/>
      <c r="Q214" s="58"/>
      <c r="R214" s="58"/>
      <c r="S214" s="58"/>
      <c r="T214" s="59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T214" s="17" t="s">
        <v>149</v>
      </c>
      <c r="AU214" s="17" t="s">
        <v>82</v>
      </c>
    </row>
    <row r="215" spans="2:51" s="13" customFormat="1" ht="12">
      <c r="B215" s="164"/>
      <c r="D215" s="159" t="s">
        <v>135</v>
      </c>
      <c r="E215" s="165" t="s">
        <v>1</v>
      </c>
      <c r="F215" s="166" t="s">
        <v>232</v>
      </c>
      <c r="H215" s="167">
        <v>24.3</v>
      </c>
      <c r="I215" s="168"/>
      <c r="L215" s="164"/>
      <c r="M215" s="169"/>
      <c r="N215" s="170"/>
      <c r="O215" s="170"/>
      <c r="P215" s="170"/>
      <c r="Q215" s="170"/>
      <c r="R215" s="170"/>
      <c r="S215" s="170"/>
      <c r="T215" s="171"/>
      <c r="AT215" s="165" t="s">
        <v>135</v>
      </c>
      <c r="AU215" s="165" t="s">
        <v>82</v>
      </c>
      <c r="AV215" s="13" t="s">
        <v>82</v>
      </c>
      <c r="AW215" s="13" t="s">
        <v>30</v>
      </c>
      <c r="AX215" s="13" t="s">
        <v>73</v>
      </c>
      <c r="AY215" s="165" t="s">
        <v>127</v>
      </c>
    </row>
    <row r="216" spans="2:51" s="14" customFormat="1" ht="12">
      <c r="B216" s="172"/>
      <c r="D216" s="159" t="s">
        <v>135</v>
      </c>
      <c r="E216" s="173" t="s">
        <v>1</v>
      </c>
      <c r="F216" s="174" t="s">
        <v>137</v>
      </c>
      <c r="H216" s="175">
        <v>24.3</v>
      </c>
      <c r="I216" s="176"/>
      <c r="L216" s="172"/>
      <c r="M216" s="177"/>
      <c r="N216" s="178"/>
      <c r="O216" s="178"/>
      <c r="P216" s="178"/>
      <c r="Q216" s="178"/>
      <c r="R216" s="178"/>
      <c r="S216" s="178"/>
      <c r="T216" s="179"/>
      <c r="AT216" s="173" t="s">
        <v>135</v>
      </c>
      <c r="AU216" s="173" t="s">
        <v>82</v>
      </c>
      <c r="AV216" s="14" t="s">
        <v>133</v>
      </c>
      <c r="AW216" s="14" t="s">
        <v>30</v>
      </c>
      <c r="AX216" s="14" t="s">
        <v>80</v>
      </c>
      <c r="AY216" s="173" t="s">
        <v>127</v>
      </c>
    </row>
    <row r="217" spans="1:65" s="2" customFormat="1" ht="21.75" customHeight="1">
      <c r="A217" s="32"/>
      <c r="B217" s="144"/>
      <c r="C217" s="145" t="s">
        <v>233</v>
      </c>
      <c r="D217" s="145" t="s">
        <v>129</v>
      </c>
      <c r="E217" s="146" t="s">
        <v>234</v>
      </c>
      <c r="F217" s="147" t="s">
        <v>235</v>
      </c>
      <c r="G217" s="148" t="s">
        <v>132</v>
      </c>
      <c r="H217" s="149">
        <v>132</v>
      </c>
      <c r="I217" s="150"/>
      <c r="J217" s="151">
        <f>ROUND(I217*H217,2)</f>
        <v>0</v>
      </c>
      <c r="K217" s="152"/>
      <c r="L217" s="33"/>
      <c r="M217" s="153" t="s">
        <v>1</v>
      </c>
      <c r="N217" s="154" t="s">
        <v>38</v>
      </c>
      <c r="O217" s="58"/>
      <c r="P217" s="155">
        <f>O217*H217</f>
        <v>0</v>
      </c>
      <c r="Q217" s="155">
        <v>0</v>
      </c>
      <c r="R217" s="155">
        <f>Q217*H217</f>
        <v>0</v>
      </c>
      <c r="S217" s="155">
        <v>0</v>
      </c>
      <c r="T217" s="156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57" t="s">
        <v>133</v>
      </c>
      <c r="AT217" s="157" t="s">
        <v>129</v>
      </c>
      <c r="AU217" s="157" t="s">
        <v>82</v>
      </c>
      <c r="AY217" s="17" t="s">
        <v>127</v>
      </c>
      <c r="BE217" s="158">
        <f>IF(N217="základní",J217,0)</f>
        <v>0</v>
      </c>
      <c r="BF217" s="158">
        <f>IF(N217="snížená",J217,0)</f>
        <v>0</v>
      </c>
      <c r="BG217" s="158">
        <f>IF(N217="zákl. přenesená",J217,0)</f>
        <v>0</v>
      </c>
      <c r="BH217" s="158">
        <f>IF(N217="sníž. přenesená",J217,0)</f>
        <v>0</v>
      </c>
      <c r="BI217" s="158">
        <f>IF(N217="nulová",J217,0)</f>
        <v>0</v>
      </c>
      <c r="BJ217" s="17" t="s">
        <v>80</v>
      </c>
      <c r="BK217" s="158">
        <f>ROUND(I217*H217,2)</f>
        <v>0</v>
      </c>
      <c r="BL217" s="17" t="s">
        <v>133</v>
      </c>
      <c r="BM217" s="157" t="s">
        <v>236</v>
      </c>
    </row>
    <row r="218" spans="1:47" s="2" customFormat="1" ht="19.5">
      <c r="A218" s="32"/>
      <c r="B218" s="33"/>
      <c r="C218" s="32"/>
      <c r="D218" s="159" t="s">
        <v>134</v>
      </c>
      <c r="E218" s="32"/>
      <c r="F218" s="160" t="s">
        <v>235</v>
      </c>
      <c r="G218" s="32"/>
      <c r="H218" s="32"/>
      <c r="I218" s="161"/>
      <c r="J218" s="32"/>
      <c r="K218" s="32"/>
      <c r="L218" s="33"/>
      <c r="M218" s="162"/>
      <c r="N218" s="163"/>
      <c r="O218" s="58"/>
      <c r="P218" s="58"/>
      <c r="Q218" s="58"/>
      <c r="R218" s="58"/>
      <c r="S218" s="58"/>
      <c r="T218" s="59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T218" s="17" t="s">
        <v>134</v>
      </c>
      <c r="AU218" s="17" t="s">
        <v>82</v>
      </c>
    </row>
    <row r="219" spans="1:47" s="2" customFormat="1" ht="29.25">
      <c r="A219" s="32"/>
      <c r="B219" s="33"/>
      <c r="C219" s="32"/>
      <c r="D219" s="159" t="s">
        <v>149</v>
      </c>
      <c r="E219" s="32"/>
      <c r="F219" s="180" t="s">
        <v>237</v>
      </c>
      <c r="G219" s="32"/>
      <c r="H219" s="32"/>
      <c r="I219" s="161"/>
      <c r="J219" s="32"/>
      <c r="K219" s="32"/>
      <c r="L219" s="33"/>
      <c r="M219" s="162"/>
      <c r="N219" s="163"/>
      <c r="O219" s="58"/>
      <c r="P219" s="58"/>
      <c r="Q219" s="58"/>
      <c r="R219" s="58"/>
      <c r="S219" s="58"/>
      <c r="T219" s="59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T219" s="17" t="s">
        <v>149</v>
      </c>
      <c r="AU219" s="17" t="s">
        <v>82</v>
      </c>
    </row>
    <row r="220" spans="2:63" s="12" customFormat="1" ht="22.9" customHeight="1">
      <c r="B220" s="131"/>
      <c r="D220" s="132" t="s">
        <v>72</v>
      </c>
      <c r="E220" s="142" t="s">
        <v>133</v>
      </c>
      <c r="F220" s="142" t="s">
        <v>238</v>
      </c>
      <c r="I220" s="134"/>
      <c r="J220" s="143">
        <f>BK220</f>
        <v>0</v>
      </c>
      <c r="L220" s="131"/>
      <c r="M220" s="136"/>
      <c r="N220" s="137"/>
      <c r="O220" s="137"/>
      <c r="P220" s="138">
        <f>SUM(P221:P273)</f>
        <v>0</v>
      </c>
      <c r="Q220" s="137"/>
      <c r="R220" s="138">
        <f>SUM(R221:R273)</f>
        <v>0</v>
      </c>
      <c r="S220" s="137"/>
      <c r="T220" s="139">
        <f>SUM(T221:T273)</f>
        <v>0</v>
      </c>
      <c r="AR220" s="132" t="s">
        <v>80</v>
      </c>
      <c r="AT220" s="140" t="s">
        <v>72</v>
      </c>
      <c r="AU220" s="140" t="s">
        <v>80</v>
      </c>
      <c r="AY220" s="132" t="s">
        <v>127</v>
      </c>
      <c r="BK220" s="141">
        <f>SUM(BK221:BK273)</f>
        <v>0</v>
      </c>
    </row>
    <row r="221" spans="1:65" s="2" customFormat="1" ht="21.75" customHeight="1">
      <c r="A221" s="32"/>
      <c r="B221" s="144"/>
      <c r="C221" s="145" t="s">
        <v>186</v>
      </c>
      <c r="D221" s="145" t="s">
        <v>129</v>
      </c>
      <c r="E221" s="146" t="s">
        <v>239</v>
      </c>
      <c r="F221" s="147" t="s">
        <v>240</v>
      </c>
      <c r="G221" s="148" t="s">
        <v>181</v>
      </c>
      <c r="H221" s="149">
        <v>2160</v>
      </c>
      <c r="I221" s="150"/>
      <c r="J221" s="151">
        <f>ROUND(I221*H221,2)</f>
        <v>0</v>
      </c>
      <c r="K221" s="152"/>
      <c r="L221" s="33"/>
      <c r="M221" s="153" t="s">
        <v>1</v>
      </c>
      <c r="N221" s="154" t="s">
        <v>38</v>
      </c>
      <c r="O221" s="58"/>
      <c r="P221" s="155">
        <f>O221*H221</f>
        <v>0</v>
      </c>
      <c r="Q221" s="155">
        <v>0</v>
      </c>
      <c r="R221" s="155">
        <f>Q221*H221</f>
        <v>0</v>
      </c>
      <c r="S221" s="155">
        <v>0</v>
      </c>
      <c r="T221" s="156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57" t="s">
        <v>133</v>
      </c>
      <c r="AT221" s="157" t="s">
        <v>129</v>
      </c>
      <c r="AU221" s="157" t="s">
        <v>82</v>
      </c>
      <c r="AY221" s="17" t="s">
        <v>127</v>
      </c>
      <c r="BE221" s="158">
        <f>IF(N221="základní",J221,0)</f>
        <v>0</v>
      </c>
      <c r="BF221" s="158">
        <f>IF(N221="snížená",J221,0)</f>
        <v>0</v>
      </c>
      <c r="BG221" s="158">
        <f>IF(N221="zákl. přenesená",J221,0)</f>
        <v>0</v>
      </c>
      <c r="BH221" s="158">
        <f>IF(N221="sníž. přenesená",J221,0)</f>
        <v>0</v>
      </c>
      <c r="BI221" s="158">
        <f>IF(N221="nulová",J221,0)</f>
        <v>0</v>
      </c>
      <c r="BJ221" s="17" t="s">
        <v>80</v>
      </c>
      <c r="BK221" s="158">
        <f>ROUND(I221*H221,2)</f>
        <v>0</v>
      </c>
      <c r="BL221" s="17" t="s">
        <v>133</v>
      </c>
      <c r="BM221" s="157" t="s">
        <v>241</v>
      </c>
    </row>
    <row r="222" spans="1:47" s="2" customFormat="1" ht="12">
      <c r="A222" s="32"/>
      <c r="B222" s="33"/>
      <c r="C222" s="32"/>
      <c r="D222" s="159" t="s">
        <v>134</v>
      </c>
      <c r="E222" s="32"/>
      <c r="F222" s="160" t="s">
        <v>240</v>
      </c>
      <c r="G222" s="32"/>
      <c r="H222" s="32"/>
      <c r="I222" s="161"/>
      <c r="J222" s="32"/>
      <c r="K222" s="32"/>
      <c r="L222" s="33"/>
      <c r="M222" s="162"/>
      <c r="N222" s="163"/>
      <c r="O222" s="58"/>
      <c r="P222" s="58"/>
      <c r="Q222" s="58"/>
      <c r="R222" s="58"/>
      <c r="S222" s="58"/>
      <c r="T222" s="59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T222" s="17" t="s">
        <v>134</v>
      </c>
      <c r="AU222" s="17" t="s">
        <v>82</v>
      </c>
    </row>
    <row r="223" spans="2:51" s="13" customFormat="1" ht="33.75">
      <c r="B223" s="164"/>
      <c r="D223" s="159" t="s">
        <v>135</v>
      </c>
      <c r="E223" s="165" t="s">
        <v>1</v>
      </c>
      <c r="F223" s="166" t="s">
        <v>242</v>
      </c>
      <c r="H223" s="167">
        <v>2160</v>
      </c>
      <c r="I223" s="168"/>
      <c r="L223" s="164"/>
      <c r="M223" s="169"/>
      <c r="N223" s="170"/>
      <c r="O223" s="170"/>
      <c r="P223" s="170"/>
      <c r="Q223" s="170"/>
      <c r="R223" s="170"/>
      <c r="S223" s="170"/>
      <c r="T223" s="171"/>
      <c r="AT223" s="165" t="s">
        <v>135</v>
      </c>
      <c r="AU223" s="165" t="s">
        <v>82</v>
      </c>
      <c r="AV223" s="13" t="s">
        <v>82</v>
      </c>
      <c r="AW223" s="13" t="s">
        <v>30</v>
      </c>
      <c r="AX223" s="13" t="s">
        <v>73</v>
      </c>
      <c r="AY223" s="165" t="s">
        <v>127</v>
      </c>
    </row>
    <row r="224" spans="2:51" s="14" customFormat="1" ht="12">
      <c r="B224" s="172"/>
      <c r="D224" s="159" t="s">
        <v>135</v>
      </c>
      <c r="E224" s="173" t="s">
        <v>1</v>
      </c>
      <c r="F224" s="174" t="s">
        <v>137</v>
      </c>
      <c r="H224" s="175">
        <v>2160</v>
      </c>
      <c r="I224" s="176"/>
      <c r="L224" s="172"/>
      <c r="M224" s="177"/>
      <c r="N224" s="178"/>
      <c r="O224" s="178"/>
      <c r="P224" s="178"/>
      <c r="Q224" s="178"/>
      <c r="R224" s="178"/>
      <c r="S224" s="178"/>
      <c r="T224" s="179"/>
      <c r="AT224" s="173" t="s">
        <v>135</v>
      </c>
      <c r="AU224" s="173" t="s">
        <v>82</v>
      </c>
      <c r="AV224" s="14" t="s">
        <v>133</v>
      </c>
      <c r="AW224" s="14" t="s">
        <v>30</v>
      </c>
      <c r="AX224" s="14" t="s">
        <v>80</v>
      </c>
      <c r="AY224" s="173" t="s">
        <v>127</v>
      </c>
    </row>
    <row r="225" spans="1:65" s="2" customFormat="1" ht="21.75" customHeight="1">
      <c r="A225" s="32"/>
      <c r="B225" s="144"/>
      <c r="C225" s="145" t="s">
        <v>243</v>
      </c>
      <c r="D225" s="145" t="s">
        <v>129</v>
      </c>
      <c r="E225" s="146" t="s">
        <v>244</v>
      </c>
      <c r="F225" s="147" t="s">
        <v>245</v>
      </c>
      <c r="G225" s="148" t="s">
        <v>216</v>
      </c>
      <c r="H225" s="149">
        <v>208</v>
      </c>
      <c r="I225" s="150"/>
      <c r="J225" s="151">
        <f>ROUND(I225*H225,2)</f>
        <v>0</v>
      </c>
      <c r="K225" s="152"/>
      <c r="L225" s="33"/>
      <c r="M225" s="153" t="s">
        <v>1</v>
      </c>
      <c r="N225" s="154" t="s">
        <v>38</v>
      </c>
      <c r="O225" s="58"/>
      <c r="P225" s="155">
        <f>O225*H225</f>
        <v>0</v>
      </c>
      <c r="Q225" s="155">
        <v>0</v>
      </c>
      <c r="R225" s="155">
        <f>Q225*H225</f>
        <v>0</v>
      </c>
      <c r="S225" s="155">
        <v>0</v>
      </c>
      <c r="T225" s="156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57" t="s">
        <v>133</v>
      </c>
      <c r="AT225" s="157" t="s">
        <v>129</v>
      </c>
      <c r="AU225" s="157" t="s">
        <v>82</v>
      </c>
      <c r="AY225" s="17" t="s">
        <v>127</v>
      </c>
      <c r="BE225" s="158">
        <f>IF(N225="základní",J225,0)</f>
        <v>0</v>
      </c>
      <c r="BF225" s="158">
        <f>IF(N225="snížená",J225,0)</f>
        <v>0</v>
      </c>
      <c r="BG225" s="158">
        <f>IF(N225="zákl. přenesená",J225,0)</f>
        <v>0</v>
      </c>
      <c r="BH225" s="158">
        <f>IF(N225="sníž. přenesená",J225,0)</f>
        <v>0</v>
      </c>
      <c r="BI225" s="158">
        <f>IF(N225="nulová",J225,0)</f>
        <v>0</v>
      </c>
      <c r="BJ225" s="17" t="s">
        <v>80</v>
      </c>
      <c r="BK225" s="158">
        <f>ROUND(I225*H225,2)</f>
        <v>0</v>
      </c>
      <c r="BL225" s="17" t="s">
        <v>133</v>
      </c>
      <c r="BM225" s="157" t="s">
        <v>246</v>
      </c>
    </row>
    <row r="226" spans="1:47" s="2" customFormat="1" ht="19.5">
      <c r="A226" s="32"/>
      <c r="B226" s="33"/>
      <c r="C226" s="32"/>
      <c r="D226" s="159" t="s">
        <v>134</v>
      </c>
      <c r="E226" s="32"/>
      <c r="F226" s="160" t="s">
        <v>245</v>
      </c>
      <c r="G226" s="32"/>
      <c r="H226" s="32"/>
      <c r="I226" s="161"/>
      <c r="J226" s="32"/>
      <c r="K226" s="32"/>
      <c r="L226" s="33"/>
      <c r="M226" s="162"/>
      <c r="N226" s="163"/>
      <c r="O226" s="58"/>
      <c r="P226" s="58"/>
      <c r="Q226" s="58"/>
      <c r="R226" s="58"/>
      <c r="S226" s="58"/>
      <c r="T226" s="59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T226" s="17" t="s">
        <v>134</v>
      </c>
      <c r="AU226" s="17" t="s">
        <v>82</v>
      </c>
    </row>
    <row r="227" spans="1:47" s="2" customFormat="1" ht="29.25">
      <c r="A227" s="32"/>
      <c r="B227" s="33"/>
      <c r="C227" s="32"/>
      <c r="D227" s="159" t="s">
        <v>149</v>
      </c>
      <c r="E227" s="32"/>
      <c r="F227" s="180" t="s">
        <v>247</v>
      </c>
      <c r="G227" s="32"/>
      <c r="H227" s="32"/>
      <c r="I227" s="161"/>
      <c r="J227" s="32"/>
      <c r="K227" s="32"/>
      <c r="L227" s="33"/>
      <c r="M227" s="162"/>
      <c r="N227" s="163"/>
      <c r="O227" s="58"/>
      <c r="P227" s="58"/>
      <c r="Q227" s="58"/>
      <c r="R227" s="58"/>
      <c r="S227" s="58"/>
      <c r="T227" s="59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T227" s="17" t="s">
        <v>149</v>
      </c>
      <c r="AU227" s="17" t="s">
        <v>82</v>
      </c>
    </row>
    <row r="228" spans="2:51" s="13" customFormat="1" ht="12">
      <c r="B228" s="164"/>
      <c r="D228" s="159" t="s">
        <v>135</v>
      </c>
      <c r="E228" s="165" t="s">
        <v>1</v>
      </c>
      <c r="F228" s="166" t="s">
        <v>248</v>
      </c>
      <c r="H228" s="167">
        <v>208</v>
      </c>
      <c r="I228" s="168"/>
      <c r="L228" s="164"/>
      <c r="M228" s="169"/>
      <c r="N228" s="170"/>
      <c r="O228" s="170"/>
      <c r="P228" s="170"/>
      <c r="Q228" s="170"/>
      <c r="R228" s="170"/>
      <c r="S228" s="170"/>
      <c r="T228" s="171"/>
      <c r="AT228" s="165" t="s">
        <v>135</v>
      </c>
      <c r="AU228" s="165" t="s">
        <v>82</v>
      </c>
      <c r="AV228" s="13" t="s">
        <v>82</v>
      </c>
      <c r="AW228" s="13" t="s">
        <v>30</v>
      </c>
      <c r="AX228" s="13" t="s">
        <v>73</v>
      </c>
      <c r="AY228" s="165" t="s">
        <v>127</v>
      </c>
    </row>
    <row r="229" spans="2:51" s="14" customFormat="1" ht="12">
      <c r="B229" s="172"/>
      <c r="D229" s="159" t="s">
        <v>135</v>
      </c>
      <c r="E229" s="173" t="s">
        <v>1</v>
      </c>
      <c r="F229" s="174" t="s">
        <v>137</v>
      </c>
      <c r="H229" s="175">
        <v>208</v>
      </c>
      <c r="I229" s="176"/>
      <c r="L229" s="172"/>
      <c r="M229" s="177"/>
      <c r="N229" s="178"/>
      <c r="O229" s="178"/>
      <c r="P229" s="178"/>
      <c r="Q229" s="178"/>
      <c r="R229" s="178"/>
      <c r="S229" s="178"/>
      <c r="T229" s="179"/>
      <c r="AT229" s="173" t="s">
        <v>135</v>
      </c>
      <c r="AU229" s="173" t="s">
        <v>82</v>
      </c>
      <c r="AV229" s="14" t="s">
        <v>133</v>
      </c>
      <c r="AW229" s="14" t="s">
        <v>30</v>
      </c>
      <c r="AX229" s="14" t="s">
        <v>80</v>
      </c>
      <c r="AY229" s="173" t="s">
        <v>127</v>
      </c>
    </row>
    <row r="230" spans="1:65" s="2" customFormat="1" ht="21.75" customHeight="1">
      <c r="A230" s="32"/>
      <c r="B230" s="144"/>
      <c r="C230" s="145" t="s">
        <v>192</v>
      </c>
      <c r="D230" s="145" t="s">
        <v>129</v>
      </c>
      <c r="E230" s="146" t="s">
        <v>249</v>
      </c>
      <c r="F230" s="147" t="s">
        <v>250</v>
      </c>
      <c r="G230" s="148" t="s">
        <v>216</v>
      </c>
      <c r="H230" s="149">
        <v>208</v>
      </c>
      <c r="I230" s="150"/>
      <c r="J230" s="151">
        <f>ROUND(I230*H230,2)</f>
        <v>0</v>
      </c>
      <c r="K230" s="152"/>
      <c r="L230" s="33"/>
      <c r="M230" s="153" t="s">
        <v>1</v>
      </c>
      <c r="N230" s="154" t="s">
        <v>38</v>
      </c>
      <c r="O230" s="58"/>
      <c r="P230" s="155">
        <f>O230*H230</f>
        <v>0</v>
      </c>
      <c r="Q230" s="155">
        <v>0</v>
      </c>
      <c r="R230" s="155">
        <f>Q230*H230</f>
        <v>0</v>
      </c>
      <c r="S230" s="155">
        <v>0</v>
      </c>
      <c r="T230" s="156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57" t="s">
        <v>133</v>
      </c>
      <c r="AT230" s="157" t="s">
        <v>129</v>
      </c>
      <c r="AU230" s="157" t="s">
        <v>82</v>
      </c>
      <c r="AY230" s="17" t="s">
        <v>127</v>
      </c>
      <c r="BE230" s="158">
        <f>IF(N230="základní",J230,0)</f>
        <v>0</v>
      </c>
      <c r="BF230" s="158">
        <f>IF(N230="snížená",J230,0)</f>
        <v>0</v>
      </c>
      <c r="BG230" s="158">
        <f>IF(N230="zákl. přenesená",J230,0)</f>
        <v>0</v>
      </c>
      <c r="BH230" s="158">
        <f>IF(N230="sníž. přenesená",J230,0)</f>
        <v>0</v>
      </c>
      <c r="BI230" s="158">
        <f>IF(N230="nulová",J230,0)</f>
        <v>0</v>
      </c>
      <c r="BJ230" s="17" t="s">
        <v>80</v>
      </c>
      <c r="BK230" s="158">
        <f>ROUND(I230*H230,2)</f>
        <v>0</v>
      </c>
      <c r="BL230" s="17" t="s">
        <v>133</v>
      </c>
      <c r="BM230" s="157" t="s">
        <v>251</v>
      </c>
    </row>
    <row r="231" spans="1:47" s="2" customFormat="1" ht="19.5">
      <c r="A231" s="32"/>
      <c r="B231" s="33"/>
      <c r="C231" s="32"/>
      <c r="D231" s="159" t="s">
        <v>134</v>
      </c>
      <c r="E231" s="32"/>
      <c r="F231" s="160" t="s">
        <v>250</v>
      </c>
      <c r="G231" s="32"/>
      <c r="H231" s="32"/>
      <c r="I231" s="161"/>
      <c r="J231" s="32"/>
      <c r="K231" s="32"/>
      <c r="L231" s="33"/>
      <c r="M231" s="162"/>
      <c r="N231" s="163"/>
      <c r="O231" s="58"/>
      <c r="P231" s="58"/>
      <c r="Q231" s="58"/>
      <c r="R231" s="58"/>
      <c r="S231" s="58"/>
      <c r="T231" s="59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T231" s="17" t="s">
        <v>134</v>
      </c>
      <c r="AU231" s="17" t="s">
        <v>82</v>
      </c>
    </row>
    <row r="232" spans="1:47" s="2" customFormat="1" ht="29.25">
      <c r="A232" s="32"/>
      <c r="B232" s="33"/>
      <c r="C232" s="32"/>
      <c r="D232" s="159" t="s">
        <v>149</v>
      </c>
      <c r="E232" s="32"/>
      <c r="F232" s="180" t="s">
        <v>247</v>
      </c>
      <c r="G232" s="32"/>
      <c r="H232" s="32"/>
      <c r="I232" s="161"/>
      <c r="J232" s="32"/>
      <c r="K232" s="32"/>
      <c r="L232" s="33"/>
      <c r="M232" s="162"/>
      <c r="N232" s="163"/>
      <c r="O232" s="58"/>
      <c r="P232" s="58"/>
      <c r="Q232" s="58"/>
      <c r="R232" s="58"/>
      <c r="S232" s="58"/>
      <c r="T232" s="59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T232" s="17" t="s">
        <v>149</v>
      </c>
      <c r="AU232" s="17" t="s">
        <v>82</v>
      </c>
    </row>
    <row r="233" spans="1:65" s="2" customFormat="1" ht="21.75" customHeight="1">
      <c r="A233" s="32"/>
      <c r="B233" s="144"/>
      <c r="C233" s="145" t="s">
        <v>252</v>
      </c>
      <c r="D233" s="145" t="s">
        <v>129</v>
      </c>
      <c r="E233" s="146" t="s">
        <v>253</v>
      </c>
      <c r="F233" s="147" t="s">
        <v>245</v>
      </c>
      <c r="G233" s="148" t="s">
        <v>216</v>
      </c>
      <c r="H233" s="149">
        <v>3990</v>
      </c>
      <c r="I233" s="150"/>
      <c r="J233" s="151">
        <f>ROUND(I233*H233,2)</f>
        <v>0</v>
      </c>
      <c r="K233" s="152"/>
      <c r="L233" s="33"/>
      <c r="M233" s="153" t="s">
        <v>1</v>
      </c>
      <c r="N233" s="154" t="s">
        <v>38</v>
      </c>
      <c r="O233" s="58"/>
      <c r="P233" s="155">
        <f>O233*H233</f>
        <v>0</v>
      </c>
      <c r="Q233" s="155">
        <v>0</v>
      </c>
      <c r="R233" s="155">
        <f>Q233*H233</f>
        <v>0</v>
      </c>
      <c r="S233" s="155">
        <v>0</v>
      </c>
      <c r="T233" s="156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57" t="s">
        <v>133</v>
      </c>
      <c r="AT233" s="157" t="s">
        <v>129</v>
      </c>
      <c r="AU233" s="157" t="s">
        <v>82</v>
      </c>
      <c r="AY233" s="17" t="s">
        <v>127</v>
      </c>
      <c r="BE233" s="158">
        <f>IF(N233="základní",J233,0)</f>
        <v>0</v>
      </c>
      <c r="BF233" s="158">
        <f>IF(N233="snížená",J233,0)</f>
        <v>0</v>
      </c>
      <c r="BG233" s="158">
        <f>IF(N233="zákl. přenesená",J233,0)</f>
        <v>0</v>
      </c>
      <c r="BH233" s="158">
        <f>IF(N233="sníž. přenesená",J233,0)</f>
        <v>0</v>
      </c>
      <c r="BI233" s="158">
        <f>IF(N233="nulová",J233,0)</f>
        <v>0</v>
      </c>
      <c r="BJ233" s="17" t="s">
        <v>80</v>
      </c>
      <c r="BK233" s="158">
        <f>ROUND(I233*H233,2)</f>
        <v>0</v>
      </c>
      <c r="BL233" s="17" t="s">
        <v>133</v>
      </c>
      <c r="BM233" s="157" t="s">
        <v>254</v>
      </c>
    </row>
    <row r="234" spans="1:47" s="2" customFormat="1" ht="19.5">
      <c r="A234" s="32"/>
      <c r="B234" s="33"/>
      <c r="C234" s="32"/>
      <c r="D234" s="159" t="s">
        <v>134</v>
      </c>
      <c r="E234" s="32"/>
      <c r="F234" s="160" t="s">
        <v>245</v>
      </c>
      <c r="G234" s="32"/>
      <c r="H234" s="32"/>
      <c r="I234" s="161"/>
      <c r="J234" s="32"/>
      <c r="K234" s="32"/>
      <c r="L234" s="33"/>
      <c r="M234" s="162"/>
      <c r="N234" s="163"/>
      <c r="O234" s="58"/>
      <c r="P234" s="58"/>
      <c r="Q234" s="58"/>
      <c r="R234" s="58"/>
      <c r="S234" s="58"/>
      <c r="T234" s="59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T234" s="17" t="s">
        <v>134</v>
      </c>
      <c r="AU234" s="17" t="s">
        <v>82</v>
      </c>
    </row>
    <row r="235" spans="1:47" s="2" customFormat="1" ht="39">
      <c r="A235" s="32"/>
      <c r="B235" s="33"/>
      <c r="C235" s="32"/>
      <c r="D235" s="159" t="s">
        <v>149</v>
      </c>
      <c r="E235" s="32"/>
      <c r="F235" s="180" t="s">
        <v>255</v>
      </c>
      <c r="G235" s="32"/>
      <c r="H235" s="32"/>
      <c r="I235" s="161"/>
      <c r="J235" s="32"/>
      <c r="K235" s="32"/>
      <c r="L235" s="33"/>
      <c r="M235" s="162"/>
      <c r="N235" s="163"/>
      <c r="O235" s="58"/>
      <c r="P235" s="58"/>
      <c r="Q235" s="58"/>
      <c r="R235" s="58"/>
      <c r="S235" s="58"/>
      <c r="T235" s="59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T235" s="17" t="s">
        <v>149</v>
      </c>
      <c r="AU235" s="17" t="s">
        <v>82</v>
      </c>
    </row>
    <row r="236" spans="2:51" s="13" customFormat="1" ht="12">
      <c r="B236" s="164"/>
      <c r="D236" s="159" t="s">
        <v>135</v>
      </c>
      <c r="E236" s="165" t="s">
        <v>1</v>
      </c>
      <c r="F236" s="166" t="s">
        <v>256</v>
      </c>
      <c r="H236" s="167">
        <v>3990</v>
      </c>
      <c r="I236" s="168"/>
      <c r="L236" s="164"/>
      <c r="M236" s="169"/>
      <c r="N236" s="170"/>
      <c r="O236" s="170"/>
      <c r="P236" s="170"/>
      <c r="Q236" s="170"/>
      <c r="R236" s="170"/>
      <c r="S236" s="170"/>
      <c r="T236" s="171"/>
      <c r="AT236" s="165" t="s">
        <v>135</v>
      </c>
      <c r="AU236" s="165" t="s">
        <v>82</v>
      </c>
      <c r="AV236" s="13" t="s">
        <v>82</v>
      </c>
      <c r="AW236" s="13" t="s">
        <v>30</v>
      </c>
      <c r="AX236" s="13" t="s">
        <v>73</v>
      </c>
      <c r="AY236" s="165" t="s">
        <v>127</v>
      </c>
    </row>
    <row r="237" spans="2:51" s="14" customFormat="1" ht="12">
      <c r="B237" s="172"/>
      <c r="D237" s="159" t="s">
        <v>135</v>
      </c>
      <c r="E237" s="173" t="s">
        <v>1</v>
      </c>
      <c r="F237" s="174" t="s">
        <v>137</v>
      </c>
      <c r="H237" s="175">
        <v>3990</v>
      </c>
      <c r="I237" s="176"/>
      <c r="L237" s="172"/>
      <c r="M237" s="177"/>
      <c r="N237" s="178"/>
      <c r="O237" s="178"/>
      <c r="P237" s="178"/>
      <c r="Q237" s="178"/>
      <c r="R237" s="178"/>
      <c r="S237" s="178"/>
      <c r="T237" s="179"/>
      <c r="AT237" s="173" t="s">
        <v>135</v>
      </c>
      <c r="AU237" s="173" t="s">
        <v>82</v>
      </c>
      <c r="AV237" s="14" t="s">
        <v>133</v>
      </c>
      <c r="AW237" s="14" t="s">
        <v>30</v>
      </c>
      <c r="AX237" s="14" t="s">
        <v>80</v>
      </c>
      <c r="AY237" s="173" t="s">
        <v>127</v>
      </c>
    </row>
    <row r="238" spans="1:65" s="2" customFormat="1" ht="21.75" customHeight="1">
      <c r="A238" s="32"/>
      <c r="B238" s="144"/>
      <c r="C238" s="145" t="s">
        <v>195</v>
      </c>
      <c r="D238" s="145" t="s">
        <v>129</v>
      </c>
      <c r="E238" s="146" t="s">
        <v>257</v>
      </c>
      <c r="F238" s="147" t="s">
        <v>250</v>
      </c>
      <c r="G238" s="148" t="s">
        <v>216</v>
      </c>
      <c r="H238" s="149">
        <v>3990</v>
      </c>
      <c r="I238" s="150"/>
      <c r="J238" s="151">
        <f>ROUND(I238*H238,2)</f>
        <v>0</v>
      </c>
      <c r="K238" s="152"/>
      <c r="L238" s="33"/>
      <c r="M238" s="153" t="s">
        <v>1</v>
      </c>
      <c r="N238" s="154" t="s">
        <v>38</v>
      </c>
      <c r="O238" s="58"/>
      <c r="P238" s="155">
        <f>O238*H238</f>
        <v>0</v>
      </c>
      <c r="Q238" s="155">
        <v>0</v>
      </c>
      <c r="R238" s="155">
        <f>Q238*H238</f>
        <v>0</v>
      </c>
      <c r="S238" s="155">
        <v>0</v>
      </c>
      <c r="T238" s="156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57" t="s">
        <v>133</v>
      </c>
      <c r="AT238" s="157" t="s">
        <v>129</v>
      </c>
      <c r="AU238" s="157" t="s">
        <v>82</v>
      </c>
      <c r="AY238" s="17" t="s">
        <v>127</v>
      </c>
      <c r="BE238" s="158">
        <f>IF(N238="základní",J238,0)</f>
        <v>0</v>
      </c>
      <c r="BF238" s="158">
        <f>IF(N238="snížená",J238,0)</f>
        <v>0</v>
      </c>
      <c r="BG238" s="158">
        <f>IF(N238="zákl. přenesená",J238,0)</f>
        <v>0</v>
      </c>
      <c r="BH238" s="158">
        <f>IF(N238="sníž. přenesená",J238,0)</f>
        <v>0</v>
      </c>
      <c r="BI238" s="158">
        <f>IF(N238="nulová",J238,0)</f>
        <v>0</v>
      </c>
      <c r="BJ238" s="17" t="s">
        <v>80</v>
      </c>
      <c r="BK238" s="158">
        <f>ROUND(I238*H238,2)</f>
        <v>0</v>
      </c>
      <c r="BL238" s="17" t="s">
        <v>133</v>
      </c>
      <c r="BM238" s="157" t="s">
        <v>258</v>
      </c>
    </row>
    <row r="239" spans="1:47" s="2" customFormat="1" ht="19.5">
      <c r="A239" s="32"/>
      <c r="B239" s="33"/>
      <c r="C239" s="32"/>
      <c r="D239" s="159" t="s">
        <v>134</v>
      </c>
      <c r="E239" s="32"/>
      <c r="F239" s="160" t="s">
        <v>250</v>
      </c>
      <c r="G239" s="32"/>
      <c r="H239" s="32"/>
      <c r="I239" s="161"/>
      <c r="J239" s="32"/>
      <c r="K239" s="32"/>
      <c r="L239" s="33"/>
      <c r="M239" s="162"/>
      <c r="N239" s="163"/>
      <c r="O239" s="58"/>
      <c r="P239" s="58"/>
      <c r="Q239" s="58"/>
      <c r="R239" s="58"/>
      <c r="S239" s="58"/>
      <c r="T239" s="59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T239" s="17" t="s">
        <v>134</v>
      </c>
      <c r="AU239" s="17" t="s">
        <v>82</v>
      </c>
    </row>
    <row r="240" spans="2:51" s="13" customFormat="1" ht="12">
      <c r="B240" s="164"/>
      <c r="D240" s="159" t="s">
        <v>135</v>
      </c>
      <c r="E240" s="165" t="s">
        <v>1</v>
      </c>
      <c r="F240" s="166" t="s">
        <v>256</v>
      </c>
      <c r="H240" s="167">
        <v>3990</v>
      </c>
      <c r="I240" s="168"/>
      <c r="L240" s="164"/>
      <c r="M240" s="169"/>
      <c r="N240" s="170"/>
      <c r="O240" s="170"/>
      <c r="P240" s="170"/>
      <c r="Q240" s="170"/>
      <c r="R240" s="170"/>
      <c r="S240" s="170"/>
      <c r="T240" s="171"/>
      <c r="AT240" s="165" t="s">
        <v>135</v>
      </c>
      <c r="AU240" s="165" t="s">
        <v>82</v>
      </c>
      <c r="AV240" s="13" t="s">
        <v>82</v>
      </c>
      <c r="AW240" s="13" t="s">
        <v>30</v>
      </c>
      <c r="AX240" s="13" t="s">
        <v>73</v>
      </c>
      <c r="AY240" s="165" t="s">
        <v>127</v>
      </c>
    </row>
    <row r="241" spans="2:51" s="14" customFormat="1" ht="12">
      <c r="B241" s="172"/>
      <c r="D241" s="159" t="s">
        <v>135</v>
      </c>
      <c r="E241" s="173" t="s">
        <v>1</v>
      </c>
      <c r="F241" s="174" t="s">
        <v>137</v>
      </c>
      <c r="H241" s="175">
        <v>3990</v>
      </c>
      <c r="I241" s="176"/>
      <c r="L241" s="172"/>
      <c r="M241" s="177"/>
      <c r="N241" s="178"/>
      <c r="O241" s="178"/>
      <c r="P241" s="178"/>
      <c r="Q241" s="178"/>
      <c r="R241" s="178"/>
      <c r="S241" s="178"/>
      <c r="T241" s="179"/>
      <c r="AT241" s="173" t="s">
        <v>135</v>
      </c>
      <c r="AU241" s="173" t="s">
        <v>82</v>
      </c>
      <c r="AV241" s="14" t="s">
        <v>133</v>
      </c>
      <c r="AW241" s="14" t="s">
        <v>30</v>
      </c>
      <c r="AX241" s="14" t="s">
        <v>80</v>
      </c>
      <c r="AY241" s="173" t="s">
        <v>127</v>
      </c>
    </row>
    <row r="242" spans="1:65" s="2" customFormat="1" ht="16.5" customHeight="1">
      <c r="A242" s="32"/>
      <c r="B242" s="144"/>
      <c r="C242" s="181" t="s">
        <v>259</v>
      </c>
      <c r="D242" s="181" t="s">
        <v>189</v>
      </c>
      <c r="E242" s="182" t="s">
        <v>260</v>
      </c>
      <c r="F242" s="183" t="s">
        <v>261</v>
      </c>
      <c r="G242" s="184" t="s">
        <v>181</v>
      </c>
      <c r="H242" s="185">
        <v>4.618</v>
      </c>
      <c r="I242" s="186"/>
      <c r="J242" s="187">
        <f>ROUND(I242*H242,2)</f>
        <v>0</v>
      </c>
      <c r="K242" s="188"/>
      <c r="L242" s="189"/>
      <c r="M242" s="190" t="s">
        <v>1</v>
      </c>
      <c r="N242" s="191" t="s">
        <v>38</v>
      </c>
      <c r="O242" s="58"/>
      <c r="P242" s="155">
        <f>O242*H242</f>
        <v>0</v>
      </c>
      <c r="Q242" s="155">
        <v>0</v>
      </c>
      <c r="R242" s="155">
        <f>Q242*H242</f>
        <v>0</v>
      </c>
      <c r="S242" s="155">
        <v>0</v>
      </c>
      <c r="T242" s="156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57" t="s">
        <v>148</v>
      </c>
      <c r="AT242" s="157" t="s">
        <v>189</v>
      </c>
      <c r="AU242" s="157" t="s">
        <v>82</v>
      </c>
      <c r="AY242" s="17" t="s">
        <v>127</v>
      </c>
      <c r="BE242" s="158">
        <f>IF(N242="základní",J242,0)</f>
        <v>0</v>
      </c>
      <c r="BF242" s="158">
        <f>IF(N242="snížená",J242,0)</f>
        <v>0</v>
      </c>
      <c r="BG242" s="158">
        <f>IF(N242="zákl. přenesená",J242,0)</f>
        <v>0</v>
      </c>
      <c r="BH242" s="158">
        <f>IF(N242="sníž. přenesená",J242,0)</f>
        <v>0</v>
      </c>
      <c r="BI242" s="158">
        <f>IF(N242="nulová",J242,0)</f>
        <v>0</v>
      </c>
      <c r="BJ242" s="17" t="s">
        <v>80</v>
      </c>
      <c r="BK242" s="158">
        <f>ROUND(I242*H242,2)</f>
        <v>0</v>
      </c>
      <c r="BL242" s="17" t="s">
        <v>133</v>
      </c>
      <c r="BM242" s="157" t="s">
        <v>262</v>
      </c>
    </row>
    <row r="243" spans="1:47" s="2" customFormat="1" ht="12">
      <c r="A243" s="32"/>
      <c r="B243" s="33"/>
      <c r="C243" s="32"/>
      <c r="D243" s="159" t="s">
        <v>134</v>
      </c>
      <c r="E243" s="32"/>
      <c r="F243" s="160" t="s">
        <v>261</v>
      </c>
      <c r="G243" s="32"/>
      <c r="H243" s="32"/>
      <c r="I243" s="161"/>
      <c r="J243" s="32"/>
      <c r="K243" s="32"/>
      <c r="L243" s="33"/>
      <c r="M243" s="162"/>
      <c r="N243" s="163"/>
      <c r="O243" s="58"/>
      <c r="P243" s="58"/>
      <c r="Q243" s="58"/>
      <c r="R243" s="58"/>
      <c r="S243" s="58"/>
      <c r="T243" s="59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T243" s="17" t="s">
        <v>134</v>
      </c>
      <c r="AU243" s="17" t="s">
        <v>82</v>
      </c>
    </row>
    <row r="244" spans="1:47" s="2" customFormat="1" ht="19.5">
      <c r="A244" s="32"/>
      <c r="B244" s="33"/>
      <c r="C244" s="32"/>
      <c r="D244" s="159" t="s">
        <v>149</v>
      </c>
      <c r="E244" s="32"/>
      <c r="F244" s="180" t="s">
        <v>263</v>
      </c>
      <c r="G244" s="32"/>
      <c r="H244" s="32"/>
      <c r="I244" s="161"/>
      <c r="J244" s="32"/>
      <c r="K244" s="32"/>
      <c r="L244" s="33"/>
      <c r="M244" s="162"/>
      <c r="N244" s="163"/>
      <c r="O244" s="58"/>
      <c r="P244" s="58"/>
      <c r="Q244" s="58"/>
      <c r="R244" s="58"/>
      <c r="S244" s="58"/>
      <c r="T244" s="59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T244" s="17" t="s">
        <v>149</v>
      </c>
      <c r="AU244" s="17" t="s">
        <v>82</v>
      </c>
    </row>
    <row r="245" spans="2:51" s="13" customFormat="1" ht="12">
      <c r="B245" s="164"/>
      <c r="D245" s="159" t="s">
        <v>135</v>
      </c>
      <c r="E245" s="165" t="s">
        <v>1</v>
      </c>
      <c r="F245" s="166" t="s">
        <v>264</v>
      </c>
      <c r="H245" s="167">
        <v>0.208</v>
      </c>
      <c r="I245" s="168"/>
      <c r="L245" s="164"/>
      <c r="M245" s="169"/>
      <c r="N245" s="170"/>
      <c r="O245" s="170"/>
      <c r="P245" s="170"/>
      <c r="Q245" s="170"/>
      <c r="R245" s="170"/>
      <c r="S245" s="170"/>
      <c r="T245" s="171"/>
      <c r="AT245" s="165" t="s">
        <v>135</v>
      </c>
      <c r="AU245" s="165" t="s">
        <v>82</v>
      </c>
      <c r="AV245" s="13" t="s">
        <v>82</v>
      </c>
      <c r="AW245" s="13" t="s">
        <v>30</v>
      </c>
      <c r="AX245" s="13" t="s">
        <v>73</v>
      </c>
      <c r="AY245" s="165" t="s">
        <v>127</v>
      </c>
    </row>
    <row r="246" spans="2:51" s="13" customFormat="1" ht="12">
      <c r="B246" s="164"/>
      <c r="D246" s="159" t="s">
        <v>135</v>
      </c>
      <c r="E246" s="165" t="s">
        <v>1</v>
      </c>
      <c r="F246" s="166" t="s">
        <v>265</v>
      </c>
      <c r="H246" s="167">
        <v>3.99</v>
      </c>
      <c r="I246" s="168"/>
      <c r="L246" s="164"/>
      <c r="M246" s="169"/>
      <c r="N246" s="170"/>
      <c r="O246" s="170"/>
      <c r="P246" s="170"/>
      <c r="Q246" s="170"/>
      <c r="R246" s="170"/>
      <c r="S246" s="170"/>
      <c r="T246" s="171"/>
      <c r="AT246" s="165" t="s">
        <v>135</v>
      </c>
      <c r="AU246" s="165" t="s">
        <v>82</v>
      </c>
      <c r="AV246" s="13" t="s">
        <v>82</v>
      </c>
      <c r="AW246" s="13" t="s">
        <v>30</v>
      </c>
      <c r="AX246" s="13" t="s">
        <v>73</v>
      </c>
      <c r="AY246" s="165" t="s">
        <v>127</v>
      </c>
    </row>
    <row r="247" spans="2:51" s="14" customFormat="1" ht="12">
      <c r="B247" s="172"/>
      <c r="D247" s="159" t="s">
        <v>135</v>
      </c>
      <c r="E247" s="173" t="s">
        <v>1</v>
      </c>
      <c r="F247" s="174" t="s">
        <v>137</v>
      </c>
      <c r="H247" s="175">
        <v>4.198</v>
      </c>
      <c r="I247" s="176"/>
      <c r="L247" s="172"/>
      <c r="M247" s="177"/>
      <c r="N247" s="178"/>
      <c r="O247" s="178"/>
      <c r="P247" s="178"/>
      <c r="Q247" s="178"/>
      <c r="R247" s="178"/>
      <c r="S247" s="178"/>
      <c r="T247" s="179"/>
      <c r="AT247" s="173" t="s">
        <v>135</v>
      </c>
      <c r="AU247" s="173" t="s">
        <v>82</v>
      </c>
      <c r="AV247" s="14" t="s">
        <v>133</v>
      </c>
      <c r="AW247" s="14" t="s">
        <v>30</v>
      </c>
      <c r="AX247" s="14" t="s">
        <v>73</v>
      </c>
      <c r="AY247" s="173" t="s">
        <v>127</v>
      </c>
    </row>
    <row r="248" spans="2:51" s="13" customFormat="1" ht="12">
      <c r="B248" s="164"/>
      <c r="D248" s="159" t="s">
        <v>135</v>
      </c>
      <c r="E248" s="165" t="s">
        <v>1</v>
      </c>
      <c r="F248" s="166" t="s">
        <v>266</v>
      </c>
      <c r="H248" s="167">
        <v>4.618</v>
      </c>
      <c r="I248" s="168"/>
      <c r="L248" s="164"/>
      <c r="M248" s="169"/>
      <c r="N248" s="170"/>
      <c r="O248" s="170"/>
      <c r="P248" s="170"/>
      <c r="Q248" s="170"/>
      <c r="R248" s="170"/>
      <c r="S248" s="170"/>
      <c r="T248" s="171"/>
      <c r="AT248" s="165" t="s">
        <v>135</v>
      </c>
      <c r="AU248" s="165" t="s">
        <v>82</v>
      </c>
      <c r="AV248" s="13" t="s">
        <v>82</v>
      </c>
      <c r="AW248" s="13" t="s">
        <v>30</v>
      </c>
      <c r="AX248" s="13" t="s">
        <v>73</v>
      </c>
      <c r="AY248" s="165" t="s">
        <v>127</v>
      </c>
    </row>
    <row r="249" spans="2:51" s="14" customFormat="1" ht="12">
      <c r="B249" s="172"/>
      <c r="D249" s="159" t="s">
        <v>135</v>
      </c>
      <c r="E249" s="173" t="s">
        <v>1</v>
      </c>
      <c r="F249" s="174" t="s">
        <v>137</v>
      </c>
      <c r="H249" s="175">
        <v>4.618</v>
      </c>
      <c r="I249" s="176"/>
      <c r="L249" s="172"/>
      <c r="M249" s="177"/>
      <c r="N249" s="178"/>
      <c r="O249" s="178"/>
      <c r="P249" s="178"/>
      <c r="Q249" s="178"/>
      <c r="R249" s="178"/>
      <c r="S249" s="178"/>
      <c r="T249" s="179"/>
      <c r="AT249" s="173" t="s">
        <v>135</v>
      </c>
      <c r="AU249" s="173" t="s">
        <v>82</v>
      </c>
      <c r="AV249" s="14" t="s">
        <v>133</v>
      </c>
      <c r="AW249" s="14" t="s">
        <v>30</v>
      </c>
      <c r="AX249" s="14" t="s">
        <v>80</v>
      </c>
      <c r="AY249" s="173" t="s">
        <v>127</v>
      </c>
    </row>
    <row r="250" spans="1:65" s="2" customFormat="1" ht="21.75" customHeight="1">
      <c r="A250" s="32"/>
      <c r="B250" s="144"/>
      <c r="C250" s="145" t="s">
        <v>199</v>
      </c>
      <c r="D250" s="145" t="s">
        <v>129</v>
      </c>
      <c r="E250" s="146" t="s">
        <v>267</v>
      </c>
      <c r="F250" s="147" t="s">
        <v>268</v>
      </c>
      <c r="G250" s="148" t="s">
        <v>226</v>
      </c>
      <c r="H250" s="149">
        <v>16</v>
      </c>
      <c r="I250" s="150"/>
      <c r="J250" s="151">
        <f>ROUND(I250*H250,2)</f>
        <v>0</v>
      </c>
      <c r="K250" s="152"/>
      <c r="L250" s="33"/>
      <c r="M250" s="153" t="s">
        <v>1</v>
      </c>
      <c r="N250" s="154" t="s">
        <v>38</v>
      </c>
      <c r="O250" s="58"/>
      <c r="P250" s="155">
        <f>O250*H250</f>
        <v>0</v>
      </c>
      <c r="Q250" s="155">
        <v>0</v>
      </c>
      <c r="R250" s="155">
        <f>Q250*H250</f>
        <v>0</v>
      </c>
      <c r="S250" s="155">
        <v>0</v>
      </c>
      <c r="T250" s="156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57" t="s">
        <v>133</v>
      </c>
      <c r="AT250" s="157" t="s">
        <v>129</v>
      </c>
      <c r="AU250" s="157" t="s">
        <v>82</v>
      </c>
      <c r="AY250" s="17" t="s">
        <v>127</v>
      </c>
      <c r="BE250" s="158">
        <f>IF(N250="základní",J250,0)</f>
        <v>0</v>
      </c>
      <c r="BF250" s="158">
        <f>IF(N250="snížená",J250,0)</f>
        <v>0</v>
      </c>
      <c r="BG250" s="158">
        <f>IF(N250="zákl. přenesená",J250,0)</f>
        <v>0</v>
      </c>
      <c r="BH250" s="158">
        <f>IF(N250="sníž. přenesená",J250,0)</f>
        <v>0</v>
      </c>
      <c r="BI250" s="158">
        <f>IF(N250="nulová",J250,0)</f>
        <v>0</v>
      </c>
      <c r="BJ250" s="17" t="s">
        <v>80</v>
      </c>
      <c r="BK250" s="158">
        <f>ROUND(I250*H250,2)</f>
        <v>0</v>
      </c>
      <c r="BL250" s="17" t="s">
        <v>133</v>
      </c>
      <c r="BM250" s="157" t="s">
        <v>269</v>
      </c>
    </row>
    <row r="251" spans="1:47" s="2" customFormat="1" ht="19.5">
      <c r="A251" s="32"/>
      <c r="B251" s="33"/>
      <c r="C251" s="32"/>
      <c r="D251" s="159" t="s">
        <v>134</v>
      </c>
      <c r="E251" s="32"/>
      <c r="F251" s="160" t="s">
        <v>268</v>
      </c>
      <c r="G251" s="32"/>
      <c r="H251" s="32"/>
      <c r="I251" s="161"/>
      <c r="J251" s="32"/>
      <c r="K251" s="32"/>
      <c r="L251" s="33"/>
      <c r="M251" s="162"/>
      <c r="N251" s="163"/>
      <c r="O251" s="58"/>
      <c r="P251" s="58"/>
      <c r="Q251" s="58"/>
      <c r="R251" s="58"/>
      <c r="S251" s="58"/>
      <c r="T251" s="59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T251" s="17" t="s">
        <v>134</v>
      </c>
      <c r="AU251" s="17" t="s">
        <v>82</v>
      </c>
    </row>
    <row r="252" spans="1:65" s="2" customFormat="1" ht="21.75" customHeight="1">
      <c r="A252" s="32"/>
      <c r="B252" s="144"/>
      <c r="C252" s="145" t="s">
        <v>270</v>
      </c>
      <c r="D252" s="145" t="s">
        <v>129</v>
      </c>
      <c r="E252" s="146" t="s">
        <v>271</v>
      </c>
      <c r="F252" s="147" t="s">
        <v>272</v>
      </c>
      <c r="G252" s="148" t="s">
        <v>226</v>
      </c>
      <c r="H252" s="149">
        <v>16</v>
      </c>
      <c r="I252" s="150"/>
      <c r="J252" s="151">
        <f>ROUND(I252*H252,2)</f>
        <v>0</v>
      </c>
      <c r="K252" s="152"/>
      <c r="L252" s="33"/>
      <c r="M252" s="153" t="s">
        <v>1</v>
      </c>
      <c r="N252" s="154" t="s">
        <v>38</v>
      </c>
      <c r="O252" s="58"/>
      <c r="P252" s="155">
        <f>O252*H252</f>
        <v>0</v>
      </c>
      <c r="Q252" s="155">
        <v>0</v>
      </c>
      <c r="R252" s="155">
        <f>Q252*H252</f>
        <v>0</v>
      </c>
      <c r="S252" s="155">
        <v>0</v>
      </c>
      <c r="T252" s="156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57" t="s">
        <v>133</v>
      </c>
      <c r="AT252" s="157" t="s">
        <v>129</v>
      </c>
      <c r="AU252" s="157" t="s">
        <v>82</v>
      </c>
      <c r="AY252" s="17" t="s">
        <v>127</v>
      </c>
      <c r="BE252" s="158">
        <f>IF(N252="základní",J252,0)</f>
        <v>0</v>
      </c>
      <c r="BF252" s="158">
        <f>IF(N252="snížená",J252,0)</f>
        <v>0</v>
      </c>
      <c r="BG252" s="158">
        <f>IF(N252="zákl. přenesená",J252,0)</f>
        <v>0</v>
      </c>
      <c r="BH252" s="158">
        <f>IF(N252="sníž. přenesená",J252,0)</f>
        <v>0</v>
      </c>
      <c r="BI252" s="158">
        <f>IF(N252="nulová",J252,0)</f>
        <v>0</v>
      </c>
      <c r="BJ252" s="17" t="s">
        <v>80</v>
      </c>
      <c r="BK252" s="158">
        <f>ROUND(I252*H252,2)</f>
        <v>0</v>
      </c>
      <c r="BL252" s="17" t="s">
        <v>133</v>
      </c>
      <c r="BM252" s="157" t="s">
        <v>273</v>
      </c>
    </row>
    <row r="253" spans="1:47" s="2" customFormat="1" ht="19.5">
      <c r="A253" s="32"/>
      <c r="B253" s="33"/>
      <c r="C253" s="32"/>
      <c r="D253" s="159" t="s">
        <v>134</v>
      </c>
      <c r="E253" s="32"/>
      <c r="F253" s="160" t="s">
        <v>272</v>
      </c>
      <c r="G253" s="32"/>
      <c r="H253" s="32"/>
      <c r="I253" s="161"/>
      <c r="J253" s="32"/>
      <c r="K253" s="32"/>
      <c r="L253" s="33"/>
      <c r="M253" s="162"/>
      <c r="N253" s="163"/>
      <c r="O253" s="58"/>
      <c r="P253" s="58"/>
      <c r="Q253" s="58"/>
      <c r="R253" s="58"/>
      <c r="S253" s="58"/>
      <c r="T253" s="59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T253" s="17" t="s">
        <v>134</v>
      </c>
      <c r="AU253" s="17" t="s">
        <v>82</v>
      </c>
    </row>
    <row r="254" spans="1:65" s="2" customFormat="1" ht="16.5" customHeight="1">
      <c r="A254" s="32"/>
      <c r="B254" s="144"/>
      <c r="C254" s="145" t="s">
        <v>204</v>
      </c>
      <c r="D254" s="145" t="s">
        <v>129</v>
      </c>
      <c r="E254" s="146" t="s">
        <v>274</v>
      </c>
      <c r="F254" s="147" t="s">
        <v>275</v>
      </c>
      <c r="G254" s="148" t="s">
        <v>226</v>
      </c>
      <c r="H254" s="149">
        <v>32</v>
      </c>
      <c r="I254" s="150"/>
      <c r="J254" s="151">
        <f>ROUND(I254*H254,2)</f>
        <v>0</v>
      </c>
      <c r="K254" s="152"/>
      <c r="L254" s="33"/>
      <c r="M254" s="153" t="s">
        <v>1</v>
      </c>
      <c r="N254" s="154" t="s">
        <v>38</v>
      </c>
      <c r="O254" s="58"/>
      <c r="P254" s="155">
        <f>O254*H254</f>
        <v>0</v>
      </c>
      <c r="Q254" s="155">
        <v>0</v>
      </c>
      <c r="R254" s="155">
        <f>Q254*H254</f>
        <v>0</v>
      </c>
      <c r="S254" s="155">
        <v>0</v>
      </c>
      <c r="T254" s="156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57" t="s">
        <v>133</v>
      </c>
      <c r="AT254" s="157" t="s">
        <v>129</v>
      </c>
      <c r="AU254" s="157" t="s">
        <v>82</v>
      </c>
      <c r="AY254" s="17" t="s">
        <v>127</v>
      </c>
      <c r="BE254" s="158">
        <f>IF(N254="základní",J254,0)</f>
        <v>0</v>
      </c>
      <c r="BF254" s="158">
        <f>IF(N254="snížená",J254,0)</f>
        <v>0</v>
      </c>
      <c r="BG254" s="158">
        <f>IF(N254="zákl. přenesená",J254,0)</f>
        <v>0</v>
      </c>
      <c r="BH254" s="158">
        <f>IF(N254="sníž. přenesená",J254,0)</f>
        <v>0</v>
      </c>
      <c r="BI254" s="158">
        <f>IF(N254="nulová",J254,0)</f>
        <v>0</v>
      </c>
      <c r="BJ254" s="17" t="s">
        <v>80</v>
      </c>
      <c r="BK254" s="158">
        <f>ROUND(I254*H254,2)</f>
        <v>0</v>
      </c>
      <c r="BL254" s="17" t="s">
        <v>133</v>
      </c>
      <c r="BM254" s="157" t="s">
        <v>276</v>
      </c>
    </row>
    <row r="255" spans="1:47" s="2" customFormat="1" ht="12">
      <c r="A255" s="32"/>
      <c r="B255" s="33"/>
      <c r="C255" s="32"/>
      <c r="D255" s="159" t="s">
        <v>134</v>
      </c>
      <c r="E255" s="32"/>
      <c r="F255" s="160" t="s">
        <v>275</v>
      </c>
      <c r="G255" s="32"/>
      <c r="H255" s="32"/>
      <c r="I255" s="161"/>
      <c r="J255" s="32"/>
      <c r="K255" s="32"/>
      <c r="L255" s="33"/>
      <c r="M255" s="162"/>
      <c r="N255" s="163"/>
      <c r="O255" s="58"/>
      <c r="P255" s="58"/>
      <c r="Q255" s="58"/>
      <c r="R255" s="58"/>
      <c r="S255" s="58"/>
      <c r="T255" s="59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T255" s="17" t="s">
        <v>134</v>
      </c>
      <c r="AU255" s="17" t="s">
        <v>82</v>
      </c>
    </row>
    <row r="256" spans="1:65" s="2" customFormat="1" ht="21.75" customHeight="1">
      <c r="A256" s="32"/>
      <c r="B256" s="144"/>
      <c r="C256" s="145" t="s">
        <v>277</v>
      </c>
      <c r="D256" s="145" t="s">
        <v>129</v>
      </c>
      <c r="E256" s="146" t="s">
        <v>278</v>
      </c>
      <c r="F256" s="147" t="s">
        <v>279</v>
      </c>
      <c r="G256" s="148" t="s">
        <v>226</v>
      </c>
      <c r="H256" s="149">
        <v>16</v>
      </c>
      <c r="I256" s="150"/>
      <c r="J256" s="151">
        <f>ROUND(I256*H256,2)</f>
        <v>0</v>
      </c>
      <c r="K256" s="152"/>
      <c r="L256" s="33"/>
      <c r="M256" s="153" t="s">
        <v>1</v>
      </c>
      <c r="N256" s="154" t="s">
        <v>38</v>
      </c>
      <c r="O256" s="58"/>
      <c r="P256" s="155">
        <f>O256*H256</f>
        <v>0</v>
      </c>
      <c r="Q256" s="155">
        <v>0</v>
      </c>
      <c r="R256" s="155">
        <f>Q256*H256</f>
        <v>0</v>
      </c>
      <c r="S256" s="155">
        <v>0</v>
      </c>
      <c r="T256" s="156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57" t="s">
        <v>133</v>
      </c>
      <c r="AT256" s="157" t="s">
        <v>129</v>
      </c>
      <c r="AU256" s="157" t="s">
        <v>82</v>
      </c>
      <c r="AY256" s="17" t="s">
        <v>127</v>
      </c>
      <c r="BE256" s="158">
        <f>IF(N256="základní",J256,0)</f>
        <v>0</v>
      </c>
      <c r="BF256" s="158">
        <f>IF(N256="snížená",J256,0)</f>
        <v>0</v>
      </c>
      <c r="BG256" s="158">
        <f>IF(N256="zákl. přenesená",J256,0)</f>
        <v>0</v>
      </c>
      <c r="BH256" s="158">
        <f>IF(N256="sníž. přenesená",J256,0)</f>
        <v>0</v>
      </c>
      <c r="BI256" s="158">
        <f>IF(N256="nulová",J256,0)</f>
        <v>0</v>
      </c>
      <c r="BJ256" s="17" t="s">
        <v>80</v>
      </c>
      <c r="BK256" s="158">
        <f>ROUND(I256*H256,2)</f>
        <v>0</v>
      </c>
      <c r="BL256" s="17" t="s">
        <v>133</v>
      </c>
      <c r="BM256" s="157" t="s">
        <v>280</v>
      </c>
    </row>
    <row r="257" spans="1:47" s="2" customFormat="1" ht="19.5">
      <c r="A257" s="32"/>
      <c r="B257" s="33"/>
      <c r="C257" s="32"/>
      <c r="D257" s="159" t="s">
        <v>134</v>
      </c>
      <c r="E257" s="32"/>
      <c r="F257" s="160" t="s">
        <v>279</v>
      </c>
      <c r="G257" s="32"/>
      <c r="H257" s="32"/>
      <c r="I257" s="161"/>
      <c r="J257" s="32"/>
      <c r="K257" s="32"/>
      <c r="L257" s="33"/>
      <c r="M257" s="162"/>
      <c r="N257" s="163"/>
      <c r="O257" s="58"/>
      <c r="P257" s="58"/>
      <c r="Q257" s="58"/>
      <c r="R257" s="58"/>
      <c r="S257" s="58"/>
      <c r="T257" s="59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T257" s="17" t="s">
        <v>134</v>
      </c>
      <c r="AU257" s="17" t="s">
        <v>82</v>
      </c>
    </row>
    <row r="258" spans="1:65" s="2" customFormat="1" ht="21.75" customHeight="1">
      <c r="A258" s="32"/>
      <c r="B258" s="144"/>
      <c r="C258" s="145" t="s">
        <v>209</v>
      </c>
      <c r="D258" s="145" t="s">
        <v>129</v>
      </c>
      <c r="E258" s="146" t="s">
        <v>281</v>
      </c>
      <c r="F258" s="147" t="s">
        <v>282</v>
      </c>
      <c r="G258" s="148" t="s">
        <v>226</v>
      </c>
      <c r="H258" s="149">
        <v>16</v>
      </c>
      <c r="I258" s="150"/>
      <c r="J258" s="151">
        <f>ROUND(I258*H258,2)</f>
        <v>0</v>
      </c>
      <c r="K258" s="152"/>
      <c r="L258" s="33"/>
      <c r="M258" s="153" t="s">
        <v>1</v>
      </c>
      <c r="N258" s="154" t="s">
        <v>38</v>
      </c>
      <c r="O258" s="58"/>
      <c r="P258" s="155">
        <f>O258*H258</f>
        <v>0</v>
      </c>
      <c r="Q258" s="155">
        <v>0</v>
      </c>
      <c r="R258" s="155">
        <f>Q258*H258</f>
        <v>0</v>
      </c>
      <c r="S258" s="155">
        <v>0</v>
      </c>
      <c r="T258" s="156">
        <f>S258*H258</f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57" t="s">
        <v>133</v>
      </c>
      <c r="AT258" s="157" t="s">
        <v>129</v>
      </c>
      <c r="AU258" s="157" t="s">
        <v>82</v>
      </c>
      <c r="AY258" s="17" t="s">
        <v>127</v>
      </c>
      <c r="BE258" s="158">
        <f>IF(N258="základní",J258,0)</f>
        <v>0</v>
      </c>
      <c r="BF258" s="158">
        <f>IF(N258="snížená",J258,0)</f>
        <v>0</v>
      </c>
      <c r="BG258" s="158">
        <f>IF(N258="zákl. přenesená",J258,0)</f>
        <v>0</v>
      </c>
      <c r="BH258" s="158">
        <f>IF(N258="sníž. přenesená",J258,0)</f>
        <v>0</v>
      </c>
      <c r="BI258" s="158">
        <f>IF(N258="nulová",J258,0)</f>
        <v>0</v>
      </c>
      <c r="BJ258" s="17" t="s">
        <v>80</v>
      </c>
      <c r="BK258" s="158">
        <f>ROUND(I258*H258,2)</f>
        <v>0</v>
      </c>
      <c r="BL258" s="17" t="s">
        <v>133</v>
      </c>
      <c r="BM258" s="157" t="s">
        <v>283</v>
      </c>
    </row>
    <row r="259" spans="1:47" s="2" customFormat="1" ht="12">
      <c r="A259" s="32"/>
      <c r="B259" s="33"/>
      <c r="C259" s="32"/>
      <c r="D259" s="159" t="s">
        <v>134</v>
      </c>
      <c r="E259" s="32"/>
      <c r="F259" s="160" t="s">
        <v>282</v>
      </c>
      <c r="G259" s="32"/>
      <c r="H259" s="32"/>
      <c r="I259" s="161"/>
      <c r="J259" s="32"/>
      <c r="K259" s="32"/>
      <c r="L259" s="33"/>
      <c r="M259" s="162"/>
      <c r="N259" s="163"/>
      <c r="O259" s="58"/>
      <c r="P259" s="58"/>
      <c r="Q259" s="58"/>
      <c r="R259" s="58"/>
      <c r="S259" s="58"/>
      <c r="T259" s="59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T259" s="17" t="s">
        <v>134</v>
      </c>
      <c r="AU259" s="17" t="s">
        <v>82</v>
      </c>
    </row>
    <row r="260" spans="1:65" s="2" customFormat="1" ht="21.75" customHeight="1">
      <c r="A260" s="32"/>
      <c r="B260" s="144"/>
      <c r="C260" s="145" t="s">
        <v>284</v>
      </c>
      <c r="D260" s="145" t="s">
        <v>129</v>
      </c>
      <c r="E260" s="146" t="s">
        <v>285</v>
      </c>
      <c r="F260" s="147" t="s">
        <v>286</v>
      </c>
      <c r="G260" s="148" t="s">
        <v>132</v>
      </c>
      <c r="H260" s="149">
        <v>10.96</v>
      </c>
      <c r="I260" s="150"/>
      <c r="J260" s="151">
        <f>ROUND(I260*H260,2)</f>
        <v>0</v>
      </c>
      <c r="K260" s="152"/>
      <c r="L260" s="33"/>
      <c r="M260" s="153" t="s">
        <v>1</v>
      </c>
      <c r="N260" s="154" t="s">
        <v>38</v>
      </c>
      <c r="O260" s="58"/>
      <c r="P260" s="155">
        <f>O260*H260</f>
        <v>0</v>
      </c>
      <c r="Q260" s="155">
        <v>0</v>
      </c>
      <c r="R260" s="155">
        <f>Q260*H260</f>
        <v>0</v>
      </c>
      <c r="S260" s="155">
        <v>0</v>
      </c>
      <c r="T260" s="156">
        <f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57" t="s">
        <v>133</v>
      </c>
      <c r="AT260" s="157" t="s">
        <v>129</v>
      </c>
      <c r="AU260" s="157" t="s">
        <v>82</v>
      </c>
      <c r="AY260" s="17" t="s">
        <v>127</v>
      </c>
      <c r="BE260" s="158">
        <f>IF(N260="základní",J260,0)</f>
        <v>0</v>
      </c>
      <c r="BF260" s="158">
        <f>IF(N260="snížená",J260,0)</f>
        <v>0</v>
      </c>
      <c r="BG260" s="158">
        <f>IF(N260="zákl. přenesená",J260,0)</f>
        <v>0</v>
      </c>
      <c r="BH260" s="158">
        <f>IF(N260="sníž. přenesená",J260,0)</f>
        <v>0</v>
      </c>
      <c r="BI260" s="158">
        <f>IF(N260="nulová",J260,0)</f>
        <v>0</v>
      </c>
      <c r="BJ260" s="17" t="s">
        <v>80</v>
      </c>
      <c r="BK260" s="158">
        <f>ROUND(I260*H260,2)</f>
        <v>0</v>
      </c>
      <c r="BL260" s="17" t="s">
        <v>133</v>
      </c>
      <c r="BM260" s="157" t="s">
        <v>287</v>
      </c>
    </row>
    <row r="261" spans="1:47" s="2" customFormat="1" ht="12">
      <c r="A261" s="32"/>
      <c r="B261" s="33"/>
      <c r="C261" s="32"/>
      <c r="D261" s="159" t="s">
        <v>134</v>
      </c>
      <c r="E261" s="32"/>
      <c r="F261" s="160" t="s">
        <v>286</v>
      </c>
      <c r="G261" s="32"/>
      <c r="H261" s="32"/>
      <c r="I261" s="161"/>
      <c r="J261" s="32"/>
      <c r="K261" s="32"/>
      <c r="L261" s="33"/>
      <c r="M261" s="162"/>
      <c r="N261" s="163"/>
      <c r="O261" s="58"/>
      <c r="P261" s="58"/>
      <c r="Q261" s="58"/>
      <c r="R261" s="58"/>
      <c r="S261" s="58"/>
      <c r="T261" s="59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T261" s="17" t="s">
        <v>134</v>
      </c>
      <c r="AU261" s="17" t="s">
        <v>82</v>
      </c>
    </row>
    <row r="262" spans="2:51" s="13" customFormat="1" ht="22.5">
      <c r="B262" s="164"/>
      <c r="D262" s="159" t="s">
        <v>135</v>
      </c>
      <c r="E262" s="165" t="s">
        <v>1</v>
      </c>
      <c r="F262" s="166" t="s">
        <v>288</v>
      </c>
      <c r="H262" s="167">
        <v>10.96</v>
      </c>
      <c r="I262" s="168"/>
      <c r="L262" s="164"/>
      <c r="M262" s="169"/>
      <c r="N262" s="170"/>
      <c r="O262" s="170"/>
      <c r="P262" s="170"/>
      <c r="Q262" s="170"/>
      <c r="R262" s="170"/>
      <c r="S262" s="170"/>
      <c r="T262" s="171"/>
      <c r="AT262" s="165" t="s">
        <v>135</v>
      </c>
      <c r="AU262" s="165" t="s">
        <v>82</v>
      </c>
      <c r="AV262" s="13" t="s">
        <v>82</v>
      </c>
      <c r="AW262" s="13" t="s">
        <v>30</v>
      </c>
      <c r="AX262" s="13" t="s">
        <v>73</v>
      </c>
      <c r="AY262" s="165" t="s">
        <v>127</v>
      </c>
    </row>
    <row r="263" spans="2:51" s="14" customFormat="1" ht="12">
      <c r="B263" s="172"/>
      <c r="D263" s="159" t="s">
        <v>135</v>
      </c>
      <c r="E263" s="173" t="s">
        <v>1</v>
      </c>
      <c r="F263" s="174" t="s">
        <v>137</v>
      </c>
      <c r="H263" s="175">
        <v>10.96</v>
      </c>
      <c r="I263" s="176"/>
      <c r="L263" s="172"/>
      <c r="M263" s="177"/>
      <c r="N263" s="178"/>
      <c r="O263" s="178"/>
      <c r="P263" s="178"/>
      <c r="Q263" s="178"/>
      <c r="R263" s="178"/>
      <c r="S263" s="178"/>
      <c r="T263" s="179"/>
      <c r="AT263" s="173" t="s">
        <v>135</v>
      </c>
      <c r="AU263" s="173" t="s">
        <v>82</v>
      </c>
      <c r="AV263" s="14" t="s">
        <v>133</v>
      </c>
      <c r="AW263" s="14" t="s">
        <v>30</v>
      </c>
      <c r="AX263" s="14" t="s">
        <v>80</v>
      </c>
      <c r="AY263" s="173" t="s">
        <v>127</v>
      </c>
    </row>
    <row r="264" spans="1:65" s="2" customFormat="1" ht="21.75" customHeight="1">
      <c r="A264" s="32"/>
      <c r="B264" s="144"/>
      <c r="C264" s="145" t="s">
        <v>212</v>
      </c>
      <c r="D264" s="145" t="s">
        <v>129</v>
      </c>
      <c r="E264" s="146" t="s">
        <v>289</v>
      </c>
      <c r="F264" s="147" t="s">
        <v>290</v>
      </c>
      <c r="G264" s="148" t="s">
        <v>140</v>
      </c>
      <c r="H264" s="149">
        <v>30.25</v>
      </c>
      <c r="I264" s="150"/>
      <c r="J264" s="151">
        <f>ROUND(I264*H264,2)</f>
        <v>0</v>
      </c>
      <c r="K264" s="152"/>
      <c r="L264" s="33"/>
      <c r="M264" s="153" t="s">
        <v>1</v>
      </c>
      <c r="N264" s="154" t="s">
        <v>38</v>
      </c>
      <c r="O264" s="58"/>
      <c r="P264" s="155">
        <f>O264*H264</f>
        <v>0</v>
      </c>
      <c r="Q264" s="155">
        <v>0</v>
      </c>
      <c r="R264" s="155">
        <f>Q264*H264</f>
        <v>0</v>
      </c>
      <c r="S264" s="155">
        <v>0</v>
      </c>
      <c r="T264" s="156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57" t="s">
        <v>133</v>
      </c>
      <c r="AT264" s="157" t="s">
        <v>129</v>
      </c>
      <c r="AU264" s="157" t="s">
        <v>82</v>
      </c>
      <c r="AY264" s="17" t="s">
        <v>127</v>
      </c>
      <c r="BE264" s="158">
        <f>IF(N264="základní",J264,0)</f>
        <v>0</v>
      </c>
      <c r="BF264" s="158">
        <f>IF(N264="snížená",J264,0)</f>
        <v>0</v>
      </c>
      <c r="BG264" s="158">
        <f>IF(N264="zákl. přenesená",J264,0)</f>
        <v>0</v>
      </c>
      <c r="BH264" s="158">
        <f>IF(N264="sníž. přenesená",J264,0)</f>
        <v>0</v>
      </c>
      <c r="BI264" s="158">
        <f>IF(N264="nulová",J264,0)</f>
        <v>0</v>
      </c>
      <c r="BJ264" s="17" t="s">
        <v>80</v>
      </c>
      <c r="BK264" s="158">
        <f>ROUND(I264*H264,2)</f>
        <v>0</v>
      </c>
      <c r="BL264" s="17" t="s">
        <v>133</v>
      </c>
      <c r="BM264" s="157" t="s">
        <v>291</v>
      </c>
    </row>
    <row r="265" spans="1:47" s="2" customFormat="1" ht="19.5">
      <c r="A265" s="32"/>
      <c r="B265" s="33"/>
      <c r="C265" s="32"/>
      <c r="D265" s="159" t="s">
        <v>134</v>
      </c>
      <c r="E265" s="32"/>
      <c r="F265" s="160" t="s">
        <v>290</v>
      </c>
      <c r="G265" s="32"/>
      <c r="H265" s="32"/>
      <c r="I265" s="161"/>
      <c r="J265" s="32"/>
      <c r="K265" s="32"/>
      <c r="L265" s="33"/>
      <c r="M265" s="162"/>
      <c r="N265" s="163"/>
      <c r="O265" s="58"/>
      <c r="P265" s="58"/>
      <c r="Q265" s="58"/>
      <c r="R265" s="58"/>
      <c r="S265" s="58"/>
      <c r="T265" s="59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T265" s="17" t="s">
        <v>134</v>
      </c>
      <c r="AU265" s="17" t="s">
        <v>82</v>
      </c>
    </row>
    <row r="266" spans="2:51" s="13" customFormat="1" ht="12">
      <c r="B266" s="164"/>
      <c r="D266" s="159" t="s">
        <v>135</v>
      </c>
      <c r="E266" s="165" t="s">
        <v>1</v>
      </c>
      <c r="F266" s="166" t="s">
        <v>292</v>
      </c>
      <c r="H266" s="167">
        <v>30.25</v>
      </c>
      <c r="I266" s="168"/>
      <c r="L266" s="164"/>
      <c r="M266" s="169"/>
      <c r="N266" s="170"/>
      <c r="O266" s="170"/>
      <c r="P266" s="170"/>
      <c r="Q266" s="170"/>
      <c r="R266" s="170"/>
      <c r="S266" s="170"/>
      <c r="T266" s="171"/>
      <c r="AT266" s="165" t="s">
        <v>135</v>
      </c>
      <c r="AU266" s="165" t="s">
        <v>82</v>
      </c>
      <c r="AV266" s="13" t="s">
        <v>82</v>
      </c>
      <c r="AW266" s="13" t="s">
        <v>30</v>
      </c>
      <c r="AX266" s="13" t="s">
        <v>73</v>
      </c>
      <c r="AY266" s="165" t="s">
        <v>127</v>
      </c>
    </row>
    <row r="267" spans="2:51" s="14" customFormat="1" ht="12">
      <c r="B267" s="172"/>
      <c r="D267" s="159" t="s">
        <v>135</v>
      </c>
      <c r="E267" s="173" t="s">
        <v>1</v>
      </c>
      <c r="F267" s="174" t="s">
        <v>137</v>
      </c>
      <c r="H267" s="175">
        <v>30.25</v>
      </c>
      <c r="I267" s="176"/>
      <c r="L267" s="172"/>
      <c r="M267" s="177"/>
      <c r="N267" s="178"/>
      <c r="O267" s="178"/>
      <c r="P267" s="178"/>
      <c r="Q267" s="178"/>
      <c r="R267" s="178"/>
      <c r="S267" s="178"/>
      <c r="T267" s="179"/>
      <c r="AT267" s="173" t="s">
        <v>135</v>
      </c>
      <c r="AU267" s="173" t="s">
        <v>82</v>
      </c>
      <c r="AV267" s="14" t="s">
        <v>133</v>
      </c>
      <c r="AW267" s="14" t="s">
        <v>30</v>
      </c>
      <c r="AX267" s="14" t="s">
        <v>80</v>
      </c>
      <c r="AY267" s="173" t="s">
        <v>127</v>
      </c>
    </row>
    <row r="268" spans="1:65" s="2" customFormat="1" ht="21.75" customHeight="1">
      <c r="A268" s="32"/>
      <c r="B268" s="144"/>
      <c r="C268" s="145" t="s">
        <v>293</v>
      </c>
      <c r="D268" s="145" t="s">
        <v>129</v>
      </c>
      <c r="E268" s="146" t="s">
        <v>294</v>
      </c>
      <c r="F268" s="147" t="s">
        <v>295</v>
      </c>
      <c r="G268" s="148" t="s">
        <v>132</v>
      </c>
      <c r="H268" s="149">
        <v>308.55</v>
      </c>
      <c r="I268" s="150"/>
      <c r="J268" s="151">
        <f>ROUND(I268*H268,2)</f>
        <v>0</v>
      </c>
      <c r="K268" s="152"/>
      <c r="L268" s="33"/>
      <c r="M268" s="153" t="s">
        <v>1</v>
      </c>
      <c r="N268" s="154" t="s">
        <v>38</v>
      </c>
      <c r="O268" s="58"/>
      <c r="P268" s="155">
        <f>O268*H268</f>
        <v>0</v>
      </c>
      <c r="Q268" s="155">
        <v>0</v>
      </c>
      <c r="R268" s="155">
        <f>Q268*H268</f>
        <v>0</v>
      </c>
      <c r="S268" s="155">
        <v>0</v>
      </c>
      <c r="T268" s="156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57" t="s">
        <v>133</v>
      </c>
      <c r="AT268" s="157" t="s">
        <v>129</v>
      </c>
      <c r="AU268" s="157" t="s">
        <v>82</v>
      </c>
      <c r="AY268" s="17" t="s">
        <v>127</v>
      </c>
      <c r="BE268" s="158">
        <f>IF(N268="základní",J268,0)</f>
        <v>0</v>
      </c>
      <c r="BF268" s="158">
        <f>IF(N268="snížená",J268,0)</f>
        <v>0</v>
      </c>
      <c r="BG268" s="158">
        <f>IF(N268="zákl. přenesená",J268,0)</f>
        <v>0</v>
      </c>
      <c r="BH268" s="158">
        <f>IF(N268="sníž. přenesená",J268,0)</f>
        <v>0</v>
      </c>
      <c r="BI268" s="158">
        <f>IF(N268="nulová",J268,0)</f>
        <v>0</v>
      </c>
      <c r="BJ268" s="17" t="s">
        <v>80</v>
      </c>
      <c r="BK268" s="158">
        <f>ROUND(I268*H268,2)</f>
        <v>0</v>
      </c>
      <c r="BL268" s="17" t="s">
        <v>133</v>
      </c>
      <c r="BM268" s="157" t="s">
        <v>296</v>
      </c>
    </row>
    <row r="269" spans="1:47" s="2" customFormat="1" ht="12">
      <c r="A269" s="32"/>
      <c r="B269" s="33"/>
      <c r="C269" s="32"/>
      <c r="D269" s="159" t="s">
        <v>134</v>
      </c>
      <c r="E269" s="32"/>
      <c r="F269" s="160" t="s">
        <v>295</v>
      </c>
      <c r="G269" s="32"/>
      <c r="H269" s="32"/>
      <c r="I269" s="161"/>
      <c r="J269" s="32"/>
      <c r="K269" s="32"/>
      <c r="L269" s="33"/>
      <c r="M269" s="162"/>
      <c r="N269" s="163"/>
      <c r="O269" s="58"/>
      <c r="P269" s="58"/>
      <c r="Q269" s="58"/>
      <c r="R269" s="58"/>
      <c r="S269" s="58"/>
      <c r="T269" s="59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T269" s="17" t="s">
        <v>134</v>
      </c>
      <c r="AU269" s="17" t="s">
        <v>82</v>
      </c>
    </row>
    <row r="270" spans="1:65" s="2" customFormat="1" ht="21.75" customHeight="1">
      <c r="A270" s="32"/>
      <c r="B270" s="144"/>
      <c r="C270" s="145" t="s">
        <v>217</v>
      </c>
      <c r="D270" s="145" t="s">
        <v>129</v>
      </c>
      <c r="E270" s="146" t="s">
        <v>297</v>
      </c>
      <c r="F270" s="147" t="s">
        <v>298</v>
      </c>
      <c r="G270" s="148" t="s">
        <v>181</v>
      </c>
      <c r="H270" s="149">
        <v>1.128</v>
      </c>
      <c r="I270" s="150"/>
      <c r="J270" s="151">
        <f>ROUND(I270*H270,2)</f>
        <v>0</v>
      </c>
      <c r="K270" s="152"/>
      <c r="L270" s="33"/>
      <c r="M270" s="153" t="s">
        <v>1</v>
      </c>
      <c r="N270" s="154" t="s">
        <v>38</v>
      </c>
      <c r="O270" s="58"/>
      <c r="P270" s="155">
        <f>O270*H270</f>
        <v>0</v>
      </c>
      <c r="Q270" s="155">
        <v>0</v>
      </c>
      <c r="R270" s="155">
        <f>Q270*H270</f>
        <v>0</v>
      </c>
      <c r="S270" s="155">
        <v>0</v>
      </c>
      <c r="T270" s="156">
        <f>S270*H270</f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57" t="s">
        <v>133</v>
      </c>
      <c r="AT270" s="157" t="s">
        <v>129</v>
      </c>
      <c r="AU270" s="157" t="s">
        <v>82</v>
      </c>
      <c r="AY270" s="17" t="s">
        <v>127</v>
      </c>
      <c r="BE270" s="158">
        <f>IF(N270="základní",J270,0)</f>
        <v>0</v>
      </c>
      <c r="BF270" s="158">
        <f>IF(N270="snížená",J270,0)</f>
        <v>0</v>
      </c>
      <c r="BG270" s="158">
        <f>IF(N270="zákl. přenesená",J270,0)</f>
        <v>0</v>
      </c>
      <c r="BH270" s="158">
        <f>IF(N270="sníž. přenesená",J270,0)</f>
        <v>0</v>
      </c>
      <c r="BI270" s="158">
        <f>IF(N270="nulová",J270,0)</f>
        <v>0</v>
      </c>
      <c r="BJ270" s="17" t="s">
        <v>80</v>
      </c>
      <c r="BK270" s="158">
        <f>ROUND(I270*H270,2)</f>
        <v>0</v>
      </c>
      <c r="BL270" s="17" t="s">
        <v>133</v>
      </c>
      <c r="BM270" s="157" t="s">
        <v>299</v>
      </c>
    </row>
    <row r="271" spans="1:47" s="2" customFormat="1" ht="19.5">
      <c r="A271" s="32"/>
      <c r="B271" s="33"/>
      <c r="C271" s="32"/>
      <c r="D271" s="159" t="s">
        <v>134</v>
      </c>
      <c r="E271" s="32"/>
      <c r="F271" s="160" t="s">
        <v>298</v>
      </c>
      <c r="G271" s="32"/>
      <c r="H271" s="32"/>
      <c r="I271" s="161"/>
      <c r="J271" s="32"/>
      <c r="K271" s="32"/>
      <c r="L271" s="33"/>
      <c r="M271" s="162"/>
      <c r="N271" s="163"/>
      <c r="O271" s="58"/>
      <c r="P271" s="58"/>
      <c r="Q271" s="58"/>
      <c r="R271" s="58"/>
      <c r="S271" s="58"/>
      <c r="T271" s="59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T271" s="17" t="s">
        <v>134</v>
      </c>
      <c r="AU271" s="17" t="s">
        <v>82</v>
      </c>
    </row>
    <row r="272" spans="2:51" s="13" customFormat="1" ht="12">
      <c r="B272" s="164"/>
      <c r="D272" s="159" t="s">
        <v>135</v>
      </c>
      <c r="E272" s="165" t="s">
        <v>1</v>
      </c>
      <c r="F272" s="166" t="s">
        <v>300</v>
      </c>
      <c r="H272" s="167">
        <v>1.128</v>
      </c>
      <c r="I272" s="168"/>
      <c r="L272" s="164"/>
      <c r="M272" s="169"/>
      <c r="N272" s="170"/>
      <c r="O272" s="170"/>
      <c r="P272" s="170"/>
      <c r="Q272" s="170"/>
      <c r="R272" s="170"/>
      <c r="S272" s="170"/>
      <c r="T272" s="171"/>
      <c r="AT272" s="165" t="s">
        <v>135</v>
      </c>
      <c r="AU272" s="165" t="s">
        <v>82</v>
      </c>
      <c r="AV272" s="13" t="s">
        <v>82</v>
      </c>
      <c r="AW272" s="13" t="s">
        <v>30</v>
      </c>
      <c r="AX272" s="13" t="s">
        <v>73</v>
      </c>
      <c r="AY272" s="165" t="s">
        <v>127</v>
      </c>
    </row>
    <row r="273" spans="2:51" s="14" customFormat="1" ht="12">
      <c r="B273" s="172"/>
      <c r="D273" s="159" t="s">
        <v>135</v>
      </c>
      <c r="E273" s="173" t="s">
        <v>1</v>
      </c>
      <c r="F273" s="174" t="s">
        <v>137</v>
      </c>
      <c r="H273" s="175">
        <v>1.128</v>
      </c>
      <c r="I273" s="176"/>
      <c r="L273" s="172"/>
      <c r="M273" s="177"/>
      <c r="N273" s="178"/>
      <c r="O273" s="178"/>
      <c r="P273" s="178"/>
      <c r="Q273" s="178"/>
      <c r="R273" s="178"/>
      <c r="S273" s="178"/>
      <c r="T273" s="179"/>
      <c r="AT273" s="173" t="s">
        <v>135</v>
      </c>
      <c r="AU273" s="173" t="s">
        <v>82</v>
      </c>
      <c r="AV273" s="14" t="s">
        <v>133</v>
      </c>
      <c r="AW273" s="14" t="s">
        <v>30</v>
      </c>
      <c r="AX273" s="14" t="s">
        <v>80</v>
      </c>
      <c r="AY273" s="173" t="s">
        <v>127</v>
      </c>
    </row>
    <row r="274" spans="2:63" s="12" customFormat="1" ht="22.9" customHeight="1">
      <c r="B274" s="131"/>
      <c r="D274" s="132" t="s">
        <v>72</v>
      </c>
      <c r="E274" s="142" t="s">
        <v>145</v>
      </c>
      <c r="F274" s="142" t="s">
        <v>301</v>
      </c>
      <c r="I274" s="134"/>
      <c r="J274" s="143">
        <f>BK274</f>
        <v>0</v>
      </c>
      <c r="L274" s="131"/>
      <c r="M274" s="136"/>
      <c r="N274" s="137"/>
      <c r="O274" s="137"/>
      <c r="P274" s="138">
        <f>SUM(P275:P279)</f>
        <v>0</v>
      </c>
      <c r="Q274" s="137"/>
      <c r="R274" s="138">
        <f>SUM(R275:R279)</f>
        <v>0</v>
      </c>
      <c r="S274" s="137"/>
      <c r="T274" s="139">
        <f>SUM(T275:T279)</f>
        <v>0</v>
      </c>
      <c r="AR274" s="132" t="s">
        <v>80</v>
      </c>
      <c r="AT274" s="140" t="s">
        <v>72</v>
      </c>
      <c r="AU274" s="140" t="s">
        <v>80</v>
      </c>
      <c r="AY274" s="132" t="s">
        <v>127</v>
      </c>
      <c r="BK274" s="141">
        <f>SUM(BK275:BK279)</f>
        <v>0</v>
      </c>
    </row>
    <row r="275" spans="1:65" s="2" customFormat="1" ht="33" customHeight="1">
      <c r="A275" s="32"/>
      <c r="B275" s="144"/>
      <c r="C275" s="145" t="s">
        <v>302</v>
      </c>
      <c r="D275" s="145" t="s">
        <v>129</v>
      </c>
      <c r="E275" s="146" t="s">
        <v>303</v>
      </c>
      <c r="F275" s="147" t="s">
        <v>304</v>
      </c>
      <c r="G275" s="148" t="s">
        <v>132</v>
      </c>
      <c r="H275" s="149">
        <v>163.2</v>
      </c>
      <c r="I275" s="150"/>
      <c r="J275" s="151">
        <f>ROUND(I275*H275,2)</f>
        <v>0</v>
      </c>
      <c r="K275" s="152"/>
      <c r="L275" s="33"/>
      <c r="M275" s="153" t="s">
        <v>1</v>
      </c>
      <c r="N275" s="154" t="s">
        <v>38</v>
      </c>
      <c r="O275" s="58"/>
      <c r="P275" s="155">
        <f>O275*H275</f>
        <v>0</v>
      </c>
      <c r="Q275" s="155">
        <v>0</v>
      </c>
      <c r="R275" s="155">
        <f>Q275*H275</f>
        <v>0</v>
      </c>
      <c r="S275" s="155">
        <v>0</v>
      </c>
      <c r="T275" s="156">
        <f>S275*H275</f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57" t="s">
        <v>133</v>
      </c>
      <c r="AT275" s="157" t="s">
        <v>129</v>
      </c>
      <c r="AU275" s="157" t="s">
        <v>82</v>
      </c>
      <c r="AY275" s="17" t="s">
        <v>127</v>
      </c>
      <c r="BE275" s="158">
        <f>IF(N275="základní",J275,0)</f>
        <v>0</v>
      </c>
      <c r="BF275" s="158">
        <f>IF(N275="snížená",J275,0)</f>
        <v>0</v>
      </c>
      <c r="BG275" s="158">
        <f>IF(N275="zákl. přenesená",J275,0)</f>
        <v>0</v>
      </c>
      <c r="BH275" s="158">
        <f>IF(N275="sníž. přenesená",J275,0)</f>
        <v>0</v>
      </c>
      <c r="BI275" s="158">
        <f>IF(N275="nulová",J275,0)</f>
        <v>0</v>
      </c>
      <c r="BJ275" s="17" t="s">
        <v>80</v>
      </c>
      <c r="BK275" s="158">
        <f>ROUND(I275*H275,2)</f>
        <v>0</v>
      </c>
      <c r="BL275" s="17" t="s">
        <v>133</v>
      </c>
      <c r="BM275" s="157" t="s">
        <v>305</v>
      </c>
    </row>
    <row r="276" spans="1:47" s="2" customFormat="1" ht="19.5">
      <c r="A276" s="32"/>
      <c r="B276" s="33"/>
      <c r="C276" s="32"/>
      <c r="D276" s="159" t="s">
        <v>134</v>
      </c>
      <c r="E276" s="32"/>
      <c r="F276" s="160" t="s">
        <v>304</v>
      </c>
      <c r="G276" s="32"/>
      <c r="H276" s="32"/>
      <c r="I276" s="161"/>
      <c r="J276" s="32"/>
      <c r="K276" s="32"/>
      <c r="L276" s="33"/>
      <c r="M276" s="162"/>
      <c r="N276" s="163"/>
      <c r="O276" s="58"/>
      <c r="P276" s="58"/>
      <c r="Q276" s="58"/>
      <c r="R276" s="58"/>
      <c r="S276" s="58"/>
      <c r="T276" s="59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T276" s="17" t="s">
        <v>134</v>
      </c>
      <c r="AU276" s="17" t="s">
        <v>82</v>
      </c>
    </row>
    <row r="277" spans="2:51" s="15" customFormat="1" ht="22.5">
      <c r="B277" s="192"/>
      <c r="D277" s="159" t="s">
        <v>135</v>
      </c>
      <c r="E277" s="193" t="s">
        <v>1</v>
      </c>
      <c r="F277" s="194" t="s">
        <v>306</v>
      </c>
      <c r="H277" s="193" t="s">
        <v>1</v>
      </c>
      <c r="I277" s="195"/>
      <c r="L277" s="192"/>
      <c r="M277" s="196"/>
      <c r="N277" s="197"/>
      <c r="O277" s="197"/>
      <c r="P277" s="197"/>
      <c r="Q277" s="197"/>
      <c r="R277" s="197"/>
      <c r="S277" s="197"/>
      <c r="T277" s="198"/>
      <c r="AT277" s="193" t="s">
        <v>135</v>
      </c>
      <c r="AU277" s="193" t="s">
        <v>82</v>
      </c>
      <c r="AV277" s="15" t="s">
        <v>80</v>
      </c>
      <c r="AW277" s="15" t="s">
        <v>30</v>
      </c>
      <c r="AX277" s="15" t="s">
        <v>73</v>
      </c>
      <c r="AY277" s="193" t="s">
        <v>127</v>
      </c>
    </row>
    <row r="278" spans="2:51" s="13" customFormat="1" ht="12">
      <c r="B278" s="164"/>
      <c r="D278" s="159" t="s">
        <v>135</v>
      </c>
      <c r="E278" s="165" t="s">
        <v>1</v>
      </c>
      <c r="F278" s="166" t="s">
        <v>307</v>
      </c>
      <c r="H278" s="167">
        <v>163.2</v>
      </c>
      <c r="I278" s="168"/>
      <c r="L278" s="164"/>
      <c r="M278" s="169"/>
      <c r="N278" s="170"/>
      <c r="O278" s="170"/>
      <c r="P278" s="170"/>
      <c r="Q278" s="170"/>
      <c r="R278" s="170"/>
      <c r="S278" s="170"/>
      <c r="T278" s="171"/>
      <c r="AT278" s="165" t="s">
        <v>135</v>
      </c>
      <c r="AU278" s="165" t="s">
        <v>82</v>
      </c>
      <c r="AV278" s="13" t="s">
        <v>82</v>
      </c>
      <c r="AW278" s="13" t="s">
        <v>30</v>
      </c>
      <c r="AX278" s="13" t="s">
        <v>73</v>
      </c>
      <c r="AY278" s="165" t="s">
        <v>127</v>
      </c>
    </row>
    <row r="279" spans="2:51" s="14" customFormat="1" ht="12">
      <c r="B279" s="172"/>
      <c r="D279" s="159" t="s">
        <v>135</v>
      </c>
      <c r="E279" s="173" t="s">
        <v>1</v>
      </c>
      <c r="F279" s="174" t="s">
        <v>137</v>
      </c>
      <c r="H279" s="175">
        <v>163.2</v>
      </c>
      <c r="I279" s="176"/>
      <c r="L279" s="172"/>
      <c r="M279" s="177"/>
      <c r="N279" s="178"/>
      <c r="O279" s="178"/>
      <c r="P279" s="178"/>
      <c r="Q279" s="178"/>
      <c r="R279" s="178"/>
      <c r="S279" s="178"/>
      <c r="T279" s="179"/>
      <c r="AT279" s="173" t="s">
        <v>135</v>
      </c>
      <c r="AU279" s="173" t="s">
        <v>82</v>
      </c>
      <c r="AV279" s="14" t="s">
        <v>133</v>
      </c>
      <c r="AW279" s="14" t="s">
        <v>30</v>
      </c>
      <c r="AX279" s="14" t="s">
        <v>80</v>
      </c>
      <c r="AY279" s="173" t="s">
        <v>127</v>
      </c>
    </row>
    <row r="280" spans="2:63" s="12" customFormat="1" ht="22.9" customHeight="1">
      <c r="B280" s="131"/>
      <c r="D280" s="132" t="s">
        <v>72</v>
      </c>
      <c r="E280" s="142" t="s">
        <v>169</v>
      </c>
      <c r="F280" s="142" t="s">
        <v>308</v>
      </c>
      <c r="I280" s="134"/>
      <c r="J280" s="143">
        <f>BK280</f>
        <v>0</v>
      </c>
      <c r="L280" s="131"/>
      <c r="M280" s="136"/>
      <c r="N280" s="137"/>
      <c r="O280" s="137"/>
      <c r="P280" s="138">
        <f>SUM(P281:P443)</f>
        <v>0</v>
      </c>
      <c r="Q280" s="137"/>
      <c r="R280" s="138">
        <f>SUM(R281:R443)</f>
        <v>0</v>
      </c>
      <c r="S280" s="137"/>
      <c r="T280" s="139">
        <f>SUM(T281:T443)</f>
        <v>0</v>
      </c>
      <c r="AR280" s="132" t="s">
        <v>80</v>
      </c>
      <c r="AT280" s="140" t="s">
        <v>72</v>
      </c>
      <c r="AU280" s="140" t="s">
        <v>80</v>
      </c>
      <c r="AY280" s="132" t="s">
        <v>127</v>
      </c>
      <c r="BK280" s="141">
        <f>SUM(BK281:BK443)</f>
        <v>0</v>
      </c>
    </row>
    <row r="281" spans="1:65" s="2" customFormat="1" ht="21.75" customHeight="1">
      <c r="A281" s="32"/>
      <c r="B281" s="144"/>
      <c r="C281" s="145" t="s">
        <v>221</v>
      </c>
      <c r="D281" s="145" t="s">
        <v>129</v>
      </c>
      <c r="E281" s="146" t="s">
        <v>309</v>
      </c>
      <c r="F281" s="147" t="s">
        <v>310</v>
      </c>
      <c r="G281" s="148" t="s">
        <v>216</v>
      </c>
      <c r="H281" s="149">
        <v>3257</v>
      </c>
      <c r="I281" s="150"/>
      <c r="J281" s="151">
        <f>ROUND(I281*H281,2)</f>
        <v>0</v>
      </c>
      <c r="K281" s="152"/>
      <c r="L281" s="33"/>
      <c r="M281" s="153" t="s">
        <v>1</v>
      </c>
      <c r="N281" s="154" t="s">
        <v>38</v>
      </c>
      <c r="O281" s="58"/>
      <c r="P281" s="155">
        <f>O281*H281</f>
        <v>0</v>
      </c>
      <c r="Q281" s="155">
        <v>0</v>
      </c>
      <c r="R281" s="155">
        <f>Q281*H281</f>
        <v>0</v>
      </c>
      <c r="S281" s="155">
        <v>0</v>
      </c>
      <c r="T281" s="156">
        <f>S281*H281</f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57" t="s">
        <v>133</v>
      </c>
      <c r="AT281" s="157" t="s">
        <v>129</v>
      </c>
      <c r="AU281" s="157" t="s">
        <v>82</v>
      </c>
      <c r="AY281" s="17" t="s">
        <v>127</v>
      </c>
      <c r="BE281" s="158">
        <f>IF(N281="základní",J281,0)</f>
        <v>0</v>
      </c>
      <c r="BF281" s="158">
        <f>IF(N281="snížená",J281,0)</f>
        <v>0</v>
      </c>
      <c r="BG281" s="158">
        <f>IF(N281="zákl. přenesená",J281,0)</f>
        <v>0</v>
      </c>
      <c r="BH281" s="158">
        <f>IF(N281="sníž. přenesená",J281,0)</f>
        <v>0</v>
      </c>
      <c r="BI281" s="158">
        <f>IF(N281="nulová",J281,0)</f>
        <v>0</v>
      </c>
      <c r="BJ281" s="17" t="s">
        <v>80</v>
      </c>
      <c r="BK281" s="158">
        <f>ROUND(I281*H281,2)</f>
        <v>0</v>
      </c>
      <c r="BL281" s="17" t="s">
        <v>133</v>
      </c>
      <c r="BM281" s="157" t="s">
        <v>201</v>
      </c>
    </row>
    <row r="282" spans="1:47" s="2" customFormat="1" ht="12">
      <c r="A282" s="32"/>
      <c r="B282" s="33"/>
      <c r="C282" s="32"/>
      <c r="D282" s="159" t="s">
        <v>134</v>
      </c>
      <c r="E282" s="32"/>
      <c r="F282" s="160" t="s">
        <v>310</v>
      </c>
      <c r="G282" s="32"/>
      <c r="H282" s="32"/>
      <c r="I282" s="161"/>
      <c r="J282" s="32"/>
      <c r="K282" s="32"/>
      <c r="L282" s="33"/>
      <c r="M282" s="162"/>
      <c r="N282" s="163"/>
      <c r="O282" s="58"/>
      <c r="P282" s="58"/>
      <c r="Q282" s="58"/>
      <c r="R282" s="58"/>
      <c r="S282" s="58"/>
      <c r="T282" s="59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T282" s="17" t="s">
        <v>134</v>
      </c>
      <c r="AU282" s="17" t="s">
        <v>82</v>
      </c>
    </row>
    <row r="283" spans="1:65" s="2" customFormat="1" ht="21.75" customHeight="1">
      <c r="A283" s="32"/>
      <c r="B283" s="144"/>
      <c r="C283" s="145" t="s">
        <v>311</v>
      </c>
      <c r="D283" s="145" t="s">
        <v>129</v>
      </c>
      <c r="E283" s="146" t="s">
        <v>312</v>
      </c>
      <c r="F283" s="147" t="s">
        <v>313</v>
      </c>
      <c r="G283" s="148" t="s">
        <v>216</v>
      </c>
      <c r="H283" s="149">
        <v>3257</v>
      </c>
      <c r="I283" s="150"/>
      <c r="J283" s="151">
        <f>ROUND(I283*H283,2)</f>
        <v>0</v>
      </c>
      <c r="K283" s="152"/>
      <c r="L283" s="33"/>
      <c r="M283" s="153" t="s">
        <v>1</v>
      </c>
      <c r="N283" s="154" t="s">
        <v>38</v>
      </c>
      <c r="O283" s="58"/>
      <c r="P283" s="155">
        <f>O283*H283</f>
        <v>0</v>
      </c>
      <c r="Q283" s="155">
        <v>0</v>
      </c>
      <c r="R283" s="155">
        <f>Q283*H283</f>
        <v>0</v>
      </c>
      <c r="S283" s="155">
        <v>0</v>
      </c>
      <c r="T283" s="156">
        <f>S283*H283</f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57" t="s">
        <v>133</v>
      </c>
      <c r="AT283" s="157" t="s">
        <v>129</v>
      </c>
      <c r="AU283" s="157" t="s">
        <v>82</v>
      </c>
      <c r="AY283" s="17" t="s">
        <v>127</v>
      </c>
      <c r="BE283" s="158">
        <f>IF(N283="základní",J283,0)</f>
        <v>0</v>
      </c>
      <c r="BF283" s="158">
        <f>IF(N283="snížená",J283,0)</f>
        <v>0</v>
      </c>
      <c r="BG283" s="158">
        <f>IF(N283="zákl. přenesená",J283,0)</f>
        <v>0</v>
      </c>
      <c r="BH283" s="158">
        <f>IF(N283="sníž. přenesená",J283,0)</f>
        <v>0</v>
      </c>
      <c r="BI283" s="158">
        <f>IF(N283="nulová",J283,0)</f>
        <v>0</v>
      </c>
      <c r="BJ283" s="17" t="s">
        <v>80</v>
      </c>
      <c r="BK283" s="158">
        <f>ROUND(I283*H283,2)</f>
        <v>0</v>
      </c>
      <c r="BL283" s="17" t="s">
        <v>133</v>
      </c>
      <c r="BM283" s="157" t="s">
        <v>314</v>
      </c>
    </row>
    <row r="284" spans="1:47" s="2" customFormat="1" ht="12">
      <c r="A284" s="32"/>
      <c r="B284" s="33"/>
      <c r="C284" s="32"/>
      <c r="D284" s="159" t="s">
        <v>134</v>
      </c>
      <c r="E284" s="32"/>
      <c r="F284" s="160" t="s">
        <v>313</v>
      </c>
      <c r="G284" s="32"/>
      <c r="H284" s="32"/>
      <c r="I284" s="161"/>
      <c r="J284" s="32"/>
      <c r="K284" s="32"/>
      <c r="L284" s="33"/>
      <c r="M284" s="162"/>
      <c r="N284" s="163"/>
      <c r="O284" s="58"/>
      <c r="P284" s="58"/>
      <c r="Q284" s="58"/>
      <c r="R284" s="58"/>
      <c r="S284" s="58"/>
      <c r="T284" s="59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T284" s="17" t="s">
        <v>134</v>
      </c>
      <c r="AU284" s="17" t="s">
        <v>82</v>
      </c>
    </row>
    <row r="285" spans="1:65" s="2" customFormat="1" ht="16.5" customHeight="1">
      <c r="A285" s="32"/>
      <c r="B285" s="144"/>
      <c r="C285" s="181" t="s">
        <v>227</v>
      </c>
      <c r="D285" s="181" t="s">
        <v>189</v>
      </c>
      <c r="E285" s="182" t="s">
        <v>315</v>
      </c>
      <c r="F285" s="183" t="s">
        <v>316</v>
      </c>
      <c r="G285" s="184" t="s">
        <v>181</v>
      </c>
      <c r="H285" s="185">
        <v>3.355</v>
      </c>
      <c r="I285" s="186"/>
      <c r="J285" s="187">
        <f>ROUND(I285*H285,2)</f>
        <v>0</v>
      </c>
      <c r="K285" s="188"/>
      <c r="L285" s="189"/>
      <c r="M285" s="190" t="s">
        <v>1</v>
      </c>
      <c r="N285" s="191" t="s">
        <v>38</v>
      </c>
      <c r="O285" s="58"/>
      <c r="P285" s="155">
        <f>O285*H285</f>
        <v>0</v>
      </c>
      <c r="Q285" s="155">
        <v>0</v>
      </c>
      <c r="R285" s="155">
        <f>Q285*H285</f>
        <v>0</v>
      </c>
      <c r="S285" s="155">
        <v>0</v>
      </c>
      <c r="T285" s="156">
        <f>S285*H285</f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57" t="s">
        <v>148</v>
      </c>
      <c r="AT285" s="157" t="s">
        <v>189</v>
      </c>
      <c r="AU285" s="157" t="s">
        <v>82</v>
      </c>
      <c r="AY285" s="17" t="s">
        <v>127</v>
      </c>
      <c r="BE285" s="158">
        <f>IF(N285="základní",J285,0)</f>
        <v>0</v>
      </c>
      <c r="BF285" s="158">
        <f>IF(N285="snížená",J285,0)</f>
        <v>0</v>
      </c>
      <c r="BG285" s="158">
        <f>IF(N285="zákl. přenesená",J285,0)</f>
        <v>0</v>
      </c>
      <c r="BH285" s="158">
        <f>IF(N285="sníž. přenesená",J285,0)</f>
        <v>0</v>
      </c>
      <c r="BI285" s="158">
        <f>IF(N285="nulová",J285,0)</f>
        <v>0</v>
      </c>
      <c r="BJ285" s="17" t="s">
        <v>80</v>
      </c>
      <c r="BK285" s="158">
        <f>ROUND(I285*H285,2)</f>
        <v>0</v>
      </c>
      <c r="BL285" s="17" t="s">
        <v>133</v>
      </c>
      <c r="BM285" s="157" t="s">
        <v>317</v>
      </c>
    </row>
    <row r="286" spans="1:47" s="2" customFormat="1" ht="12">
      <c r="A286" s="32"/>
      <c r="B286" s="33"/>
      <c r="C286" s="32"/>
      <c r="D286" s="159" t="s">
        <v>134</v>
      </c>
      <c r="E286" s="32"/>
      <c r="F286" s="160" t="s">
        <v>316</v>
      </c>
      <c r="G286" s="32"/>
      <c r="H286" s="32"/>
      <c r="I286" s="161"/>
      <c r="J286" s="32"/>
      <c r="K286" s="32"/>
      <c r="L286" s="33"/>
      <c r="M286" s="162"/>
      <c r="N286" s="163"/>
      <c r="O286" s="58"/>
      <c r="P286" s="58"/>
      <c r="Q286" s="58"/>
      <c r="R286" s="58"/>
      <c r="S286" s="58"/>
      <c r="T286" s="59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T286" s="17" t="s">
        <v>134</v>
      </c>
      <c r="AU286" s="17" t="s">
        <v>82</v>
      </c>
    </row>
    <row r="287" spans="1:47" s="2" customFormat="1" ht="19.5">
      <c r="A287" s="32"/>
      <c r="B287" s="33"/>
      <c r="C287" s="32"/>
      <c r="D287" s="159" t="s">
        <v>149</v>
      </c>
      <c r="E287" s="32"/>
      <c r="F287" s="180" t="s">
        <v>318</v>
      </c>
      <c r="G287" s="32"/>
      <c r="H287" s="32"/>
      <c r="I287" s="161"/>
      <c r="J287" s="32"/>
      <c r="K287" s="32"/>
      <c r="L287" s="33"/>
      <c r="M287" s="162"/>
      <c r="N287" s="163"/>
      <c r="O287" s="58"/>
      <c r="P287" s="58"/>
      <c r="Q287" s="58"/>
      <c r="R287" s="58"/>
      <c r="S287" s="58"/>
      <c r="T287" s="59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T287" s="17" t="s">
        <v>149</v>
      </c>
      <c r="AU287" s="17" t="s">
        <v>82</v>
      </c>
    </row>
    <row r="288" spans="2:51" s="13" customFormat="1" ht="12">
      <c r="B288" s="164"/>
      <c r="D288" s="159" t="s">
        <v>135</v>
      </c>
      <c r="E288" s="165" t="s">
        <v>1</v>
      </c>
      <c r="F288" s="166" t="s">
        <v>319</v>
      </c>
      <c r="H288" s="167">
        <v>3.355</v>
      </c>
      <c r="I288" s="168"/>
      <c r="L288" s="164"/>
      <c r="M288" s="169"/>
      <c r="N288" s="170"/>
      <c r="O288" s="170"/>
      <c r="P288" s="170"/>
      <c r="Q288" s="170"/>
      <c r="R288" s="170"/>
      <c r="S288" s="170"/>
      <c r="T288" s="171"/>
      <c r="AT288" s="165" t="s">
        <v>135</v>
      </c>
      <c r="AU288" s="165" t="s">
        <v>82</v>
      </c>
      <c r="AV288" s="13" t="s">
        <v>82</v>
      </c>
      <c r="AW288" s="13" t="s">
        <v>30</v>
      </c>
      <c r="AX288" s="13" t="s">
        <v>73</v>
      </c>
      <c r="AY288" s="165" t="s">
        <v>127</v>
      </c>
    </row>
    <row r="289" spans="2:51" s="14" customFormat="1" ht="12">
      <c r="B289" s="172"/>
      <c r="D289" s="159" t="s">
        <v>135</v>
      </c>
      <c r="E289" s="173" t="s">
        <v>1</v>
      </c>
      <c r="F289" s="174" t="s">
        <v>137</v>
      </c>
      <c r="H289" s="175">
        <v>3.355</v>
      </c>
      <c r="I289" s="176"/>
      <c r="L289" s="172"/>
      <c r="M289" s="177"/>
      <c r="N289" s="178"/>
      <c r="O289" s="178"/>
      <c r="P289" s="178"/>
      <c r="Q289" s="178"/>
      <c r="R289" s="178"/>
      <c r="S289" s="178"/>
      <c r="T289" s="179"/>
      <c r="AT289" s="173" t="s">
        <v>135</v>
      </c>
      <c r="AU289" s="173" t="s">
        <v>82</v>
      </c>
      <c r="AV289" s="14" t="s">
        <v>133</v>
      </c>
      <c r="AW289" s="14" t="s">
        <v>30</v>
      </c>
      <c r="AX289" s="14" t="s">
        <v>80</v>
      </c>
      <c r="AY289" s="173" t="s">
        <v>127</v>
      </c>
    </row>
    <row r="290" spans="1:65" s="2" customFormat="1" ht="16.5" customHeight="1">
      <c r="A290" s="32"/>
      <c r="B290" s="144"/>
      <c r="C290" s="145" t="s">
        <v>320</v>
      </c>
      <c r="D290" s="145" t="s">
        <v>129</v>
      </c>
      <c r="E290" s="146" t="s">
        <v>321</v>
      </c>
      <c r="F290" s="147" t="s">
        <v>322</v>
      </c>
      <c r="G290" s="148" t="s">
        <v>158</v>
      </c>
      <c r="H290" s="149">
        <v>60.5</v>
      </c>
      <c r="I290" s="150"/>
      <c r="J290" s="151">
        <f>ROUND(I290*H290,2)</f>
        <v>0</v>
      </c>
      <c r="K290" s="152"/>
      <c r="L290" s="33"/>
      <c r="M290" s="153" t="s">
        <v>1</v>
      </c>
      <c r="N290" s="154" t="s">
        <v>38</v>
      </c>
      <c r="O290" s="58"/>
      <c r="P290" s="155">
        <f>O290*H290</f>
        <v>0</v>
      </c>
      <c r="Q290" s="155">
        <v>0</v>
      </c>
      <c r="R290" s="155">
        <f>Q290*H290</f>
        <v>0</v>
      </c>
      <c r="S290" s="155">
        <v>0</v>
      </c>
      <c r="T290" s="156">
        <f>S290*H290</f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57" t="s">
        <v>133</v>
      </c>
      <c r="AT290" s="157" t="s">
        <v>129</v>
      </c>
      <c r="AU290" s="157" t="s">
        <v>82</v>
      </c>
      <c r="AY290" s="17" t="s">
        <v>127</v>
      </c>
      <c r="BE290" s="158">
        <f>IF(N290="základní",J290,0)</f>
        <v>0</v>
      </c>
      <c r="BF290" s="158">
        <f>IF(N290="snížená",J290,0)</f>
        <v>0</v>
      </c>
      <c r="BG290" s="158">
        <f>IF(N290="zákl. přenesená",J290,0)</f>
        <v>0</v>
      </c>
      <c r="BH290" s="158">
        <f>IF(N290="sníž. přenesená",J290,0)</f>
        <v>0</v>
      </c>
      <c r="BI290" s="158">
        <f>IF(N290="nulová",J290,0)</f>
        <v>0</v>
      </c>
      <c r="BJ290" s="17" t="s">
        <v>80</v>
      </c>
      <c r="BK290" s="158">
        <f>ROUND(I290*H290,2)</f>
        <v>0</v>
      </c>
      <c r="BL290" s="17" t="s">
        <v>133</v>
      </c>
      <c r="BM290" s="157" t="s">
        <v>323</v>
      </c>
    </row>
    <row r="291" spans="1:47" s="2" customFormat="1" ht="12">
      <c r="A291" s="32"/>
      <c r="B291" s="33"/>
      <c r="C291" s="32"/>
      <c r="D291" s="159" t="s">
        <v>134</v>
      </c>
      <c r="E291" s="32"/>
      <c r="F291" s="160" t="s">
        <v>322</v>
      </c>
      <c r="G291" s="32"/>
      <c r="H291" s="32"/>
      <c r="I291" s="161"/>
      <c r="J291" s="32"/>
      <c r="K291" s="32"/>
      <c r="L291" s="33"/>
      <c r="M291" s="162"/>
      <c r="N291" s="163"/>
      <c r="O291" s="58"/>
      <c r="P291" s="58"/>
      <c r="Q291" s="58"/>
      <c r="R291" s="58"/>
      <c r="S291" s="58"/>
      <c r="T291" s="59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T291" s="17" t="s">
        <v>134</v>
      </c>
      <c r="AU291" s="17" t="s">
        <v>82</v>
      </c>
    </row>
    <row r="292" spans="1:65" s="2" customFormat="1" ht="16.5" customHeight="1">
      <c r="A292" s="32"/>
      <c r="B292" s="144"/>
      <c r="C292" s="145" t="s">
        <v>230</v>
      </c>
      <c r="D292" s="145" t="s">
        <v>129</v>
      </c>
      <c r="E292" s="146" t="s">
        <v>324</v>
      </c>
      <c r="F292" s="147" t="s">
        <v>325</v>
      </c>
      <c r="G292" s="148" t="s">
        <v>158</v>
      </c>
      <c r="H292" s="149">
        <v>60.5</v>
      </c>
      <c r="I292" s="150"/>
      <c r="J292" s="151">
        <f>ROUND(I292*H292,2)</f>
        <v>0</v>
      </c>
      <c r="K292" s="152"/>
      <c r="L292" s="33"/>
      <c r="M292" s="153" t="s">
        <v>1</v>
      </c>
      <c r="N292" s="154" t="s">
        <v>38</v>
      </c>
      <c r="O292" s="58"/>
      <c r="P292" s="155">
        <f>O292*H292</f>
        <v>0</v>
      </c>
      <c r="Q292" s="155">
        <v>0</v>
      </c>
      <c r="R292" s="155">
        <f>Q292*H292</f>
        <v>0</v>
      </c>
      <c r="S292" s="155">
        <v>0</v>
      </c>
      <c r="T292" s="156">
        <f>S292*H292</f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57" t="s">
        <v>133</v>
      </c>
      <c r="AT292" s="157" t="s">
        <v>129</v>
      </c>
      <c r="AU292" s="157" t="s">
        <v>82</v>
      </c>
      <c r="AY292" s="17" t="s">
        <v>127</v>
      </c>
      <c r="BE292" s="158">
        <f>IF(N292="základní",J292,0)</f>
        <v>0</v>
      </c>
      <c r="BF292" s="158">
        <f>IF(N292="snížená",J292,0)</f>
        <v>0</v>
      </c>
      <c r="BG292" s="158">
        <f>IF(N292="zákl. přenesená",J292,0)</f>
        <v>0</v>
      </c>
      <c r="BH292" s="158">
        <f>IF(N292="sníž. přenesená",J292,0)</f>
        <v>0</v>
      </c>
      <c r="BI292" s="158">
        <f>IF(N292="nulová",J292,0)</f>
        <v>0</v>
      </c>
      <c r="BJ292" s="17" t="s">
        <v>80</v>
      </c>
      <c r="BK292" s="158">
        <f>ROUND(I292*H292,2)</f>
        <v>0</v>
      </c>
      <c r="BL292" s="17" t="s">
        <v>133</v>
      </c>
      <c r="BM292" s="157" t="s">
        <v>326</v>
      </c>
    </row>
    <row r="293" spans="1:47" s="2" customFormat="1" ht="12">
      <c r="A293" s="32"/>
      <c r="B293" s="33"/>
      <c r="C293" s="32"/>
      <c r="D293" s="159" t="s">
        <v>134</v>
      </c>
      <c r="E293" s="32"/>
      <c r="F293" s="160" t="s">
        <v>325</v>
      </c>
      <c r="G293" s="32"/>
      <c r="H293" s="32"/>
      <c r="I293" s="161"/>
      <c r="J293" s="32"/>
      <c r="K293" s="32"/>
      <c r="L293" s="33"/>
      <c r="M293" s="162"/>
      <c r="N293" s="163"/>
      <c r="O293" s="58"/>
      <c r="P293" s="58"/>
      <c r="Q293" s="58"/>
      <c r="R293" s="58"/>
      <c r="S293" s="58"/>
      <c r="T293" s="59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T293" s="17" t="s">
        <v>134</v>
      </c>
      <c r="AU293" s="17" t="s">
        <v>82</v>
      </c>
    </row>
    <row r="294" spans="1:65" s="2" customFormat="1" ht="16.5" customHeight="1">
      <c r="A294" s="32"/>
      <c r="B294" s="144"/>
      <c r="C294" s="181" t="s">
        <v>327</v>
      </c>
      <c r="D294" s="181" t="s">
        <v>189</v>
      </c>
      <c r="E294" s="182" t="s">
        <v>328</v>
      </c>
      <c r="F294" s="183" t="s">
        <v>329</v>
      </c>
      <c r="G294" s="184" t="s">
        <v>158</v>
      </c>
      <c r="H294" s="185">
        <v>60.5</v>
      </c>
      <c r="I294" s="186"/>
      <c r="J294" s="187">
        <f>ROUND(I294*H294,2)</f>
        <v>0</v>
      </c>
      <c r="K294" s="188"/>
      <c r="L294" s="189"/>
      <c r="M294" s="190" t="s">
        <v>1</v>
      </c>
      <c r="N294" s="191" t="s">
        <v>38</v>
      </c>
      <c r="O294" s="58"/>
      <c r="P294" s="155">
        <f>O294*H294</f>
        <v>0</v>
      </c>
      <c r="Q294" s="155">
        <v>0</v>
      </c>
      <c r="R294" s="155">
        <f>Q294*H294</f>
        <v>0</v>
      </c>
      <c r="S294" s="155">
        <v>0</v>
      </c>
      <c r="T294" s="156">
        <f>S294*H294</f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57" t="s">
        <v>148</v>
      </c>
      <c r="AT294" s="157" t="s">
        <v>189</v>
      </c>
      <c r="AU294" s="157" t="s">
        <v>82</v>
      </c>
      <c r="AY294" s="17" t="s">
        <v>127</v>
      </c>
      <c r="BE294" s="158">
        <f>IF(N294="základní",J294,0)</f>
        <v>0</v>
      </c>
      <c r="BF294" s="158">
        <f>IF(N294="snížená",J294,0)</f>
        <v>0</v>
      </c>
      <c r="BG294" s="158">
        <f>IF(N294="zákl. přenesená",J294,0)</f>
        <v>0</v>
      </c>
      <c r="BH294" s="158">
        <f>IF(N294="sníž. přenesená",J294,0)</f>
        <v>0</v>
      </c>
      <c r="BI294" s="158">
        <f>IF(N294="nulová",J294,0)</f>
        <v>0</v>
      </c>
      <c r="BJ294" s="17" t="s">
        <v>80</v>
      </c>
      <c r="BK294" s="158">
        <f>ROUND(I294*H294,2)</f>
        <v>0</v>
      </c>
      <c r="BL294" s="17" t="s">
        <v>133</v>
      </c>
      <c r="BM294" s="157" t="s">
        <v>330</v>
      </c>
    </row>
    <row r="295" spans="1:47" s="2" customFormat="1" ht="12">
      <c r="A295" s="32"/>
      <c r="B295" s="33"/>
      <c r="C295" s="32"/>
      <c r="D295" s="159" t="s">
        <v>134</v>
      </c>
      <c r="E295" s="32"/>
      <c r="F295" s="160" t="s">
        <v>329</v>
      </c>
      <c r="G295" s="32"/>
      <c r="H295" s="32"/>
      <c r="I295" s="161"/>
      <c r="J295" s="32"/>
      <c r="K295" s="32"/>
      <c r="L295" s="33"/>
      <c r="M295" s="162"/>
      <c r="N295" s="163"/>
      <c r="O295" s="58"/>
      <c r="P295" s="58"/>
      <c r="Q295" s="58"/>
      <c r="R295" s="58"/>
      <c r="S295" s="58"/>
      <c r="T295" s="59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T295" s="17" t="s">
        <v>134</v>
      </c>
      <c r="AU295" s="17" t="s">
        <v>82</v>
      </c>
    </row>
    <row r="296" spans="1:65" s="2" customFormat="1" ht="16.5" customHeight="1">
      <c r="A296" s="32"/>
      <c r="B296" s="144"/>
      <c r="C296" s="181" t="s">
        <v>236</v>
      </c>
      <c r="D296" s="181" t="s">
        <v>189</v>
      </c>
      <c r="E296" s="182" t="s">
        <v>321</v>
      </c>
      <c r="F296" s="183" t="s">
        <v>331</v>
      </c>
      <c r="G296" s="184" t="s">
        <v>158</v>
      </c>
      <c r="H296" s="185">
        <v>8.5</v>
      </c>
      <c r="I296" s="186"/>
      <c r="J296" s="187">
        <f>ROUND(I296*H296,2)</f>
        <v>0</v>
      </c>
      <c r="K296" s="188"/>
      <c r="L296" s="189"/>
      <c r="M296" s="190" t="s">
        <v>1</v>
      </c>
      <c r="N296" s="191" t="s">
        <v>38</v>
      </c>
      <c r="O296" s="58"/>
      <c r="P296" s="155">
        <f>O296*H296</f>
        <v>0</v>
      </c>
      <c r="Q296" s="155">
        <v>0</v>
      </c>
      <c r="R296" s="155">
        <f>Q296*H296</f>
        <v>0</v>
      </c>
      <c r="S296" s="155">
        <v>0</v>
      </c>
      <c r="T296" s="156">
        <f>S296*H296</f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57" t="s">
        <v>148</v>
      </c>
      <c r="AT296" s="157" t="s">
        <v>189</v>
      </c>
      <c r="AU296" s="157" t="s">
        <v>82</v>
      </c>
      <c r="AY296" s="17" t="s">
        <v>127</v>
      </c>
      <c r="BE296" s="158">
        <f>IF(N296="základní",J296,0)</f>
        <v>0</v>
      </c>
      <c r="BF296" s="158">
        <f>IF(N296="snížená",J296,0)</f>
        <v>0</v>
      </c>
      <c r="BG296" s="158">
        <f>IF(N296="zákl. přenesená",J296,0)</f>
        <v>0</v>
      </c>
      <c r="BH296" s="158">
        <f>IF(N296="sníž. přenesená",J296,0)</f>
        <v>0</v>
      </c>
      <c r="BI296" s="158">
        <f>IF(N296="nulová",J296,0)</f>
        <v>0</v>
      </c>
      <c r="BJ296" s="17" t="s">
        <v>80</v>
      </c>
      <c r="BK296" s="158">
        <f>ROUND(I296*H296,2)</f>
        <v>0</v>
      </c>
      <c r="BL296" s="17" t="s">
        <v>133</v>
      </c>
      <c r="BM296" s="157" t="s">
        <v>332</v>
      </c>
    </row>
    <row r="297" spans="1:47" s="2" customFormat="1" ht="12">
      <c r="A297" s="32"/>
      <c r="B297" s="33"/>
      <c r="C297" s="32"/>
      <c r="D297" s="159" t="s">
        <v>134</v>
      </c>
      <c r="E297" s="32"/>
      <c r="F297" s="160" t="s">
        <v>331</v>
      </c>
      <c r="G297" s="32"/>
      <c r="H297" s="32"/>
      <c r="I297" s="161"/>
      <c r="J297" s="32"/>
      <c r="K297" s="32"/>
      <c r="L297" s="33"/>
      <c r="M297" s="162"/>
      <c r="N297" s="163"/>
      <c r="O297" s="58"/>
      <c r="P297" s="58"/>
      <c r="Q297" s="58"/>
      <c r="R297" s="58"/>
      <c r="S297" s="58"/>
      <c r="T297" s="59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T297" s="17" t="s">
        <v>134</v>
      </c>
      <c r="AU297" s="17" t="s">
        <v>82</v>
      </c>
    </row>
    <row r="298" spans="1:65" s="2" customFormat="1" ht="16.5" customHeight="1">
      <c r="A298" s="32"/>
      <c r="B298" s="144"/>
      <c r="C298" s="181" t="s">
        <v>333</v>
      </c>
      <c r="D298" s="181" t="s">
        <v>189</v>
      </c>
      <c r="E298" s="182" t="s">
        <v>324</v>
      </c>
      <c r="F298" s="183" t="s">
        <v>334</v>
      </c>
      <c r="G298" s="184" t="s">
        <v>158</v>
      </c>
      <c r="H298" s="185">
        <v>7</v>
      </c>
      <c r="I298" s="186"/>
      <c r="J298" s="187">
        <f>ROUND(I298*H298,2)</f>
        <v>0</v>
      </c>
      <c r="K298" s="188"/>
      <c r="L298" s="189"/>
      <c r="M298" s="190" t="s">
        <v>1</v>
      </c>
      <c r="N298" s="191" t="s">
        <v>38</v>
      </c>
      <c r="O298" s="58"/>
      <c r="P298" s="155">
        <f>O298*H298</f>
        <v>0</v>
      </c>
      <c r="Q298" s="155">
        <v>0</v>
      </c>
      <c r="R298" s="155">
        <f>Q298*H298</f>
        <v>0</v>
      </c>
      <c r="S298" s="155">
        <v>0</v>
      </c>
      <c r="T298" s="156">
        <f>S298*H298</f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57" t="s">
        <v>148</v>
      </c>
      <c r="AT298" s="157" t="s">
        <v>189</v>
      </c>
      <c r="AU298" s="157" t="s">
        <v>82</v>
      </c>
      <c r="AY298" s="17" t="s">
        <v>127</v>
      </c>
      <c r="BE298" s="158">
        <f>IF(N298="základní",J298,0)</f>
        <v>0</v>
      </c>
      <c r="BF298" s="158">
        <f>IF(N298="snížená",J298,0)</f>
        <v>0</v>
      </c>
      <c r="BG298" s="158">
        <f>IF(N298="zákl. přenesená",J298,0)</f>
        <v>0</v>
      </c>
      <c r="BH298" s="158">
        <f>IF(N298="sníž. přenesená",J298,0)</f>
        <v>0</v>
      </c>
      <c r="BI298" s="158">
        <f>IF(N298="nulová",J298,0)</f>
        <v>0</v>
      </c>
      <c r="BJ298" s="17" t="s">
        <v>80</v>
      </c>
      <c r="BK298" s="158">
        <f>ROUND(I298*H298,2)</f>
        <v>0</v>
      </c>
      <c r="BL298" s="17" t="s">
        <v>133</v>
      </c>
      <c r="BM298" s="157" t="s">
        <v>335</v>
      </c>
    </row>
    <row r="299" spans="1:47" s="2" customFormat="1" ht="12">
      <c r="A299" s="32"/>
      <c r="B299" s="33"/>
      <c r="C299" s="32"/>
      <c r="D299" s="159" t="s">
        <v>134</v>
      </c>
      <c r="E299" s="32"/>
      <c r="F299" s="160" t="s">
        <v>334</v>
      </c>
      <c r="G299" s="32"/>
      <c r="H299" s="32"/>
      <c r="I299" s="161"/>
      <c r="J299" s="32"/>
      <c r="K299" s="32"/>
      <c r="L299" s="33"/>
      <c r="M299" s="162"/>
      <c r="N299" s="163"/>
      <c r="O299" s="58"/>
      <c r="P299" s="58"/>
      <c r="Q299" s="58"/>
      <c r="R299" s="58"/>
      <c r="S299" s="58"/>
      <c r="T299" s="59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T299" s="17" t="s">
        <v>134</v>
      </c>
      <c r="AU299" s="17" t="s">
        <v>82</v>
      </c>
    </row>
    <row r="300" spans="1:65" s="2" customFormat="1" ht="21.75" customHeight="1">
      <c r="A300" s="32"/>
      <c r="B300" s="144"/>
      <c r="C300" s="145" t="s">
        <v>241</v>
      </c>
      <c r="D300" s="145" t="s">
        <v>129</v>
      </c>
      <c r="E300" s="146" t="s">
        <v>336</v>
      </c>
      <c r="F300" s="147" t="s">
        <v>337</v>
      </c>
      <c r="G300" s="148" t="s">
        <v>226</v>
      </c>
      <c r="H300" s="149">
        <v>116</v>
      </c>
      <c r="I300" s="150"/>
      <c r="J300" s="151">
        <f>ROUND(I300*H300,2)</f>
        <v>0</v>
      </c>
      <c r="K300" s="152"/>
      <c r="L300" s="33"/>
      <c r="M300" s="153" t="s">
        <v>1</v>
      </c>
      <c r="N300" s="154" t="s">
        <v>38</v>
      </c>
      <c r="O300" s="58"/>
      <c r="P300" s="155">
        <f>O300*H300</f>
        <v>0</v>
      </c>
      <c r="Q300" s="155">
        <v>0</v>
      </c>
      <c r="R300" s="155">
        <f>Q300*H300</f>
        <v>0</v>
      </c>
      <c r="S300" s="155">
        <v>0</v>
      </c>
      <c r="T300" s="156">
        <f>S300*H300</f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57" t="s">
        <v>133</v>
      </c>
      <c r="AT300" s="157" t="s">
        <v>129</v>
      </c>
      <c r="AU300" s="157" t="s">
        <v>82</v>
      </c>
      <c r="AY300" s="17" t="s">
        <v>127</v>
      </c>
      <c r="BE300" s="158">
        <f>IF(N300="základní",J300,0)</f>
        <v>0</v>
      </c>
      <c r="BF300" s="158">
        <f>IF(N300="snížená",J300,0)</f>
        <v>0</v>
      </c>
      <c r="BG300" s="158">
        <f>IF(N300="zákl. přenesená",J300,0)</f>
        <v>0</v>
      </c>
      <c r="BH300" s="158">
        <f>IF(N300="sníž. přenesená",J300,0)</f>
        <v>0</v>
      </c>
      <c r="BI300" s="158">
        <f>IF(N300="nulová",J300,0)</f>
        <v>0</v>
      </c>
      <c r="BJ300" s="17" t="s">
        <v>80</v>
      </c>
      <c r="BK300" s="158">
        <f>ROUND(I300*H300,2)</f>
        <v>0</v>
      </c>
      <c r="BL300" s="17" t="s">
        <v>133</v>
      </c>
      <c r="BM300" s="157" t="s">
        <v>338</v>
      </c>
    </row>
    <row r="301" spans="1:47" s="2" customFormat="1" ht="19.5">
      <c r="A301" s="32"/>
      <c r="B301" s="33"/>
      <c r="C301" s="32"/>
      <c r="D301" s="159" t="s">
        <v>134</v>
      </c>
      <c r="E301" s="32"/>
      <c r="F301" s="160" t="s">
        <v>337</v>
      </c>
      <c r="G301" s="32"/>
      <c r="H301" s="32"/>
      <c r="I301" s="161"/>
      <c r="J301" s="32"/>
      <c r="K301" s="32"/>
      <c r="L301" s="33"/>
      <c r="M301" s="162"/>
      <c r="N301" s="163"/>
      <c r="O301" s="58"/>
      <c r="P301" s="58"/>
      <c r="Q301" s="58"/>
      <c r="R301" s="58"/>
      <c r="S301" s="58"/>
      <c r="T301" s="59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T301" s="17" t="s">
        <v>134</v>
      </c>
      <c r="AU301" s="17" t="s">
        <v>82</v>
      </c>
    </row>
    <row r="302" spans="1:65" s="2" customFormat="1" ht="21.75" customHeight="1">
      <c r="A302" s="32"/>
      <c r="B302" s="144"/>
      <c r="C302" s="145" t="s">
        <v>339</v>
      </c>
      <c r="D302" s="145" t="s">
        <v>129</v>
      </c>
      <c r="E302" s="146" t="s">
        <v>340</v>
      </c>
      <c r="F302" s="147" t="s">
        <v>341</v>
      </c>
      <c r="G302" s="148" t="s">
        <v>158</v>
      </c>
      <c r="H302" s="149">
        <v>12.1</v>
      </c>
      <c r="I302" s="150"/>
      <c r="J302" s="151">
        <f>ROUND(I302*H302,2)</f>
        <v>0</v>
      </c>
      <c r="K302" s="152"/>
      <c r="L302" s="33"/>
      <c r="M302" s="153" t="s">
        <v>1</v>
      </c>
      <c r="N302" s="154" t="s">
        <v>38</v>
      </c>
      <c r="O302" s="58"/>
      <c r="P302" s="155">
        <f>O302*H302</f>
        <v>0</v>
      </c>
      <c r="Q302" s="155">
        <v>0</v>
      </c>
      <c r="R302" s="155">
        <f>Q302*H302</f>
        <v>0</v>
      </c>
      <c r="S302" s="155">
        <v>0</v>
      </c>
      <c r="T302" s="156">
        <f>S302*H302</f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57" t="s">
        <v>133</v>
      </c>
      <c r="AT302" s="157" t="s">
        <v>129</v>
      </c>
      <c r="AU302" s="157" t="s">
        <v>82</v>
      </c>
      <c r="AY302" s="17" t="s">
        <v>127</v>
      </c>
      <c r="BE302" s="158">
        <f>IF(N302="základní",J302,0)</f>
        <v>0</v>
      </c>
      <c r="BF302" s="158">
        <f>IF(N302="snížená",J302,0)</f>
        <v>0</v>
      </c>
      <c r="BG302" s="158">
        <f>IF(N302="zákl. přenesená",J302,0)</f>
        <v>0</v>
      </c>
      <c r="BH302" s="158">
        <f>IF(N302="sníž. přenesená",J302,0)</f>
        <v>0</v>
      </c>
      <c r="BI302" s="158">
        <f>IF(N302="nulová",J302,0)</f>
        <v>0</v>
      </c>
      <c r="BJ302" s="17" t="s">
        <v>80</v>
      </c>
      <c r="BK302" s="158">
        <f>ROUND(I302*H302,2)</f>
        <v>0</v>
      </c>
      <c r="BL302" s="17" t="s">
        <v>133</v>
      </c>
      <c r="BM302" s="157" t="s">
        <v>342</v>
      </c>
    </row>
    <row r="303" spans="1:47" s="2" customFormat="1" ht="19.5">
      <c r="A303" s="32"/>
      <c r="B303" s="33"/>
      <c r="C303" s="32"/>
      <c r="D303" s="159" t="s">
        <v>134</v>
      </c>
      <c r="E303" s="32"/>
      <c r="F303" s="160" t="s">
        <v>341</v>
      </c>
      <c r="G303" s="32"/>
      <c r="H303" s="32"/>
      <c r="I303" s="161"/>
      <c r="J303" s="32"/>
      <c r="K303" s="32"/>
      <c r="L303" s="33"/>
      <c r="M303" s="162"/>
      <c r="N303" s="163"/>
      <c r="O303" s="58"/>
      <c r="P303" s="58"/>
      <c r="Q303" s="58"/>
      <c r="R303" s="58"/>
      <c r="S303" s="58"/>
      <c r="T303" s="59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T303" s="17" t="s">
        <v>134</v>
      </c>
      <c r="AU303" s="17" t="s">
        <v>82</v>
      </c>
    </row>
    <row r="304" spans="2:51" s="13" customFormat="1" ht="12">
      <c r="B304" s="164"/>
      <c r="D304" s="159" t="s">
        <v>135</v>
      </c>
      <c r="E304" s="165" t="s">
        <v>1</v>
      </c>
      <c r="F304" s="166" t="s">
        <v>343</v>
      </c>
      <c r="H304" s="167">
        <v>12.1</v>
      </c>
      <c r="I304" s="168"/>
      <c r="L304" s="164"/>
      <c r="M304" s="169"/>
      <c r="N304" s="170"/>
      <c r="O304" s="170"/>
      <c r="P304" s="170"/>
      <c r="Q304" s="170"/>
      <c r="R304" s="170"/>
      <c r="S304" s="170"/>
      <c r="T304" s="171"/>
      <c r="AT304" s="165" t="s">
        <v>135</v>
      </c>
      <c r="AU304" s="165" t="s">
        <v>82</v>
      </c>
      <c r="AV304" s="13" t="s">
        <v>82</v>
      </c>
      <c r="AW304" s="13" t="s">
        <v>30</v>
      </c>
      <c r="AX304" s="13" t="s">
        <v>73</v>
      </c>
      <c r="AY304" s="165" t="s">
        <v>127</v>
      </c>
    </row>
    <row r="305" spans="2:51" s="14" customFormat="1" ht="12">
      <c r="B305" s="172"/>
      <c r="D305" s="159" t="s">
        <v>135</v>
      </c>
      <c r="E305" s="173" t="s">
        <v>1</v>
      </c>
      <c r="F305" s="174" t="s">
        <v>137</v>
      </c>
      <c r="H305" s="175">
        <v>12.1</v>
      </c>
      <c r="I305" s="176"/>
      <c r="L305" s="172"/>
      <c r="M305" s="177"/>
      <c r="N305" s="178"/>
      <c r="O305" s="178"/>
      <c r="P305" s="178"/>
      <c r="Q305" s="178"/>
      <c r="R305" s="178"/>
      <c r="S305" s="178"/>
      <c r="T305" s="179"/>
      <c r="AT305" s="173" t="s">
        <v>135</v>
      </c>
      <c r="AU305" s="173" t="s">
        <v>82</v>
      </c>
      <c r="AV305" s="14" t="s">
        <v>133</v>
      </c>
      <c r="AW305" s="14" t="s">
        <v>30</v>
      </c>
      <c r="AX305" s="14" t="s">
        <v>80</v>
      </c>
      <c r="AY305" s="173" t="s">
        <v>127</v>
      </c>
    </row>
    <row r="306" spans="1:65" s="2" customFormat="1" ht="21.75" customHeight="1">
      <c r="A306" s="32"/>
      <c r="B306" s="144"/>
      <c r="C306" s="145" t="s">
        <v>246</v>
      </c>
      <c r="D306" s="145" t="s">
        <v>129</v>
      </c>
      <c r="E306" s="146" t="s">
        <v>344</v>
      </c>
      <c r="F306" s="147" t="s">
        <v>345</v>
      </c>
      <c r="G306" s="148" t="s">
        <v>158</v>
      </c>
      <c r="H306" s="149">
        <v>35</v>
      </c>
      <c r="I306" s="150"/>
      <c r="J306" s="151">
        <f>ROUND(I306*H306,2)</f>
        <v>0</v>
      </c>
      <c r="K306" s="152"/>
      <c r="L306" s="33"/>
      <c r="M306" s="153" t="s">
        <v>1</v>
      </c>
      <c r="N306" s="154" t="s">
        <v>38</v>
      </c>
      <c r="O306" s="58"/>
      <c r="P306" s="155">
        <f>O306*H306</f>
        <v>0</v>
      </c>
      <c r="Q306" s="155">
        <v>0</v>
      </c>
      <c r="R306" s="155">
        <f>Q306*H306</f>
        <v>0</v>
      </c>
      <c r="S306" s="155">
        <v>0</v>
      </c>
      <c r="T306" s="156">
        <f>S306*H306</f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57" t="s">
        <v>133</v>
      </c>
      <c r="AT306" s="157" t="s">
        <v>129</v>
      </c>
      <c r="AU306" s="157" t="s">
        <v>82</v>
      </c>
      <c r="AY306" s="17" t="s">
        <v>127</v>
      </c>
      <c r="BE306" s="158">
        <f>IF(N306="základní",J306,0)</f>
        <v>0</v>
      </c>
      <c r="BF306" s="158">
        <f>IF(N306="snížená",J306,0)</f>
        <v>0</v>
      </c>
      <c r="BG306" s="158">
        <f>IF(N306="zákl. přenesená",J306,0)</f>
        <v>0</v>
      </c>
      <c r="BH306" s="158">
        <f>IF(N306="sníž. přenesená",J306,0)</f>
        <v>0</v>
      </c>
      <c r="BI306" s="158">
        <f>IF(N306="nulová",J306,0)</f>
        <v>0</v>
      </c>
      <c r="BJ306" s="17" t="s">
        <v>80</v>
      </c>
      <c r="BK306" s="158">
        <f>ROUND(I306*H306,2)</f>
        <v>0</v>
      </c>
      <c r="BL306" s="17" t="s">
        <v>133</v>
      </c>
      <c r="BM306" s="157" t="s">
        <v>346</v>
      </c>
    </row>
    <row r="307" spans="1:47" s="2" customFormat="1" ht="19.5">
      <c r="A307" s="32"/>
      <c r="B307" s="33"/>
      <c r="C307" s="32"/>
      <c r="D307" s="159" t="s">
        <v>134</v>
      </c>
      <c r="E307" s="32"/>
      <c r="F307" s="160" t="s">
        <v>345</v>
      </c>
      <c r="G307" s="32"/>
      <c r="H307" s="32"/>
      <c r="I307" s="161"/>
      <c r="J307" s="32"/>
      <c r="K307" s="32"/>
      <c r="L307" s="33"/>
      <c r="M307" s="162"/>
      <c r="N307" s="163"/>
      <c r="O307" s="58"/>
      <c r="P307" s="58"/>
      <c r="Q307" s="58"/>
      <c r="R307" s="58"/>
      <c r="S307" s="58"/>
      <c r="T307" s="59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T307" s="17" t="s">
        <v>134</v>
      </c>
      <c r="AU307" s="17" t="s">
        <v>82</v>
      </c>
    </row>
    <row r="308" spans="2:51" s="13" customFormat="1" ht="12">
      <c r="B308" s="164"/>
      <c r="D308" s="159" t="s">
        <v>135</v>
      </c>
      <c r="E308" s="165" t="s">
        <v>1</v>
      </c>
      <c r="F308" s="166" t="s">
        <v>347</v>
      </c>
      <c r="H308" s="167">
        <v>35</v>
      </c>
      <c r="I308" s="168"/>
      <c r="L308" s="164"/>
      <c r="M308" s="169"/>
      <c r="N308" s="170"/>
      <c r="O308" s="170"/>
      <c r="P308" s="170"/>
      <c r="Q308" s="170"/>
      <c r="R308" s="170"/>
      <c r="S308" s="170"/>
      <c r="T308" s="171"/>
      <c r="AT308" s="165" t="s">
        <v>135</v>
      </c>
      <c r="AU308" s="165" t="s">
        <v>82</v>
      </c>
      <c r="AV308" s="13" t="s">
        <v>82</v>
      </c>
      <c r="AW308" s="13" t="s">
        <v>30</v>
      </c>
      <c r="AX308" s="13" t="s">
        <v>73</v>
      </c>
      <c r="AY308" s="165" t="s">
        <v>127</v>
      </c>
    </row>
    <row r="309" spans="2:51" s="14" customFormat="1" ht="12">
      <c r="B309" s="172"/>
      <c r="D309" s="159" t="s">
        <v>135</v>
      </c>
      <c r="E309" s="173" t="s">
        <v>1</v>
      </c>
      <c r="F309" s="174" t="s">
        <v>137</v>
      </c>
      <c r="H309" s="175">
        <v>35</v>
      </c>
      <c r="I309" s="176"/>
      <c r="L309" s="172"/>
      <c r="M309" s="177"/>
      <c r="N309" s="178"/>
      <c r="O309" s="178"/>
      <c r="P309" s="178"/>
      <c r="Q309" s="178"/>
      <c r="R309" s="178"/>
      <c r="S309" s="178"/>
      <c r="T309" s="179"/>
      <c r="AT309" s="173" t="s">
        <v>135</v>
      </c>
      <c r="AU309" s="173" t="s">
        <v>82</v>
      </c>
      <c r="AV309" s="14" t="s">
        <v>133</v>
      </c>
      <c r="AW309" s="14" t="s">
        <v>30</v>
      </c>
      <c r="AX309" s="14" t="s">
        <v>80</v>
      </c>
      <c r="AY309" s="173" t="s">
        <v>127</v>
      </c>
    </row>
    <row r="310" spans="1:65" s="2" customFormat="1" ht="21.75" customHeight="1">
      <c r="A310" s="32"/>
      <c r="B310" s="144"/>
      <c r="C310" s="145" t="s">
        <v>348</v>
      </c>
      <c r="D310" s="145" t="s">
        <v>129</v>
      </c>
      <c r="E310" s="146" t="s">
        <v>349</v>
      </c>
      <c r="F310" s="147" t="s">
        <v>350</v>
      </c>
      <c r="G310" s="148" t="s">
        <v>226</v>
      </c>
      <c r="H310" s="149">
        <v>32</v>
      </c>
      <c r="I310" s="150"/>
      <c r="J310" s="151">
        <f>ROUND(I310*H310,2)</f>
        <v>0</v>
      </c>
      <c r="K310" s="152"/>
      <c r="L310" s="33"/>
      <c r="M310" s="153" t="s">
        <v>1</v>
      </c>
      <c r="N310" s="154" t="s">
        <v>38</v>
      </c>
      <c r="O310" s="58"/>
      <c r="P310" s="155">
        <f>O310*H310</f>
        <v>0</v>
      </c>
      <c r="Q310" s="155">
        <v>0</v>
      </c>
      <c r="R310" s="155">
        <f>Q310*H310</f>
        <v>0</v>
      </c>
      <c r="S310" s="155">
        <v>0</v>
      </c>
      <c r="T310" s="156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57" t="s">
        <v>133</v>
      </c>
      <c r="AT310" s="157" t="s">
        <v>129</v>
      </c>
      <c r="AU310" s="157" t="s">
        <v>82</v>
      </c>
      <c r="AY310" s="17" t="s">
        <v>127</v>
      </c>
      <c r="BE310" s="158">
        <f>IF(N310="základní",J310,0)</f>
        <v>0</v>
      </c>
      <c r="BF310" s="158">
        <f>IF(N310="snížená",J310,0)</f>
        <v>0</v>
      </c>
      <c r="BG310" s="158">
        <f>IF(N310="zákl. přenesená",J310,0)</f>
        <v>0</v>
      </c>
      <c r="BH310" s="158">
        <f>IF(N310="sníž. přenesená",J310,0)</f>
        <v>0</v>
      </c>
      <c r="BI310" s="158">
        <f>IF(N310="nulová",J310,0)</f>
        <v>0</v>
      </c>
      <c r="BJ310" s="17" t="s">
        <v>80</v>
      </c>
      <c r="BK310" s="158">
        <f>ROUND(I310*H310,2)</f>
        <v>0</v>
      </c>
      <c r="BL310" s="17" t="s">
        <v>133</v>
      </c>
      <c r="BM310" s="157" t="s">
        <v>351</v>
      </c>
    </row>
    <row r="311" spans="1:47" s="2" customFormat="1" ht="12">
      <c r="A311" s="32"/>
      <c r="B311" s="33"/>
      <c r="C311" s="32"/>
      <c r="D311" s="159" t="s">
        <v>134</v>
      </c>
      <c r="E311" s="32"/>
      <c r="F311" s="160" t="s">
        <v>350</v>
      </c>
      <c r="G311" s="32"/>
      <c r="H311" s="32"/>
      <c r="I311" s="161"/>
      <c r="J311" s="32"/>
      <c r="K311" s="32"/>
      <c r="L311" s="33"/>
      <c r="M311" s="162"/>
      <c r="N311" s="163"/>
      <c r="O311" s="58"/>
      <c r="P311" s="58"/>
      <c r="Q311" s="58"/>
      <c r="R311" s="58"/>
      <c r="S311" s="58"/>
      <c r="T311" s="59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T311" s="17" t="s">
        <v>134</v>
      </c>
      <c r="AU311" s="17" t="s">
        <v>82</v>
      </c>
    </row>
    <row r="312" spans="2:51" s="13" customFormat="1" ht="12">
      <c r="B312" s="164"/>
      <c r="D312" s="159" t="s">
        <v>135</v>
      </c>
      <c r="E312" s="165" t="s">
        <v>1</v>
      </c>
      <c r="F312" s="166" t="s">
        <v>204</v>
      </c>
      <c r="H312" s="167">
        <v>32</v>
      </c>
      <c r="I312" s="168"/>
      <c r="L312" s="164"/>
      <c r="M312" s="169"/>
      <c r="N312" s="170"/>
      <c r="O312" s="170"/>
      <c r="P312" s="170"/>
      <c r="Q312" s="170"/>
      <c r="R312" s="170"/>
      <c r="S312" s="170"/>
      <c r="T312" s="171"/>
      <c r="AT312" s="165" t="s">
        <v>135</v>
      </c>
      <c r="AU312" s="165" t="s">
        <v>82</v>
      </c>
      <c r="AV312" s="13" t="s">
        <v>82</v>
      </c>
      <c r="AW312" s="13" t="s">
        <v>30</v>
      </c>
      <c r="AX312" s="13" t="s">
        <v>73</v>
      </c>
      <c r="AY312" s="165" t="s">
        <v>127</v>
      </c>
    </row>
    <row r="313" spans="2:51" s="14" customFormat="1" ht="12">
      <c r="B313" s="172"/>
      <c r="D313" s="159" t="s">
        <v>135</v>
      </c>
      <c r="E313" s="173" t="s">
        <v>1</v>
      </c>
      <c r="F313" s="174" t="s">
        <v>137</v>
      </c>
      <c r="H313" s="175">
        <v>32</v>
      </c>
      <c r="I313" s="176"/>
      <c r="L313" s="172"/>
      <c r="M313" s="177"/>
      <c r="N313" s="178"/>
      <c r="O313" s="178"/>
      <c r="P313" s="178"/>
      <c r="Q313" s="178"/>
      <c r="R313" s="178"/>
      <c r="S313" s="178"/>
      <c r="T313" s="179"/>
      <c r="AT313" s="173" t="s">
        <v>135</v>
      </c>
      <c r="AU313" s="173" t="s">
        <v>82</v>
      </c>
      <c r="AV313" s="14" t="s">
        <v>133</v>
      </c>
      <c r="AW313" s="14" t="s">
        <v>30</v>
      </c>
      <c r="AX313" s="14" t="s">
        <v>80</v>
      </c>
      <c r="AY313" s="173" t="s">
        <v>127</v>
      </c>
    </row>
    <row r="314" spans="1:65" s="2" customFormat="1" ht="16.5" customHeight="1">
      <c r="A314" s="32"/>
      <c r="B314" s="144"/>
      <c r="C314" s="145" t="s">
        <v>251</v>
      </c>
      <c r="D314" s="145" t="s">
        <v>129</v>
      </c>
      <c r="E314" s="146" t="s">
        <v>352</v>
      </c>
      <c r="F314" s="147" t="s">
        <v>353</v>
      </c>
      <c r="G314" s="148" t="s">
        <v>226</v>
      </c>
      <c r="H314" s="149">
        <v>32</v>
      </c>
      <c r="I314" s="150"/>
      <c r="J314" s="151">
        <f>ROUND(I314*H314,2)</f>
        <v>0</v>
      </c>
      <c r="K314" s="152"/>
      <c r="L314" s="33"/>
      <c r="M314" s="153" t="s">
        <v>1</v>
      </c>
      <c r="N314" s="154" t="s">
        <v>38</v>
      </c>
      <c r="O314" s="58"/>
      <c r="P314" s="155">
        <f>O314*H314</f>
        <v>0</v>
      </c>
      <c r="Q314" s="155">
        <v>0</v>
      </c>
      <c r="R314" s="155">
        <f>Q314*H314</f>
        <v>0</v>
      </c>
      <c r="S314" s="155">
        <v>0</v>
      </c>
      <c r="T314" s="156">
        <f>S314*H314</f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57" t="s">
        <v>133</v>
      </c>
      <c r="AT314" s="157" t="s">
        <v>129</v>
      </c>
      <c r="AU314" s="157" t="s">
        <v>82</v>
      </c>
      <c r="AY314" s="17" t="s">
        <v>127</v>
      </c>
      <c r="BE314" s="158">
        <f>IF(N314="základní",J314,0)</f>
        <v>0</v>
      </c>
      <c r="BF314" s="158">
        <f>IF(N314="snížená",J314,0)</f>
        <v>0</v>
      </c>
      <c r="BG314" s="158">
        <f>IF(N314="zákl. přenesená",J314,0)</f>
        <v>0</v>
      </c>
      <c r="BH314" s="158">
        <f>IF(N314="sníž. přenesená",J314,0)</f>
        <v>0</v>
      </c>
      <c r="BI314" s="158">
        <f>IF(N314="nulová",J314,0)</f>
        <v>0</v>
      </c>
      <c r="BJ314" s="17" t="s">
        <v>80</v>
      </c>
      <c r="BK314" s="158">
        <f>ROUND(I314*H314,2)</f>
        <v>0</v>
      </c>
      <c r="BL314" s="17" t="s">
        <v>133</v>
      </c>
      <c r="BM314" s="157" t="s">
        <v>354</v>
      </c>
    </row>
    <row r="315" spans="1:47" s="2" customFormat="1" ht="12">
      <c r="A315" s="32"/>
      <c r="B315" s="33"/>
      <c r="C315" s="32"/>
      <c r="D315" s="159" t="s">
        <v>134</v>
      </c>
      <c r="E315" s="32"/>
      <c r="F315" s="160" t="s">
        <v>353</v>
      </c>
      <c r="G315" s="32"/>
      <c r="H315" s="32"/>
      <c r="I315" s="161"/>
      <c r="J315" s="32"/>
      <c r="K315" s="32"/>
      <c r="L315" s="33"/>
      <c r="M315" s="162"/>
      <c r="N315" s="163"/>
      <c r="O315" s="58"/>
      <c r="P315" s="58"/>
      <c r="Q315" s="58"/>
      <c r="R315" s="58"/>
      <c r="S315" s="58"/>
      <c r="T315" s="59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T315" s="17" t="s">
        <v>134</v>
      </c>
      <c r="AU315" s="17" t="s">
        <v>82</v>
      </c>
    </row>
    <row r="316" spans="2:51" s="13" customFormat="1" ht="12">
      <c r="B316" s="164"/>
      <c r="D316" s="159" t="s">
        <v>135</v>
      </c>
      <c r="E316" s="165" t="s">
        <v>1</v>
      </c>
      <c r="F316" s="166" t="s">
        <v>204</v>
      </c>
      <c r="H316" s="167">
        <v>32</v>
      </c>
      <c r="I316" s="168"/>
      <c r="L316" s="164"/>
      <c r="M316" s="169"/>
      <c r="N316" s="170"/>
      <c r="O316" s="170"/>
      <c r="P316" s="170"/>
      <c r="Q316" s="170"/>
      <c r="R316" s="170"/>
      <c r="S316" s="170"/>
      <c r="T316" s="171"/>
      <c r="AT316" s="165" t="s">
        <v>135</v>
      </c>
      <c r="AU316" s="165" t="s">
        <v>82</v>
      </c>
      <c r="AV316" s="13" t="s">
        <v>82</v>
      </c>
      <c r="AW316" s="13" t="s">
        <v>30</v>
      </c>
      <c r="AX316" s="13" t="s">
        <v>73</v>
      </c>
      <c r="AY316" s="165" t="s">
        <v>127</v>
      </c>
    </row>
    <row r="317" spans="2:51" s="14" customFormat="1" ht="12">
      <c r="B317" s="172"/>
      <c r="D317" s="159" t="s">
        <v>135</v>
      </c>
      <c r="E317" s="173" t="s">
        <v>1</v>
      </c>
      <c r="F317" s="174" t="s">
        <v>137</v>
      </c>
      <c r="H317" s="175">
        <v>32</v>
      </c>
      <c r="I317" s="176"/>
      <c r="L317" s="172"/>
      <c r="M317" s="177"/>
      <c r="N317" s="178"/>
      <c r="O317" s="178"/>
      <c r="P317" s="178"/>
      <c r="Q317" s="178"/>
      <c r="R317" s="178"/>
      <c r="S317" s="178"/>
      <c r="T317" s="179"/>
      <c r="AT317" s="173" t="s">
        <v>135</v>
      </c>
      <c r="AU317" s="173" t="s">
        <v>82</v>
      </c>
      <c r="AV317" s="14" t="s">
        <v>133</v>
      </c>
      <c r="AW317" s="14" t="s">
        <v>30</v>
      </c>
      <c r="AX317" s="14" t="s">
        <v>80</v>
      </c>
      <c r="AY317" s="173" t="s">
        <v>127</v>
      </c>
    </row>
    <row r="318" spans="1:65" s="2" customFormat="1" ht="33" customHeight="1">
      <c r="A318" s="32"/>
      <c r="B318" s="144"/>
      <c r="C318" s="145" t="s">
        <v>355</v>
      </c>
      <c r="D318" s="145" t="s">
        <v>129</v>
      </c>
      <c r="E318" s="146" t="s">
        <v>356</v>
      </c>
      <c r="F318" s="147" t="s">
        <v>357</v>
      </c>
      <c r="G318" s="148" t="s">
        <v>140</v>
      </c>
      <c r="H318" s="149">
        <v>3264</v>
      </c>
      <c r="I318" s="150"/>
      <c r="J318" s="151">
        <f>ROUND(I318*H318,2)</f>
        <v>0</v>
      </c>
      <c r="K318" s="152"/>
      <c r="L318" s="33"/>
      <c r="M318" s="153" t="s">
        <v>1</v>
      </c>
      <c r="N318" s="154" t="s">
        <v>38</v>
      </c>
      <c r="O318" s="58"/>
      <c r="P318" s="155">
        <f>O318*H318</f>
        <v>0</v>
      </c>
      <c r="Q318" s="155">
        <v>0</v>
      </c>
      <c r="R318" s="155">
        <f>Q318*H318</f>
        <v>0</v>
      </c>
      <c r="S318" s="155">
        <v>0</v>
      </c>
      <c r="T318" s="156">
        <f>S318*H318</f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57" t="s">
        <v>133</v>
      </c>
      <c r="AT318" s="157" t="s">
        <v>129</v>
      </c>
      <c r="AU318" s="157" t="s">
        <v>82</v>
      </c>
      <c r="AY318" s="17" t="s">
        <v>127</v>
      </c>
      <c r="BE318" s="158">
        <f>IF(N318="základní",J318,0)</f>
        <v>0</v>
      </c>
      <c r="BF318" s="158">
        <f>IF(N318="snížená",J318,0)</f>
        <v>0</v>
      </c>
      <c r="BG318" s="158">
        <f>IF(N318="zákl. přenesená",J318,0)</f>
        <v>0</v>
      </c>
      <c r="BH318" s="158">
        <f>IF(N318="sníž. přenesená",J318,0)</f>
        <v>0</v>
      </c>
      <c r="BI318" s="158">
        <f>IF(N318="nulová",J318,0)</f>
        <v>0</v>
      </c>
      <c r="BJ318" s="17" t="s">
        <v>80</v>
      </c>
      <c r="BK318" s="158">
        <f>ROUND(I318*H318,2)</f>
        <v>0</v>
      </c>
      <c r="BL318" s="17" t="s">
        <v>133</v>
      </c>
      <c r="BM318" s="157" t="s">
        <v>358</v>
      </c>
    </row>
    <row r="319" spans="1:47" s="2" customFormat="1" ht="19.5">
      <c r="A319" s="32"/>
      <c r="B319" s="33"/>
      <c r="C319" s="32"/>
      <c r="D319" s="159" t="s">
        <v>134</v>
      </c>
      <c r="E319" s="32"/>
      <c r="F319" s="160" t="s">
        <v>357</v>
      </c>
      <c r="G319" s="32"/>
      <c r="H319" s="32"/>
      <c r="I319" s="161"/>
      <c r="J319" s="32"/>
      <c r="K319" s="32"/>
      <c r="L319" s="33"/>
      <c r="M319" s="162"/>
      <c r="N319" s="163"/>
      <c r="O319" s="58"/>
      <c r="P319" s="58"/>
      <c r="Q319" s="58"/>
      <c r="R319" s="58"/>
      <c r="S319" s="58"/>
      <c r="T319" s="59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T319" s="17" t="s">
        <v>134</v>
      </c>
      <c r="AU319" s="17" t="s">
        <v>82</v>
      </c>
    </row>
    <row r="320" spans="2:51" s="13" customFormat="1" ht="12">
      <c r="B320" s="164"/>
      <c r="D320" s="159" t="s">
        <v>135</v>
      </c>
      <c r="E320" s="165" t="s">
        <v>1</v>
      </c>
      <c r="F320" s="166" t="s">
        <v>359</v>
      </c>
      <c r="H320" s="167">
        <v>3264</v>
      </c>
      <c r="I320" s="168"/>
      <c r="L320" s="164"/>
      <c r="M320" s="169"/>
      <c r="N320" s="170"/>
      <c r="O320" s="170"/>
      <c r="P320" s="170"/>
      <c r="Q320" s="170"/>
      <c r="R320" s="170"/>
      <c r="S320" s="170"/>
      <c r="T320" s="171"/>
      <c r="AT320" s="165" t="s">
        <v>135</v>
      </c>
      <c r="AU320" s="165" t="s">
        <v>82</v>
      </c>
      <c r="AV320" s="13" t="s">
        <v>82</v>
      </c>
      <c r="AW320" s="13" t="s">
        <v>30</v>
      </c>
      <c r="AX320" s="13" t="s">
        <v>73</v>
      </c>
      <c r="AY320" s="165" t="s">
        <v>127</v>
      </c>
    </row>
    <row r="321" spans="2:51" s="14" customFormat="1" ht="12">
      <c r="B321" s="172"/>
      <c r="D321" s="159" t="s">
        <v>135</v>
      </c>
      <c r="E321" s="173" t="s">
        <v>1</v>
      </c>
      <c r="F321" s="174" t="s">
        <v>137</v>
      </c>
      <c r="H321" s="175">
        <v>3264</v>
      </c>
      <c r="I321" s="176"/>
      <c r="L321" s="172"/>
      <c r="M321" s="177"/>
      <c r="N321" s="178"/>
      <c r="O321" s="178"/>
      <c r="P321" s="178"/>
      <c r="Q321" s="178"/>
      <c r="R321" s="178"/>
      <c r="S321" s="178"/>
      <c r="T321" s="179"/>
      <c r="AT321" s="173" t="s">
        <v>135</v>
      </c>
      <c r="AU321" s="173" t="s">
        <v>82</v>
      </c>
      <c r="AV321" s="14" t="s">
        <v>133</v>
      </c>
      <c r="AW321" s="14" t="s">
        <v>30</v>
      </c>
      <c r="AX321" s="14" t="s">
        <v>80</v>
      </c>
      <c r="AY321" s="173" t="s">
        <v>127</v>
      </c>
    </row>
    <row r="322" spans="1:65" s="2" customFormat="1" ht="33" customHeight="1">
      <c r="A322" s="32"/>
      <c r="B322" s="144"/>
      <c r="C322" s="145" t="s">
        <v>254</v>
      </c>
      <c r="D322" s="145" t="s">
        <v>129</v>
      </c>
      <c r="E322" s="146" t="s">
        <v>360</v>
      </c>
      <c r="F322" s="147" t="s">
        <v>361</v>
      </c>
      <c r="G322" s="148" t="s">
        <v>140</v>
      </c>
      <c r="H322" s="149">
        <v>195840</v>
      </c>
      <c r="I322" s="150"/>
      <c r="J322" s="151">
        <f>ROUND(I322*H322,2)</f>
        <v>0</v>
      </c>
      <c r="K322" s="152"/>
      <c r="L322" s="33"/>
      <c r="M322" s="153" t="s">
        <v>1</v>
      </c>
      <c r="N322" s="154" t="s">
        <v>38</v>
      </c>
      <c r="O322" s="58"/>
      <c r="P322" s="155">
        <f>O322*H322</f>
        <v>0</v>
      </c>
      <c r="Q322" s="155">
        <v>0</v>
      </c>
      <c r="R322" s="155">
        <f>Q322*H322</f>
        <v>0</v>
      </c>
      <c r="S322" s="155">
        <v>0</v>
      </c>
      <c r="T322" s="156">
        <f>S322*H322</f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57" t="s">
        <v>133</v>
      </c>
      <c r="AT322" s="157" t="s">
        <v>129</v>
      </c>
      <c r="AU322" s="157" t="s">
        <v>82</v>
      </c>
      <c r="AY322" s="17" t="s">
        <v>127</v>
      </c>
      <c r="BE322" s="158">
        <f>IF(N322="základní",J322,0)</f>
        <v>0</v>
      </c>
      <c r="BF322" s="158">
        <f>IF(N322="snížená",J322,0)</f>
        <v>0</v>
      </c>
      <c r="BG322" s="158">
        <f>IF(N322="zákl. přenesená",J322,0)</f>
        <v>0</v>
      </c>
      <c r="BH322" s="158">
        <f>IF(N322="sníž. přenesená",J322,0)</f>
        <v>0</v>
      </c>
      <c r="BI322" s="158">
        <f>IF(N322="nulová",J322,0)</f>
        <v>0</v>
      </c>
      <c r="BJ322" s="17" t="s">
        <v>80</v>
      </c>
      <c r="BK322" s="158">
        <f>ROUND(I322*H322,2)</f>
        <v>0</v>
      </c>
      <c r="BL322" s="17" t="s">
        <v>133</v>
      </c>
      <c r="BM322" s="157" t="s">
        <v>362</v>
      </c>
    </row>
    <row r="323" spans="1:47" s="2" customFormat="1" ht="19.5">
      <c r="A323" s="32"/>
      <c r="B323" s="33"/>
      <c r="C323" s="32"/>
      <c r="D323" s="159" t="s">
        <v>134</v>
      </c>
      <c r="E323" s="32"/>
      <c r="F323" s="160" t="s">
        <v>361</v>
      </c>
      <c r="G323" s="32"/>
      <c r="H323" s="32"/>
      <c r="I323" s="161"/>
      <c r="J323" s="32"/>
      <c r="K323" s="32"/>
      <c r="L323" s="33"/>
      <c r="M323" s="162"/>
      <c r="N323" s="163"/>
      <c r="O323" s="58"/>
      <c r="P323" s="58"/>
      <c r="Q323" s="58"/>
      <c r="R323" s="58"/>
      <c r="S323" s="58"/>
      <c r="T323" s="59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T323" s="17" t="s">
        <v>134</v>
      </c>
      <c r="AU323" s="17" t="s">
        <v>82</v>
      </c>
    </row>
    <row r="324" spans="2:51" s="13" customFormat="1" ht="12">
      <c r="B324" s="164"/>
      <c r="D324" s="159" t="s">
        <v>135</v>
      </c>
      <c r="E324" s="165" t="s">
        <v>1</v>
      </c>
      <c r="F324" s="166" t="s">
        <v>363</v>
      </c>
      <c r="H324" s="167">
        <v>195840</v>
      </c>
      <c r="I324" s="168"/>
      <c r="L324" s="164"/>
      <c r="M324" s="169"/>
      <c r="N324" s="170"/>
      <c r="O324" s="170"/>
      <c r="P324" s="170"/>
      <c r="Q324" s="170"/>
      <c r="R324" s="170"/>
      <c r="S324" s="170"/>
      <c r="T324" s="171"/>
      <c r="AT324" s="165" t="s">
        <v>135</v>
      </c>
      <c r="AU324" s="165" t="s">
        <v>82</v>
      </c>
      <c r="AV324" s="13" t="s">
        <v>82</v>
      </c>
      <c r="AW324" s="13" t="s">
        <v>30</v>
      </c>
      <c r="AX324" s="13" t="s">
        <v>73</v>
      </c>
      <c r="AY324" s="165" t="s">
        <v>127</v>
      </c>
    </row>
    <row r="325" spans="2:51" s="14" customFormat="1" ht="12">
      <c r="B325" s="172"/>
      <c r="D325" s="159" t="s">
        <v>135</v>
      </c>
      <c r="E325" s="173" t="s">
        <v>1</v>
      </c>
      <c r="F325" s="174" t="s">
        <v>137</v>
      </c>
      <c r="H325" s="175">
        <v>195840</v>
      </c>
      <c r="I325" s="176"/>
      <c r="L325" s="172"/>
      <c r="M325" s="177"/>
      <c r="N325" s="178"/>
      <c r="O325" s="178"/>
      <c r="P325" s="178"/>
      <c r="Q325" s="178"/>
      <c r="R325" s="178"/>
      <c r="S325" s="178"/>
      <c r="T325" s="179"/>
      <c r="AT325" s="173" t="s">
        <v>135</v>
      </c>
      <c r="AU325" s="173" t="s">
        <v>82</v>
      </c>
      <c r="AV325" s="14" t="s">
        <v>133</v>
      </c>
      <c r="AW325" s="14" t="s">
        <v>30</v>
      </c>
      <c r="AX325" s="14" t="s">
        <v>80</v>
      </c>
      <c r="AY325" s="173" t="s">
        <v>127</v>
      </c>
    </row>
    <row r="326" spans="1:65" s="2" customFormat="1" ht="33" customHeight="1">
      <c r="A326" s="32"/>
      <c r="B326" s="144"/>
      <c r="C326" s="145" t="s">
        <v>364</v>
      </c>
      <c r="D326" s="145" t="s">
        <v>129</v>
      </c>
      <c r="E326" s="146" t="s">
        <v>365</v>
      </c>
      <c r="F326" s="147" t="s">
        <v>366</v>
      </c>
      <c r="G326" s="148" t="s">
        <v>140</v>
      </c>
      <c r="H326" s="149">
        <v>3264</v>
      </c>
      <c r="I326" s="150"/>
      <c r="J326" s="151">
        <f>ROUND(I326*H326,2)</f>
        <v>0</v>
      </c>
      <c r="K326" s="152"/>
      <c r="L326" s="33"/>
      <c r="M326" s="153" t="s">
        <v>1</v>
      </c>
      <c r="N326" s="154" t="s">
        <v>38</v>
      </c>
      <c r="O326" s="58"/>
      <c r="P326" s="155">
        <f>O326*H326</f>
        <v>0</v>
      </c>
      <c r="Q326" s="155">
        <v>0</v>
      </c>
      <c r="R326" s="155">
        <f>Q326*H326</f>
        <v>0</v>
      </c>
      <c r="S326" s="155">
        <v>0</v>
      </c>
      <c r="T326" s="156">
        <f>S326*H326</f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57" t="s">
        <v>133</v>
      </c>
      <c r="AT326" s="157" t="s">
        <v>129</v>
      </c>
      <c r="AU326" s="157" t="s">
        <v>82</v>
      </c>
      <c r="AY326" s="17" t="s">
        <v>127</v>
      </c>
      <c r="BE326" s="158">
        <f>IF(N326="základní",J326,0)</f>
        <v>0</v>
      </c>
      <c r="BF326" s="158">
        <f>IF(N326="snížená",J326,0)</f>
        <v>0</v>
      </c>
      <c r="BG326" s="158">
        <f>IF(N326="zákl. přenesená",J326,0)</f>
        <v>0</v>
      </c>
      <c r="BH326" s="158">
        <f>IF(N326="sníž. přenesená",J326,0)</f>
        <v>0</v>
      </c>
      <c r="BI326" s="158">
        <f>IF(N326="nulová",J326,0)</f>
        <v>0</v>
      </c>
      <c r="BJ326" s="17" t="s">
        <v>80</v>
      </c>
      <c r="BK326" s="158">
        <f>ROUND(I326*H326,2)</f>
        <v>0</v>
      </c>
      <c r="BL326" s="17" t="s">
        <v>133</v>
      </c>
      <c r="BM326" s="157" t="s">
        <v>367</v>
      </c>
    </row>
    <row r="327" spans="1:47" s="2" customFormat="1" ht="19.5">
      <c r="A327" s="32"/>
      <c r="B327" s="33"/>
      <c r="C327" s="32"/>
      <c r="D327" s="159" t="s">
        <v>134</v>
      </c>
      <c r="E327" s="32"/>
      <c r="F327" s="160" t="s">
        <v>366</v>
      </c>
      <c r="G327" s="32"/>
      <c r="H327" s="32"/>
      <c r="I327" s="161"/>
      <c r="J327" s="32"/>
      <c r="K327" s="32"/>
      <c r="L327" s="33"/>
      <c r="M327" s="162"/>
      <c r="N327" s="163"/>
      <c r="O327" s="58"/>
      <c r="P327" s="58"/>
      <c r="Q327" s="58"/>
      <c r="R327" s="58"/>
      <c r="S327" s="58"/>
      <c r="T327" s="59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T327" s="17" t="s">
        <v>134</v>
      </c>
      <c r="AU327" s="17" t="s">
        <v>82</v>
      </c>
    </row>
    <row r="328" spans="1:65" s="2" customFormat="1" ht="33" customHeight="1">
      <c r="A328" s="32"/>
      <c r="B328" s="144"/>
      <c r="C328" s="145" t="s">
        <v>258</v>
      </c>
      <c r="D328" s="145" t="s">
        <v>129</v>
      </c>
      <c r="E328" s="146" t="s">
        <v>368</v>
      </c>
      <c r="F328" s="147" t="s">
        <v>369</v>
      </c>
      <c r="G328" s="148" t="s">
        <v>132</v>
      </c>
      <c r="H328" s="149">
        <v>120</v>
      </c>
      <c r="I328" s="150"/>
      <c r="J328" s="151">
        <f>ROUND(I328*H328,2)</f>
        <v>0</v>
      </c>
      <c r="K328" s="152"/>
      <c r="L328" s="33"/>
      <c r="M328" s="153" t="s">
        <v>1</v>
      </c>
      <c r="N328" s="154" t="s">
        <v>38</v>
      </c>
      <c r="O328" s="58"/>
      <c r="P328" s="155">
        <f>O328*H328</f>
        <v>0</v>
      </c>
      <c r="Q328" s="155">
        <v>0</v>
      </c>
      <c r="R328" s="155">
        <f>Q328*H328</f>
        <v>0</v>
      </c>
      <c r="S328" s="155">
        <v>0</v>
      </c>
      <c r="T328" s="156">
        <f>S328*H328</f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57" t="s">
        <v>133</v>
      </c>
      <c r="AT328" s="157" t="s">
        <v>129</v>
      </c>
      <c r="AU328" s="157" t="s">
        <v>82</v>
      </c>
      <c r="AY328" s="17" t="s">
        <v>127</v>
      </c>
      <c r="BE328" s="158">
        <f>IF(N328="základní",J328,0)</f>
        <v>0</v>
      </c>
      <c r="BF328" s="158">
        <f>IF(N328="snížená",J328,0)</f>
        <v>0</v>
      </c>
      <c r="BG328" s="158">
        <f>IF(N328="zákl. přenesená",J328,0)</f>
        <v>0</v>
      </c>
      <c r="BH328" s="158">
        <f>IF(N328="sníž. přenesená",J328,0)</f>
        <v>0</v>
      </c>
      <c r="BI328" s="158">
        <f>IF(N328="nulová",J328,0)</f>
        <v>0</v>
      </c>
      <c r="BJ328" s="17" t="s">
        <v>80</v>
      </c>
      <c r="BK328" s="158">
        <f>ROUND(I328*H328,2)</f>
        <v>0</v>
      </c>
      <c r="BL328" s="17" t="s">
        <v>133</v>
      </c>
      <c r="BM328" s="157" t="s">
        <v>370</v>
      </c>
    </row>
    <row r="329" spans="1:47" s="2" customFormat="1" ht="19.5">
      <c r="A329" s="32"/>
      <c r="B329" s="33"/>
      <c r="C329" s="32"/>
      <c r="D329" s="159" t="s">
        <v>134</v>
      </c>
      <c r="E329" s="32"/>
      <c r="F329" s="160" t="s">
        <v>369</v>
      </c>
      <c r="G329" s="32"/>
      <c r="H329" s="32"/>
      <c r="I329" s="161"/>
      <c r="J329" s="32"/>
      <c r="K329" s="32"/>
      <c r="L329" s="33"/>
      <c r="M329" s="162"/>
      <c r="N329" s="163"/>
      <c r="O329" s="58"/>
      <c r="P329" s="58"/>
      <c r="Q329" s="58"/>
      <c r="R329" s="58"/>
      <c r="S329" s="58"/>
      <c r="T329" s="59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T329" s="17" t="s">
        <v>134</v>
      </c>
      <c r="AU329" s="17" t="s">
        <v>82</v>
      </c>
    </row>
    <row r="330" spans="1:47" s="2" customFormat="1" ht="29.25">
      <c r="A330" s="32"/>
      <c r="B330" s="33"/>
      <c r="C330" s="32"/>
      <c r="D330" s="159" t="s">
        <v>149</v>
      </c>
      <c r="E330" s="32"/>
      <c r="F330" s="180" t="s">
        <v>371</v>
      </c>
      <c r="G330" s="32"/>
      <c r="H330" s="32"/>
      <c r="I330" s="161"/>
      <c r="J330" s="32"/>
      <c r="K330" s="32"/>
      <c r="L330" s="33"/>
      <c r="M330" s="162"/>
      <c r="N330" s="163"/>
      <c r="O330" s="58"/>
      <c r="P330" s="58"/>
      <c r="Q330" s="58"/>
      <c r="R330" s="58"/>
      <c r="S330" s="58"/>
      <c r="T330" s="59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T330" s="17" t="s">
        <v>149</v>
      </c>
      <c r="AU330" s="17" t="s">
        <v>82</v>
      </c>
    </row>
    <row r="331" spans="2:51" s="13" customFormat="1" ht="12">
      <c r="B331" s="164"/>
      <c r="D331" s="159" t="s">
        <v>135</v>
      </c>
      <c r="E331" s="165" t="s">
        <v>1</v>
      </c>
      <c r="F331" s="166" t="s">
        <v>372</v>
      </c>
      <c r="H331" s="167">
        <v>120</v>
      </c>
      <c r="I331" s="168"/>
      <c r="L331" s="164"/>
      <c r="M331" s="169"/>
      <c r="N331" s="170"/>
      <c r="O331" s="170"/>
      <c r="P331" s="170"/>
      <c r="Q331" s="170"/>
      <c r="R331" s="170"/>
      <c r="S331" s="170"/>
      <c r="T331" s="171"/>
      <c r="AT331" s="165" t="s">
        <v>135</v>
      </c>
      <c r="AU331" s="165" t="s">
        <v>82</v>
      </c>
      <c r="AV331" s="13" t="s">
        <v>82</v>
      </c>
      <c r="AW331" s="13" t="s">
        <v>30</v>
      </c>
      <c r="AX331" s="13" t="s">
        <v>73</v>
      </c>
      <c r="AY331" s="165" t="s">
        <v>127</v>
      </c>
    </row>
    <row r="332" spans="2:51" s="14" customFormat="1" ht="12">
      <c r="B332" s="172"/>
      <c r="D332" s="159" t="s">
        <v>135</v>
      </c>
      <c r="E332" s="173" t="s">
        <v>1</v>
      </c>
      <c r="F332" s="174" t="s">
        <v>137</v>
      </c>
      <c r="H332" s="175">
        <v>120</v>
      </c>
      <c r="I332" s="176"/>
      <c r="L332" s="172"/>
      <c r="M332" s="177"/>
      <c r="N332" s="178"/>
      <c r="O332" s="178"/>
      <c r="P332" s="178"/>
      <c r="Q332" s="178"/>
      <c r="R332" s="178"/>
      <c r="S332" s="178"/>
      <c r="T332" s="179"/>
      <c r="AT332" s="173" t="s">
        <v>135</v>
      </c>
      <c r="AU332" s="173" t="s">
        <v>82</v>
      </c>
      <c r="AV332" s="14" t="s">
        <v>133</v>
      </c>
      <c r="AW332" s="14" t="s">
        <v>30</v>
      </c>
      <c r="AX332" s="14" t="s">
        <v>80</v>
      </c>
      <c r="AY332" s="173" t="s">
        <v>127</v>
      </c>
    </row>
    <row r="333" spans="1:65" s="2" customFormat="1" ht="33" customHeight="1">
      <c r="A333" s="32"/>
      <c r="B333" s="144"/>
      <c r="C333" s="145" t="s">
        <v>373</v>
      </c>
      <c r="D333" s="145" t="s">
        <v>129</v>
      </c>
      <c r="E333" s="146" t="s">
        <v>374</v>
      </c>
      <c r="F333" s="147" t="s">
        <v>375</v>
      </c>
      <c r="G333" s="148" t="s">
        <v>132</v>
      </c>
      <c r="H333" s="149">
        <v>7200</v>
      </c>
      <c r="I333" s="150"/>
      <c r="J333" s="151">
        <f>ROUND(I333*H333,2)</f>
        <v>0</v>
      </c>
      <c r="K333" s="152"/>
      <c r="L333" s="33"/>
      <c r="M333" s="153" t="s">
        <v>1</v>
      </c>
      <c r="N333" s="154" t="s">
        <v>38</v>
      </c>
      <c r="O333" s="58"/>
      <c r="P333" s="155">
        <f>O333*H333</f>
        <v>0</v>
      </c>
      <c r="Q333" s="155">
        <v>0</v>
      </c>
      <c r="R333" s="155">
        <f>Q333*H333</f>
        <v>0</v>
      </c>
      <c r="S333" s="155">
        <v>0</v>
      </c>
      <c r="T333" s="156">
        <f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57" t="s">
        <v>133</v>
      </c>
      <c r="AT333" s="157" t="s">
        <v>129</v>
      </c>
      <c r="AU333" s="157" t="s">
        <v>82</v>
      </c>
      <c r="AY333" s="17" t="s">
        <v>127</v>
      </c>
      <c r="BE333" s="158">
        <f>IF(N333="základní",J333,0)</f>
        <v>0</v>
      </c>
      <c r="BF333" s="158">
        <f>IF(N333="snížená",J333,0)</f>
        <v>0</v>
      </c>
      <c r="BG333" s="158">
        <f>IF(N333="zákl. přenesená",J333,0)</f>
        <v>0</v>
      </c>
      <c r="BH333" s="158">
        <f>IF(N333="sníž. přenesená",J333,0)</f>
        <v>0</v>
      </c>
      <c r="BI333" s="158">
        <f>IF(N333="nulová",J333,0)</f>
        <v>0</v>
      </c>
      <c r="BJ333" s="17" t="s">
        <v>80</v>
      </c>
      <c r="BK333" s="158">
        <f>ROUND(I333*H333,2)</f>
        <v>0</v>
      </c>
      <c r="BL333" s="17" t="s">
        <v>133</v>
      </c>
      <c r="BM333" s="157" t="s">
        <v>376</v>
      </c>
    </row>
    <row r="334" spans="1:47" s="2" customFormat="1" ht="19.5">
      <c r="A334" s="32"/>
      <c r="B334" s="33"/>
      <c r="C334" s="32"/>
      <c r="D334" s="159" t="s">
        <v>134</v>
      </c>
      <c r="E334" s="32"/>
      <c r="F334" s="160" t="s">
        <v>375</v>
      </c>
      <c r="G334" s="32"/>
      <c r="H334" s="32"/>
      <c r="I334" s="161"/>
      <c r="J334" s="32"/>
      <c r="K334" s="32"/>
      <c r="L334" s="33"/>
      <c r="M334" s="162"/>
      <c r="N334" s="163"/>
      <c r="O334" s="58"/>
      <c r="P334" s="58"/>
      <c r="Q334" s="58"/>
      <c r="R334" s="58"/>
      <c r="S334" s="58"/>
      <c r="T334" s="59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T334" s="17" t="s">
        <v>134</v>
      </c>
      <c r="AU334" s="17" t="s">
        <v>82</v>
      </c>
    </row>
    <row r="335" spans="2:51" s="13" customFormat="1" ht="12">
      <c r="B335" s="164"/>
      <c r="D335" s="159" t="s">
        <v>135</v>
      </c>
      <c r="E335" s="165" t="s">
        <v>1</v>
      </c>
      <c r="F335" s="166" t="s">
        <v>377</v>
      </c>
      <c r="H335" s="167">
        <v>7200</v>
      </c>
      <c r="I335" s="168"/>
      <c r="L335" s="164"/>
      <c r="M335" s="169"/>
      <c r="N335" s="170"/>
      <c r="O335" s="170"/>
      <c r="P335" s="170"/>
      <c r="Q335" s="170"/>
      <c r="R335" s="170"/>
      <c r="S335" s="170"/>
      <c r="T335" s="171"/>
      <c r="AT335" s="165" t="s">
        <v>135</v>
      </c>
      <c r="AU335" s="165" t="s">
        <v>82</v>
      </c>
      <c r="AV335" s="13" t="s">
        <v>82</v>
      </c>
      <c r="AW335" s="13" t="s">
        <v>30</v>
      </c>
      <c r="AX335" s="13" t="s">
        <v>73</v>
      </c>
      <c r="AY335" s="165" t="s">
        <v>127</v>
      </c>
    </row>
    <row r="336" spans="2:51" s="14" customFormat="1" ht="12">
      <c r="B336" s="172"/>
      <c r="D336" s="159" t="s">
        <v>135</v>
      </c>
      <c r="E336" s="173" t="s">
        <v>1</v>
      </c>
      <c r="F336" s="174" t="s">
        <v>137</v>
      </c>
      <c r="H336" s="175">
        <v>7200</v>
      </c>
      <c r="I336" s="176"/>
      <c r="L336" s="172"/>
      <c r="M336" s="177"/>
      <c r="N336" s="178"/>
      <c r="O336" s="178"/>
      <c r="P336" s="178"/>
      <c r="Q336" s="178"/>
      <c r="R336" s="178"/>
      <c r="S336" s="178"/>
      <c r="T336" s="179"/>
      <c r="AT336" s="173" t="s">
        <v>135</v>
      </c>
      <c r="AU336" s="173" t="s">
        <v>82</v>
      </c>
      <c r="AV336" s="14" t="s">
        <v>133</v>
      </c>
      <c r="AW336" s="14" t="s">
        <v>30</v>
      </c>
      <c r="AX336" s="14" t="s">
        <v>80</v>
      </c>
      <c r="AY336" s="173" t="s">
        <v>127</v>
      </c>
    </row>
    <row r="337" spans="1:65" s="2" customFormat="1" ht="33" customHeight="1">
      <c r="A337" s="32"/>
      <c r="B337" s="144"/>
      <c r="C337" s="145" t="s">
        <v>262</v>
      </c>
      <c r="D337" s="145" t="s">
        <v>129</v>
      </c>
      <c r="E337" s="146" t="s">
        <v>378</v>
      </c>
      <c r="F337" s="147" t="s">
        <v>379</v>
      </c>
      <c r="G337" s="148" t="s">
        <v>132</v>
      </c>
      <c r="H337" s="149">
        <v>120</v>
      </c>
      <c r="I337" s="150"/>
      <c r="J337" s="151">
        <f>ROUND(I337*H337,2)</f>
        <v>0</v>
      </c>
      <c r="K337" s="152"/>
      <c r="L337" s="33"/>
      <c r="M337" s="153" t="s">
        <v>1</v>
      </c>
      <c r="N337" s="154" t="s">
        <v>38</v>
      </c>
      <c r="O337" s="58"/>
      <c r="P337" s="155">
        <f>O337*H337</f>
        <v>0</v>
      </c>
      <c r="Q337" s="155">
        <v>0</v>
      </c>
      <c r="R337" s="155">
        <f>Q337*H337</f>
        <v>0</v>
      </c>
      <c r="S337" s="155">
        <v>0</v>
      </c>
      <c r="T337" s="156">
        <f>S337*H337</f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57" t="s">
        <v>133</v>
      </c>
      <c r="AT337" s="157" t="s">
        <v>129</v>
      </c>
      <c r="AU337" s="157" t="s">
        <v>82</v>
      </c>
      <c r="AY337" s="17" t="s">
        <v>127</v>
      </c>
      <c r="BE337" s="158">
        <f>IF(N337="základní",J337,0)</f>
        <v>0</v>
      </c>
      <c r="BF337" s="158">
        <f>IF(N337="snížená",J337,0)</f>
        <v>0</v>
      </c>
      <c r="BG337" s="158">
        <f>IF(N337="zákl. přenesená",J337,0)</f>
        <v>0</v>
      </c>
      <c r="BH337" s="158">
        <f>IF(N337="sníž. přenesená",J337,0)</f>
        <v>0</v>
      </c>
      <c r="BI337" s="158">
        <f>IF(N337="nulová",J337,0)</f>
        <v>0</v>
      </c>
      <c r="BJ337" s="17" t="s">
        <v>80</v>
      </c>
      <c r="BK337" s="158">
        <f>ROUND(I337*H337,2)</f>
        <v>0</v>
      </c>
      <c r="BL337" s="17" t="s">
        <v>133</v>
      </c>
      <c r="BM337" s="157" t="s">
        <v>380</v>
      </c>
    </row>
    <row r="338" spans="1:47" s="2" customFormat="1" ht="19.5">
      <c r="A338" s="32"/>
      <c r="B338" s="33"/>
      <c r="C338" s="32"/>
      <c r="D338" s="159" t="s">
        <v>134</v>
      </c>
      <c r="E338" s="32"/>
      <c r="F338" s="160" t="s">
        <v>379</v>
      </c>
      <c r="G338" s="32"/>
      <c r="H338" s="32"/>
      <c r="I338" s="161"/>
      <c r="J338" s="32"/>
      <c r="K338" s="32"/>
      <c r="L338" s="33"/>
      <c r="M338" s="162"/>
      <c r="N338" s="163"/>
      <c r="O338" s="58"/>
      <c r="P338" s="58"/>
      <c r="Q338" s="58"/>
      <c r="R338" s="58"/>
      <c r="S338" s="58"/>
      <c r="T338" s="59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T338" s="17" t="s">
        <v>134</v>
      </c>
      <c r="AU338" s="17" t="s">
        <v>82</v>
      </c>
    </row>
    <row r="339" spans="1:65" s="2" customFormat="1" ht="21.75" customHeight="1">
      <c r="A339" s="32"/>
      <c r="B339" s="144"/>
      <c r="C339" s="145" t="s">
        <v>381</v>
      </c>
      <c r="D339" s="145" t="s">
        <v>129</v>
      </c>
      <c r="E339" s="146" t="s">
        <v>382</v>
      </c>
      <c r="F339" s="147" t="s">
        <v>383</v>
      </c>
      <c r="G339" s="148" t="s">
        <v>132</v>
      </c>
      <c r="H339" s="149">
        <v>240</v>
      </c>
      <c r="I339" s="150"/>
      <c r="J339" s="151">
        <f>ROUND(I339*H339,2)</f>
        <v>0</v>
      </c>
      <c r="K339" s="152"/>
      <c r="L339" s="33"/>
      <c r="M339" s="153" t="s">
        <v>1</v>
      </c>
      <c r="N339" s="154" t="s">
        <v>38</v>
      </c>
      <c r="O339" s="58"/>
      <c r="P339" s="155">
        <f>O339*H339</f>
        <v>0</v>
      </c>
      <c r="Q339" s="155">
        <v>0</v>
      </c>
      <c r="R339" s="155">
        <f>Q339*H339</f>
        <v>0</v>
      </c>
      <c r="S339" s="155">
        <v>0</v>
      </c>
      <c r="T339" s="156">
        <f>S339*H339</f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57" t="s">
        <v>133</v>
      </c>
      <c r="AT339" s="157" t="s">
        <v>129</v>
      </c>
      <c r="AU339" s="157" t="s">
        <v>82</v>
      </c>
      <c r="AY339" s="17" t="s">
        <v>127</v>
      </c>
      <c r="BE339" s="158">
        <f>IF(N339="základní",J339,0)</f>
        <v>0</v>
      </c>
      <c r="BF339" s="158">
        <f>IF(N339="snížená",J339,0)</f>
        <v>0</v>
      </c>
      <c r="BG339" s="158">
        <f>IF(N339="zákl. přenesená",J339,0)</f>
        <v>0</v>
      </c>
      <c r="BH339" s="158">
        <f>IF(N339="sníž. přenesená",J339,0)</f>
        <v>0</v>
      </c>
      <c r="BI339" s="158">
        <f>IF(N339="nulová",J339,0)</f>
        <v>0</v>
      </c>
      <c r="BJ339" s="17" t="s">
        <v>80</v>
      </c>
      <c r="BK339" s="158">
        <f>ROUND(I339*H339,2)</f>
        <v>0</v>
      </c>
      <c r="BL339" s="17" t="s">
        <v>133</v>
      </c>
      <c r="BM339" s="157" t="s">
        <v>384</v>
      </c>
    </row>
    <row r="340" spans="1:47" s="2" customFormat="1" ht="12">
      <c r="A340" s="32"/>
      <c r="B340" s="33"/>
      <c r="C340" s="32"/>
      <c r="D340" s="159" t="s">
        <v>134</v>
      </c>
      <c r="E340" s="32"/>
      <c r="F340" s="160" t="s">
        <v>383</v>
      </c>
      <c r="G340" s="32"/>
      <c r="H340" s="32"/>
      <c r="I340" s="161"/>
      <c r="J340" s="32"/>
      <c r="K340" s="32"/>
      <c r="L340" s="33"/>
      <c r="M340" s="162"/>
      <c r="N340" s="163"/>
      <c r="O340" s="58"/>
      <c r="P340" s="58"/>
      <c r="Q340" s="58"/>
      <c r="R340" s="58"/>
      <c r="S340" s="58"/>
      <c r="T340" s="59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T340" s="17" t="s">
        <v>134</v>
      </c>
      <c r="AU340" s="17" t="s">
        <v>82</v>
      </c>
    </row>
    <row r="341" spans="2:51" s="13" customFormat="1" ht="12">
      <c r="B341" s="164"/>
      <c r="D341" s="159" t="s">
        <v>135</v>
      </c>
      <c r="E341" s="165" t="s">
        <v>1</v>
      </c>
      <c r="F341" s="166" t="s">
        <v>385</v>
      </c>
      <c r="H341" s="167">
        <v>240</v>
      </c>
      <c r="I341" s="168"/>
      <c r="L341" s="164"/>
      <c r="M341" s="169"/>
      <c r="N341" s="170"/>
      <c r="O341" s="170"/>
      <c r="P341" s="170"/>
      <c r="Q341" s="170"/>
      <c r="R341" s="170"/>
      <c r="S341" s="170"/>
      <c r="T341" s="171"/>
      <c r="AT341" s="165" t="s">
        <v>135</v>
      </c>
      <c r="AU341" s="165" t="s">
        <v>82</v>
      </c>
      <c r="AV341" s="13" t="s">
        <v>82</v>
      </c>
      <c r="AW341" s="13" t="s">
        <v>30</v>
      </c>
      <c r="AX341" s="13" t="s">
        <v>73</v>
      </c>
      <c r="AY341" s="165" t="s">
        <v>127</v>
      </c>
    </row>
    <row r="342" spans="2:51" s="14" customFormat="1" ht="12">
      <c r="B342" s="172"/>
      <c r="D342" s="159" t="s">
        <v>135</v>
      </c>
      <c r="E342" s="173" t="s">
        <v>1</v>
      </c>
      <c r="F342" s="174" t="s">
        <v>137</v>
      </c>
      <c r="H342" s="175">
        <v>240</v>
      </c>
      <c r="I342" s="176"/>
      <c r="L342" s="172"/>
      <c r="M342" s="177"/>
      <c r="N342" s="178"/>
      <c r="O342" s="178"/>
      <c r="P342" s="178"/>
      <c r="Q342" s="178"/>
      <c r="R342" s="178"/>
      <c r="S342" s="178"/>
      <c r="T342" s="179"/>
      <c r="AT342" s="173" t="s">
        <v>135</v>
      </c>
      <c r="AU342" s="173" t="s">
        <v>82</v>
      </c>
      <c r="AV342" s="14" t="s">
        <v>133</v>
      </c>
      <c r="AW342" s="14" t="s">
        <v>30</v>
      </c>
      <c r="AX342" s="14" t="s">
        <v>80</v>
      </c>
      <c r="AY342" s="173" t="s">
        <v>127</v>
      </c>
    </row>
    <row r="343" spans="1:65" s="2" customFormat="1" ht="21.75" customHeight="1">
      <c r="A343" s="32"/>
      <c r="B343" s="144"/>
      <c r="C343" s="145" t="s">
        <v>269</v>
      </c>
      <c r="D343" s="145" t="s">
        <v>129</v>
      </c>
      <c r="E343" s="146" t="s">
        <v>386</v>
      </c>
      <c r="F343" s="147" t="s">
        <v>387</v>
      </c>
      <c r="G343" s="148" t="s">
        <v>132</v>
      </c>
      <c r="H343" s="149">
        <v>14400</v>
      </c>
      <c r="I343" s="150"/>
      <c r="J343" s="151">
        <f>ROUND(I343*H343,2)</f>
        <v>0</v>
      </c>
      <c r="K343" s="152"/>
      <c r="L343" s="33"/>
      <c r="M343" s="153" t="s">
        <v>1</v>
      </c>
      <c r="N343" s="154" t="s">
        <v>38</v>
      </c>
      <c r="O343" s="58"/>
      <c r="P343" s="155">
        <f>O343*H343</f>
        <v>0</v>
      </c>
      <c r="Q343" s="155">
        <v>0</v>
      </c>
      <c r="R343" s="155">
        <f>Q343*H343</f>
        <v>0</v>
      </c>
      <c r="S343" s="155">
        <v>0</v>
      </c>
      <c r="T343" s="156">
        <f>S343*H343</f>
        <v>0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57" t="s">
        <v>133</v>
      </c>
      <c r="AT343" s="157" t="s">
        <v>129</v>
      </c>
      <c r="AU343" s="157" t="s">
        <v>82</v>
      </c>
      <c r="AY343" s="17" t="s">
        <v>127</v>
      </c>
      <c r="BE343" s="158">
        <f>IF(N343="základní",J343,0)</f>
        <v>0</v>
      </c>
      <c r="BF343" s="158">
        <f>IF(N343="snížená",J343,0)</f>
        <v>0</v>
      </c>
      <c r="BG343" s="158">
        <f>IF(N343="zákl. přenesená",J343,0)</f>
        <v>0</v>
      </c>
      <c r="BH343" s="158">
        <f>IF(N343="sníž. přenesená",J343,0)</f>
        <v>0</v>
      </c>
      <c r="BI343" s="158">
        <f>IF(N343="nulová",J343,0)</f>
        <v>0</v>
      </c>
      <c r="BJ343" s="17" t="s">
        <v>80</v>
      </c>
      <c r="BK343" s="158">
        <f>ROUND(I343*H343,2)</f>
        <v>0</v>
      </c>
      <c r="BL343" s="17" t="s">
        <v>133</v>
      </c>
      <c r="BM343" s="157" t="s">
        <v>388</v>
      </c>
    </row>
    <row r="344" spans="1:47" s="2" customFormat="1" ht="12">
      <c r="A344" s="32"/>
      <c r="B344" s="33"/>
      <c r="C344" s="32"/>
      <c r="D344" s="159" t="s">
        <v>134</v>
      </c>
      <c r="E344" s="32"/>
      <c r="F344" s="160" t="s">
        <v>387</v>
      </c>
      <c r="G344" s="32"/>
      <c r="H344" s="32"/>
      <c r="I344" s="161"/>
      <c r="J344" s="32"/>
      <c r="K344" s="32"/>
      <c r="L344" s="33"/>
      <c r="M344" s="162"/>
      <c r="N344" s="163"/>
      <c r="O344" s="58"/>
      <c r="P344" s="58"/>
      <c r="Q344" s="58"/>
      <c r="R344" s="58"/>
      <c r="S344" s="58"/>
      <c r="T344" s="59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T344" s="17" t="s">
        <v>134</v>
      </c>
      <c r="AU344" s="17" t="s">
        <v>82</v>
      </c>
    </row>
    <row r="345" spans="2:51" s="13" customFormat="1" ht="12">
      <c r="B345" s="164"/>
      <c r="D345" s="159" t="s">
        <v>135</v>
      </c>
      <c r="E345" s="165" t="s">
        <v>1</v>
      </c>
      <c r="F345" s="166" t="s">
        <v>389</v>
      </c>
      <c r="H345" s="167">
        <v>14400</v>
      </c>
      <c r="I345" s="168"/>
      <c r="L345" s="164"/>
      <c r="M345" s="169"/>
      <c r="N345" s="170"/>
      <c r="O345" s="170"/>
      <c r="P345" s="170"/>
      <c r="Q345" s="170"/>
      <c r="R345" s="170"/>
      <c r="S345" s="170"/>
      <c r="T345" s="171"/>
      <c r="AT345" s="165" t="s">
        <v>135</v>
      </c>
      <c r="AU345" s="165" t="s">
        <v>82</v>
      </c>
      <c r="AV345" s="13" t="s">
        <v>82</v>
      </c>
      <c r="AW345" s="13" t="s">
        <v>30</v>
      </c>
      <c r="AX345" s="13" t="s">
        <v>73</v>
      </c>
      <c r="AY345" s="165" t="s">
        <v>127</v>
      </c>
    </row>
    <row r="346" spans="2:51" s="14" customFormat="1" ht="12">
      <c r="B346" s="172"/>
      <c r="D346" s="159" t="s">
        <v>135</v>
      </c>
      <c r="E346" s="173" t="s">
        <v>1</v>
      </c>
      <c r="F346" s="174" t="s">
        <v>137</v>
      </c>
      <c r="H346" s="175">
        <v>14400</v>
      </c>
      <c r="I346" s="176"/>
      <c r="L346" s="172"/>
      <c r="M346" s="177"/>
      <c r="N346" s="178"/>
      <c r="O346" s="178"/>
      <c r="P346" s="178"/>
      <c r="Q346" s="178"/>
      <c r="R346" s="178"/>
      <c r="S346" s="178"/>
      <c r="T346" s="179"/>
      <c r="AT346" s="173" t="s">
        <v>135</v>
      </c>
      <c r="AU346" s="173" t="s">
        <v>82</v>
      </c>
      <c r="AV346" s="14" t="s">
        <v>133</v>
      </c>
      <c r="AW346" s="14" t="s">
        <v>30</v>
      </c>
      <c r="AX346" s="14" t="s">
        <v>80</v>
      </c>
      <c r="AY346" s="173" t="s">
        <v>127</v>
      </c>
    </row>
    <row r="347" spans="1:65" s="2" customFormat="1" ht="21.75" customHeight="1">
      <c r="A347" s="32"/>
      <c r="B347" s="144"/>
      <c r="C347" s="145" t="s">
        <v>390</v>
      </c>
      <c r="D347" s="145" t="s">
        <v>129</v>
      </c>
      <c r="E347" s="146" t="s">
        <v>391</v>
      </c>
      <c r="F347" s="147" t="s">
        <v>392</v>
      </c>
      <c r="G347" s="148" t="s">
        <v>132</v>
      </c>
      <c r="H347" s="149">
        <v>240</v>
      </c>
      <c r="I347" s="150"/>
      <c r="J347" s="151">
        <f>ROUND(I347*H347,2)</f>
        <v>0</v>
      </c>
      <c r="K347" s="152"/>
      <c r="L347" s="33"/>
      <c r="M347" s="153" t="s">
        <v>1</v>
      </c>
      <c r="N347" s="154" t="s">
        <v>38</v>
      </c>
      <c r="O347" s="58"/>
      <c r="P347" s="155">
        <f>O347*H347</f>
        <v>0</v>
      </c>
      <c r="Q347" s="155">
        <v>0</v>
      </c>
      <c r="R347" s="155">
        <f>Q347*H347</f>
        <v>0</v>
      </c>
      <c r="S347" s="155">
        <v>0</v>
      </c>
      <c r="T347" s="156">
        <f>S347*H347</f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57" t="s">
        <v>133</v>
      </c>
      <c r="AT347" s="157" t="s">
        <v>129</v>
      </c>
      <c r="AU347" s="157" t="s">
        <v>82</v>
      </c>
      <c r="AY347" s="17" t="s">
        <v>127</v>
      </c>
      <c r="BE347" s="158">
        <f>IF(N347="základní",J347,0)</f>
        <v>0</v>
      </c>
      <c r="BF347" s="158">
        <f>IF(N347="snížená",J347,0)</f>
        <v>0</v>
      </c>
      <c r="BG347" s="158">
        <f>IF(N347="zákl. přenesená",J347,0)</f>
        <v>0</v>
      </c>
      <c r="BH347" s="158">
        <f>IF(N347="sníž. přenesená",J347,0)</f>
        <v>0</v>
      </c>
      <c r="BI347" s="158">
        <f>IF(N347="nulová",J347,0)</f>
        <v>0</v>
      </c>
      <c r="BJ347" s="17" t="s">
        <v>80</v>
      </c>
      <c r="BK347" s="158">
        <f>ROUND(I347*H347,2)</f>
        <v>0</v>
      </c>
      <c r="BL347" s="17" t="s">
        <v>133</v>
      </c>
      <c r="BM347" s="157" t="s">
        <v>393</v>
      </c>
    </row>
    <row r="348" spans="1:47" s="2" customFormat="1" ht="12">
      <c r="A348" s="32"/>
      <c r="B348" s="33"/>
      <c r="C348" s="32"/>
      <c r="D348" s="159" t="s">
        <v>134</v>
      </c>
      <c r="E348" s="32"/>
      <c r="F348" s="160" t="s">
        <v>392</v>
      </c>
      <c r="G348" s="32"/>
      <c r="H348" s="32"/>
      <c r="I348" s="161"/>
      <c r="J348" s="32"/>
      <c r="K348" s="32"/>
      <c r="L348" s="33"/>
      <c r="M348" s="162"/>
      <c r="N348" s="163"/>
      <c r="O348" s="58"/>
      <c r="P348" s="58"/>
      <c r="Q348" s="58"/>
      <c r="R348" s="58"/>
      <c r="S348" s="58"/>
      <c r="T348" s="59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T348" s="17" t="s">
        <v>134</v>
      </c>
      <c r="AU348" s="17" t="s">
        <v>82</v>
      </c>
    </row>
    <row r="349" spans="1:65" s="2" customFormat="1" ht="21.75" customHeight="1">
      <c r="A349" s="32"/>
      <c r="B349" s="144"/>
      <c r="C349" s="145" t="s">
        <v>273</v>
      </c>
      <c r="D349" s="145" t="s">
        <v>129</v>
      </c>
      <c r="E349" s="146" t="s">
        <v>394</v>
      </c>
      <c r="F349" s="147" t="s">
        <v>395</v>
      </c>
      <c r="G349" s="148" t="s">
        <v>132</v>
      </c>
      <c r="H349" s="149">
        <v>544</v>
      </c>
      <c r="I349" s="150"/>
      <c r="J349" s="151">
        <f>ROUND(I349*H349,2)</f>
        <v>0</v>
      </c>
      <c r="K349" s="152"/>
      <c r="L349" s="33"/>
      <c r="M349" s="153" t="s">
        <v>1</v>
      </c>
      <c r="N349" s="154" t="s">
        <v>38</v>
      </c>
      <c r="O349" s="58"/>
      <c r="P349" s="155">
        <f>O349*H349</f>
        <v>0</v>
      </c>
      <c r="Q349" s="155">
        <v>0</v>
      </c>
      <c r="R349" s="155">
        <f>Q349*H349</f>
        <v>0</v>
      </c>
      <c r="S349" s="155">
        <v>0</v>
      </c>
      <c r="T349" s="156">
        <f>S349*H349</f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57" t="s">
        <v>133</v>
      </c>
      <c r="AT349" s="157" t="s">
        <v>129</v>
      </c>
      <c r="AU349" s="157" t="s">
        <v>82</v>
      </c>
      <c r="AY349" s="17" t="s">
        <v>127</v>
      </c>
      <c r="BE349" s="158">
        <f>IF(N349="základní",J349,0)</f>
        <v>0</v>
      </c>
      <c r="BF349" s="158">
        <f>IF(N349="snížená",J349,0)</f>
        <v>0</v>
      </c>
      <c r="BG349" s="158">
        <f>IF(N349="zákl. přenesená",J349,0)</f>
        <v>0</v>
      </c>
      <c r="BH349" s="158">
        <f>IF(N349="sníž. přenesená",J349,0)</f>
        <v>0</v>
      </c>
      <c r="BI349" s="158">
        <f>IF(N349="nulová",J349,0)</f>
        <v>0</v>
      </c>
      <c r="BJ349" s="17" t="s">
        <v>80</v>
      </c>
      <c r="BK349" s="158">
        <f>ROUND(I349*H349,2)</f>
        <v>0</v>
      </c>
      <c r="BL349" s="17" t="s">
        <v>133</v>
      </c>
      <c r="BM349" s="157" t="s">
        <v>396</v>
      </c>
    </row>
    <row r="350" spans="1:47" s="2" customFormat="1" ht="12">
      <c r="A350" s="32"/>
      <c r="B350" s="33"/>
      <c r="C350" s="32"/>
      <c r="D350" s="159" t="s">
        <v>134</v>
      </c>
      <c r="E350" s="32"/>
      <c r="F350" s="160" t="s">
        <v>395</v>
      </c>
      <c r="G350" s="32"/>
      <c r="H350" s="32"/>
      <c r="I350" s="161"/>
      <c r="J350" s="32"/>
      <c r="K350" s="32"/>
      <c r="L350" s="33"/>
      <c r="M350" s="162"/>
      <c r="N350" s="163"/>
      <c r="O350" s="58"/>
      <c r="P350" s="58"/>
      <c r="Q350" s="58"/>
      <c r="R350" s="58"/>
      <c r="S350" s="58"/>
      <c r="T350" s="59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T350" s="17" t="s">
        <v>134</v>
      </c>
      <c r="AU350" s="17" t="s">
        <v>82</v>
      </c>
    </row>
    <row r="351" spans="2:51" s="13" customFormat="1" ht="12">
      <c r="B351" s="164"/>
      <c r="D351" s="159" t="s">
        <v>135</v>
      </c>
      <c r="E351" s="165" t="s">
        <v>1</v>
      </c>
      <c r="F351" s="166" t="s">
        <v>397</v>
      </c>
      <c r="H351" s="167">
        <v>544</v>
      </c>
      <c r="I351" s="168"/>
      <c r="L351" s="164"/>
      <c r="M351" s="169"/>
      <c r="N351" s="170"/>
      <c r="O351" s="170"/>
      <c r="P351" s="170"/>
      <c r="Q351" s="170"/>
      <c r="R351" s="170"/>
      <c r="S351" s="170"/>
      <c r="T351" s="171"/>
      <c r="AT351" s="165" t="s">
        <v>135</v>
      </c>
      <c r="AU351" s="165" t="s">
        <v>82</v>
      </c>
      <c r="AV351" s="13" t="s">
        <v>82</v>
      </c>
      <c r="AW351" s="13" t="s">
        <v>30</v>
      </c>
      <c r="AX351" s="13" t="s">
        <v>73</v>
      </c>
      <c r="AY351" s="165" t="s">
        <v>127</v>
      </c>
    </row>
    <row r="352" spans="2:51" s="14" customFormat="1" ht="12">
      <c r="B352" s="172"/>
      <c r="D352" s="159" t="s">
        <v>135</v>
      </c>
      <c r="E352" s="173" t="s">
        <v>1</v>
      </c>
      <c r="F352" s="174" t="s">
        <v>137</v>
      </c>
      <c r="H352" s="175">
        <v>544</v>
      </c>
      <c r="I352" s="176"/>
      <c r="L352" s="172"/>
      <c r="M352" s="177"/>
      <c r="N352" s="178"/>
      <c r="O352" s="178"/>
      <c r="P352" s="178"/>
      <c r="Q352" s="178"/>
      <c r="R352" s="178"/>
      <c r="S352" s="178"/>
      <c r="T352" s="179"/>
      <c r="AT352" s="173" t="s">
        <v>135</v>
      </c>
      <c r="AU352" s="173" t="s">
        <v>82</v>
      </c>
      <c r="AV352" s="14" t="s">
        <v>133</v>
      </c>
      <c r="AW352" s="14" t="s">
        <v>30</v>
      </c>
      <c r="AX352" s="14" t="s">
        <v>80</v>
      </c>
      <c r="AY352" s="173" t="s">
        <v>127</v>
      </c>
    </row>
    <row r="353" spans="1:65" s="2" customFormat="1" ht="21.75" customHeight="1">
      <c r="A353" s="32"/>
      <c r="B353" s="144"/>
      <c r="C353" s="145" t="s">
        <v>398</v>
      </c>
      <c r="D353" s="145" t="s">
        <v>129</v>
      </c>
      <c r="E353" s="146" t="s">
        <v>399</v>
      </c>
      <c r="F353" s="147" t="s">
        <v>400</v>
      </c>
      <c r="G353" s="148" t="s">
        <v>132</v>
      </c>
      <c r="H353" s="149">
        <v>32640</v>
      </c>
      <c r="I353" s="150"/>
      <c r="J353" s="151">
        <f>ROUND(I353*H353,2)</f>
        <v>0</v>
      </c>
      <c r="K353" s="152"/>
      <c r="L353" s="33"/>
      <c r="M353" s="153" t="s">
        <v>1</v>
      </c>
      <c r="N353" s="154" t="s">
        <v>38</v>
      </c>
      <c r="O353" s="58"/>
      <c r="P353" s="155">
        <f>O353*H353</f>
        <v>0</v>
      </c>
      <c r="Q353" s="155">
        <v>0</v>
      </c>
      <c r="R353" s="155">
        <f>Q353*H353</f>
        <v>0</v>
      </c>
      <c r="S353" s="155">
        <v>0</v>
      </c>
      <c r="T353" s="156">
        <f>S353*H353</f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57" t="s">
        <v>133</v>
      </c>
      <c r="AT353" s="157" t="s">
        <v>129</v>
      </c>
      <c r="AU353" s="157" t="s">
        <v>82</v>
      </c>
      <c r="AY353" s="17" t="s">
        <v>127</v>
      </c>
      <c r="BE353" s="158">
        <f>IF(N353="základní",J353,0)</f>
        <v>0</v>
      </c>
      <c r="BF353" s="158">
        <f>IF(N353="snížená",J353,0)</f>
        <v>0</v>
      </c>
      <c r="BG353" s="158">
        <f>IF(N353="zákl. přenesená",J353,0)</f>
        <v>0</v>
      </c>
      <c r="BH353" s="158">
        <f>IF(N353="sníž. přenesená",J353,0)</f>
        <v>0</v>
      </c>
      <c r="BI353" s="158">
        <f>IF(N353="nulová",J353,0)</f>
        <v>0</v>
      </c>
      <c r="BJ353" s="17" t="s">
        <v>80</v>
      </c>
      <c r="BK353" s="158">
        <f>ROUND(I353*H353,2)</f>
        <v>0</v>
      </c>
      <c r="BL353" s="17" t="s">
        <v>133</v>
      </c>
      <c r="BM353" s="157" t="s">
        <v>401</v>
      </c>
    </row>
    <row r="354" spans="1:47" s="2" customFormat="1" ht="19.5">
      <c r="A354" s="32"/>
      <c r="B354" s="33"/>
      <c r="C354" s="32"/>
      <c r="D354" s="159" t="s">
        <v>134</v>
      </c>
      <c r="E354" s="32"/>
      <c r="F354" s="160" t="s">
        <v>400</v>
      </c>
      <c r="G354" s="32"/>
      <c r="H354" s="32"/>
      <c r="I354" s="161"/>
      <c r="J354" s="32"/>
      <c r="K354" s="32"/>
      <c r="L354" s="33"/>
      <c r="M354" s="162"/>
      <c r="N354" s="163"/>
      <c r="O354" s="58"/>
      <c r="P354" s="58"/>
      <c r="Q354" s="58"/>
      <c r="R354" s="58"/>
      <c r="S354" s="58"/>
      <c r="T354" s="59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T354" s="17" t="s">
        <v>134</v>
      </c>
      <c r="AU354" s="17" t="s">
        <v>82</v>
      </c>
    </row>
    <row r="355" spans="2:51" s="13" customFormat="1" ht="12">
      <c r="B355" s="164"/>
      <c r="D355" s="159" t="s">
        <v>135</v>
      </c>
      <c r="E355" s="165" t="s">
        <v>1</v>
      </c>
      <c r="F355" s="166" t="s">
        <v>402</v>
      </c>
      <c r="H355" s="167">
        <v>32640</v>
      </c>
      <c r="I355" s="168"/>
      <c r="L355" s="164"/>
      <c r="M355" s="169"/>
      <c r="N355" s="170"/>
      <c r="O355" s="170"/>
      <c r="P355" s="170"/>
      <c r="Q355" s="170"/>
      <c r="R355" s="170"/>
      <c r="S355" s="170"/>
      <c r="T355" s="171"/>
      <c r="AT355" s="165" t="s">
        <v>135</v>
      </c>
      <c r="AU355" s="165" t="s">
        <v>82</v>
      </c>
      <c r="AV355" s="13" t="s">
        <v>82</v>
      </c>
      <c r="AW355" s="13" t="s">
        <v>30</v>
      </c>
      <c r="AX355" s="13" t="s">
        <v>73</v>
      </c>
      <c r="AY355" s="165" t="s">
        <v>127</v>
      </c>
    </row>
    <row r="356" spans="2:51" s="14" customFormat="1" ht="12">
      <c r="B356" s="172"/>
      <c r="D356" s="159" t="s">
        <v>135</v>
      </c>
      <c r="E356" s="173" t="s">
        <v>1</v>
      </c>
      <c r="F356" s="174" t="s">
        <v>137</v>
      </c>
      <c r="H356" s="175">
        <v>32640</v>
      </c>
      <c r="I356" s="176"/>
      <c r="L356" s="172"/>
      <c r="M356" s="177"/>
      <c r="N356" s="178"/>
      <c r="O356" s="178"/>
      <c r="P356" s="178"/>
      <c r="Q356" s="178"/>
      <c r="R356" s="178"/>
      <c r="S356" s="178"/>
      <c r="T356" s="179"/>
      <c r="AT356" s="173" t="s">
        <v>135</v>
      </c>
      <c r="AU356" s="173" t="s">
        <v>82</v>
      </c>
      <c r="AV356" s="14" t="s">
        <v>133</v>
      </c>
      <c r="AW356" s="14" t="s">
        <v>30</v>
      </c>
      <c r="AX356" s="14" t="s">
        <v>80</v>
      </c>
      <c r="AY356" s="173" t="s">
        <v>127</v>
      </c>
    </row>
    <row r="357" spans="1:65" s="2" customFormat="1" ht="21.75" customHeight="1">
      <c r="A357" s="32"/>
      <c r="B357" s="144"/>
      <c r="C357" s="145" t="s">
        <v>276</v>
      </c>
      <c r="D357" s="145" t="s">
        <v>129</v>
      </c>
      <c r="E357" s="146" t="s">
        <v>403</v>
      </c>
      <c r="F357" s="147" t="s">
        <v>404</v>
      </c>
      <c r="G357" s="148" t="s">
        <v>132</v>
      </c>
      <c r="H357" s="149">
        <v>544</v>
      </c>
      <c r="I357" s="150"/>
      <c r="J357" s="151">
        <f>ROUND(I357*H357,2)</f>
        <v>0</v>
      </c>
      <c r="K357" s="152"/>
      <c r="L357" s="33"/>
      <c r="M357" s="153" t="s">
        <v>1</v>
      </c>
      <c r="N357" s="154" t="s">
        <v>38</v>
      </c>
      <c r="O357" s="58"/>
      <c r="P357" s="155">
        <f>O357*H357</f>
        <v>0</v>
      </c>
      <c r="Q357" s="155">
        <v>0</v>
      </c>
      <c r="R357" s="155">
        <f>Q357*H357</f>
        <v>0</v>
      </c>
      <c r="S357" s="155">
        <v>0</v>
      </c>
      <c r="T357" s="156">
        <f>S357*H357</f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57" t="s">
        <v>133</v>
      </c>
      <c r="AT357" s="157" t="s">
        <v>129</v>
      </c>
      <c r="AU357" s="157" t="s">
        <v>82</v>
      </c>
      <c r="AY357" s="17" t="s">
        <v>127</v>
      </c>
      <c r="BE357" s="158">
        <f>IF(N357="základní",J357,0)</f>
        <v>0</v>
      </c>
      <c r="BF357" s="158">
        <f>IF(N357="snížená",J357,0)</f>
        <v>0</v>
      </c>
      <c r="BG357" s="158">
        <f>IF(N357="zákl. přenesená",J357,0)</f>
        <v>0</v>
      </c>
      <c r="BH357" s="158">
        <f>IF(N357="sníž. přenesená",J357,0)</f>
        <v>0</v>
      </c>
      <c r="BI357" s="158">
        <f>IF(N357="nulová",J357,0)</f>
        <v>0</v>
      </c>
      <c r="BJ357" s="17" t="s">
        <v>80</v>
      </c>
      <c r="BK357" s="158">
        <f>ROUND(I357*H357,2)</f>
        <v>0</v>
      </c>
      <c r="BL357" s="17" t="s">
        <v>133</v>
      </c>
      <c r="BM357" s="157" t="s">
        <v>405</v>
      </c>
    </row>
    <row r="358" spans="1:47" s="2" customFormat="1" ht="19.5">
      <c r="A358" s="32"/>
      <c r="B358" s="33"/>
      <c r="C358" s="32"/>
      <c r="D358" s="159" t="s">
        <v>134</v>
      </c>
      <c r="E358" s="32"/>
      <c r="F358" s="160" t="s">
        <v>404</v>
      </c>
      <c r="G358" s="32"/>
      <c r="H358" s="32"/>
      <c r="I358" s="161"/>
      <c r="J358" s="32"/>
      <c r="K358" s="32"/>
      <c r="L358" s="33"/>
      <c r="M358" s="162"/>
      <c r="N358" s="163"/>
      <c r="O358" s="58"/>
      <c r="P358" s="58"/>
      <c r="Q358" s="58"/>
      <c r="R358" s="58"/>
      <c r="S358" s="58"/>
      <c r="T358" s="59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T358" s="17" t="s">
        <v>134</v>
      </c>
      <c r="AU358" s="17" t="s">
        <v>82</v>
      </c>
    </row>
    <row r="359" spans="1:65" s="2" customFormat="1" ht="21.75" customHeight="1">
      <c r="A359" s="32"/>
      <c r="B359" s="144"/>
      <c r="C359" s="145" t="s">
        <v>406</v>
      </c>
      <c r="D359" s="145" t="s">
        <v>129</v>
      </c>
      <c r="E359" s="146" t="s">
        <v>407</v>
      </c>
      <c r="F359" s="147" t="s">
        <v>408</v>
      </c>
      <c r="G359" s="148" t="s">
        <v>181</v>
      </c>
      <c r="H359" s="149">
        <v>12</v>
      </c>
      <c r="I359" s="150"/>
      <c r="J359" s="151">
        <f>ROUND(I359*H359,2)</f>
        <v>0</v>
      </c>
      <c r="K359" s="152"/>
      <c r="L359" s="33"/>
      <c r="M359" s="153" t="s">
        <v>1</v>
      </c>
      <c r="N359" s="154" t="s">
        <v>38</v>
      </c>
      <c r="O359" s="58"/>
      <c r="P359" s="155">
        <f>O359*H359</f>
        <v>0</v>
      </c>
      <c r="Q359" s="155">
        <v>0</v>
      </c>
      <c r="R359" s="155">
        <f>Q359*H359</f>
        <v>0</v>
      </c>
      <c r="S359" s="155">
        <v>0</v>
      </c>
      <c r="T359" s="156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57" t="s">
        <v>133</v>
      </c>
      <c r="AT359" s="157" t="s">
        <v>129</v>
      </c>
      <c r="AU359" s="157" t="s">
        <v>82</v>
      </c>
      <c r="AY359" s="17" t="s">
        <v>127</v>
      </c>
      <c r="BE359" s="158">
        <f>IF(N359="základní",J359,0)</f>
        <v>0</v>
      </c>
      <c r="BF359" s="158">
        <f>IF(N359="snížená",J359,0)</f>
        <v>0</v>
      </c>
      <c r="BG359" s="158">
        <f>IF(N359="zákl. přenesená",J359,0)</f>
        <v>0</v>
      </c>
      <c r="BH359" s="158">
        <f>IF(N359="sníž. přenesená",J359,0)</f>
        <v>0</v>
      </c>
      <c r="BI359" s="158">
        <f>IF(N359="nulová",J359,0)</f>
        <v>0</v>
      </c>
      <c r="BJ359" s="17" t="s">
        <v>80</v>
      </c>
      <c r="BK359" s="158">
        <f>ROUND(I359*H359,2)</f>
        <v>0</v>
      </c>
      <c r="BL359" s="17" t="s">
        <v>133</v>
      </c>
      <c r="BM359" s="157" t="s">
        <v>409</v>
      </c>
    </row>
    <row r="360" spans="1:47" s="2" customFormat="1" ht="12">
      <c r="A360" s="32"/>
      <c r="B360" s="33"/>
      <c r="C360" s="32"/>
      <c r="D360" s="159" t="s">
        <v>134</v>
      </c>
      <c r="E360" s="32"/>
      <c r="F360" s="160" t="s">
        <v>408</v>
      </c>
      <c r="G360" s="32"/>
      <c r="H360" s="32"/>
      <c r="I360" s="161"/>
      <c r="J360" s="32"/>
      <c r="K360" s="32"/>
      <c r="L360" s="33"/>
      <c r="M360" s="162"/>
      <c r="N360" s="163"/>
      <c r="O360" s="58"/>
      <c r="P360" s="58"/>
      <c r="Q360" s="58"/>
      <c r="R360" s="58"/>
      <c r="S360" s="58"/>
      <c r="T360" s="59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T360" s="17" t="s">
        <v>134</v>
      </c>
      <c r="AU360" s="17" t="s">
        <v>82</v>
      </c>
    </row>
    <row r="361" spans="2:51" s="13" customFormat="1" ht="12">
      <c r="B361" s="164"/>
      <c r="D361" s="159" t="s">
        <v>135</v>
      </c>
      <c r="E361" s="165" t="s">
        <v>1</v>
      </c>
      <c r="F361" s="166" t="s">
        <v>410</v>
      </c>
      <c r="H361" s="167">
        <v>12</v>
      </c>
      <c r="I361" s="168"/>
      <c r="L361" s="164"/>
      <c r="M361" s="169"/>
      <c r="N361" s="170"/>
      <c r="O361" s="170"/>
      <c r="P361" s="170"/>
      <c r="Q361" s="170"/>
      <c r="R361" s="170"/>
      <c r="S361" s="170"/>
      <c r="T361" s="171"/>
      <c r="AT361" s="165" t="s">
        <v>135</v>
      </c>
      <c r="AU361" s="165" t="s">
        <v>82</v>
      </c>
      <c r="AV361" s="13" t="s">
        <v>82</v>
      </c>
      <c r="AW361" s="13" t="s">
        <v>30</v>
      </c>
      <c r="AX361" s="13" t="s">
        <v>73</v>
      </c>
      <c r="AY361" s="165" t="s">
        <v>127</v>
      </c>
    </row>
    <row r="362" spans="2:51" s="14" customFormat="1" ht="12">
      <c r="B362" s="172"/>
      <c r="D362" s="159" t="s">
        <v>135</v>
      </c>
      <c r="E362" s="173" t="s">
        <v>1</v>
      </c>
      <c r="F362" s="174" t="s">
        <v>137</v>
      </c>
      <c r="H362" s="175">
        <v>12</v>
      </c>
      <c r="I362" s="176"/>
      <c r="L362" s="172"/>
      <c r="M362" s="177"/>
      <c r="N362" s="178"/>
      <c r="O362" s="178"/>
      <c r="P362" s="178"/>
      <c r="Q362" s="178"/>
      <c r="R362" s="178"/>
      <c r="S362" s="178"/>
      <c r="T362" s="179"/>
      <c r="AT362" s="173" t="s">
        <v>135</v>
      </c>
      <c r="AU362" s="173" t="s">
        <v>82</v>
      </c>
      <c r="AV362" s="14" t="s">
        <v>133</v>
      </c>
      <c r="AW362" s="14" t="s">
        <v>30</v>
      </c>
      <c r="AX362" s="14" t="s">
        <v>80</v>
      </c>
      <c r="AY362" s="173" t="s">
        <v>127</v>
      </c>
    </row>
    <row r="363" spans="1:65" s="2" customFormat="1" ht="21.75" customHeight="1">
      <c r="A363" s="32"/>
      <c r="B363" s="144"/>
      <c r="C363" s="145" t="s">
        <v>280</v>
      </c>
      <c r="D363" s="145" t="s">
        <v>129</v>
      </c>
      <c r="E363" s="146" t="s">
        <v>411</v>
      </c>
      <c r="F363" s="147" t="s">
        <v>412</v>
      </c>
      <c r="G363" s="148" t="s">
        <v>181</v>
      </c>
      <c r="H363" s="149">
        <v>12</v>
      </c>
      <c r="I363" s="150"/>
      <c r="J363" s="151">
        <f>ROUND(I363*H363,2)</f>
        <v>0</v>
      </c>
      <c r="K363" s="152"/>
      <c r="L363" s="33"/>
      <c r="M363" s="153" t="s">
        <v>1</v>
      </c>
      <c r="N363" s="154" t="s">
        <v>38</v>
      </c>
      <c r="O363" s="58"/>
      <c r="P363" s="155">
        <f>O363*H363</f>
        <v>0</v>
      </c>
      <c r="Q363" s="155">
        <v>0</v>
      </c>
      <c r="R363" s="155">
        <f>Q363*H363</f>
        <v>0</v>
      </c>
      <c r="S363" s="155">
        <v>0</v>
      </c>
      <c r="T363" s="156">
        <f>S363*H363</f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57" t="s">
        <v>133</v>
      </c>
      <c r="AT363" s="157" t="s">
        <v>129</v>
      </c>
      <c r="AU363" s="157" t="s">
        <v>82</v>
      </c>
      <c r="AY363" s="17" t="s">
        <v>127</v>
      </c>
      <c r="BE363" s="158">
        <f>IF(N363="základní",J363,0)</f>
        <v>0</v>
      </c>
      <c r="BF363" s="158">
        <f>IF(N363="snížená",J363,0)</f>
        <v>0</v>
      </c>
      <c r="BG363" s="158">
        <f>IF(N363="zákl. přenesená",J363,0)</f>
        <v>0</v>
      </c>
      <c r="BH363" s="158">
        <f>IF(N363="sníž. přenesená",J363,0)</f>
        <v>0</v>
      </c>
      <c r="BI363" s="158">
        <f>IF(N363="nulová",J363,0)</f>
        <v>0</v>
      </c>
      <c r="BJ363" s="17" t="s">
        <v>80</v>
      </c>
      <c r="BK363" s="158">
        <f>ROUND(I363*H363,2)</f>
        <v>0</v>
      </c>
      <c r="BL363" s="17" t="s">
        <v>133</v>
      </c>
      <c r="BM363" s="157" t="s">
        <v>413</v>
      </c>
    </row>
    <row r="364" spans="1:47" s="2" customFormat="1" ht="12">
      <c r="A364" s="32"/>
      <c r="B364" s="33"/>
      <c r="C364" s="32"/>
      <c r="D364" s="159" t="s">
        <v>134</v>
      </c>
      <c r="E364" s="32"/>
      <c r="F364" s="160" t="s">
        <v>412</v>
      </c>
      <c r="G364" s="32"/>
      <c r="H364" s="32"/>
      <c r="I364" s="161"/>
      <c r="J364" s="32"/>
      <c r="K364" s="32"/>
      <c r="L364" s="33"/>
      <c r="M364" s="162"/>
      <c r="N364" s="163"/>
      <c r="O364" s="58"/>
      <c r="P364" s="58"/>
      <c r="Q364" s="58"/>
      <c r="R364" s="58"/>
      <c r="S364" s="58"/>
      <c r="T364" s="59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T364" s="17" t="s">
        <v>134</v>
      </c>
      <c r="AU364" s="17" t="s">
        <v>82</v>
      </c>
    </row>
    <row r="365" spans="2:51" s="13" customFormat="1" ht="12">
      <c r="B365" s="164"/>
      <c r="D365" s="159" t="s">
        <v>135</v>
      </c>
      <c r="E365" s="165" t="s">
        <v>1</v>
      </c>
      <c r="F365" s="166" t="s">
        <v>410</v>
      </c>
      <c r="H365" s="167">
        <v>12</v>
      </c>
      <c r="I365" s="168"/>
      <c r="L365" s="164"/>
      <c r="M365" s="169"/>
      <c r="N365" s="170"/>
      <c r="O365" s="170"/>
      <c r="P365" s="170"/>
      <c r="Q365" s="170"/>
      <c r="R365" s="170"/>
      <c r="S365" s="170"/>
      <c r="T365" s="171"/>
      <c r="AT365" s="165" t="s">
        <v>135</v>
      </c>
      <c r="AU365" s="165" t="s">
        <v>82</v>
      </c>
      <c r="AV365" s="13" t="s">
        <v>82</v>
      </c>
      <c r="AW365" s="13" t="s">
        <v>30</v>
      </c>
      <c r="AX365" s="13" t="s">
        <v>73</v>
      </c>
      <c r="AY365" s="165" t="s">
        <v>127</v>
      </c>
    </row>
    <row r="366" spans="2:51" s="14" customFormat="1" ht="12">
      <c r="B366" s="172"/>
      <c r="D366" s="159" t="s">
        <v>135</v>
      </c>
      <c r="E366" s="173" t="s">
        <v>1</v>
      </c>
      <c r="F366" s="174" t="s">
        <v>137</v>
      </c>
      <c r="H366" s="175">
        <v>12</v>
      </c>
      <c r="I366" s="176"/>
      <c r="L366" s="172"/>
      <c r="M366" s="177"/>
      <c r="N366" s="178"/>
      <c r="O366" s="178"/>
      <c r="P366" s="178"/>
      <c r="Q366" s="178"/>
      <c r="R366" s="178"/>
      <c r="S366" s="178"/>
      <c r="T366" s="179"/>
      <c r="AT366" s="173" t="s">
        <v>135</v>
      </c>
      <c r="AU366" s="173" t="s">
        <v>82</v>
      </c>
      <c r="AV366" s="14" t="s">
        <v>133</v>
      </c>
      <c r="AW366" s="14" t="s">
        <v>30</v>
      </c>
      <c r="AX366" s="14" t="s">
        <v>80</v>
      </c>
      <c r="AY366" s="173" t="s">
        <v>127</v>
      </c>
    </row>
    <row r="367" spans="1:65" s="2" customFormat="1" ht="21.75" customHeight="1">
      <c r="A367" s="32"/>
      <c r="B367" s="144"/>
      <c r="C367" s="145" t="s">
        <v>414</v>
      </c>
      <c r="D367" s="145" t="s">
        <v>129</v>
      </c>
      <c r="E367" s="146" t="s">
        <v>415</v>
      </c>
      <c r="F367" s="147" t="s">
        <v>416</v>
      </c>
      <c r="G367" s="148" t="s">
        <v>181</v>
      </c>
      <c r="H367" s="149">
        <v>24</v>
      </c>
      <c r="I367" s="150"/>
      <c r="J367" s="151">
        <f>ROUND(I367*H367,2)</f>
        <v>0</v>
      </c>
      <c r="K367" s="152"/>
      <c r="L367" s="33"/>
      <c r="M367" s="153" t="s">
        <v>1</v>
      </c>
      <c r="N367" s="154" t="s">
        <v>38</v>
      </c>
      <c r="O367" s="58"/>
      <c r="P367" s="155">
        <f>O367*H367</f>
        <v>0</v>
      </c>
      <c r="Q367" s="155">
        <v>0</v>
      </c>
      <c r="R367" s="155">
        <f>Q367*H367</f>
        <v>0</v>
      </c>
      <c r="S367" s="155">
        <v>0</v>
      </c>
      <c r="T367" s="156">
        <f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57" t="s">
        <v>133</v>
      </c>
      <c r="AT367" s="157" t="s">
        <v>129</v>
      </c>
      <c r="AU367" s="157" t="s">
        <v>82</v>
      </c>
      <c r="AY367" s="17" t="s">
        <v>127</v>
      </c>
      <c r="BE367" s="158">
        <f>IF(N367="základní",J367,0)</f>
        <v>0</v>
      </c>
      <c r="BF367" s="158">
        <f>IF(N367="snížená",J367,0)</f>
        <v>0</v>
      </c>
      <c r="BG367" s="158">
        <f>IF(N367="zákl. přenesená",J367,0)</f>
        <v>0</v>
      </c>
      <c r="BH367" s="158">
        <f>IF(N367="sníž. přenesená",J367,0)</f>
        <v>0</v>
      </c>
      <c r="BI367" s="158">
        <f>IF(N367="nulová",J367,0)</f>
        <v>0</v>
      </c>
      <c r="BJ367" s="17" t="s">
        <v>80</v>
      </c>
      <c r="BK367" s="158">
        <f>ROUND(I367*H367,2)</f>
        <v>0</v>
      </c>
      <c r="BL367" s="17" t="s">
        <v>133</v>
      </c>
      <c r="BM367" s="157" t="s">
        <v>417</v>
      </c>
    </row>
    <row r="368" spans="1:47" s="2" customFormat="1" ht="12">
      <c r="A368" s="32"/>
      <c r="B368" s="33"/>
      <c r="C368" s="32"/>
      <c r="D368" s="159" t="s">
        <v>134</v>
      </c>
      <c r="E368" s="32"/>
      <c r="F368" s="160" t="s">
        <v>416</v>
      </c>
      <c r="G368" s="32"/>
      <c r="H368" s="32"/>
      <c r="I368" s="161"/>
      <c r="J368" s="32"/>
      <c r="K368" s="32"/>
      <c r="L368" s="33"/>
      <c r="M368" s="162"/>
      <c r="N368" s="163"/>
      <c r="O368" s="58"/>
      <c r="P368" s="58"/>
      <c r="Q368" s="58"/>
      <c r="R368" s="58"/>
      <c r="S368" s="58"/>
      <c r="T368" s="59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T368" s="17" t="s">
        <v>134</v>
      </c>
      <c r="AU368" s="17" t="s">
        <v>82</v>
      </c>
    </row>
    <row r="369" spans="2:51" s="13" customFormat="1" ht="12">
      <c r="B369" s="164"/>
      <c r="D369" s="159" t="s">
        <v>135</v>
      </c>
      <c r="E369" s="165" t="s">
        <v>1</v>
      </c>
      <c r="F369" s="166" t="s">
        <v>418</v>
      </c>
      <c r="H369" s="167">
        <v>24</v>
      </c>
      <c r="I369" s="168"/>
      <c r="L369" s="164"/>
      <c r="M369" s="169"/>
      <c r="N369" s="170"/>
      <c r="O369" s="170"/>
      <c r="P369" s="170"/>
      <c r="Q369" s="170"/>
      <c r="R369" s="170"/>
      <c r="S369" s="170"/>
      <c r="T369" s="171"/>
      <c r="AT369" s="165" t="s">
        <v>135</v>
      </c>
      <c r="AU369" s="165" t="s">
        <v>82</v>
      </c>
      <c r="AV369" s="13" t="s">
        <v>82</v>
      </c>
      <c r="AW369" s="13" t="s">
        <v>30</v>
      </c>
      <c r="AX369" s="13" t="s">
        <v>73</v>
      </c>
      <c r="AY369" s="165" t="s">
        <v>127</v>
      </c>
    </row>
    <row r="370" spans="2:51" s="14" customFormat="1" ht="12">
      <c r="B370" s="172"/>
      <c r="D370" s="159" t="s">
        <v>135</v>
      </c>
      <c r="E370" s="173" t="s">
        <v>1</v>
      </c>
      <c r="F370" s="174" t="s">
        <v>137</v>
      </c>
      <c r="H370" s="175">
        <v>24</v>
      </c>
      <c r="I370" s="176"/>
      <c r="L370" s="172"/>
      <c r="M370" s="177"/>
      <c r="N370" s="178"/>
      <c r="O370" s="178"/>
      <c r="P370" s="178"/>
      <c r="Q370" s="178"/>
      <c r="R370" s="178"/>
      <c r="S370" s="178"/>
      <c r="T370" s="179"/>
      <c r="AT370" s="173" t="s">
        <v>135</v>
      </c>
      <c r="AU370" s="173" t="s">
        <v>82</v>
      </c>
      <c r="AV370" s="14" t="s">
        <v>133</v>
      </c>
      <c r="AW370" s="14" t="s">
        <v>30</v>
      </c>
      <c r="AX370" s="14" t="s">
        <v>80</v>
      </c>
      <c r="AY370" s="173" t="s">
        <v>127</v>
      </c>
    </row>
    <row r="371" spans="1:65" s="2" customFormat="1" ht="21.75" customHeight="1">
      <c r="A371" s="32"/>
      <c r="B371" s="144"/>
      <c r="C371" s="145" t="s">
        <v>283</v>
      </c>
      <c r="D371" s="145" t="s">
        <v>129</v>
      </c>
      <c r="E371" s="146" t="s">
        <v>419</v>
      </c>
      <c r="F371" s="147" t="s">
        <v>420</v>
      </c>
      <c r="G371" s="148" t="s">
        <v>181</v>
      </c>
      <c r="H371" s="149">
        <v>6.768</v>
      </c>
      <c r="I371" s="150"/>
      <c r="J371" s="151">
        <f>ROUND(I371*H371,2)</f>
        <v>0</v>
      </c>
      <c r="K371" s="152"/>
      <c r="L371" s="33"/>
      <c r="M371" s="153" t="s">
        <v>1</v>
      </c>
      <c r="N371" s="154" t="s">
        <v>38</v>
      </c>
      <c r="O371" s="58"/>
      <c r="P371" s="155">
        <f>O371*H371</f>
        <v>0</v>
      </c>
      <c r="Q371" s="155">
        <v>0</v>
      </c>
      <c r="R371" s="155">
        <f>Q371*H371</f>
        <v>0</v>
      </c>
      <c r="S371" s="155">
        <v>0</v>
      </c>
      <c r="T371" s="156">
        <f>S371*H371</f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57" t="s">
        <v>133</v>
      </c>
      <c r="AT371" s="157" t="s">
        <v>129</v>
      </c>
      <c r="AU371" s="157" t="s">
        <v>82</v>
      </c>
      <c r="AY371" s="17" t="s">
        <v>127</v>
      </c>
      <c r="BE371" s="158">
        <f>IF(N371="základní",J371,0)</f>
        <v>0</v>
      </c>
      <c r="BF371" s="158">
        <f>IF(N371="snížená",J371,0)</f>
        <v>0</v>
      </c>
      <c r="BG371" s="158">
        <f>IF(N371="zákl. přenesená",J371,0)</f>
        <v>0</v>
      </c>
      <c r="BH371" s="158">
        <f>IF(N371="sníž. přenesená",J371,0)</f>
        <v>0</v>
      </c>
      <c r="BI371" s="158">
        <f>IF(N371="nulová",J371,0)</f>
        <v>0</v>
      </c>
      <c r="BJ371" s="17" t="s">
        <v>80</v>
      </c>
      <c r="BK371" s="158">
        <f>ROUND(I371*H371,2)</f>
        <v>0</v>
      </c>
      <c r="BL371" s="17" t="s">
        <v>133</v>
      </c>
      <c r="BM371" s="157" t="s">
        <v>421</v>
      </c>
    </row>
    <row r="372" spans="1:47" s="2" customFormat="1" ht="19.5">
      <c r="A372" s="32"/>
      <c r="B372" s="33"/>
      <c r="C372" s="32"/>
      <c r="D372" s="159" t="s">
        <v>134</v>
      </c>
      <c r="E372" s="32"/>
      <c r="F372" s="160" t="s">
        <v>420</v>
      </c>
      <c r="G372" s="32"/>
      <c r="H372" s="32"/>
      <c r="I372" s="161"/>
      <c r="J372" s="32"/>
      <c r="K372" s="32"/>
      <c r="L372" s="33"/>
      <c r="M372" s="162"/>
      <c r="N372" s="163"/>
      <c r="O372" s="58"/>
      <c r="P372" s="58"/>
      <c r="Q372" s="58"/>
      <c r="R372" s="58"/>
      <c r="S372" s="58"/>
      <c r="T372" s="59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T372" s="17" t="s">
        <v>134</v>
      </c>
      <c r="AU372" s="17" t="s">
        <v>82</v>
      </c>
    </row>
    <row r="373" spans="1:47" s="2" customFormat="1" ht="29.25">
      <c r="A373" s="32"/>
      <c r="B373" s="33"/>
      <c r="C373" s="32"/>
      <c r="D373" s="159" t="s">
        <v>149</v>
      </c>
      <c r="E373" s="32"/>
      <c r="F373" s="180" t="s">
        <v>422</v>
      </c>
      <c r="G373" s="32"/>
      <c r="H373" s="32"/>
      <c r="I373" s="161"/>
      <c r="J373" s="32"/>
      <c r="K373" s="32"/>
      <c r="L373" s="33"/>
      <c r="M373" s="162"/>
      <c r="N373" s="163"/>
      <c r="O373" s="58"/>
      <c r="P373" s="58"/>
      <c r="Q373" s="58"/>
      <c r="R373" s="58"/>
      <c r="S373" s="58"/>
      <c r="T373" s="59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T373" s="17" t="s">
        <v>149</v>
      </c>
      <c r="AU373" s="17" t="s">
        <v>82</v>
      </c>
    </row>
    <row r="374" spans="2:51" s="13" customFormat="1" ht="12">
      <c r="B374" s="164"/>
      <c r="D374" s="159" t="s">
        <v>135</v>
      </c>
      <c r="E374" s="165" t="s">
        <v>1</v>
      </c>
      <c r="F374" s="166" t="s">
        <v>423</v>
      </c>
      <c r="H374" s="167">
        <v>6.768</v>
      </c>
      <c r="I374" s="168"/>
      <c r="L374" s="164"/>
      <c r="M374" s="169"/>
      <c r="N374" s="170"/>
      <c r="O374" s="170"/>
      <c r="P374" s="170"/>
      <c r="Q374" s="170"/>
      <c r="R374" s="170"/>
      <c r="S374" s="170"/>
      <c r="T374" s="171"/>
      <c r="AT374" s="165" t="s">
        <v>135</v>
      </c>
      <c r="AU374" s="165" t="s">
        <v>82</v>
      </c>
      <c r="AV374" s="13" t="s">
        <v>82</v>
      </c>
      <c r="AW374" s="13" t="s">
        <v>30</v>
      </c>
      <c r="AX374" s="13" t="s">
        <v>73</v>
      </c>
      <c r="AY374" s="165" t="s">
        <v>127</v>
      </c>
    </row>
    <row r="375" spans="2:51" s="14" customFormat="1" ht="12">
      <c r="B375" s="172"/>
      <c r="D375" s="159" t="s">
        <v>135</v>
      </c>
      <c r="E375" s="173" t="s">
        <v>1</v>
      </c>
      <c r="F375" s="174" t="s">
        <v>137</v>
      </c>
      <c r="H375" s="175">
        <v>6.768</v>
      </c>
      <c r="I375" s="176"/>
      <c r="L375" s="172"/>
      <c r="M375" s="177"/>
      <c r="N375" s="178"/>
      <c r="O375" s="178"/>
      <c r="P375" s="178"/>
      <c r="Q375" s="178"/>
      <c r="R375" s="178"/>
      <c r="S375" s="178"/>
      <c r="T375" s="179"/>
      <c r="AT375" s="173" t="s">
        <v>135</v>
      </c>
      <c r="AU375" s="173" t="s">
        <v>82</v>
      </c>
      <c r="AV375" s="14" t="s">
        <v>133</v>
      </c>
      <c r="AW375" s="14" t="s">
        <v>30</v>
      </c>
      <c r="AX375" s="14" t="s">
        <v>80</v>
      </c>
      <c r="AY375" s="173" t="s">
        <v>127</v>
      </c>
    </row>
    <row r="376" spans="1:65" s="2" customFormat="1" ht="21.75" customHeight="1">
      <c r="A376" s="32"/>
      <c r="B376" s="144"/>
      <c r="C376" s="145" t="s">
        <v>424</v>
      </c>
      <c r="D376" s="145" t="s">
        <v>129</v>
      </c>
      <c r="E376" s="146" t="s">
        <v>425</v>
      </c>
      <c r="F376" s="147" t="s">
        <v>426</v>
      </c>
      <c r="G376" s="148" t="s">
        <v>181</v>
      </c>
      <c r="H376" s="149">
        <v>6.768</v>
      </c>
      <c r="I376" s="150"/>
      <c r="J376" s="151">
        <f>ROUND(I376*H376,2)</f>
        <v>0</v>
      </c>
      <c r="K376" s="152"/>
      <c r="L376" s="33"/>
      <c r="M376" s="153" t="s">
        <v>1</v>
      </c>
      <c r="N376" s="154" t="s">
        <v>38</v>
      </c>
      <c r="O376" s="58"/>
      <c r="P376" s="155">
        <f>O376*H376</f>
        <v>0</v>
      </c>
      <c r="Q376" s="155">
        <v>0</v>
      </c>
      <c r="R376" s="155">
        <f>Q376*H376</f>
        <v>0</v>
      </c>
      <c r="S376" s="155">
        <v>0</v>
      </c>
      <c r="T376" s="156">
        <f>S376*H376</f>
        <v>0</v>
      </c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R376" s="157" t="s">
        <v>133</v>
      </c>
      <c r="AT376" s="157" t="s">
        <v>129</v>
      </c>
      <c r="AU376" s="157" t="s">
        <v>82</v>
      </c>
      <c r="AY376" s="17" t="s">
        <v>127</v>
      </c>
      <c r="BE376" s="158">
        <f>IF(N376="základní",J376,0)</f>
        <v>0</v>
      </c>
      <c r="BF376" s="158">
        <f>IF(N376="snížená",J376,0)</f>
        <v>0</v>
      </c>
      <c r="BG376" s="158">
        <f>IF(N376="zákl. přenesená",J376,0)</f>
        <v>0</v>
      </c>
      <c r="BH376" s="158">
        <f>IF(N376="sníž. přenesená",J376,0)</f>
        <v>0</v>
      </c>
      <c r="BI376" s="158">
        <f>IF(N376="nulová",J376,0)</f>
        <v>0</v>
      </c>
      <c r="BJ376" s="17" t="s">
        <v>80</v>
      </c>
      <c r="BK376" s="158">
        <f>ROUND(I376*H376,2)</f>
        <v>0</v>
      </c>
      <c r="BL376" s="17" t="s">
        <v>133</v>
      </c>
      <c r="BM376" s="157" t="s">
        <v>427</v>
      </c>
    </row>
    <row r="377" spans="1:47" s="2" customFormat="1" ht="19.5">
      <c r="A377" s="32"/>
      <c r="B377" s="33"/>
      <c r="C377" s="32"/>
      <c r="D377" s="159" t="s">
        <v>134</v>
      </c>
      <c r="E377" s="32"/>
      <c r="F377" s="160" t="s">
        <v>426</v>
      </c>
      <c r="G377" s="32"/>
      <c r="H377" s="32"/>
      <c r="I377" s="161"/>
      <c r="J377" s="32"/>
      <c r="K377" s="32"/>
      <c r="L377" s="33"/>
      <c r="M377" s="162"/>
      <c r="N377" s="163"/>
      <c r="O377" s="58"/>
      <c r="P377" s="58"/>
      <c r="Q377" s="58"/>
      <c r="R377" s="58"/>
      <c r="S377" s="58"/>
      <c r="T377" s="59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T377" s="17" t="s">
        <v>134</v>
      </c>
      <c r="AU377" s="17" t="s">
        <v>82</v>
      </c>
    </row>
    <row r="378" spans="1:65" s="2" customFormat="1" ht="21.75" customHeight="1">
      <c r="A378" s="32"/>
      <c r="B378" s="144"/>
      <c r="C378" s="145" t="s">
        <v>287</v>
      </c>
      <c r="D378" s="145" t="s">
        <v>129</v>
      </c>
      <c r="E378" s="146" t="s">
        <v>428</v>
      </c>
      <c r="F378" s="147" t="s">
        <v>429</v>
      </c>
      <c r="G378" s="148" t="s">
        <v>181</v>
      </c>
      <c r="H378" s="149">
        <v>6.768</v>
      </c>
      <c r="I378" s="150"/>
      <c r="J378" s="151">
        <f>ROUND(I378*H378,2)</f>
        <v>0</v>
      </c>
      <c r="K378" s="152"/>
      <c r="L378" s="33"/>
      <c r="M378" s="153" t="s">
        <v>1</v>
      </c>
      <c r="N378" s="154" t="s">
        <v>38</v>
      </c>
      <c r="O378" s="58"/>
      <c r="P378" s="155">
        <f>O378*H378</f>
        <v>0</v>
      </c>
      <c r="Q378" s="155">
        <v>0</v>
      </c>
      <c r="R378" s="155">
        <f>Q378*H378</f>
        <v>0</v>
      </c>
      <c r="S378" s="155">
        <v>0</v>
      </c>
      <c r="T378" s="156">
        <f>S378*H378</f>
        <v>0</v>
      </c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R378" s="157" t="s">
        <v>133</v>
      </c>
      <c r="AT378" s="157" t="s">
        <v>129</v>
      </c>
      <c r="AU378" s="157" t="s">
        <v>82</v>
      </c>
      <c r="AY378" s="17" t="s">
        <v>127</v>
      </c>
      <c r="BE378" s="158">
        <f>IF(N378="základní",J378,0)</f>
        <v>0</v>
      </c>
      <c r="BF378" s="158">
        <f>IF(N378="snížená",J378,0)</f>
        <v>0</v>
      </c>
      <c r="BG378" s="158">
        <f>IF(N378="zákl. přenesená",J378,0)</f>
        <v>0</v>
      </c>
      <c r="BH378" s="158">
        <f>IF(N378="sníž. přenesená",J378,0)</f>
        <v>0</v>
      </c>
      <c r="BI378" s="158">
        <f>IF(N378="nulová",J378,0)</f>
        <v>0</v>
      </c>
      <c r="BJ378" s="17" t="s">
        <v>80</v>
      </c>
      <c r="BK378" s="158">
        <f>ROUND(I378*H378,2)</f>
        <v>0</v>
      </c>
      <c r="BL378" s="17" t="s">
        <v>133</v>
      </c>
      <c r="BM378" s="157" t="s">
        <v>430</v>
      </c>
    </row>
    <row r="379" spans="1:47" s="2" customFormat="1" ht="19.5">
      <c r="A379" s="32"/>
      <c r="B379" s="33"/>
      <c r="C379" s="32"/>
      <c r="D379" s="159" t="s">
        <v>134</v>
      </c>
      <c r="E379" s="32"/>
      <c r="F379" s="160" t="s">
        <v>429</v>
      </c>
      <c r="G379" s="32"/>
      <c r="H379" s="32"/>
      <c r="I379" s="161"/>
      <c r="J379" s="32"/>
      <c r="K379" s="32"/>
      <c r="L379" s="33"/>
      <c r="M379" s="162"/>
      <c r="N379" s="163"/>
      <c r="O379" s="58"/>
      <c r="P379" s="58"/>
      <c r="Q379" s="58"/>
      <c r="R379" s="58"/>
      <c r="S379" s="58"/>
      <c r="T379" s="59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T379" s="17" t="s">
        <v>134</v>
      </c>
      <c r="AU379" s="17" t="s">
        <v>82</v>
      </c>
    </row>
    <row r="380" spans="1:65" s="2" customFormat="1" ht="21.75" customHeight="1">
      <c r="A380" s="32"/>
      <c r="B380" s="144"/>
      <c r="C380" s="145" t="s">
        <v>431</v>
      </c>
      <c r="D380" s="145" t="s">
        <v>129</v>
      </c>
      <c r="E380" s="146" t="s">
        <v>432</v>
      </c>
      <c r="F380" s="147" t="s">
        <v>433</v>
      </c>
      <c r="G380" s="148" t="s">
        <v>434</v>
      </c>
      <c r="H380" s="149">
        <v>80</v>
      </c>
      <c r="I380" s="150"/>
      <c r="J380" s="151">
        <f>ROUND(I380*H380,2)</f>
        <v>0</v>
      </c>
      <c r="K380" s="152"/>
      <c r="L380" s="33"/>
      <c r="M380" s="153" t="s">
        <v>1</v>
      </c>
      <c r="N380" s="154" t="s">
        <v>38</v>
      </c>
      <c r="O380" s="58"/>
      <c r="P380" s="155">
        <f>O380*H380</f>
        <v>0</v>
      </c>
      <c r="Q380" s="155">
        <v>0</v>
      </c>
      <c r="R380" s="155">
        <f>Q380*H380</f>
        <v>0</v>
      </c>
      <c r="S380" s="155">
        <v>0</v>
      </c>
      <c r="T380" s="156">
        <f>S380*H380</f>
        <v>0</v>
      </c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R380" s="157" t="s">
        <v>133</v>
      </c>
      <c r="AT380" s="157" t="s">
        <v>129</v>
      </c>
      <c r="AU380" s="157" t="s">
        <v>82</v>
      </c>
      <c r="AY380" s="17" t="s">
        <v>127</v>
      </c>
      <c r="BE380" s="158">
        <f>IF(N380="základní",J380,0)</f>
        <v>0</v>
      </c>
      <c r="BF380" s="158">
        <f>IF(N380="snížená",J380,0)</f>
        <v>0</v>
      </c>
      <c r="BG380" s="158">
        <f>IF(N380="zákl. přenesená",J380,0)</f>
        <v>0</v>
      </c>
      <c r="BH380" s="158">
        <f>IF(N380="sníž. přenesená",J380,0)</f>
        <v>0</v>
      </c>
      <c r="BI380" s="158">
        <f>IF(N380="nulová",J380,0)</f>
        <v>0</v>
      </c>
      <c r="BJ380" s="17" t="s">
        <v>80</v>
      </c>
      <c r="BK380" s="158">
        <f>ROUND(I380*H380,2)</f>
        <v>0</v>
      </c>
      <c r="BL380" s="17" t="s">
        <v>133</v>
      </c>
      <c r="BM380" s="157" t="s">
        <v>435</v>
      </c>
    </row>
    <row r="381" spans="1:47" s="2" customFormat="1" ht="19.5">
      <c r="A381" s="32"/>
      <c r="B381" s="33"/>
      <c r="C381" s="32"/>
      <c r="D381" s="159" t="s">
        <v>134</v>
      </c>
      <c r="E381" s="32"/>
      <c r="F381" s="160" t="s">
        <v>433</v>
      </c>
      <c r="G381" s="32"/>
      <c r="H381" s="32"/>
      <c r="I381" s="161"/>
      <c r="J381" s="32"/>
      <c r="K381" s="32"/>
      <c r="L381" s="33"/>
      <c r="M381" s="162"/>
      <c r="N381" s="163"/>
      <c r="O381" s="58"/>
      <c r="P381" s="58"/>
      <c r="Q381" s="58"/>
      <c r="R381" s="58"/>
      <c r="S381" s="58"/>
      <c r="T381" s="59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T381" s="17" t="s">
        <v>134</v>
      </c>
      <c r="AU381" s="17" t="s">
        <v>82</v>
      </c>
    </row>
    <row r="382" spans="1:47" s="2" customFormat="1" ht="19.5">
      <c r="A382" s="32"/>
      <c r="B382" s="33"/>
      <c r="C382" s="32"/>
      <c r="D382" s="159" t="s">
        <v>149</v>
      </c>
      <c r="E382" s="32"/>
      <c r="F382" s="180" t="s">
        <v>436</v>
      </c>
      <c r="G382" s="32"/>
      <c r="H382" s="32"/>
      <c r="I382" s="161"/>
      <c r="J382" s="32"/>
      <c r="K382" s="32"/>
      <c r="L382" s="33"/>
      <c r="M382" s="162"/>
      <c r="N382" s="163"/>
      <c r="O382" s="58"/>
      <c r="P382" s="58"/>
      <c r="Q382" s="58"/>
      <c r="R382" s="58"/>
      <c r="S382" s="58"/>
      <c r="T382" s="59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T382" s="17" t="s">
        <v>149</v>
      </c>
      <c r="AU382" s="17" t="s">
        <v>82</v>
      </c>
    </row>
    <row r="383" spans="2:51" s="13" customFormat="1" ht="12">
      <c r="B383" s="164"/>
      <c r="D383" s="159" t="s">
        <v>135</v>
      </c>
      <c r="E383" s="165" t="s">
        <v>1</v>
      </c>
      <c r="F383" s="166" t="s">
        <v>437</v>
      </c>
      <c r="H383" s="167">
        <v>80</v>
      </c>
      <c r="I383" s="168"/>
      <c r="L383" s="164"/>
      <c r="M383" s="169"/>
      <c r="N383" s="170"/>
      <c r="O383" s="170"/>
      <c r="P383" s="170"/>
      <c r="Q383" s="170"/>
      <c r="R383" s="170"/>
      <c r="S383" s="170"/>
      <c r="T383" s="171"/>
      <c r="AT383" s="165" t="s">
        <v>135</v>
      </c>
      <c r="AU383" s="165" t="s">
        <v>82</v>
      </c>
      <c r="AV383" s="13" t="s">
        <v>82</v>
      </c>
      <c r="AW383" s="13" t="s">
        <v>30</v>
      </c>
      <c r="AX383" s="13" t="s">
        <v>73</v>
      </c>
      <c r="AY383" s="165" t="s">
        <v>127</v>
      </c>
    </row>
    <row r="384" spans="2:51" s="14" customFormat="1" ht="12">
      <c r="B384" s="172"/>
      <c r="D384" s="159" t="s">
        <v>135</v>
      </c>
      <c r="E384" s="173" t="s">
        <v>1</v>
      </c>
      <c r="F384" s="174" t="s">
        <v>137</v>
      </c>
      <c r="H384" s="175">
        <v>80</v>
      </c>
      <c r="I384" s="176"/>
      <c r="L384" s="172"/>
      <c r="M384" s="177"/>
      <c r="N384" s="178"/>
      <c r="O384" s="178"/>
      <c r="P384" s="178"/>
      <c r="Q384" s="178"/>
      <c r="R384" s="178"/>
      <c r="S384" s="178"/>
      <c r="T384" s="179"/>
      <c r="AT384" s="173" t="s">
        <v>135</v>
      </c>
      <c r="AU384" s="173" t="s">
        <v>82</v>
      </c>
      <c r="AV384" s="14" t="s">
        <v>133</v>
      </c>
      <c r="AW384" s="14" t="s">
        <v>30</v>
      </c>
      <c r="AX384" s="14" t="s">
        <v>80</v>
      </c>
      <c r="AY384" s="173" t="s">
        <v>127</v>
      </c>
    </row>
    <row r="385" spans="1:65" s="2" customFormat="1" ht="16.5" customHeight="1">
      <c r="A385" s="32"/>
      <c r="B385" s="144"/>
      <c r="C385" s="145" t="s">
        <v>291</v>
      </c>
      <c r="D385" s="145" t="s">
        <v>129</v>
      </c>
      <c r="E385" s="146" t="s">
        <v>438</v>
      </c>
      <c r="F385" s="147" t="s">
        <v>439</v>
      </c>
      <c r="G385" s="148" t="s">
        <v>140</v>
      </c>
      <c r="H385" s="149">
        <v>39.72</v>
      </c>
      <c r="I385" s="150"/>
      <c r="J385" s="151">
        <f>ROUND(I385*H385,2)</f>
        <v>0</v>
      </c>
      <c r="K385" s="152"/>
      <c r="L385" s="33"/>
      <c r="M385" s="153" t="s">
        <v>1</v>
      </c>
      <c r="N385" s="154" t="s">
        <v>38</v>
      </c>
      <c r="O385" s="58"/>
      <c r="P385" s="155">
        <f>O385*H385</f>
        <v>0</v>
      </c>
      <c r="Q385" s="155">
        <v>0</v>
      </c>
      <c r="R385" s="155">
        <f>Q385*H385</f>
        <v>0</v>
      </c>
      <c r="S385" s="155">
        <v>0</v>
      </c>
      <c r="T385" s="156">
        <f>S385*H385</f>
        <v>0</v>
      </c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R385" s="157" t="s">
        <v>133</v>
      </c>
      <c r="AT385" s="157" t="s">
        <v>129</v>
      </c>
      <c r="AU385" s="157" t="s">
        <v>82</v>
      </c>
      <c r="AY385" s="17" t="s">
        <v>127</v>
      </c>
      <c r="BE385" s="158">
        <f>IF(N385="základní",J385,0)</f>
        <v>0</v>
      </c>
      <c r="BF385" s="158">
        <f>IF(N385="snížená",J385,0)</f>
        <v>0</v>
      </c>
      <c r="BG385" s="158">
        <f>IF(N385="zákl. přenesená",J385,0)</f>
        <v>0</v>
      </c>
      <c r="BH385" s="158">
        <f>IF(N385="sníž. přenesená",J385,0)</f>
        <v>0</v>
      </c>
      <c r="BI385" s="158">
        <f>IF(N385="nulová",J385,0)</f>
        <v>0</v>
      </c>
      <c r="BJ385" s="17" t="s">
        <v>80</v>
      </c>
      <c r="BK385" s="158">
        <f>ROUND(I385*H385,2)</f>
        <v>0</v>
      </c>
      <c r="BL385" s="17" t="s">
        <v>133</v>
      </c>
      <c r="BM385" s="157" t="s">
        <v>440</v>
      </c>
    </row>
    <row r="386" spans="1:47" s="2" customFormat="1" ht="12">
      <c r="A386" s="32"/>
      <c r="B386" s="33"/>
      <c r="C386" s="32"/>
      <c r="D386" s="159" t="s">
        <v>134</v>
      </c>
      <c r="E386" s="32"/>
      <c r="F386" s="160" t="s">
        <v>439</v>
      </c>
      <c r="G386" s="32"/>
      <c r="H386" s="32"/>
      <c r="I386" s="161"/>
      <c r="J386" s="32"/>
      <c r="K386" s="32"/>
      <c r="L386" s="33"/>
      <c r="M386" s="162"/>
      <c r="N386" s="163"/>
      <c r="O386" s="58"/>
      <c r="P386" s="58"/>
      <c r="Q386" s="58"/>
      <c r="R386" s="58"/>
      <c r="S386" s="58"/>
      <c r="T386" s="59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T386" s="17" t="s">
        <v>134</v>
      </c>
      <c r="AU386" s="17" t="s">
        <v>82</v>
      </c>
    </row>
    <row r="387" spans="2:51" s="13" customFormat="1" ht="22.5">
      <c r="B387" s="164"/>
      <c r="D387" s="159" t="s">
        <v>135</v>
      </c>
      <c r="E387" s="165" t="s">
        <v>1</v>
      </c>
      <c r="F387" s="166" t="s">
        <v>441</v>
      </c>
      <c r="H387" s="167">
        <v>38.72</v>
      </c>
      <c r="I387" s="168"/>
      <c r="L387" s="164"/>
      <c r="M387" s="169"/>
      <c r="N387" s="170"/>
      <c r="O387" s="170"/>
      <c r="P387" s="170"/>
      <c r="Q387" s="170"/>
      <c r="R387" s="170"/>
      <c r="S387" s="170"/>
      <c r="T387" s="171"/>
      <c r="AT387" s="165" t="s">
        <v>135</v>
      </c>
      <c r="AU387" s="165" t="s">
        <v>82</v>
      </c>
      <c r="AV387" s="13" t="s">
        <v>82</v>
      </c>
      <c r="AW387" s="13" t="s">
        <v>30</v>
      </c>
      <c r="AX387" s="13" t="s">
        <v>73</v>
      </c>
      <c r="AY387" s="165" t="s">
        <v>127</v>
      </c>
    </row>
    <row r="388" spans="2:51" s="13" customFormat="1" ht="12">
      <c r="B388" s="164"/>
      <c r="D388" s="159" t="s">
        <v>135</v>
      </c>
      <c r="E388" s="165" t="s">
        <v>1</v>
      </c>
      <c r="F388" s="166" t="s">
        <v>442</v>
      </c>
      <c r="H388" s="167">
        <v>1</v>
      </c>
      <c r="I388" s="168"/>
      <c r="L388" s="164"/>
      <c r="M388" s="169"/>
      <c r="N388" s="170"/>
      <c r="O388" s="170"/>
      <c r="P388" s="170"/>
      <c r="Q388" s="170"/>
      <c r="R388" s="170"/>
      <c r="S388" s="170"/>
      <c r="T388" s="171"/>
      <c r="AT388" s="165" t="s">
        <v>135</v>
      </c>
      <c r="AU388" s="165" t="s">
        <v>82</v>
      </c>
      <c r="AV388" s="13" t="s">
        <v>82</v>
      </c>
      <c r="AW388" s="13" t="s">
        <v>30</v>
      </c>
      <c r="AX388" s="13" t="s">
        <v>73</v>
      </c>
      <c r="AY388" s="165" t="s">
        <v>127</v>
      </c>
    </row>
    <row r="389" spans="2:51" s="14" customFormat="1" ht="12">
      <c r="B389" s="172"/>
      <c r="D389" s="159" t="s">
        <v>135</v>
      </c>
      <c r="E389" s="173" t="s">
        <v>1</v>
      </c>
      <c r="F389" s="174" t="s">
        <v>137</v>
      </c>
      <c r="H389" s="175">
        <v>39.72</v>
      </c>
      <c r="I389" s="176"/>
      <c r="L389" s="172"/>
      <c r="M389" s="177"/>
      <c r="N389" s="178"/>
      <c r="O389" s="178"/>
      <c r="P389" s="178"/>
      <c r="Q389" s="178"/>
      <c r="R389" s="178"/>
      <c r="S389" s="178"/>
      <c r="T389" s="179"/>
      <c r="AT389" s="173" t="s">
        <v>135</v>
      </c>
      <c r="AU389" s="173" t="s">
        <v>82</v>
      </c>
      <c r="AV389" s="14" t="s">
        <v>133</v>
      </c>
      <c r="AW389" s="14" t="s">
        <v>30</v>
      </c>
      <c r="AX389" s="14" t="s">
        <v>80</v>
      </c>
      <c r="AY389" s="173" t="s">
        <v>127</v>
      </c>
    </row>
    <row r="390" spans="1:65" s="2" customFormat="1" ht="16.5" customHeight="1">
      <c r="A390" s="32"/>
      <c r="B390" s="144"/>
      <c r="C390" s="145" t="s">
        <v>443</v>
      </c>
      <c r="D390" s="145" t="s">
        <v>129</v>
      </c>
      <c r="E390" s="146" t="s">
        <v>444</v>
      </c>
      <c r="F390" s="147" t="s">
        <v>445</v>
      </c>
      <c r="G390" s="148" t="s">
        <v>140</v>
      </c>
      <c r="H390" s="149">
        <v>2.42</v>
      </c>
      <c r="I390" s="150"/>
      <c r="J390" s="151">
        <f>ROUND(I390*H390,2)</f>
        <v>0</v>
      </c>
      <c r="K390" s="152"/>
      <c r="L390" s="33"/>
      <c r="M390" s="153" t="s">
        <v>1</v>
      </c>
      <c r="N390" s="154" t="s">
        <v>38</v>
      </c>
      <c r="O390" s="58"/>
      <c r="P390" s="155">
        <f>O390*H390</f>
        <v>0</v>
      </c>
      <c r="Q390" s="155">
        <v>0</v>
      </c>
      <c r="R390" s="155">
        <f>Q390*H390</f>
        <v>0</v>
      </c>
      <c r="S390" s="155">
        <v>0</v>
      </c>
      <c r="T390" s="156">
        <f>S390*H390</f>
        <v>0</v>
      </c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R390" s="157" t="s">
        <v>133</v>
      </c>
      <c r="AT390" s="157" t="s">
        <v>129</v>
      </c>
      <c r="AU390" s="157" t="s">
        <v>82</v>
      </c>
      <c r="AY390" s="17" t="s">
        <v>127</v>
      </c>
      <c r="BE390" s="158">
        <f>IF(N390="základní",J390,0)</f>
        <v>0</v>
      </c>
      <c r="BF390" s="158">
        <f>IF(N390="snížená",J390,0)</f>
        <v>0</v>
      </c>
      <c r="BG390" s="158">
        <f>IF(N390="zákl. přenesená",J390,0)</f>
        <v>0</v>
      </c>
      <c r="BH390" s="158">
        <f>IF(N390="sníž. přenesená",J390,0)</f>
        <v>0</v>
      </c>
      <c r="BI390" s="158">
        <f>IF(N390="nulová",J390,0)</f>
        <v>0</v>
      </c>
      <c r="BJ390" s="17" t="s">
        <v>80</v>
      </c>
      <c r="BK390" s="158">
        <f>ROUND(I390*H390,2)</f>
        <v>0</v>
      </c>
      <c r="BL390" s="17" t="s">
        <v>133</v>
      </c>
      <c r="BM390" s="157" t="s">
        <v>446</v>
      </c>
    </row>
    <row r="391" spans="1:47" s="2" customFormat="1" ht="12">
      <c r="A391" s="32"/>
      <c r="B391" s="33"/>
      <c r="C391" s="32"/>
      <c r="D391" s="159" t="s">
        <v>134</v>
      </c>
      <c r="E391" s="32"/>
      <c r="F391" s="160" t="s">
        <v>445</v>
      </c>
      <c r="G391" s="32"/>
      <c r="H391" s="32"/>
      <c r="I391" s="161"/>
      <c r="J391" s="32"/>
      <c r="K391" s="32"/>
      <c r="L391" s="33"/>
      <c r="M391" s="162"/>
      <c r="N391" s="163"/>
      <c r="O391" s="58"/>
      <c r="P391" s="58"/>
      <c r="Q391" s="58"/>
      <c r="R391" s="58"/>
      <c r="S391" s="58"/>
      <c r="T391" s="59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T391" s="17" t="s">
        <v>134</v>
      </c>
      <c r="AU391" s="17" t="s">
        <v>82</v>
      </c>
    </row>
    <row r="392" spans="2:51" s="13" customFormat="1" ht="12">
      <c r="B392" s="164"/>
      <c r="D392" s="159" t="s">
        <v>135</v>
      </c>
      <c r="E392" s="165" t="s">
        <v>1</v>
      </c>
      <c r="F392" s="166" t="s">
        <v>447</v>
      </c>
      <c r="H392" s="167">
        <v>2.42</v>
      </c>
      <c r="I392" s="168"/>
      <c r="L392" s="164"/>
      <c r="M392" s="169"/>
      <c r="N392" s="170"/>
      <c r="O392" s="170"/>
      <c r="P392" s="170"/>
      <c r="Q392" s="170"/>
      <c r="R392" s="170"/>
      <c r="S392" s="170"/>
      <c r="T392" s="171"/>
      <c r="AT392" s="165" t="s">
        <v>135</v>
      </c>
      <c r="AU392" s="165" t="s">
        <v>82</v>
      </c>
      <c r="AV392" s="13" t="s">
        <v>82</v>
      </c>
      <c r="AW392" s="13" t="s">
        <v>30</v>
      </c>
      <c r="AX392" s="13" t="s">
        <v>73</v>
      </c>
      <c r="AY392" s="165" t="s">
        <v>127</v>
      </c>
    </row>
    <row r="393" spans="2:51" s="14" customFormat="1" ht="12">
      <c r="B393" s="172"/>
      <c r="D393" s="159" t="s">
        <v>135</v>
      </c>
      <c r="E393" s="173" t="s">
        <v>1</v>
      </c>
      <c r="F393" s="174" t="s">
        <v>137</v>
      </c>
      <c r="H393" s="175">
        <v>2.42</v>
      </c>
      <c r="I393" s="176"/>
      <c r="L393" s="172"/>
      <c r="M393" s="177"/>
      <c r="N393" s="178"/>
      <c r="O393" s="178"/>
      <c r="P393" s="178"/>
      <c r="Q393" s="178"/>
      <c r="R393" s="178"/>
      <c r="S393" s="178"/>
      <c r="T393" s="179"/>
      <c r="AT393" s="173" t="s">
        <v>135</v>
      </c>
      <c r="AU393" s="173" t="s">
        <v>82</v>
      </c>
      <c r="AV393" s="14" t="s">
        <v>133</v>
      </c>
      <c r="AW393" s="14" t="s">
        <v>30</v>
      </c>
      <c r="AX393" s="14" t="s">
        <v>80</v>
      </c>
      <c r="AY393" s="173" t="s">
        <v>127</v>
      </c>
    </row>
    <row r="394" spans="1:65" s="2" customFormat="1" ht="16.5" customHeight="1">
      <c r="A394" s="32"/>
      <c r="B394" s="144"/>
      <c r="C394" s="145" t="s">
        <v>296</v>
      </c>
      <c r="D394" s="145" t="s">
        <v>129</v>
      </c>
      <c r="E394" s="146" t="s">
        <v>448</v>
      </c>
      <c r="F394" s="147" t="s">
        <v>449</v>
      </c>
      <c r="G394" s="148" t="s">
        <v>140</v>
      </c>
      <c r="H394" s="149">
        <v>38.835</v>
      </c>
      <c r="I394" s="150"/>
      <c r="J394" s="151">
        <f>ROUND(I394*H394,2)</f>
        <v>0</v>
      </c>
      <c r="K394" s="152"/>
      <c r="L394" s="33"/>
      <c r="M394" s="153" t="s">
        <v>1</v>
      </c>
      <c r="N394" s="154" t="s">
        <v>38</v>
      </c>
      <c r="O394" s="58"/>
      <c r="P394" s="155">
        <f>O394*H394</f>
        <v>0</v>
      </c>
      <c r="Q394" s="155">
        <v>0</v>
      </c>
      <c r="R394" s="155">
        <f>Q394*H394</f>
        <v>0</v>
      </c>
      <c r="S394" s="155">
        <v>0</v>
      </c>
      <c r="T394" s="156">
        <f>S394*H394</f>
        <v>0</v>
      </c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R394" s="157" t="s">
        <v>133</v>
      </c>
      <c r="AT394" s="157" t="s">
        <v>129</v>
      </c>
      <c r="AU394" s="157" t="s">
        <v>82</v>
      </c>
      <c r="AY394" s="17" t="s">
        <v>127</v>
      </c>
      <c r="BE394" s="158">
        <f>IF(N394="základní",J394,0)</f>
        <v>0</v>
      </c>
      <c r="BF394" s="158">
        <f>IF(N394="snížená",J394,0)</f>
        <v>0</v>
      </c>
      <c r="BG394" s="158">
        <f>IF(N394="zákl. přenesená",J394,0)</f>
        <v>0</v>
      </c>
      <c r="BH394" s="158">
        <f>IF(N394="sníž. přenesená",J394,0)</f>
        <v>0</v>
      </c>
      <c r="BI394" s="158">
        <f>IF(N394="nulová",J394,0)</f>
        <v>0</v>
      </c>
      <c r="BJ394" s="17" t="s">
        <v>80</v>
      </c>
      <c r="BK394" s="158">
        <f>ROUND(I394*H394,2)</f>
        <v>0</v>
      </c>
      <c r="BL394" s="17" t="s">
        <v>133</v>
      </c>
      <c r="BM394" s="157" t="s">
        <v>450</v>
      </c>
    </row>
    <row r="395" spans="1:47" s="2" customFormat="1" ht="12">
      <c r="A395" s="32"/>
      <c r="B395" s="33"/>
      <c r="C395" s="32"/>
      <c r="D395" s="159" t="s">
        <v>134</v>
      </c>
      <c r="E395" s="32"/>
      <c r="F395" s="160" t="s">
        <v>449</v>
      </c>
      <c r="G395" s="32"/>
      <c r="H395" s="32"/>
      <c r="I395" s="161"/>
      <c r="J395" s="32"/>
      <c r="K395" s="32"/>
      <c r="L395" s="33"/>
      <c r="M395" s="162"/>
      <c r="N395" s="163"/>
      <c r="O395" s="58"/>
      <c r="P395" s="58"/>
      <c r="Q395" s="58"/>
      <c r="R395" s="58"/>
      <c r="S395" s="58"/>
      <c r="T395" s="59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T395" s="17" t="s">
        <v>134</v>
      </c>
      <c r="AU395" s="17" t="s">
        <v>82</v>
      </c>
    </row>
    <row r="396" spans="2:51" s="13" customFormat="1" ht="12">
      <c r="B396" s="164"/>
      <c r="D396" s="159" t="s">
        <v>135</v>
      </c>
      <c r="E396" s="165" t="s">
        <v>1</v>
      </c>
      <c r="F396" s="166" t="s">
        <v>451</v>
      </c>
      <c r="H396" s="167">
        <v>38.835</v>
      </c>
      <c r="I396" s="168"/>
      <c r="L396" s="164"/>
      <c r="M396" s="169"/>
      <c r="N396" s="170"/>
      <c r="O396" s="170"/>
      <c r="P396" s="170"/>
      <c r="Q396" s="170"/>
      <c r="R396" s="170"/>
      <c r="S396" s="170"/>
      <c r="T396" s="171"/>
      <c r="AT396" s="165" t="s">
        <v>135</v>
      </c>
      <c r="AU396" s="165" t="s">
        <v>82</v>
      </c>
      <c r="AV396" s="13" t="s">
        <v>82</v>
      </c>
      <c r="AW396" s="13" t="s">
        <v>30</v>
      </c>
      <c r="AX396" s="13" t="s">
        <v>73</v>
      </c>
      <c r="AY396" s="165" t="s">
        <v>127</v>
      </c>
    </row>
    <row r="397" spans="2:51" s="14" customFormat="1" ht="12">
      <c r="B397" s="172"/>
      <c r="D397" s="159" t="s">
        <v>135</v>
      </c>
      <c r="E397" s="173" t="s">
        <v>1</v>
      </c>
      <c r="F397" s="174" t="s">
        <v>137</v>
      </c>
      <c r="H397" s="175">
        <v>38.835</v>
      </c>
      <c r="I397" s="176"/>
      <c r="L397" s="172"/>
      <c r="M397" s="177"/>
      <c r="N397" s="178"/>
      <c r="O397" s="178"/>
      <c r="P397" s="178"/>
      <c r="Q397" s="178"/>
      <c r="R397" s="178"/>
      <c r="S397" s="178"/>
      <c r="T397" s="179"/>
      <c r="AT397" s="173" t="s">
        <v>135</v>
      </c>
      <c r="AU397" s="173" t="s">
        <v>82</v>
      </c>
      <c r="AV397" s="14" t="s">
        <v>133</v>
      </c>
      <c r="AW397" s="14" t="s">
        <v>30</v>
      </c>
      <c r="AX397" s="14" t="s">
        <v>80</v>
      </c>
      <c r="AY397" s="173" t="s">
        <v>127</v>
      </c>
    </row>
    <row r="398" spans="1:65" s="2" customFormat="1" ht="21.75" customHeight="1">
      <c r="A398" s="32"/>
      <c r="B398" s="144"/>
      <c r="C398" s="145" t="s">
        <v>452</v>
      </c>
      <c r="D398" s="145" t="s">
        <v>129</v>
      </c>
      <c r="E398" s="146" t="s">
        <v>453</v>
      </c>
      <c r="F398" s="147" t="s">
        <v>454</v>
      </c>
      <c r="G398" s="148" t="s">
        <v>158</v>
      </c>
      <c r="H398" s="149">
        <v>136</v>
      </c>
      <c r="I398" s="150"/>
      <c r="J398" s="151">
        <f>ROUND(I398*H398,2)</f>
        <v>0</v>
      </c>
      <c r="K398" s="152"/>
      <c r="L398" s="33"/>
      <c r="M398" s="153" t="s">
        <v>1</v>
      </c>
      <c r="N398" s="154" t="s">
        <v>38</v>
      </c>
      <c r="O398" s="58"/>
      <c r="P398" s="155">
        <f>O398*H398</f>
        <v>0</v>
      </c>
      <c r="Q398" s="155">
        <v>0</v>
      </c>
      <c r="R398" s="155">
        <f>Q398*H398</f>
        <v>0</v>
      </c>
      <c r="S398" s="155">
        <v>0</v>
      </c>
      <c r="T398" s="156">
        <f>S398*H398</f>
        <v>0</v>
      </c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R398" s="157" t="s">
        <v>133</v>
      </c>
      <c r="AT398" s="157" t="s">
        <v>129</v>
      </c>
      <c r="AU398" s="157" t="s">
        <v>82</v>
      </c>
      <c r="AY398" s="17" t="s">
        <v>127</v>
      </c>
      <c r="BE398" s="158">
        <f>IF(N398="základní",J398,0)</f>
        <v>0</v>
      </c>
      <c r="BF398" s="158">
        <f>IF(N398="snížená",J398,0)</f>
        <v>0</v>
      </c>
      <c r="BG398" s="158">
        <f>IF(N398="zákl. přenesená",J398,0)</f>
        <v>0</v>
      </c>
      <c r="BH398" s="158">
        <f>IF(N398="sníž. přenesená",J398,0)</f>
        <v>0</v>
      </c>
      <c r="BI398" s="158">
        <f>IF(N398="nulová",J398,0)</f>
        <v>0</v>
      </c>
      <c r="BJ398" s="17" t="s">
        <v>80</v>
      </c>
      <c r="BK398" s="158">
        <f>ROUND(I398*H398,2)</f>
        <v>0</v>
      </c>
      <c r="BL398" s="17" t="s">
        <v>133</v>
      </c>
      <c r="BM398" s="157" t="s">
        <v>455</v>
      </c>
    </row>
    <row r="399" spans="1:47" s="2" customFormat="1" ht="19.5">
      <c r="A399" s="32"/>
      <c r="B399" s="33"/>
      <c r="C399" s="32"/>
      <c r="D399" s="159" t="s">
        <v>134</v>
      </c>
      <c r="E399" s="32"/>
      <c r="F399" s="160" t="s">
        <v>454</v>
      </c>
      <c r="G399" s="32"/>
      <c r="H399" s="32"/>
      <c r="I399" s="161"/>
      <c r="J399" s="32"/>
      <c r="K399" s="32"/>
      <c r="L399" s="33"/>
      <c r="M399" s="162"/>
      <c r="N399" s="163"/>
      <c r="O399" s="58"/>
      <c r="P399" s="58"/>
      <c r="Q399" s="58"/>
      <c r="R399" s="58"/>
      <c r="S399" s="58"/>
      <c r="T399" s="59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T399" s="17" t="s">
        <v>134</v>
      </c>
      <c r="AU399" s="17" t="s">
        <v>82</v>
      </c>
    </row>
    <row r="400" spans="2:51" s="13" customFormat="1" ht="12">
      <c r="B400" s="164"/>
      <c r="D400" s="159" t="s">
        <v>135</v>
      </c>
      <c r="E400" s="165" t="s">
        <v>1</v>
      </c>
      <c r="F400" s="166" t="s">
        <v>456</v>
      </c>
      <c r="H400" s="167">
        <v>136</v>
      </c>
      <c r="I400" s="168"/>
      <c r="L400" s="164"/>
      <c r="M400" s="169"/>
      <c r="N400" s="170"/>
      <c r="O400" s="170"/>
      <c r="P400" s="170"/>
      <c r="Q400" s="170"/>
      <c r="R400" s="170"/>
      <c r="S400" s="170"/>
      <c r="T400" s="171"/>
      <c r="AT400" s="165" t="s">
        <v>135</v>
      </c>
      <c r="AU400" s="165" t="s">
        <v>82</v>
      </c>
      <c r="AV400" s="13" t="s">
        <v>82</v>
      </c>
      <c r="AW400" s="13" t="s">
        <v>30</v>
      </c>
      <c r="AX400" s="13" t="s">
        <v>73</v>
      </c>
      <c r="AY400" s="165" t="s">
        <v>127</v>
      </c>
    </row>
    <row r="401" spans="2:51" s="14" customFormat="1" ht="12">
      <c r="B401" s="172"/>
      <c r="D401" s="159" t="s">
        <v>135</v>
      </c>
      <c r="E401" s="173" t="s">
        <v>1</v>
      </c>
      <c r="F401" s="174" t="s">
        <v>137</v>
      </c>
      <c r="H401" s="175">
        <v>136</v>
      </c>
      <c r="I401" s="176"/>
      <c r="L401" s="172"/>
      <c r="M401" s="177"/>
      <c r="N401" s="178"/>
      <c r="O401" s="178"/>
      <c r="P401" s="178"/>
      <c r="Q401" s="178"/>
      <c r="R401" s="178"/>
      <c r="S401" s="178"/>
      <c r="T401" s="179"/>
      <c r="AT401" s="173" t="s">
        <v>135</v>
      </c>
      <c r="AU401" s="173" t="s">
        <v>82</v>
      </c>
      <c r="AV401" s="14" t="s">
        <v>133</v>
      </c>
      <c r="AW401" s="14" t="s">
        <v>30</v>
      </c>
      <c r="AX401" s="14" t="s">
        <v>80</v>
      </c>
      <c r="AY401" s="173" t="s">
        <v>127</v>
      </c>
    </row>
    <row r="402" spans="1:65" s="2" customFormat="1" ht="16.5" customHeight="1">
      <c r="A402" s="32"/>
      <c r="B402" s="144"/>
      <c r="C402" s="145" t="s">
        <v>299</v>
      </c>
      <c r="D402" s="145" t="s">
        <v>129</v>
      </c>
      <c r="E402" s="146" t="s">
        <v>457</v>
      </c>
      <c r="F402" s="147" t="s">
        <v>458</v>
      </c>
      <c r="G402" s="148" t="s">
        <v>158</v>
      </c>
      <c r="H402" s="149">
        <v>136</v>
      </c>
      <c r="I402" s="150"/>
      <c r="J402" s="151">
        <f>ROUND(I402*H402,2)</f>
        <v>0</v>
      </c>
      <c r="K402" s="152"/>
      <c r="L402" s="33"/>
      <c r="M402" s="153" t="s">
        <v>1</v>
      </c>
      <c r="N402" s="154" t="s">
        <v>38</v>
      </c>
      <c r="O402" s="58"/>
      <c r="P402" s="155">
        <f>O402*H402</f>
        <v>0</v>
      </c>
      <c r="Q402" s="155">
        <v>0</v>
      </c>
      <c r="R402" s="155">
        <f>Q402*H402</f>
        <v>0</v>
      </c>
      <c r="S402" s="155">
        <v>0</v>
      </c>
      <c r="T402" s="156">
        <f>S402*H402</f>
        <v>0</v>
      </c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R402" s="157" t="s">
        <v>133</v>
      </c>
      <c r="AT402" s="157" t="s">
        <v>129</v>
      </c>
      <c r="AU402" s="157" t="s">
        <v>82</v>
      </c>
      <c r="AY402" s="17" t="s">
        <v>127</v>
      </c>
      <c r="BE402" s="158">
        <f>IF(N402="základní",J402,0)</f>
        <v>0</v>
      </c>
      <c r="BF402" s="158">
        <f>IF(N402="snížená",J402,0)</f>
        <v>0</v>
      </c>
      <c r="BG402" s="158">
        <f>IF(N402="zákl. přenesená",J402,0)</f>
        <v>0</v>
      </c>
      <c r="BH402" s="158">
        <f>IF(N402="sníž. přenesená",J402,0)</f>
        <v>0</v>
      </c>
      <c r="BI402" s="158">
        <f>IF(N402="nulová",J402,0)</f>
        <v>0</v>
      </c>
      <c r="BJ402" s="17" t="s">
        <v>80</v>
      </c>
      <c r="BK402" s="158">
        <f>ROUND(I402*H402,2)</f>
        <v>0</v>
      </c>
      <c r="BL402" s="17" t="s">
        <v>133</v>
      </c>
      <c r="BM402" s="157" t="s">
        <v>459</v>
      </c>
    </row>
    <row r="403" spans="1:47" s="2" customFormat="1" ht="12">
      <c r="A403" s="32"/>
      <c r="B403" s="33"/>
      <c r="C403" s="32"/>
      <c r="D403" s="159" t="s">
        <v>134</v>
      </c>
      <c r="E403" s="32"/>
      <c r="F403" s="160" t="s">
        <v>458</v>
      </c>
      <c r="G403" s="32"/>
      <c r="H403" s="32"/>
      <c r="I403" s="161"/>
      <c r="J403" s="32"/>
      <c r="K403" s="32"/>
      <c r="L403" s="33"/>
      <c r="M403" s="162"/>
      <c r="N403" s="163"/>
      <c r="O403" s="58"/>
      <c r="P403" s="58"/>
      <c r="Q403" s="58"/>
      <c r="R403" s="58"/>
      <c r="S403" s="58"/>
      <c r="T403" s="59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T403" s="17" t="s">
        <v>134</v>
      </c>
      <c r="AU403" s="17" t="s">
        <v>82</v>
      </c>
    </row>
    <row r="404" spans="2:51" s="13" customFormat="1" ht="12">
      <c r="B404" s="164"/>
      <c r="D404" s="159" t="s">
        <v>135</v>
      </c>
      <c r="E404" s="165" t="s">
        <v>1</v>
      </c>
      <c r="F404" s="166" t="s">
        <v>460</v>
      </c>
      <c r="H404" s="167">
        <v>136</v>
      </c>
      <c r="I404" s="168"/>
      <c r="L404" s="164"/>
      <c r="M404" s="169"/>
      <c r="N404" s="170"/>
      <c r="O404" s="170"/>
      <c r="P404" s="170"/>
      <c r="Q404" s="170"/>
      <c r="R404" s="170"/>
      <c r="S404" s="170"/>
      <c r="T404" s="171"/>
      <c r="AT404" s="165" t="s">
        <v>135</v>
      </c>
      <c r="AU404" s="165" t="s">
        <v>82</v>
      </c>
      <c r="AV404" s="13" t="s">
        <v>82</v>
      </c>
      <c r="AW404" s="13" t="s">
        <v>30</v>
      </c>
      <c r="AX404" s="13" t="s">
        <v>73</v>
      </c>
      <c r="AY404" s="165" t="s">
        <v>127</v>
      </c>
    </row>
    <row r="405" spans="2:51" s="14" customFormat="1" ht="12">
      <c r="B405" s="172"/>
      <c r="D405" s="159" t="s">
        <v>135</v>
      </c>
      <c r="E405" s="173" t="s">
        <v>1</v>
      </c>
      <c r="F405" s="174" t="s">
        <v>137</v>
      </c>
      <c r="H405" s="175">
        <v>136</v>
      </c>
      <c r="I405" s="176"/>
      <c r="L405" s="172"/>
      <c r="M405" s="177"/>
      <c r="N405" s="178"/>
      <c r="O405" s="178"/>
      <c r="P405" s="178"/>
      <c r="Q405" s="178"/>
      <c r="R405" s="178"/>
      <c r="S405" s="178"/>
      <c r="T405" s="179"/>
      <c r="AT405" s="173" t="s">
        <v>135</v>
      </c>
      <c r="AU405" s="173" t="s">
        <v>82</v>
      </c>
      <c r="AV405" s="14" t="s">
        <v>133</v>
      </c>
      <c r="AW405" s="14" t="s">
        <v>30</v>
      </c>
      <c r="AX405" s="14" t="s">
        <v>80</v>
      </c>
      <c r="AY405" s="173" t="s">
        <v>127</v>
      </c>
    </row>
    <row r="406" spans="1:65" s="2" customFormat="1" ht="21.75" customHeight="1">
      <c r="A406" s="32"/>
      <c r="B406" s="144"/>
      <c r="C406" s="145" t="s">
        <v>461</v>
      </c>
      <c r="D406" s="145" t="s">
        <v>129</v>
      </c>
      <c r="E406" s="146" t="s">
        <v>462</v>
      </c>
      <c r="F406" s="147" t="s">
        <v>463</v>
      </c>
      <c r="G406" s="148" t="s">
        <v>132</v>
      </c>
      <c r="H406" s="149">
        <v>205.919</v>
      </c>
      <c r="I406" s="150"/>
      <c r="J406" s="151">
        <f>ROUND(I406*H406,2)</f>
        <v>0</v>
      </c>
      <c r="K406" s="152"/>
      <c r="L406" s="33"/>
      <c r="M406" s="153" t="s">
        <v>1</v>
      </c>
      <c r="N406" s="154" t="s">
        <v>38</v>
      </c>
      <c r="O406" s="58"/>
      <c r="P406" s="155">
        <f>O406*H406</f>
        <v>0</v>
      </c>
      <c r="Q406" s="155">
        <v>0</v>
      </c>
      <c r="R406" s="155">
        <f>Q406*H406</f>
        <v>0</v>
      </c>
      <c r="S406" s="155">
        <v>0</v>
      </c>
      <c r="T406" s="156">
        <f>S406*H406</f>
        <v>0</v>
      </c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R406" s="157" t="s">
        <v>133</v>
      </c>
      <c r="AT406" s="157" t="s">
        <v>129</v>
      </c>
      <c r="AU406" s="157" t="s">
        <v>82</v>
      </c>
      <c r="AY406" s="17" t="s">
        <v>127</v>
      </c>
      <c r="BE406" s="158">
        <f>IF(N406="základní",J406,0)</f>
        <v>0</v>
      </c>
      <c r="BF406" s="158">
        <f>IF(N406="snížená",J406,0)</f>
        <v>0</v>
      </c>
      <c r="BG406" s="158">
        <f>IF(N406="zákl. přenesená",J406,0)</f>
        <v>0</v>
      </c>
      <c r="BH406" s="158">
        <f>IF(N406="sníž. přenesená",J406,0)</f>
        <v>0</v>
      </c>
      <c r="BI406" s="158">
        <f>IF(N406="nulová",J406,0)</f>
        <v>0</v>
      </c>
      <c r="BJ406" s="17" t="s">
        <v>80</v>
      </c>
      <c r="BK406" s="158">
        <f>ROUND(I406*H406,2)</f>
        <v>0</v>
      </c>
      <c r="BL406" s="17" t="s">
        <v>133</v>
      </c>
      <c r="BM406" s="157" t="s">
        <v>464</v>
      </c>
    </row>
    <row r="407" spans="1:47" s="2" customFormat="1" ht="12">
      <c r="A407" s="32"/>
      <c r="B407" s="33"/>
      <c r="C407" s="32"/>
      <c r="D407" s="159" t="s">
        <v>134</v>
      </c>
      <c r="E407" s="32"/>
      <c r="F407" s="160" t="s">
        <v>463</v>
      </c>
      <c r="G407" s="32"/>
      <c r="H407" s="32"/>
      <c r="I407" s="161"/>
      <c r="J407" s="32"/>
      <c r="K407" s="32"/>
      <c r="L407" s="33"/>
      <c r="M407" s="162"/>
      <c r="N407" s="163"/>
      <c r="O407" s="58"/>
      <c r="P407" s="58"/>
      <c r="Q407" s="58"/>
      <c r="R407" s="58"/>
      <c r="S407" s="58"/>
      <c r="T407" s="59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T407" s="17" t="s">
        <v>134</v>
      </c>
      <c r="AU407" s="17" t="s">
        <v>82</v>
      </c>
    </row>
    <row r="408" spans="2:51" s="15" customFormat="1" ht="22.5">
      <c r="B408" s="192"/>
      <c r="D408" s="159" t="s">
        <v>135</v>
      </c>
      <c r="E408" s="193" t="s">
        <v>1</v>
      </c>
      <c r="F408" s="194" t="s">
        <v>465</v>
      </c>
      <c r="H408" s="193" t="s">
        <v>1</v>
      </c>
      <c r="I408" s="195"/>
      <c r="L408" s="192"/>
      <c r="M408" s="196"/>
      <c r="N408" s="197"/>
      <c r="O408" s="197"/>
      <c r="P408" s="197"/>
      <c r="Q408" s="197"/>
      <c r="R408" s="197"/>
      <c r="S408" s="197"/>
      <c r="T408" s="198"/>
      <c r="AT408" s="193" t="s">
        <v>135</v>
      </c>
      <c r="AU408" s="193" t="s">
        <v>82</v>
      </c>
      <c r="AV408" s="15" t="s">
        <v>80</v>
      </c>
      <c r="AW408" s="15" t="s">
        <v>30</v>
      </c>
      <c r="AX408" s="15" t="s">
        <v>73</v>
      </c>
      <c r="AY408" s="193" t="s">
        <v>127</v>
      </c>
    </row>
    <row r="409" spans="2:51" s="13" customFormat="1" ht="12">
      <c r="B409" s="164"/>
      <c r="D409" s="159" t="s">
        <v>135</v>
      </c>
      <c r="E409" s="165" t="s">
        <v>1</v>
      </c>
      <c r="F409" s="166" t="s">
        <v>466</v>
      </c>
      <c r="H409" s="167">
        <v>205.919</v>
      </c>
      <c r="I409" s="168"/>
      <c r="L409" s="164"/>
      <c r="M409" s="169"/>
      <c r="N409" s="170"/>
      <c r="O409" s="170"/>
      <c r="P409" s="170"/>
      <c r="Q409" s="170"/>
      <c r="R409" s="170"/>
      <c r="S409" s="170"/>
      <c r="T409" s="171"/>
      <c r="AT409" s="165" t="s">
        <v>135</v>
      </c>
      <c r="AU409" s="165" t="s">
        <v>82</v>
      </c>
      <c r="AV409" s="13" t="s">
        <v>82</v>
      </c>
      <c r="AW409" s="13" t="s">
        <v>30</v>
      </c>
      <c r="AX409" s="13" t="s">
        <v>73</v>
      </c>
      <c r="AY409" s="165" t="s">
        <v>127</v>
      </c>
    </row>
    <row r="410" spans="2:51" s="14" customFormat="1" ht="12">
      <c r="B410" s="172"/>
      <c r="D410" s="159" t="s">
        <v>135</v>
      </c>
      <c r="E410" s="173" t="s">
        <v>1</v>
      </c>
      <c r="F410" s="174" t="s">
        <v>137</v>
      </c>
      <c r="H410" s="175">
        <v>205.919</v>
      </c>
      <c r="I410" s="176"/>
      <c r="L410" s="172"/>
      <c r="M410" s="177"/>
      <c r="N410" s="178"/>
      <c r="O410" s="178"/>
      <c r="P410" s="178"/>
      <c r="Q410" s="178"/>
      <c r="R410" s="178"/>
      <c r="S410" s="178"/>
      <c r="T410" s="179"/>
      <c r="AT410" s="173" t="s">
        <v>135</v>
      </c>
      <c r="AU410" s="173" t="s">
        <v>82</v>
      </c>
      <c r="AV410" s="14" t="s">
        <v>133</v>
      </c>
      <c r="AW410" s="14" t="s">
        <v>30</v>
      </c>
      <c r="AX410" s="14" t="s">
        <v>80</v>
      </c>
      <c r="AY410" s="173" t="s">
        <v>127</v>
      </c>
    </row>
    <row r="411" spans="1:65" s="2" customFormat="1" ht="21.75" customHeight="1">
      <c r="A411" s="32"/>
      <c r="B411" s="144"/>
      <c r="C411" s="145" t="s">
        <v>305</v>
      </c>
      <c r="D411" s="145" t="s">
        <v>129</v>
      </c>
      <c r="E411" s="146" t="s">
        <v>467</v>
      </c>
      <c r="F411" s="147" t="s">
        <v>468</v>
      </c>
      <c r="G411" s="148" t="s">
        <v>132</v>
      </c>
      <c r="H411" s="149">
        <v>1055.6</v>
      </c>
      <c r="I411" s="150"/>
      <c r="J411" s="151">
        <f>ROUND(I411*H411,2)</f>
        <v>0</v>
      </c>
      <c r="K411" s="152"/>
      <c r="L411" s="33"/>
      <c r="M411" s="153" t="s">
        <v>1</v>
      </c>
      <c r="N411" s="154" t="s">
        <v>38</v>
      </c>
      <c r="O411" s="58"/>
      <c r="P411" s="155">
        <f>O411*H411</f>
        <v>0</v>
      </c>
      <c r="Q411" s="155">
        <v>0</v>
      </c>
      <c r="R411" s="155">
        <f>Q411*H411</f>
        <v>0</v>
      </c>
      <c r="S411" s="155">
        <v>0</v>
      </c>
      <c r="T411" s="156">
        <f>S411*H411</f>
        <v>0</v>
      </c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R411" s="157" t="s">
        <v>133</v>
      </c>
      <c r="AT411" s="157" t="s">
        <v>129</v>
      </c>
      <c r="AU411" s="157" t="s">
        <v>82</v>
      </c>
      <c r="AY411" s="17" t="s">
        <v>127</v>
      </c>
      <c r="BE411" s="158">
        <f>IF(N411="základní",J411,0)</f>
        <v>0</v>
      </c>
      <c r="BF411" s="158">
        <f>IF(N411="snížená",J411,0)</f>
        <v>0</v>
      </c>
      <c r="BG411" s="158">
        <f>IF(N411="zákl. přenesená",J411,0)</f>
        <v>0</v>
      </c>
      <c r="BH411" s="158">
        <f>IF(N411="sníž. přenesená",J411,0)</f>
        <v>0</v>
      </c>
      <c r="BI411" s="158">
        <f>IF(N411="nulová",J411,0)</f>
        <v>0</v>
      </c>
      <c r="BJ411" s="17" t="s">
        <v>80</v>
      </c>
      <c r="BK411" s="158">
        <f>ROUND(I411*H411,2)</f>
        <v>0</v>
      </c>
      <c r="BL411" s="17" t="s">
        <v>133</v>
      </c>
      <c r="BM411" s="157" t="s">
        <v>469</v>
      </c>
    </row>
    <row r="412" spans="1:47" s="2" customFormat="1" ht="19.5">
      <c r="A412" s="32"/>
      <c r="B412" s="33"/>
      <c r="C412" s="32"/>
      <c r="D412" s="159" t="s">
        <v>134</v>
      </c>
      <c r="E412" s="32"/>
      <c r="F412" s="160" t="s">
        <v>468</v>
      </c>
      <c r="G412" s="32"/>
      <c r="H412" s="32"/>
      <c r="I412" s="161"/>
      <c r="J412" s="32"/>
      <c r="K412" s="32"/>
      <c r="L412" s="33"/>
      <c r="M412" s="162"/>
      <c r="N412" s="163"/>
      <c r="O412" s="58"/>
      <c r="P412" s="58"/>
      <c r="Q412" s="58"/>
      <c r="R412" s="58"/>
      <c r="S412" s="58"/>
      <c r="T412" s="59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T412" s="17" t="s">
        <v>134</v>
      </c>
      <c r="AU412" s="17" t="s">
        <v>82</v>
      </c>
    </row>
    <row r="413" spans="2:51" s="13" customFormat="1" ht="12">
      <c r="B413" s="164"/>
      <c r="D413" s="159" t="s">
        <v>135</v>
      </c>
      <c r="E413" s="165" t="s">
        <v>1</v>
      </c>
      <c r="F413" s="166" t="s">
        <v>470</v>
      </c>
      <c r="H413" s="167">
        <v>484</v>
      </c>
      <c r="I413" s="168"/>
      <c r="L413" s="164"/>
      <c r="M413" s="169"/>
      <c r="N413" s="170"/>
      <c r="O413" s="170"/>
      <c r="P413" s="170"/>
      <c r="Q413" s="170"/>
      <c r="R413" s="170"/>
      <c r="S413" s="170"/>
      <c r="T413" s="171"/>
      <c r="AT413" s="165" t="s">
        <v>135</v>
      </c>
      <c r="AU413" s="165" t="s">
        <v>82</v>
      </c>
      <c r="AV413" s="13" t="s">
        <v>82</v>
      </c>
      <c r="AW413" s="13" t="s">
        <v>30</v>
      </c>
      <c r="AX413" s="13" t="s">
        <v>73</v>
      </c>
      <c r="AY413" s="165" t="s">
        <v>127</v>
      </c>
    </row>
    <row r="414" spans="2:51" s="13" customFormat="1" ht="12">
      <c r="B414" s="164"/>
      <c r="D414" s="159" t="s">
        <v>135</v>
      </c>
      <c r="E414" s="165" t="s">
        <v>1</v>
      </c>
      <c r="F414" s="166" t="s">
        <v>471</v>
      </c>
      <c r="H414" s="167">
        <v>114</v>
      </c>
      <c r="I414" s="168"/>
      <c r="L414" s="164"/>
      <c r="M414" s="169"/>
      <c r="N414" s="170"/>
      <c r="O414" s="170"/>
      <c r="P414" s="170"/>
      <c r="Q414" s="170"/>
      <c r="R414" s="170"/>
      <c r="S414" s="170"/>
      <c r="T414" s="171"/>
      <c r="AT414" s="165" t="s">
        <v>135</v>
      </c>
      <c r="AU414" s="165" t="s">
        <v>82</v>
      </c>
      <c r="AV414" s="13" t="s">
        <v>82</v>
      </c>
      <c r="AW414" s="13" t="s">
        <v>30</v>
      </c>
      <c r="AX414" s="13" t="s">
        <v>73</v>
      </c>
      <c r="AY414" s="165" t="s">
        <v>127</v>
      </c>
    </row>
    <row r="415" spans="2:51" s="13" customFormat="1" ht="12">
      <c r="B415" s="164"/>
      <c r="D415" s="159" t="s">
        <v>135</v>
      </c>
      <c r="E415" s="165" t="s">
        <v>1</v>
      </c>
      <c r="F415" s="166" t="s">
        <v>472</v>
      </c>
      <c r="H415" s="167">
        <v>85.05</v>
      </c>
      <c r="I415" s="168"/>
      <c r="L415" s="164"/>
      <c r="M415" s="169"/>
      <c r="N415" s="170"/>
      <c r="O415" s="170"/>
      <c r="P415" s="170"/>
      <c r="Q415" s="170"/>
      <c r="R415" s="170"/>
      <c r="S415" s="170"/>
      <c r="T415" s="171"/>
      <c r="AT415" s="165" t="s">
        <v>135</v>
      </c>
      <c r="AU415" s="165" t="s">
        <v>82</v>
      </c>
      <c r="AV415" s="13" t="s">
        <v>82</v>
      </c>
      <c r="AW415" s="13" t="s">
        <v>30</v>
      </c>
      <c r="AX415" s="13" t="s">
        <v>73</v>
      </c>
      <c r="AY415" s="165" t="s">
        <v>127</v>
      </c>
    </row>
    <row r="416" spans="2:51" s="13" customFormat="1" ht="12">
      <c r="B416" s="164"/>
      <c r="D416" s="159" t="s">
        <v>135</v>
      </c>
      <c r="E416" s="165" t="s">
        <v>1</v>
      </c>
      <c r="F416" s="166" t="s">
        <v>473</v>
      </c>
      <c r="H416" s="167">
        <v>64</v>
      </c>
      <c r="I416" s="168"/>
      <c r="L416" s="164"/>
      <c r="M416" s="169"/>
      <c r="N416" s="170"/>
      <c r="O416" s="170"/>
      <c r="P416" s="170"/>
      <c r="Q416" s="170"/>
      <c r="R416" s="170"/>
      <c r="S416" s="170"/>
      <c r="T416" s="171"/>
      <c r="AT416" s="165" t="s">
        <v>135</v>
      </c>
      <c r="AU416" s="165" t="s">
        <v>82</v>
      </c>
      <c r="AV416" s="13" t="s">
        <v>82</v>
      </c>
      <c r="AW416" s="13" t="s">
        <v>30</v>
      </c>
      <c r="AX416" s="13" t="s">
        <v>73</v>
      </c>
      <c r="AY416" s="165" t="s">
        <v>127</v>
      </c>
    </row>
    <row r="417" spans="2:51" s="13" customFormat="1" ht="12">
      <c r="B417" s="164"/>
      <c r="D417" s="159" t="s">
        <v>135</v>
      </c>
      <c r="E417" s="165" t="s">
        <v>1</v>
      </c>
      <c r="F417" s="166" t="s">
        <v>474</v>
      </c>
      <c r="H417" s="167">
        <v>308.55</v>
      </c>
      <c r="I417" s="168"/>
      <c r="L417" s="164"/>
      <c r="M417" s="169"/>
      <c r="N417" s="170"/>
      <c r="O417" s="170"/>
      <c r="P417" s="170"/>
      <c r="Q417" s="170"/>
      <c r="R417" s="170"/>
      <c r="S417" s="170"/>
      <c r="T417" s="171"/>
      <c r="AT417" s="165" t="s">
        <v>135</v>
      </c>
      <c r="AU417" s="165" t="s">
        <v>82</v>
      </c>
      <c r="AV417" s="13" t="s">
        <v>82</v>
      </c>
      <c r="AW417" s="13" t="s">
        <v>30</v>
      </c>
      <c r="AX417" s="13" t="s">
        <v>73</v>
      </c>
      <c r="AY417" s="165" t="s">
        <v>127</v>
      </c>
    </row>
    <row r="418" spans="2:51" s="14" customFormat="1" ht="12">
      <c r="B418" s="172"/>
      <c r="D418" s="159" t="s">
        <v>135</v>
      </c>
      <c r="E418" s="173" t="s">
        <v>1</v>
      </c>
      <c r="F418" s="174" t="s">
        <v>137</v>
      </c>
      <c r="H418" s="175">
        <v>1055.6</v>
      </c>
      <c r="I418" s="176"/>
      <c r="L418" s="172"/>
      <c r="M418" s="177"/>
      <c r="N418" s="178"/>
      <c r="O418" s="178"/>
      <c r="P418" s="178"/>
      <c r="Q418" s="178"/>
      <c r="R418" s="178"/>
      <c r="S418" s="178"/>
      <c r="T418" s="179"/>
      <c r="AT418" s="173" t="s">
        <v>135</v>
      </c>
      <c r="AU418" s="173" t="s">
        <v>82</v>
      </c>
      <c r="AV418" s="14" t="s">
        <v>133</v>
      </c>
      <c r="AW418" s="14" t="s">
        <v>30</v>
      </c>
      <c r="AX418" s="14" t="s">
        <v>80</v>
      </c>
      <c r="AY418" s="173" t="s">
        <v>127</v>
      </c>
    </row>
    <row r="419" spans="1:65" s="2" customFormat="1" ht="21.75" customHeight="1">
      <c r="A419" s="32"/>
      <c r="B419" s="144"/>
      <c r="C419" s="145" t="s">
        <v>475</v>
      </c>
      <c r="D419" s="145" t="s">
        <v>129</v>
      </c>
      <c r="E419" s="146" t="s">
        <v>476</v>
      </c>
      <c r="F419" s="147" t="s">
        <v>477</v>
      </c>
      <c r="G419" s="148" t="s">
        <v>132</v>
      </c>
      <c r="H419" s="149">
        <v>88.251</v>
      </c>
      <c r="I419" s="150"/>
      <c r="J419" s="151">
        <f>ROUND(I419*H419,2)</f>
        <v>0</v>
      </c>
      <c r="K419" s="152"/>
      <c r="L419" s="33"/>
      <c r="M419" s="153" t="s">
        <v>1</v>
      </c>
      <c r="N419" s="154" t="s">
        <v>38</v>
      </c>
      <c r="O419" s="58"/>
      <c r="P419" s="155">
        <f>O419*H419</f>
        <v>0</v>
      </c>
      <c r="Q419" s="155">
        <v>0</v>
      </c>
      <c r="R419" s="155">
        <f>Q419*H419</f>
        <v>0</v>
      </c>
      <c r="S419" s="155">
        <v>0</v>
      </c>
      <c r="T419" s="156">
        <f>S419*H419</f>
        <v>0</v>
      </c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R419" s="157" t="s">
        <v>133</v>
      </c>
      <c r="AT419" s="157" t="s">
        <v>129</v>
      </c>
      <c r="AU419" s="157" t="s">
        <v>82</v>
      </c>
      <c r="AY419" s="17" t="s">
        <v>127</v>
      </c>
      <c r="BE419" s="158">
        <f>IF(N419="základní",J419,0)</f>
        <v>0</v>
      </c>
      <c r="BF419" s="158">
        <f>IF(N419="snížená",J419,0)</f>
        <v>0</v>
      </c>
      <c r="BG419" s="158">
        <f>IF(N419="zákl. přenesená",J419,0)</f>
        <v>0</v>
      </c>
      <c r="BH419" s="158">
        <f>IF(N419="sníž. přenesená",J419,0)</f>
        <v>0</v>
      </c>
      <c r="BI419" s="158">
        <f>IF(N419="nulová",J419,0)</f>
        <v>0</v>
      </c>
      <c r="BJ419" s="17" t="s">
        <v>80</v>
      </c>
      <c r="BK419" s="158">
        <f>ROUND(I419*H419,2)</f>
        <v>0</v>
      </c>
      <c r="BL419" s="17" t="s">
        <v>133</v>
      </c>
      <c r="BM419" s="157" t="s">
        <v>478</v>
      </c>
    </row>
    <row r="420" spans="1:47" s="2" customFormat="1" ht="19.5">
      <c r="A420" s="32"/>
      <c r="B420" s="33"/>
      <c r="C420" s="32"/>
      <c r="D420" s="159" t="s">
        <v>134</v>
      </c>
      <c r="E420" s="32"/>
      <c r="F420" s="160" t="s">
        <v>477</v>
      </c>
      <c r="G420" s="32"/>
      <c r="H420" s="32"/>
      <c r="I420" s="161"/>
      <c r="J420" s="32"/>
      <c r="K420" s="32"/>
      <c r="L420" s="33"/>
      <c r="M420" s="162"/>
      <c r="N420" s="163"/>
      <c r="O420" s="58"/>
      <c r="P420" s="58"/>
      <c r="Q420" s="58"/>
      <c r="R420" s="58"/>
      <c r="S420" s="58"/>
      <c r="T420" s="59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T420" s="17" t="s">
        <v>134</v>
      </c>
      <c r="AU420" s="17" t="s">
        <v>82</v>
      </c>
    </row>
    <row r="421" spans="1:65" s="2" customFormat="1" ht="21.75" customHeight="1">
      <c r="A421" s="32"/>
      <c r="B421" s="144"/>
      <c r="C421" s="145" t="s">
        <v>201</v>
      </c>
      <c r="D421" s="145" t="s">
        <v>129</v>
      </c>
      <c r="E421" s="146" t="s">
        <v>479</v>
      </c>
      <c r="F421" s="147" t="s">
        <v>480</v>
      </c>
      <c r="G421" s="148" t="s">
        <v>132</v>
      </c>
      <c r="H421" s="149">
        <v>747.05</v>
      </c>
      <c r="I421" s="150"/>
      <c r="J421" s="151">
        <f>ROUND(I421*H421,2)</f>
        <v>0</v>
      </c>
      <c r="K421" s="152"/>
      <c r="L421" s="33"/>
      <c r="M421" s="153" t="s">
        <v>1</v>
      </c>
      <c r="N421" s="154" t="s">
        <v>38</v>
      </c>
      <c r="O421" s="58"/>
      <c r="P421" s="155">
        <f>O421*H421</f>
        <v>0</v>
      </c>
      <c r="Q421" s="155">
        <v>0</v>
      </c>
      <c r="R421" s="155">
        <f>Q421*H421</f>
        <v>0</v>
      </c>
      <c r="S421" s="155">
        <v>0</v>
      </c>
      <c r="T421" s="156">
        <f>S421*H421</f>
        <v>0</v>
      </c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R421" s="157" t="s">
        <v>133</v>
      </c>
      <c r="AT421" s="157" t="s">
        <v>129</v>
      </c>
      <c r="AU421" s="157" t="s">
        <v>82</v>
      </c>
      <c r="AY421" s="17" t="s">
        <v>127</v>
      </c>
      <c r="BE421" s="158">
        <f>IF(N421="základní",J421,0)</f>
        <v>0</v>
      </c>
      <c r="BF421" s="158">
        <f>IF(N421="snížená",J421,0)</f>
        <v>0</v>
      </c>
      <c r="BG421" s="158">
        <f>IF(N421="zákl. přenesená",J421,0)</f>
        <v>0</v>
      </c>
      <c r="BH421" s="158">
        <f>IF(N421="sníž. přenesená",J421,0)</f>
        <v>0</v>
      </c>
      <c r="BI421" s="158">
        <f>IF(N421="nulová",J421,0)</f>
        <v>0</v>
      </c>
      <c r="BJ421" s="17" t="s">
        <v>80</v>
      </c>
      <c r="BK421" s="158">
        <f>ROUND(I421*H421,2)</f>
        <v>0</v>
      </c>
      <c r="BL421" s="17" t="s">
        <v>133</v>
      </c>
      <c r="BM421" s="157" t="s">
        <v>481</v>
      </c>
    </row>
    <row r="422" spans="1:47" s="2" customFormat="1" ht="19.5">
      <c r="A422" s="32"/>
      <c r="B422" s="33"/>
      <c r="C422" s="32"/>
      <c r="D422" s="159" t="s">
        <v>134</v>
      </c>
      <c r="E422" s="32"/>
      <c r="F422" s="160" t="s">
        <v>480</v>
      </c>
      <c r="G422" s="32"/>
      <c r="H422" s="32"/>
      <c r="I422" s="161"/>
      <c r="J422" s="32"/>
      <c r="K422" s="32"/>
      <c r="L422" s="33"/>
      <c r="M422" s="162"/>
      <c r="N422" s="163"/>
      <c r="O422" s="58"/>
      <c r="P422" s="58"/>
      <c r="Q422" s="58"/>
      <c r="R422" s="58"/>
      <c r="S422" s="58"/>
      <c r="T422" s="59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T422" s="17" t="s">
        <v>134</v>
      </c>
      <c r="AU422" s="17" t="s">
        <v>82</v>
      </c>
    </row>
    <row r="423" spans="2:51" s="13" customFormat="1" ht="12">
      <c r="B423" s="164"/>
      <c r="D423" s="159" t="s">
        <v>135</v>
      </c>
      <c r="E423" s="165" t="s">
        <v>1</v>
      </c>
      <c r="F423" s="166" t="s">
        <v>470</v>
      </c>
      <c r="H423" s="167">
        <v>484</v>
      </c>
      <c r="I423" s="168"/>
      <c r="L423" s="164"/>
      <c r="M423" s="169"/>
      <c r="N423" s="170"/>
      <c r="O423" s="170"/>
      <c r="P423" s="170"/>
      <c r="Q423" s="170"/>
      <c r="R423" s="170"/>
      <c r="S423" s="170"/>
      <c r="T423" s="171"/>
      <c r="AT423" s="165" t="s">
        <v>135</v>
      </c>
      <c r="AU423" s="165" t="s">
        <v>82</v>
      </c>
      <c r="AV423" s="13" t="s">
        <v>82</v>
      </c>
      <c r="AW423" s="13" t="s">
        <v>30</v>
      </c>
      <c r="AX423" s="13" t="s">
        <v>73</v>
      </c>
      <c r="AY423" s="165" t="s">
        <v>127</v>
      </c>
    </row>
    <row r="424" spans="2:51" s="13" customFormat="1" ht="12">
      <c r="B424" s="164"/>
      <c r="D424" s="159" t="s">
        <v>135</v>
      </c>
      <c r="E424" s="165" t="s">
        <v>1</v>
      </c>
      <c r="F424" s="166" t="s">
        <v>471</v>
      </c>
      <c r="H424" s="167">
        <v>114</v>
      </c>
      <c r="I424" s="168"/>
      <c r="L424" s="164"/>
      <c r="M424" s="169"/>
      <c r="N424" s="170"/>
      <c r="O424" s="170"/>
      <c r="P424" s="170"/>
      <c r="Q424" s="170"/>
      <c r="R424" s="170"/>
      <c r="S424" s="170"/>
      <c r="T424" s="171"/>
      <c r="AT424" s="165" t="s">
        <v>135</v>
      </c>
      <c r="AU424" s="165" t="s">
        <v>82</v>
      </c>
      <c r="AV424" s="13" t="s">
        <v>82</v>
      </c>
      <c r="AW424" s="13" t="s">
        <v>30</v>
      </c>
      <c r="AX424" s="13" t="s">
        <v>73</v>
      </c>
      <c r="AY424" s="165" t="s">
        <v>127</v>
      </c>
    </row>
    <row r="425" spans="2:51" s="13" customFormat="1" ht="12">
      <c r="B425" s="164"/>
      <c r="D425" s="159" t="s">
        <v>135</v>
      </c>
      <c r="E425" s="165" t="s">
        <v>1</v>
      </c>
      <c r="F425" s="166" t="s">
        <v>472</v>
      </c>
      <c r="H425" s="167">
        <v>85.05</v>
      </c>
      <c r="I425" s="168"/>
      <c r="L425" s="164"/>
      <c r="M425" s="169"/>
      <c r="N425" s="170"/>
      <c r="O425" s="170"/>
      <c r="P425" s="170"/>
      <c r="Q425" s="170"/>
      <c r="R425" s="170"/>
      <c r="S425" s="170"/>
      <c r="T425" s="171"/>
      <c r="AT425" s="165" t="s">
        <v>135</v>
      </c>
      <c r="AU425" s="165" t="s">
        <v>82</v>
      </c>
      <c r="AV425" s="13" t="s">
        <v>82</v>
      </c>
      <c r="AW425" s="13" t="s">
        <v>30</v>
      </c>
      <c r="AX425" s="13" t="s">
        <v>73</v>
      </c>
      <c r="AY425" s="165" t="s">
        <v>127</v>
      </c>
    </row>
    <row r="426" spans="2:51" s="13" customFormat="1" ht="12">
      <c r="B426" s="164"/>
      <c r="D426" s="159" t="s">
        <v>135</v>
      </c>
      <c r="E426" s="165" t="s">
        <v>1</v>
      </c>
      <c r="F426" s="166" t="s">
        <v>473</v>
      </c>
      <c r="H426" s="167">
        <v>64</v>
      </c>
      <c r="I426" s="168"/>
      <c r="L426" s="164"/>
      <c r="M426" s="169"/>
      <c r="N426" s="170"/>
      <c r="O426" s="170"/>
      <c r="P426" s="170"/>
      <c r="Q426" s="170"/>
      <c r="R426" s="170"/>
      <c r="S426" s="170"/>
      <c r="T426" s="171"/>
      <c r="AT426" s="165" t="s">
        <v>135</v>
      </c>
      <c r="AU426" s="165" t="s">
        <v>82</v>
      </c>
      <c r="AV426" s="13" t="s">
        <v>82</v>
      </c>
      <c r="AW426" s="13" t="s">
        <v>30</v>
      </c>
      <c r="AX426" s="13" t="s">
        <v>73</v>
      </c>
      <c r="AY426" s="165" t="s">
        <v>127</v>
      </c>
    </row>
    <row r="427" spans="2:51" s="14" customFormat="1" ht="12">
      <c r="B427" s="172"/>
      <c r="D427" s="159" t="s">
        <v>135</v>
      </c>
      <c r="E427" s="173" t="s">
        <v>1</v>
      </c>
      <c r="F427" s="174" t="s">
        <v>137</v>
      </c>
      <c r="H427" s="175">
        <v>747.05</v>
      </c>
      <c r="I427" s="176"/>
      <c r="L427" s="172"/>
      <c r="M427" s="177"/>
      <c r="N427" s="178"/>
      <c r="O427" s="178"/>
      <c r="P427" s="178"/>
      <c r="Q427" s="178"/>
      <c r="R427" s="178"/>
      <c r="S427" s="178"/>
      <c r="T427" s="179"/>
      <c r="AT427" s="173" t="s">
        <v>135</v>
      </c>
      <c r="AU427" s="173" t="s">
        <v>82</v>
      </c>
      <c r="AV427" s="14" t="s">
        <v>133</v>
      </c>
      <c r="AW427" s="14" t="s">
        <v>30</v>
      </c>
      <c r="AX427" s="14" t="s">
        <v>80</v>
      </c>
      <c r="AY427" s="173" t="s">
        <v>127</v>
      </c>
    </row>
    <row r="428" spans="1:65" s="2" customFormat="1" ht="21.75" customHeight="1">
      <c r="A428" s="32"/>
      <c r="B428" s="144"/>
      <c r="C428" s="145" t="s">
        <v>482</v>
      </c>
      <c r="D428" s="145" t="s">
        <v>129</v>
      </c>
      <c r="E428" s="146" t="s">
        <v>483</v>
      </c>
      <c r="F428" s="147" t="s">
        <v>484</v>
      </c>
      <c r="G428" s="148" t="s">
        <v>132</v>
      </c>
      <c r="H428" s="149">
        <v>186.75</v>
      </c>
      <c r="I428" s="150"/>
      <c r="J428" s="151">
        <f>ROUND(I428*H428,2)</f>
        <v>0</v>
      </c>
      <c r="K428" s="152"/>
      <c r="L428" s="33"/>
      <c r="M428" s="153" t="s">
        <v>1</v>
      </c>
      <c r="N428" s="154" t="s">
        <v>38</v>
      </c>
      <c r="O428" s="58"/>
      <c r="P428" s="155">
        <f>O428*H428</f>
        <v>0</v>
      </c>
      <c r="Q428" s="155">
        <v>0</v>
      </c>
      <c r="R428" s="155">
        <f>Q428*H428</f>
        <v>0</v>
      </c>
      <c r="S428" s="155">
        <v>0</v>
      </c>
      <c r="T428" s="156">
        <f>S428*H428</f>
        <v>0</v>
      </c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R428" s="157" t="s">
        <v>133</v>
      </c>
      <c r="AT428" s="157" t="s">
        <v>129</v>
      </c>
      <c r="AU428" s="157" t="s">
        <v>82</v>
      </c>
      <c r="AY428" s="17" t="s">
        <v>127</v>
      </c>
      <c r="BE428" s="158">
        <f>IF(N428="základní",J428,0)</f>
        <v>0</v>
      </c>
      <c r="BF428" s="158">
        <f>IF(N428="snížená",J428,0)</f>
        <v>0</v>
      </c>
      <c r="BG428" s="158">
        <f>IF(N428="zákl. přenesená",J428,0)</f>
        <v>0</v>
      </c>
      <c r="BH428" s="158">
        <f>IF(N428="sníž. přenesená",J428,0)</f>
        <v>0</v>
      </c>
      <c r="BI428" s="158">
        <f>IF(N428="nulová",J428,0)</f>
        <v>0</v>
      </c>
      <c r="BJ428" s="17" t="s">
        <v>80</v>
      </c>
      <c r="BK428" s="158">
        <f>ROUND(I428*H428,2)</f>
        <v>0</v>
      </c>
      <c r="BL428" s="17" t="s">
        <v>133</v>
      </c>
      <c r="BM428" s="157" t="s">
        <v>485</v>
      </c>
    </row>
    <row r="429" spans="1:47" s="2" customFormat="1" ht="19.5">
      <c r="A429" s="32"/>
      <c r="B429" s="33"/>
      <c r="C429" s="32"/>
      <c r="D429" s="159" t="s">
        <v>134</v>
      </c>
      <c r="E429" s="32"/>
      <c r="F429" s="160" t="s">
        <v>484</v>
      </c>
      <c r="G429" s="32"/>
      <c r="H429" s="32"/>
      <c r="I429" s="161"/>
      <c r="J429" s="32"/>
      <c r="K429" s="32"/>
      <c r="L429" s="33"/>
      <c r="M429" s="162"/>
      <c r="N429" s="163"/>
      <c r="O429" s="58"/>
      <c r="P429" s="58"/>
      <c r="Q429" s="58"/>
      <c r="R429" s="58"/>
      <c r="S429" s="58"/>
      <c r="T429" s="59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T429" s="17" t="s">
        <v>134</v>
      </c>
      <c r="AU429" s="17" t="s">
        <v>82</v>
      </c>
    </row>
    <row r="430" spans="2:51" s="13" customFormat="1" ht="12">
      <c r="B430" s="164"/>
      <c r="D430" s="159" t="s">
        <v>135</v>
      </c>
      <c r="E430" s="165" t="s">
        <v>1</v>
      </c>
      <c r="F430" s="166" t="s">
        <v>486</v>
      </c>
      <c r="H430" s="167">
        <v>186.75</v>
      </c>
      <c r="I430" s="168"/>
      <c r="L430" s="164"/>
      <c r="M430" s="169"/>
      <c r="N430" s="170"/>
      <c r="O430" s="170"/>
      <c r="P430" s="170"/>
      <c r="Q430" s="170"/>
      <c r="R430" s="170"/>
      <c r="S430" s="170"/>
      <c r="T430" s="171"/>
      <c r="AT430" s="165" t="s">
        <v>135</v>
      </c>
      <c r="AU430" s="165" t="s">
        <v>82</v>
      </c>
      <c r="AV430" s="13" t="s">
        <v>82</v>
      </c>
      <c r="AW430" s="13" t="s">
        <v>30</v>
      </c>
      <c r="AX430" s="13" t="s">
        <v>73</v>
      </c>
      <c r="AY430" s="165" t="s">
        <v>127</v>
      </c>
    </row>
    <row r="431" spans="2:51" s="14" customFormat="1" ht="12">
      <c r="B431" s="172"/>
      <c r="D431" s="159" t="s">
        <v>135</v>
      </c>
      <c r="E431" s="173" t="s">
        <v>1</v>
      </c>
      <c r="F431" s="174" t="s">
        <v>137</v>
      </c>
      <c r="H431" s="175">
        <v>186.75</v>
      </c>
      <c r="I431" s="176"/>
      <c r="L431" s="172"/>
      <c r="M431" s="177"/>
      <c r="N431" s="178"/>
      <c r="O431" s="178"/>
      <c r="P431" s="178"/>
      <c r="Q431" s="178"/>
      <c r="R431" s="178"/>
      <c r="S431" s="178"/>
      <c r="T431" s="179"/>
      <c r="AT431" s="173" t="s">
        <v>135</v>
      </c>
      <c r="AU431" s="173" t="s">
        <v>82</v>
      </c>
      <c r="AV431" s="14" t="s">
        <v>133</v>
      </c>
      <c r="AW431" s="14" t="s">
        <v>30</v>
      </c>
      <c r="AX431" s="14" t="s">
        <v>80</v>
      </c>
      <c r="AY431" s="173" t="s">
        <v>127</v>
      </c>
    </row>
    <row r="432" spans="1:65" s="2" customFormat="1" ht="21.75" customHeight="1">
      <c r="A432" s="32"/>
      <c r="B432" s="144"/>
      <c r="C432" s="145" t="s">
        <v>314</v>
      </c>
      <c r="D432" s="145" t="s">
        <v>129</v>
      </c>
      <c r="E432" s="146" t="s">
        <v>487</v>
      </c>
      <c r="F432" s="147" t="s">
        <v>488</v>
      </c>
      <c r="G432" s="148" t="s">
        <v>132</v>
      </c>
      <c r="H432" s="149">
        <v>373.5</v>
      </c>
      <c r="I432" s="150"/>
      <c r="J432" s="151">
        <f>ROUND(I432*H432,2)</f>
        <v>0</v>
      </c>
      <c r="K432" s="152"/>
      <c r="L432" s="33"/>
      <c r="M432" s="153" t="s">
        <v>1</v>
      </c>
      <c r="N432" s="154" t="s">
        <v>38</v>
      </c>
      <c r="O432" s="58"/>
      <c r="P432" s="155">
        <f>O432*H432</f>
        <v>0</v>
      </c>
      <c r="Q432" s="155">
        <v>0</v>
      </c>
      <c r="R432" s="155">
        <f>Q432*H432</f>
        <v>0</v>
      </c>
      <c r="S432" s="155">
        <v>0</v>
      </c>
      <c r="T432" s="156">
        <f>S432*H432</f>
        <v>0</v>
      </c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R432" s="157" t="s">
        <v>133</v>
      </c>
      <c r="AT432" s="157" t="s">
        <v>129</v>
      </c>
      <c r="AU432" s="157" t="s">
        <v>82</v>
      </c>
      <c r="AY432" s="17" t="s">
        <v>127</v>
      </c>
      <c r="BE432" s="158">
        <f>IF(N432="základní",J432,0)</f>
        <v>0</v>
      </c>
      <c r="BF432" s="158">
        <f>IF(N432="snížená",J432,0)</f>
        <v>0</v>
      </c>
      <c r="BG432" s="158">
        <f>IF(N432="zákl. přenesená",J432,0)</f>
        <v>0</v>
      </c>
      <c r="BH432" s="158">
        <f>IF(N432="sníž. přenesená",J432,0)</f>
        <v>0</v>
      </c>
      <c r="BI432" s="158">
        <f>IF(N432="nulová",J432,0)</f>
        <v>0</v>
      </c>
      <c r="BJ432" s="17" t="s">
        <v>80</v>
      </c>
      <c r="BK432" s="158">
        <f>ROUND(I432*H432,2)</f>
        <v>0</v>
      </c>
      <c r="BL432" s="17" t="s">
        <v>133</v>
      </c>
      <c r="BM432" s="157" t="s">
        <v>489</v>
      </c>
    </row>
    <row r="433" spans="1:47" s="2" customFormat="1" ht="19.5">
      <c r="A433" s="32"/>
      <c r="B433" s="33"/>
      <c r="C433" s="32"/>
      <c r="D433" s="159" t="s">
        <v>134</v>
      </c>
      <c r="E433" s="32"/>
      <c r="F433" s="160" t="s">
        <v>488</v>
      </c>
      <c r="G433" s="32"/>
      <c r="H433" s="32"/>
      <c r="I433" s="161"/>
      <c r="J433" s="32"/>
      <c r="K433" s="32"/>
      <c r="L433" s="33"/>
      <c r="M433" s="162"/>
      <c r="N433" s="163"/>
      <c r="O433" s="58"/>
      <c r="P433" s="58"/>
      <c r="Q433" s="58"/>
      <c r="R433" s="58"/>
      <c r="S433" s="58"/>
      <c r="T433" s="59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T433" s="17" t="s">
        <v>134</v>
      </c>
      <c r="AU433" s="17" t="s">
        <v>82</v>
      </c>
    </row>
    <row r="434" spans="2:51" s="13" customFormat="1" ht="12">
      <c r="B434" s="164"/>
      <c r="D434" s="159" t="s">
        <v>135</v>
      </c>
      <c r="E434" s="165" t="s">
        <v>1</v>
      </c>
      <c r="F434" s="166" t="s">
        <v>490</v>
      </c>
      <c r="H434" s="167">
        <v>373.5</v>
      </c>
      <c r="I434" s="168"/>
      <c r="L434" s="164"/>
      <c r="M434" s="169"/>
      <c r="N434" s="170"/>
      <c r="O434" s="170"/>
      <c r="P434" s="170"/>
      <c r="Q434" s="170"/>
      <c r="R434" s="170"/>
      <c r="S434" s="170"/>
      <c r="T434" s="171"/>
      <c r="AT434" s="165" t="s">
        <v>135</v>
      </c>
      <c r="AU434" s="165" t="s">
        <v>82</v>
      </c>
      <c r="AV434" s="13" t="s">
        <v>82</v>
      </c>
      <c r="AW434" s="13" t="s">
        <v>30</v>
      </c>
      <c r="AX434" s="13" t="s">
        <v>73</v>
      </c>
      <c r="AY434" s="165" t="s">
        <v>127</v>
      </c>
    </row>
    <row r="435" spans="2:51" s="14" customFormat="1" ht="12">
      <c r="B435" s="172"/>
      <c r="D435" s="159" t="s">
        <v>135</v>
      </c>
      <c r="E435" s="173" t="s">
        <v>1</v>
      </c>
      <c r="F435" s="174" t="s">
        <v>137</v>
      </c>
      <c r="H435" s="175">
        <v>373.5</v>
      </c>
      <c r="I435" s="176"/>
      <c r="L435" s="172"/>
      <c r="M435" s="177"/>
      <c r="N435" s="178"/>
      <c r="O435" s="178"/>
      <c r="P435" s="178"/>
      <c r="Q435" s="178"/>
      <c r="R435" s="178"/>
      <c r="S435" s="178"/>
      <c r="T435" s="179"/>
      <c r="AT435" s="173" t="s">
        <v>135</v>
      </c>
      <c r="AU435" s="173" t="s">
        <v>82</v>
      </c>
      <c r="AV435" s="14" t="s">
        <v>133</v>
      </c>
      <c r="AW435" s="14" t="s">
        <v>30</v>
      </c>
      <c r="AX435" s="14" t="s">
        <v>80</v>
      </c>
      <c r="AY435" s="173" t="s">
        <v>127</v>
      </c>
    </row>
    <row r="436" spans="1:65" s="2" customFormat="1" ht="21.75" customHeight="1">
      <c r="A436" s="32"/>
      <c r="B436" s="144"/>
      <c r="C436" s="145" t="s">
        <v>491</v>
      </c>
      <c r="D436" s="145" t="s">
        <v>129</v>
      </c>
      <c r="E436" s="146" t="s">
        <v>492</v>
      </c>
      <c r="F436" s="147" t="s">
        <v>493</v>
      </c>
      <c r="G436" s="148" t="s">
        <v>132</v>
      </c>
      <c r="H436" s="149">
        <v>186.75</v>
      </c>
      <c r="I436" s="150"/>
      <c r="J436" s="151">
        <f>ROUND(I436*H436,2)</f>
        <v>0</v>
      </c>
      <c r="K436" s="152"/>
      <c r="L436" s="33"/>
      <c r="M436" s="153" t="s">
        <v>1</v>
      </c>
      <c r="N436" s="154" t="s">
        <v>38</v>
      </c>
      <c r="O436" s="58"/>
      <c r="P436" s="155">
        <f>O436*H436</f>
        <v>0</v>
      </c>
      <c r="Q436" s="155">
        <v>0</v>
      </c>
      <c r="R436" s="155">
        <f>Q436*H436</f>
        <v>0</v>
      </c>
      <c r="S436" s="155">
        <v>0</v>
      </c>
      <c r="T436" s="156">
        <f>S436*H436</f>
        <v>0</v>
      </c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R436" s="157" t="s">
        <v>133</v>
      </c>
      <c r="AT436" s="157" t="s">
        <v>129</v>
      </c>
      <c r="AU436" s="157" t="s">
        <v>82</v>
      </c>
      <c r="AY436" s="17" t="s">
        <v>127</v>
      </c>
      <c r="BE436" s="158">
        <f>IF(N436="základní",J436,0)</f>
        <v>0</v>
      </c>
      <c r="BF436" s="158">
        <f>IF(N436="snížená",J436,0)</f>
        <v>0</v>
      </c>
      <c r="BG436" s="158">
        <f>IF(N436="zákl. přenesená",J436,0)</f>
        <v>0</v>
      </c>
      <c r="BH436" s="158">
        <f>IF(N436="sníž. přenesená",J436,0)</f>
        <v>0</v>
      </c>
      <c r="BI436" s="158">
        <f>IF(N436="nulová",J436,0)</f>
        <v>0</v>
      </c>
      <c r="BJ436" s="17" t="s">
        <v>80</v>
      </c>
      <c r="BK436" s="158">
        <f>ROUND(I436*H436,2)</f>
        <v>0</v>
      </c>
      <c r="BL436" s="17" t="s">
        <v>133</v>
      </c>
      <c r="BM436" s="157" t="s">
        <v>494</v>
      </c>
    </row>
    <row r="437" spans="1:47" s="2" customFormat="1" ht="19.5">
      <c r="A437" s="32"/>
      <c r="B437" s="33"/>
      <c r="C437" s="32"/>
      <c r="D437" s="159" t="s">
        <v>134</v>
      </c>
      <c r="E437" s="32"/>
      <c r="F437" s="160" t="s">
        <v>493</v>
      </c>
      <c r="G437" s="32"/>
      <c r="H437" s="32"/>
      <c r="I437" s="161"/>
      <c r="J437" s="32"/>
      <c r="K437" s="32"/>
      <c r="L437" s="33"/>
      <c r="M437" s="162"/>
      <c r="N437" s="163"/>
      <c r="O437" s="58"/>
      <c r="P437" s="58"/>
      <c r="Q437" s="58"/>
      <c r="R437" s="58"/>
      <c r="S437" s="58"/>
      <c r="T437" s="59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T437" s="17" t="s">
        <v>134</v>
      </c>
      <c r="AU437" s="17" t="s">
        <v>82</v>
      </c>
    </row>
    <row r="438" spans="2:51" s="13" customFormat="1" ht="12">
      <c r="B438" s="164"/>
      <c r="D438" s="159" t="s">
        <v>135</v>
      </c>
      <c r="E438" s="165" t="s">
        <v>1</v>
      </c>
      <c r="F438" s="166" t="s">
        <v>486</v>
      </c>
      <c r="H438" s="167">
        <v>186.75</v>
      </c>
      <c r="I438" s="168"/>
      <c r="L438" s="164"/>
      <c r="M438" s="169"/>
      <c r="N438" s="170"/>
      <c r="O438" s="170"/>
      <c r="P438" s="170"/>
      <c r="Q438" s="170"/>
      <c r="R438" s="170"/>
      <c r="S438" s="170"/>
      <c r="T438" s="171"/>
      <c r="AT438" s="165" t="s">
        <v>135</v>
      </c>
      <c r="AU438" s="165" t="s">
        <v>82</v>
      </c>
      <c r="AV438" s="13" t="s">
        <v>82</v>
      </c>
      <c r="AW438" s="13" t="s">
        <v>30</v>
      </c>
      <c r="AX438" s="13" t="s">
        <v>73</v>
      </c>
      <c r="AY438" s="165" t="s">
        <v>127</v>
      </c>
    </row>
    <row r="439" spans="2:51" s="14" customFormat="1" ht="12">
      <c r="B439" s="172"/>
      <c r="D439" s="159" t="s">
        <v>135</v>
      </c>
      <c r="E439" s="173" t="s">
        <v>1</v>
      </c>
      <c r="F439" s="174" t="s">
        <v>137</v>
      </c>
      <c r="H439" s="175">
        <v>186.75</v>
      </c>
      <c r="I439" s="176"/>
      <c r="L439" s="172"/>
      <c r="M439" s="177"/>
      <c r="N439" s="178"/>
      <c r="O439" s="178"/>
      <c r="P439" s="178"/>
      <c r="Q439" s="178"/>
      <c r="R439" s="178"/>
      <c r="S439" s="178"/>
      <c r="T439" s="179"/>
      <c r="AT439" s="173" t="s">
        <v>135</v>
      </c>
      <c r="AU439" s="173" t="s">
        <v>82</v>
      </c>
      <c r="AV439" s="14" t="s">
        <v>133</v>
      </c>
      <c r="AW439" s="14" t="s">
        <v>30</v>
      </c>
      <c r="AX439" s="14" t="s">
        <v>80</v>
      </c>
      <c r="AY439" s="173" t="s">
        <v>127</v>
      </c>
    </row>
    <row r="440" spans="1:65" s="2" customFormat="1" ht="21.75" customHeight="1">
      <c r="A440" s="32"/>
      <c r="B440" s="144"/>
      <c r="C440" s="145" t="s">
        <v>317</v>
      </c>
      <c r="D440" s="145" t="s">
        <v>129</v>
      </c>
      <c r="E440" s="146" t="s">
        <v>495</v>
      </c>
      <c r="F440" s="147" t="s">
        <v>496</v>
      </c>
      <c r="G440" s="148" t="s">
        <v>132</v>
      </c>
      <c r="H440" s="149">
        <v>747</v>
      </c>
      <c r="I440" s="150"/>
      <c r="J440" s="151">
        <f>ROUND(I440*H440,2)</f>
        <v>0</v>
      </c>
      <c r="K440" s="152"/>
      <c r="L440" s="33"/>
      <c r="M440" s="153" t="s">
        <v>1</v>
      </c>
      <c r="N440" s="154" t="s">
        <v>38</v>
      </c>
      <c r="O440" s="58"/>
      <c r="P440" s="155">
        <f>O440*H440</f>
        <v>0</v>
      </c>
      <c r="Q440" s="155">
        <v>0</v>
      </c>
      <c r="R440" s="155">
        <f>Q440*H440</f>
        <v>0</v>
      </c>
      <c r="S440" s="155">
        <v>0</v>
      </c>
      <c r="T440" s="156">
        <f>S440*H440</f>
        <v>0</v>
      </c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R440" s="157" t="s">
        <v>133</v>
      </c>
      <c r="AT440" s="157" t="s">
        <v>129</v>
      </c>
      <c r="AU440" s="157" t="s">
        <v>82</v>
      </c>
      <c r="AY440" s="17" t="s">
        <v>127</v>
      </c>
      <c r="BE440" s="158">
        <f>IF(N440="základní",J440,0)</f>
        <v>0</v>
      </c>
      <c r="BF440" s="158">
        <f>IF(N440="snížená",J440,0)</f>
        <v>0</v>
      </c>
      <c r="BG440" s="158">
        <f>IF(N440="zákl. přenesená",J440,0)</f>
        <v>0</v>
      </c>
      <c r="BH440" s="158">
        <f>IF(N440="sníž. přenesená",J440,0)</f>
        <v>0</v>
      </c>
      <c r="BI440" s="158">
        <f>IF(N440="nulová",J440,0)</f>
        <v>0</v>
      </c>
      <c r="BJ440" s="17" t="s">
        <v>80</v>
      </c>
      <c r="BK440" s="158">
        <f>ROUND(I440*H440,2)</f>
        <v>0</v>
      </c>
      <c r="BL440" s="17" t="s">
        <v>133</v>
      </c>
      <c r="BM440" s="157" t="s">
        <v>497</v>
      </c>
    </row>
    <row r="441" spans="1:47" s="2" customFormat="1" ht="12">
      <c r="A441" s="32"/>
      <c r="B441" s="33"/>
      <c r="C441" s="32"/>
      <c r="D441" s="159" t="s">
        <v>134</v>
      </c>
      <c r="E441" s="32"/>
      <c r="F441" s="160" t="s">
        <v>496</v>
      </c>
      <c r="G441" s="32"/>
      <c r="H441" s="32"/>
      <c r="I441" s="161"/>
      <c r="J441" s="32"/>
      <c r="K441" s="32"/>
      <c r="L441" s="33"/>
      <c r="M441" s="162"/>
      <c r="N441" s="163"/>
      <c r="O441" s="58"/>
      <c r="P441" s="58"/>
      <c r="Q441" s="58"/>
      <c r="R441" s="58"/>
      <c r="S441" s="58"/>
      <c r="T441" s="59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T441" s="17" t="s">
        <v>134</v>
      </c>
      <c r="AU441" s="17" t="s">
        <v>82</v>
      </c>
    </row>
    <row r="442" spans="1:65" s="2" customFormat="1" ht="21.75" customHeight="1">
      <c r="A442" s="32"/>
      <c r="B442" s="144"/>
      <c r="C442" s="145" t="s">
        <v>498</v>
      </c>
      <c r="D442" s="145" t="s">
        <v>129</v>
      </c>
      <c r="E442" s="146" t="s">
        <v>499</v>
      </c>
      <c r="F442" s="147" t="s">
        <v>500</v>
      </c>
      <c r="G442" s="148" t="s">
        <v>132</v>
      </c>
      <c r="H442" s="149">
        <v>747.5</v>
      </c>
      <c r="I442" s="150"/>
      <c r="J442" s="151">
        <f>ROUND(I442*H442,2)</f>
        <v>0</v>
      </c>
      <c r="K442" s="152"/>
      <c r="L442" s="33"/>
      <c r="M442" s="153" t="s">
        <v>1</v>
      </c>
      <c r="N442" s="154" t="s">
        <v>38</v>
      </c>
      <c r="O442" s="58"/>
      <c r="P442" s="155">
        <f>O442*H442</f>
        <v>0</v>
      </c>
      <c r="Q442" s="155">
        <v>0</v>
      </c>
      <c r="R442" s="155">
        <f>Q442*H442</f>
        <v>0</v>
      </c>
      <c r="S442" s="155">
        <v>0</v>
      </c>
      <c r="T442" s="156">
        <f>S442*H442</f>
        <v>0</v>
      </c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R442" s="157" t="s">
        <v>133</v>
      </c>
      <c r="AT442" s="157" t="s">
        <v>129</v>
      </c>
      <c r="AU442" s="157" t="s">
        <v>82</v>
      </c>
      <c r="AY442" s="17" t="s">
        <v>127</v>
      </c>
      <c r="BE442" s="158">
        <f>IF(N442="základní",J442,0)</f>
        <v>0</v>
      </c>
      <c r="BF442" s="158">
        <f>IF(N442="snížená",J442,0)</f>
        <v>0</v>
      </c>
      <c r="BG442" s="158">
        <f>IF(N442="zákl. přenesená",J442,0)</f>
        <v>0</v>
      </c>
      <c r="BH442" s="158">
        <f>IF(N442="sníž. přenesená",J442,0)</f>
        <v>0</v>
      </c>
      <c r="BI442" s="158">
        <f>IF(N442="nulová",J442,0)</f>
        <v>0</v>
      </c>
      <c r="BJ442" s="17" t="s">
        <v>80</v>
      </c>
      <c r="BK442" s="158">
        <f>ROUND(I442*H442,2)</f>
        <v>0</v>
      </c>
      <c r="BL442" s="17" t="s">
        <v>133</v>
      </c>
      <c r="BM442" s="157" t="s">
        <v>501</v>
      </c>
    </row>
    <row r="443" spans="1:47" s="2" customFormat="1" ht="12">
      <c r="A443" s="32"/>
      <c r="B443" s="33"/>
      <c r="C443" s="32"/>
      <c r="D443" s="159" t="s">
        <v>134</v>
      </c>
      <c r="E443" s="32"/>
      <c r="F443" s="160" t="s">
        <v>500</v>
      </c>
      <c r="G443" s="32"/>
      <c r="H443" s="32"/>
      <c r="I443" s="161"/>
      <c r="J443" s="32"/>
      <c r="K443" s="32"/>
      <c r="L443" s="33"/>
      <c r="M443" s="162"/>
      <c r="N443" s="163"/>
      <c r="O443" s="58"/>
      <c r="P443" s="58"/>
      <c r="Q443" s="58"/>
      <c r="R443" s="58"/>
      <c r="S443" s="58"/>
      <c r="T443" s="59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T443" s="17" t="s">
        <v>134</v>
      </c>
      <c r="AU443" s="17" t="s">
        <v>82</v>
      </c>
    </row>
    <row r="444" spans="2:63" s="12" customFormat="1" ht="22.9" customHeight="1">
      <c r="B444" s="131"/>
      <c r="D444" s="132" t="s">
        <v>72</v>
      </c>
      <c r="E444" s="142" t="s">
        <v>502</v>
      </c>
      <c r="F444" s="142" t="s">
        <v>503</v>
      </c>
      <c r="I444" s="134"/>
      <c r="J444" s="143">
        <f>BK444</f>
        <v>0</v>
      </c>
      <c r="L444" s="131"/>
      <c r="M444" s="136"/>
      <c r="N444" s="137"/>
      <c r="O444" s="137"/>
      <c r="P444" s="138">
        <f>SUM(P445:P476)</f>
        <v>0</v>
      </c>
      <c r="Q444" s="137"/>
      <c r="R444" s="138">
        <f>SUM(R445:R476)</f>
        <v>0</v>
      </c>
      <c r="S444" s="137"/>
      <c r="T444" s="139">
        <f>SUM(T445:T476)</f>
        <v>0</v>
      </c>
      <c r="AR444" s="132" t="s">
        <v>80</v>
      </c>
      <c r="AT444" s="140" t="s">
        <v>72</v>
      </c>
      <c r="AU444" s="140" t="s">
        <v>80</v>
      </c>
      <c r="AY444" s="132" t="s">
        <v>127</v>
      </c>
      <c r="BK444" s="141">
        <f>SUM(BK445:BK476)</f>
        <v>0</v>
      </c>
    </row>
    <row r="445" spans="1:65" s="2" customFormat="1" ht="21.75" customHeight="1">
      <c r="A445" s="32"/>
      <c r="B445" s="144"/>
      <c r="C445" s="145" t="s">
        <v>323</v>
      </c>
      <c r="D445" s="145" t="s">
        <v>129</v>
      </c>
      <c r="E445" s="146" t="s">
        <v>504</v>
      </c>
      <c r="F445" s="147" t="s">
        <v>505</v>
      </c>
      <c r="G445" s="148" t="s">
        <v>181</v>
      </c>
      <c r="H445" s="149">
        <v>342.848</v>
      </c>
      <c r="I445" s="150"/>
      <c r="J445" s="151">
        <f>ROUND(I445*H445,2)</f>
        <v>0</v>
      </c>
      <c r="K445" s="152"/>
      <c r="L445" s="33"/>
      <c r="M445" s="153" t="s">
        <v>1</v>
      </c>
      <c r="N445" s="154" t="s">
        <v>38</v>
      </c>
      <c r="O445" s="58"/>
      <c r="P445" s="155">
        <f>O445*H445</f>
        <v>0</v>
      </c>
      <c r="Q445" s="155">
        <v>0</v>
      </c>
      <c r="R445" s="155">
        <f>Q445*H445</f>
        <v>0</v>
      </c>
      <c r="S445" s="155">
        <v>0</v>
      </c>
      <c r="T445" s="156">
        <f>S445*H445</f>
        <v>0</v>
      </c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R445" s="157" t="s">
        <v>133</v>
      </c>
      <c r="AT445" s="157" t="s">
        <v>129</v>
      </c>
      <c r="AU445" s="157" t="s">
        <v>82</v>
      </c>
      <c r="AY445" s="17" t="s">
        <v>127</v>
      </c>
      <c r="BE445" s="158">
        <f>IF(N445="základní",J445,0)</f>
        <v>0</v>
      </c>
      <c r="BF445" s="158">
        <f>IF(N445="snížená",J445,0)</f>
        <v>0</v>
      </c>
      <c r="BG445" s="158">
        <f>IF(N445="zákl. přenesená",J445,0)</f>
        <v>0</v>
      </c>
      <c r="BH445" s="158">
        <f>IF(N445="sníž. přenesená",J445,0)</f>
        <v>0</v>
      </c>
      <c r="BI445" s="158">
        <f>IF(N445="nulová",J445,0)</f>
        <v>0</v>
      </c>
      <c r="BJ445" s="17" t="s">
        <v>80</v>
      </c>
      <c r="BK445" s="158">
        <f>ROUND(I445*H445,2)</f>
        <v>0</v>
      </c>
      <c r="BL445" s="17" t="s">
        <v>133</v>
      </c>
      <c r="BM445" s="157" t="s">
        <v>506</v>
      </c>
    </row>
    <row r="446" spans="1:47" s="2" customFormat="1" ht="12">
      <c r="A446" s="32"/>
      <c r="B446" s="33"/>
      <c r="C446" s="32"/>
      <c r="D446" s="159" t="s">
        <v>134</v>
      </c>
      <c r="E446" s="32"/>
      <c r="F446" s="160" t="s">
        <v>505</v>
      </c>
      <c r="G446" s="32"/>
      <c r="H446" s="32"/>
      <c r="I446" s="161"/>
      <c r="J446" s="32"/>
      <c r="K446" s="32"/>
      <c r="L446" s="33"/>
      <c r="M446" s="162"/>
      <c r="N446" s="163"/>
      <c r="O446" s="58"/>
      <c r="P446" s="58"/>
      <c r="Q446" s="58"/>
      <c r="R446" s="58"/>
      <c r="S446" s="58"/>
      <c r="T446" s="59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T446" s="17" t="s">
        <v>134</v>
      </c>
      <c r="AU446" s="17" t="s">
        <v>82</v>
      </c>
    </row>
    <row r="447" spans="2:51" s="13" customFormat="1" ht="12">
      <c r="B447" s="164"/>
      <c r="D447" s="159" t="s">
        <v>135</v>
      </c>
      <c r="E447" s="165" t="s">
        <v>1</v>
      </c>
      <c r="F447" s="166" t="s">
        <v>507</v>
      </c>
      <c r="H447" s="167">
        <v>342.848</v>
      </c>
      <c r="I447" s="168"/>
      <c r="L447" s="164"/>
      <c r="M447" s="169"/>
      <c r="N447" s="170"/>
      <c r="O447" s="170"/>
      <c r="P447" s="170"/>
      <c r="Q447" s="170"/>
      <c r="R447" s="170"/>
      <c r="S447" s="170"/>
      <c r="T447" s="171"/>
      <c r="AT447" s="165" t="s">
        <v>135</v>
      </c>
      <c r="AU447" s="165" t="s">
        <v>82</v>
      </c>
      <c r="AV447" s="13" t="s">
        <v>82</v>
      </c>
      <c r="AW447" s="13" t="s">
        <v>30</v>
      </c>
      <c r="AX447" s="13" t="s">
        <v>73</v>
      </c>
      <c r="AY447" s="165" t="s">
        <v>127</v>
      </c>
    </row>
    <row r="448" spans="2:51" s="14" customFormat="1" ht="12">
      <c r="B448" s="172"/>
      <c r="D448" s="159" t="s">
        <v>135</v>
      </c>
      <c r="E448" s="173" t="s">
        <v>1</v>
      </c>
      <c r="F448" s="174" t="s">
        <v>137</v>
      </c>
      <c r="H448" s="175">
        <v>342.848</v>
      </c>
      <c r="I448" s="176"/>
      <c r="L448" s="172"/>
      <c r="M448" s="177"/>
      <c r="N448" s="178"/>
      <c r="O448" s="178"/>
      <c r="P448" s="178"/>
      <c r="Q448" s="178"/>
      <c r="R448" s="178"/>
      <c r="S448" s="178"/>
      <c r="T448" s="179"/>
      <c r="AT448" s="173" t="s">
        <v>135</v>
      </c>
      <c r="AU448" s="173" t="s">
        <v>82</v>
      </c>
      <c r="AV448" s="14" t="s">
        <v>133</v>
      </c>
      <c r="AW448" s="14" t="s">
        <v>30</v>
      </c>
      <c r="AX448" s="14" t="s">
        <v>80</v>
      </c>
      <c r="AY448" s="173" t="s">
        <v>127</v>
      </c>
    </row>
    <row r="449" spans="1:65" s="2" customFormat="1" ht="21.75" customHeight="1">
      <c r="A449" s="32"/>
      <c r="B449" s="144"/>
      <c r="C449" s="145" t="s">
        <v>508</v>
      </c>
      <c r="D449" s="145" t="s">
        <v>129</v>
      </c>
      <c r="E449" s="146" t="s">
        <v>509</v>
      </c>
      <c r="F449" s="147" t="s">
        <v>510</v>
      </c>
      <c r="G449" s="148" t="s">
        <v>181</v>
      </c>
      <c r="H449" s="149">
        <v>5142.72</v>
      </c>
      <c r="I449" s="150"/>
      <c r="J449" s="151">
        <f>ROUND(I449*H449,2)</f>
        <v>0</v>
      </c>
      <c r="K449" s="152"/>
      <c r="L449" s="33"/>
      <c r="M449" s="153" t="s">
        <v>1</v>
      </c>
      <c r="N449" s="154" t="s">
        <v>38</v>
      </c>
      <c r="O449" s="58"/>
      <c r="P449" s="155">
        <f>O449*H449</f>
        <v>0</v>
      </c>
      <c r="Q449" s="155">
        <v>0</v>
      </c>
      <c r="R449" s="155">
        <f>Q449*H449</f>
        <v>0</v>
      </c>
      <c r="S449" s="155">
        <v>0</v>
      </c>
      <c r="T449" s="156">
        <f>S449*H449</f>
        <v>0</v>
      </c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R449" s="157" t="s">
        <v>133</v>
      </c>
      <c r="AT449" s="157" t="s">
        <v>129</v>
      </c>
      <c r="AU449" s="157" t="s">
        <v>82</v>
      </c>
      <c r="AY449" s="17" t="s">
        <v>127</v>
      </c>
      <c r="BE449" s="158">
        <f>IF(N449="základní",J449,0)</f>
        <v>0</v>
      </c>
      <c r="BF449" s="158">
        <f>IF(N449="snížená",J449,0)</f>
        <v>0</v>
      </c>
      <c r="BG449" s="158">
        <f>IF(N449="zákl. přenesená",J449,0)</f>
        <v>0</v>
      </c>
      <c r="BH449" s="158">
        <f>IF(N449="sníž. přenesená",J449,0)</f>
        <v>0</v>
      </c>
      <c r="BI449" s="158">
        <f>IF(N449="nulová",J449,0)</f>
        <v>0</v>
      </c>
      <c r="BJ449" s="17" t="s">
        <v>80</v>
      </c>
      <c r="BK449" s="158">
        <f>ROUND(I449*H449,2)</f>
        <v>0</v>
      </c>
      <c r="BL449" s="17" t="s">
        <v>133</v>
      </c>
      <c r="BM449" s="157" t="s">
        <v>511</v>
      </c>
    </row>
    <row r="450" spans="1:47" s="2" customFormat="1" ht="19.5">
      <c r="A450" s="32"/>
      <c r="B450" s="33"/>
      <c r="C450" s="32"/>
      <c r="D450" s="159" t="s">
        <v>134</v>
      </c>
      <c r="E450" s="32"/>
      <c r="F450" s="160" t="s">
        <v>510</v>
      </c>
      <c r="G450" s="32"/>
      <c r="H450" s="32"/>
      <c r="I450" s="161"/>
      <c r="J450" s="32"/>
      <c r="K450" s="32"/>
      <c r="L450" s="33"/>
      <c r="M450" s="162"/>
      <c r="N450" s="163"/>
      <c r="O450" s="58"/>
      <c r="P450" s="58"/>
      <c r="Q450" s="58"/>
      <c r="R450" s="58"/>
      <c r="S450" s="58"/>
      <c r="T450" s="59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T450" s="17" t="s">
        <v>134</v>
      </c>
      <c r="AU450" s="17" t="s">
        <v>82</v>
      </c>
    </row>
    <row r="451" spans="2:51" s="13" customFormat="1" ht="12">
      <c r="B451" s="164"/>
      <c r="D451" s="159" t="s">
        <v>135</v>
      </c>
      <c r="E451" s="165" t="s">
        <v>1</v>
      </c>
      <c r="F451" s="166" t="s">
        <v>512</v>
      </c>
      <c r="H451" s="167">
        <v>5142.72</v>
      </c>
      <c r="I451" s="168"/>
      <c r="L451" s="164"/>
      <c r="M451" s="169"/>
      <c r="N451" s="170"/>
      <c r="O451" s="170"/>
      <c r="P451" s="170"/>
      <c r="Q451" s="170"/>
      <c r="R451" s="170"/>
      <c r="S451" s="170"/>
      <c r="T451" s="171"/>
      <c r="AT451" s="165" t="s">
        <v>135</v>
      </c>
      <c r="AU451" s="165" t="s">
        <v>82</v>
      </c>
      <c r="AV451" s="13" t="s">
        <v>82</v>
      </c>
      <c r="AW451" s="13" t="s">
        <v>30</v>
      </c>
      <c r="AX451" s="13" t="s">
        <v>73</v>
      </c>
      <c r="AY451" s="165" t="s">
        <v>127</v>
      </c>
    </row>
    <row r="452" spans="2:51" s="14" customFormat="1" ht="12">
      <c r="B452" s="172"/>
      <c r="D452" s="159" t="s">
        <v>135</v>
      </c>
      <c r="E452" s="173" t="s">
        <v>1</v>
      </c>
      <c r="F452" s="174" t="s">
        <v>137</v>
      </c>
      <c r="H452" s="175">
        <v>5142.72</v>
      </c>
      <c r="I452" s="176"/>
      <c r="L452" s="172"/>
      <c r="M452" s="177"/>
      <c r="N452" s="178"/>
      <c r="O452" s="178"/>
      <c r="P452" s="178"/>
      <c r="Q452" s="178"/>
      <c r="R452" s="178"/>
      <c r="S452" s="178"/>
      <c r="T452" s="179"/>
      <c r="AT452" s="173" t="s">
        <v>135</v>
      </c>
      <c r="AU452" s="173" t="s">
        <v>82</v>
      </c>
      <c r="AV452" s="14" t="s">
        <v>133</v>
      </c>
      <c r="AW452" s="14" t="s">
        <v>30</v>
      </c>
      <c r="AX452" s="14" t="s">
        <v>80</v>
      </c>
      <c r="AY452" s="173" t="s">
        <v>127</v>
      </c>
    </row>
    <row r="453" spans="1:65" s="2" customFormat="1" ht="44.25" customHeight="1">
      <c r="A453" s="32"/>
      <c r="B453" s="144"/>
      <c r="C453" s="145" t="s">
        <v>326</v>
      </c>
      <c r="D453" s="145" t="s">
        <v>129</v>
      </c>
      <c r="E453" s="146" t="s">
        <v>513</v>
      </c>
      <c r="F453" s="147" t="s">
        <v>514</v>
      </c>
      <c r="G453" s="148" t="s">
        <v>181</v>
      </c>
      <c r="H453" s="149">
        <v>16.437</v>
      </c>
      <c r="I453" s="150"/>
      <c r="J453" s="151">
        <f>ROUND(I453*H453,2)</f>
        <v>0</v>
      </c>
      <c r="K453" s="152"/>
      <c r="L453" s="33"/>
      <c r="M453" s="153" t="s">
        <v>1</v>
      </c>
      <c r="N453" s="154" t="s">
        <v>38</v>
      </c>
      <c r="O453" s="58"/>
      <c r="P453" s="155">
        <f>O453*H453</f>
        <v>0</v>
      </c>
      <c r="Q453" s="155">
        <v>0</v>
      </c>
      <c r="R453" s="155">
        <f>Q453*H453</f>
        <v>0</v>
      </c>
      <c r="S453" s="155">
        <v>0</v>
      </c>
      <c r="T453" s="156">
        <f>S453*H453</f>
        <v>0</v>
      </c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R453" s="157" t="s">
        <v>133</v>
      </c>
      <c r="AT453" s="157" t="s">
        <v>129</v>
      </c>
      <c r="AU453" s="157" t="s">
        <v>82</v>
      </c>
      <c r="AY453" s="17" t="s">
        <v>127</v>
      </c>
      <c r="BE453" s="158">
        <f>IF(N453="základní",J453,0)</f>
        <v>0</v>
      </c>
      <c r="BF453" s="158">
        <f>IF(N453="snížená",J453,0)</f>
        <v>0</v>
      </c>
      <c r="BG453" s="158">
        <f>IF(N453="zákl. přenesená",J453,0)</f>
        <v>0</v>
      </c>
      <c r="BH453" s="158">
        <f>IF(N453="sníž. přenesená",J453,0)</f>
        <v>0</v>
      </c>
      <c r="BI453" s="158">
        <f>IF(N453="nulová",J453,0)</f>
        <v>0</v>
      </c>
      <c r="BJ453" s="17" t="s">
        <v>80</v>
      </c>
      <c r="BK453" s="158">
        <f>ROUND(I453*H453,2)</f>
        <v>0</v>
      </c>
      <c r="BL453" s="17" t="s">
        <v>133</v>
      </c>
      <c r="BM453" s="157" t="s">
        <v>515</v>
      </c>
    </row>
    <row r="454" spans="1:47" s="2" customFormat="1" ht="29.25">
      <c r="A454" s="32"/>
      <c r="B454" s="33"/>
      <c r="C454" s="32"/>
      <c r="D454" s="159" t="s">
        <v>134</v>
      </c>
      <c r="E454" s="32"/>
      <c r="F454" s="160" t="s">
        <v>514</v>
      </c>
      <c r="G454" s="32"/>
      <c r="H454" s="32"/>
      <c r="I454" s="161"/>
      <c r="J454" s="32"/>
      <c r="K454" s="32"/>
      <c r="L454" s="33"/>
      <c r="M454" s="162"/>
      <c r="N454" s="163"/>
      <c r="O454" s="58"/>
      <c r="P454" s="58"/>
      <c r="Q454" s="58"/>
      <c r="R454" s="58"/>
      <c r="S454" s="58"/>
      <c r="T454" s="59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T454" s="17" t="s">
        <v>134</v>
      </c>
      <c r="AU454" s="17" t="s">
        <v>82</v>
      </c>
    </row>
    <row r="455" spans="2:51" s="13" customFormat="1" ht="12">
      <c r="B455" s="164"/>
      <c r="D455" s="159" t="s">
        <v>135</v>
      </c>
      <c r="E455" s="165" t="s">
        <v>1</v>
      </c>
      <c r="F455" s="166" t="s">
        <v>516</v>
      </c>
      <c r="H455" s="167">
        <v>16.437</v>
      </c>
      <c r="I455" s="168"/>
      <c r="L455" s="164"/>
      <c r="M455" s="169"/>
      <c r="N455" s="170"/>
      <c r="O455" s="170"/>
      <c r="P455" s="170"/>
      <c r="Q455" s="170"/>
      <c r="R455" s="170"/>
      <c r="S455" s="170"/>
      <c r="T455" s="171"/>
      <c r="AT455" s="165" t="s">
        <v>135</v>
      </c>
      <c r="AU455" s="165" t="s">
        <v>82</v>
      </c>
      <c r="AV455" s="13" t="s">
        <v>82</v>
      </c>
      <c r="AW455" s="13" t="s">
        <v>30</v>
      </c>
      <c r="AX455" s="13" t="s">
        <v>73</v>
      </c>
      <c r="AY455" s="165" t="s">
        <v>127</v>
      </c>
    </row>
    <row r="456" spans="2:51" s="14" customFormat="1" ht="12">
      <c r="B456" s="172"/>
      <c r="D456" s="159" t="s">
        <v>135</v>
      </c>
      <c r="E456" s="173" t="s">
        <v>1</v>
      </c>
      <c r="F456" s="174" t="s">
        <v>137</v>
      </c>
      <c r="H456" s="175">
        <v>16.437</v>
      </c>
      <c r="I456" s="176"/>
      <c r="L456" s="172"/>
      <c r="M456" s="177"/>
      <c r="N456" s="178"/>
      <c r="O456" s="178"/>
      <c r="P456" s="178"/>
      <c r="Q456" s="178"/>
      <c r="R456" s="178"/>
      <c r="S456" s="178"/>
      <c r="T456" s="179"/>
      <c r="AT456" s="173" t="s">
        <v>135</v>
      </c>
      <c r="AU456" s="173" t="s">
        <v>82</v>
      </c>
      <c r="AV456" s="14" t="s">
        <v>133</v>
      </c>
      <c r="AW456" s="14" t="s">
        <v>30</v>
      </c>
      <c r="AX456" s="14" t="s">
        <v>80</v>
      </c>
      <c r="AY456" s="173" t="s">
        <v>127</v>
      </c>
    </row>
    <row r="457" spans="1:65" s="2" customFormat="1" ht="33" customHeight="1">
      <c r="A457" s="32"/>
      <c r="B457" s="144"/>
      <c r="C457" s="145" t="s">
        <v>517</v>
      </c>
      <c r="D457" s="145" t="s">
        <v>129</v>
      </c>
      <c r="E457" s="146" t="s">
        <v>518</v>
      </c>
      <c r="F457" s="147" t="s">
        <v>519</v>
      </c>
      <c r="G457" s="148" t="s">
        <v>181</v>
      </c>
      <c r="H457" s="149">
        <v>320.327</v>
      </c>
      <c r="I457" s="150"/>
      <c r="J457" s="151">
        <f>ROUND(I457*H457,2)</f>
        <v>0</v>
      </c>
      <c r="K457" s="152"/>
      <c r="L457" s="33"/>
      <c r="M457" s="153" t="s">
        <v>1</v>
      </c>
      <c r="N457" s="154" t="s">
        <v>38</v>
      </c>
      <c r="O457" s="58"/>
      <c r="P457" s="155">
        <f>O457*H457</f>
        <v>0</v>
      </c>
      <c r="Q457" s="155">
        <v>0</v>
      </c>
      <c r="R457" s="155">
        <f>Q457*H457</f>
        <v>0</v>
      </c>
      <c r="S457" s="155">
        <v>0</v>
      </c>
      <c r="T457" s="156">
        <f>S457*H457</f>
        <v>0</v>
      </c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R457" s="157" t="s">
        <v>133</v>
      </c>
      <c r="AT457" s="157" t="s">
        <v>129</v>
      </c>
      <c r="AU457" s="157" t="s">
        <v>82</v>
      </c>
      <c r="AY457" s="17" t="s">
        <v>127</v>
      </c>
      <c r="BE457" s="158">
        <f>IF(N457="základní",J457,0)</f>
        <v>0</v>
      </c>
      <c r="BF457" s="158">
        <f>IF(N457="snížená",J457,0)</f>
        <v>0</v>
      </c>
      <c r="BG457" s="158">
        <f>IF(N457="zákl. přenesená",J457,0)</f>
        <v>0</v>
      </c>
      <c r="BH457" s="158">
        <f>IF(N457="sníž. přenesená",J457,0)</f>
        <v>0</v>
      </c>
      <c r="BI457" s="158">
        <f>IF(N457="nulová",J457,0)</f>
        <v>0</v>
      </c>
      <c r="BJ457" s="17" t="s">
        <v>80</v>
      </c>
      <c r="BK457" s="158">
        <f>ROUND(I457*H457,2)</f>
        <v>0</v>
      </c>
      <c r="BL457" s="17" t="s">
        <v>133</v>
      </c>
      <c r="BM457" s="157" t="s">
        <v>520</v>
      </c>
    </row>
    <row r="458" spans="1:47" s="2" customFormat="1" ht="19.5">
      <c r="A458" s="32"/>
      <c r="B458" s="33"/>
      <c r="C458" s="32"/>
      <c r="D458" s="159" t="s">
        <v>134</v>
      </c>
      <c r="E458" s="32"/>
      <c r="F458" s="160" t="s">
        <v>519</v>
      </c>
      <c r="G458" s="32"/>
      <c r="H458" s="32"/>
      <c r="I458" s="161"/>
      <c r="J458" s="32"/>
      <c r="K458" s="32"/>
      <c r="L458" s="33"/>
      <c r="M458" s="162"/>
      <c r="N458" s="163"/>
      <c r="O458" s="58"/>
      <c r="P458" s="58"/>
      <c r="Q458" s="58"/>
      <c r="R458" s="58"/>
      <c r="S458" s="58"/>
      <c r="T458" s="59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T458" s="17" t="s">
        <v>134</v>
      </c>
      <c r="AU458" s="17" t="s">
        <v>82</v>
      </c>
    </row>
    <row r="459" spans="2:51" s="13" customFormat="1" ht="12">
      <c r="B459" s="164"/>
      <c r="D459" s="159" t="s">
        <v>135</v>
      </c>
      <c r="E459" s="165" t="s">
        <v>1</v>
      </c>
      <c r="F459" s="166" t="s">
        <v>521</v>
      </c>
      <c r="H459" s="167">
        <v>320.327</v>
      </c>
      <c r="I459" s="168"/>
      <c r="L459" s="164"/>
      <c r="M459" s="169"/>
      <c r="N459" s="170"/>
      <c r="O459" s="170"/>
      <c r="P459" s="170"/>
      <c r="Q459" s="170"/>
      <c r="R459" s="170"/>
      <c r="S459" s="170"/>
      <c r="T459" s="171"/>
      <c r="AT459" s="165" t="s">
        <v>135</v>
      </c>
      <c r="AU459" s="165" t="s">
        <v>82</v>
      </c>
      <c r="AV459" s="13" t="s">
        <v>82</v>
      </c>
      <c r="AW459" s="13" t="s">
        <v>30</v>
      </c>
      <c r="AX459" s="13" t="s">
        <v>73</v>
      </c>
      <c r="AY459" s="165" t="s">
        <v>127</v>
      </c>
    </row>
    <row r="460" spans="2:51" s="14" customFormat="1" ht="12">
      <c r="B460" s="172"/>
      <c r="D460" s="159" t="s">
        <v>135</v>
      </c>
      <c r="E460" s="173" t="s">
        <v>1</v>
      </c>
      <c r="F460" s="174" t="s">
        <v>137</v>
      </c>
      <c r="H460" s="175">
        <v>320.327</v>
      </c>
      <c r="I460" s="176"/>
      <c r="L460" s="172"/>
      <c r="M460" s="177"/>
      <c r="N460" s="178"/>
      <c r="O460" s="178"/>
      <c r="P460" s="178"/>
      <c r="Q460" s="178"/>
      <c r="R460" s="178"/>
      <c r="S460" s="178"/>
      <c r="T460" s="179"/>
      <c r="AT460" s="173" t="s">
        <v>135</v>
      </c>
      <c r="AU460" s="173" t="s">
        <v>82</v>
      </c>
      <c r="AV460" s="14" t="s">
        <v>133</v>
      </c>
      <c r="AW460" s="14" t="s">
        <v>30</v>
      </c>
      <c r="AX460" s="14" t="s">
        <v>80</v>
      </c>
      <c r="AY460" s="173" t="s">
        <v>127</v>
      </c>
    </row>
    <row r="461" spans="1:65" s="2" customFormat="1" ht="33" customHeight="1">
      <c r="A461" s="32"/>
      <c r="B461" s="144"/>
      <c r="C461" s="145" t="s">
        <v>330</v>
      </c>
      <c r="D461" s="145" t="s">
        <v>129</v>
      </c>
      <c r="E461" s="146" t="s">
        <v>522</v>
      </c>
      <c r="F461" s="147" t="s">
        <v>523</v>
      </c>
      <c r="G461" s="148" t="s">
        <v>181</v>
      </c>
      <c r="H461" s="149">
        <v>1.188</v>
      </c>
      <c r="I461" s="150"/>
      <c r="J461" s="151">
        <f>ROUND(I461*H461,2)</f>
        <v>0</v>
      </c>
      <c r="K461" s="152"/>
      <c r="L461" s="33"/>
      <c r="M461" s="153" t="s">
        <v>1</v>
      </c>
      <c r="N461" s="154" t="s">
        <v>38</v>
      </c>
      <c r="O461" s="58"/>
      <c r="P461" s="155">
        <f>O461*H461</f>
        <v>0</v>
      </c>
      <c r="Q461" s="155">
        <v>0</v>
      </c>
      <c r="R461" s="155">
        <f>Q461*H461</f>
        <v>0</v>
      </c>
      <c r="S461" s="155">
        <v>0</v>
      </c>
      <c r="T461" s="156">
        <f>S461*H461</f>
        <v>0</v>
      </c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R461" s="157" t="s">
        <v>133</v>
      </c>
      <c r="AT461" s="157" t="s">
        <v>129</v>
      </c>
      <c r="AU461" s="157" t="s">
        <v>82</v>
      </c>
      <c r="AY461" s="17" t="s">
        <v>127</v>
      </c>
      <c r="BE461" s="158">
        <f>IF(N461="základní",J461,0)</f>
        <v>0</v>
      </c>
      <c r="BF461" s="158">
        <f>IF(N461="snížená",J461,0)</f>
        <v>0</v>
      </c>
      <c r="BG461" s="158">
        <f>IF(N461="zákl. přenesená",J461,0)</f>
        <v>0</v>
      </c>
      <c r="BH461" s="158">
        <f>IF(N461="sníž. přenesená",J461,0)</f>
        <v>0</v>
      </c>
      <c r="BI461" s="158">
        <f>IF(N461="nulová",J461,0)</f>
        <v>0</v>
      </c>
      <c r="BJ461" s="17" t="s">
        <v>80</v>
      </c>
      <c r="BK461" s="158">
        <f>ROUND(I461*H461,2)</f>
        <v>0</v>
      </c>
      <c r="BL461" s="17" t="s">
        <v>133</v>
      </c>
      <c r="BM461" s="157" t="s">
        <v>524</v>
      </c>
    </row>
    <row r="462" spans="1:47" s="2" customFormat="1" ht="19.5">
      <c r="A462" s="32"/>
      <c r="B462" s="33"/>
      <c r="C462" s="32"/>
      <c r="D462" s="159" t="s">
        <v>134</v>
      </c>
      <c r="E462" s="32"/>
      <c r="F462" s="160" t="s">
        <v>523</v>
      </c>
      <c r="G462" s="32"/>
      <c r="H462" s="32"/>
      <c r="I462" s="161"/>
      <c r="J462" s="32"/>
      <c r="K462" s="32"/>
      <c r="L462" s="33"/>
      <c r="M462" s="162"/>
      <c r="N462" s="163"/>
      <c r="O462" s="58"/>
      <c r="P462" s="58"/>
      <c r="Q462" s="58"/>
      <c r="R462" s="58"/>
      <c r="S462" s="58"/>
      <c r="T462" s="59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T462" s="17" t="s">
        <v>134</v>
      </c>
      <c r="AU462" s="17" t="s">
        <v>82</v>
      </c>
    </row>
    <row r="463" spans="2:51" s="13" customFormat="1" ht="12">
      <c r="B463" s="164"/>
      <c r="D463" s="159" t="s">
        <v>135</v>
      </c>
      <c r="E463" s="165" t="s">
        <v>1</v>
      </c>
      <c r="F463" s="166" t="s">
        <v>525</v>
      </c>
      <c r="H463" s="167">
        <v>1.188</v>
      </c>
      <c r="I463" s="168"/>
      <c r="L463" s="164"/>
      <c r="M463" s="169"/>
      <c r="N463" s="170"/>
      <c r="O463" s="170"/>
      <c r="P463" s="170"/>
      <c r="Q463" s="170"/>
      <c r="R463" s="170"/>
      <c r="S463" s="170"/>
      <c r="T463" s="171"/>
      <c r="AT463" s="165" t="s">
        <v>135</v>
      </c>
      <c r="AU463" s="165" t="s">
        <v>82</v>
      </c>
      <c r="AV463" s="13" t="s">
        <v>82</v>
      </c>
      <c r="AW463" s="13" t="s">
        <v>30</v>
      </c>
      <c r="AX463" s="13" t="s">
        <v>73</v>
      </c>
      <c r="AY463" s="165" t="s">
        <v>127</v>
      </c>
    </row>
    <row r="464" spans="2:51" s="14" customFormat="1" ht="12">
      <c r="B464" s="172"/>
      <c r="D464" s="159" t="s">
        <v>135</v>
      </c>
      <c r="E464" s="173" t="s">
        <v>1</v>
      </c>
      <c r="F464" s="174" t="s">
        <v>137</v>
      </c>
      <c r="H464" s="175">
        <v>1.188</v>
      </c>
      <c r="I464" s="176"/>
      <c r="L464" s="172"/>
      <c r="M464" s="177"/>
      <c r="N464" s="178"/>
      <c r="O464" s="178"/>
      <c r="P464" s="178"/>
      <c r="Q464" s="178"/>
      <c r="R464" s="178"/>
      <c r="S464" s="178"/>
      <c r="T464" s="179"/>
      <c r="AT464" s="173" t="s">
        <v>135</v>
      </c>
      <c r="AU464" s="173" t="s">
        <v>82</v>
      </c>
      <c r="AV464" s="14" t="s">
        <v>133</v>
      </c>
      <c r="AW464" s="14" t="s">
        <v>30</v>
      </c>
      <c r="AX464" s="14" t="s">
        <v>80</v>
      </c>
      <c r="AY464" s="173" t="s">
        <v>127</v>
      </c>
    </row>
    <row r="465" spans="1:65" s="2" customFormat="1" ht="21.75" customHeight="1">
      <c r="A465" s="32"/>
      <c r="B465" s="144"/>
      <c r="C465" s="145" t="s">
        <v>526</v>
      </c>
      <c r="D465" s="145" t="s">
        <v>129</v>
      </c>
      <c r="E465" s="146" t="s">
        <v>527</v>
      </c>
      <c r="F465" s="147" t="s">
        <v>528</v>
      </c>
      <c r="G465" s="148" t="s">
        <v>181</v>
      </c>
      <c r="H465" s="149">
        <v>4.896</v>
      </c>
      <c r="I465" s="150"/>
      <c r="J465" s="151">
        <f>ROUND(I465*H465,2)</f>
        <v>0</v>
      </c>
      <c r="K465" s="152"/>
      <c r="L465" s="33"/>
      <c r="M465" s="153" t="s">
        <v>1</v>
      </c>
      <c r="N465" s="154" t="s">
        <v>38</v>
      </c>
      <c r="O465" s="58"/>
      <c r="P465" s="155">
        <f>O465*H465</f>
        <v>0</v>
      </c>
      <c r="Q465" s="155">
        <v>0</v>
      </c>
      <c r="R465" s="155">
        <f>Q465*H465</f>
        <v>0</v>
      </c>
      <c r="S465" s="155">
        <v>0</v>
      </c>
      <c r="T465" s="156">
        <f>S465*H465</f>
        <v>0</v>
      </c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R465" s="157" t="s">
        <v>133</v>
      </c>
      <c r="AT465" s="157" t="s">
        <v>129</v>
      </c>
      <c r="AU465" s="157" t="s">
        <v>82</v>
      </c>
      <c r="AY465" s="17" t="s">
        <v>127</v>
      </c>
      <c r="BE465" s="158">
        <f>IF(N465="základní",J465,0)</f>
        <v>0</v>
      </c>
      <c r="BF465" s="158">
        <f>IF(N465="snížená",J465,0)</f>
        <v>0</v>
      </c>
      <c r="BG465" s="158">
        <f>IF(N465="zákl. přenesená",J465,0)</f>
        <v>0</v>
      </c>
      <c r="BH465" s="158">
        <f>IF(N465="sníž. přenesená",J465,0)</f>
        <v>0</v>
      </c>
      <c r="BI465" s="158">
        <f>IF(N465="nulová",J465,0)</f>
        <v>0</v>
      </c>
      <c r="BJ465" s="17" t="s">
        <v>80</v>
      </c>
      <c r="BK465" s="158">
        <f>ROUND(I465*H465,2)</f>
        <v>0</v>
      </c>
      <c r="BL465" s="17" t="s">
        <v>133</v>
      </c>
      <c r="BM465" s="157" t="s">
        <v>529</v>
      </c>
    </row>
    <row r="466" spans="1:47" s="2" customFormat="1" ht="19.5">
      <c r="A466" s="32"/>
      <c r="B466" s="33"/>
      <c r="C466" s="32"/>
      <c r="D466" s="159" t="s">
        <v>134</v>
      </c>
      <c r="E466" s="32"/>
      <c r="F466" s="160" t="s">
        <v>528</v>
      </c>
      <c r="G466" s="32"/>
      <c r="H466" s="32"/>
      <c r="I466" s="161"/>
      <c r="J466" s="32"/>
      <c r="K466" s="32"/>
      <c r="L466" s="33"/>
      <c r="M466" s="162"/>
      <c r="N466" s="163"/>
      <c r="O466" s="58"/>
      <c r="P466" s="58"/>
      <c r="Q466" s="58"/>
      <c r="R466" s="58"/>
      <c r="S466" s="58"/>
      <c r="T466" s="59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T466" s="17" t="s">
        <v>134</v>
      </c>
      <c r="AU466" s="17" t="s">
        <v>82</v>
      </c>
    </row>
    <row r="467" spans="2:51" s="13" customFormat="1" ht="12">
      <c r="B467" s="164"/>
      <c r="D467" s="159" t="s">
        <v>135</v>
      </c>
      <c r="E467" s="165" t="s">
        <v>1</v>
      </c>
      <c r="F467" s="166" t="s">
        <v>530</v>
      </c>
      <c r="H467" s="167">
        <v>4.896</v>
      </c>
      <c r="I467" s="168"/>
      <c r="L467" s="164"/>
      <c r="M467" s="169"/>
      <c r="N467" s="170"/>
      <c r="O467" s="170"/>
      <c r="P467" s="170"/>
      <c r="Q467" s="170"/>
      <c r="R467" s="170"/>
      <c r="S467" s="170"/>
      <c r="T467" s="171"/>
      <c r="AT467" s="165" t="s">
        <v>135</v>
      </c>
      <c r="AU467" s="165" t="s">
        <v>82</v>
      </c>
      <c r="AV467" s="13" t="s">
        <v>82</v>
      </c>
      <c r="AW467" s="13" t="s">
        <v>30</v>
      </c>
      <c r="AX467" s="13" t="s">
        <v>73</v>
      </c>
      <c r="AY467" s="165" t="s">
        <v>127</v>
      </c>
    </row>
    <row r="468" spans="2:51" s="14" customFormat="1" ht="12">
      <c r="B468" s="172"/>
      <c r="D468" s="159" t="s">
        <v>135</v>
      </c>
      <c r="E468" s="173" t="s">
        <v>1</v>
      </c>
      <c r="F468" s="174" t="s">
        <v>137</v>
      </c>
      <c r="H468" s="175">
        <v>4.896</v>
      </c>
      <c r="I468" s="176"/>
      <c r="L468" s="172"/>
      <c r="M468" s="177"/>
      <c r="N468" s="178"/>
      <c r="O468" s="178"/>
      <c r="P468" s="178"/>
      <c r="Q468" s="178"/>
      <c r="R468" s="178"/>
      <c r="S468" s="178"/>
      <c r="T468" s="179"/>
      <c r="AT468" s="173" t="s">
        <v>135</v>
      </c>
      <c r="AU468" s="173" t="s">
        <v>82</v>
      </c>
      <c r="AV468" s="14" t="s">
        <v>133</v>
      </c>
      <c r="AW468" s="14" t="s">
        <v>30</v>
      </c>
      <c r="AX468" s="14" t="s">
        <v>80</v>
      </c>
      <c r="AY468" s="173" t="s">
        <v>127</v>
      </c>
    </row>
    <row r="469" spans="1:65" s="2" customFormat="1" ht="16.5" customHeight="1">
      <c r="A469" s="32"/>
      <c r="B469" s="144"/>
      <c r="C469" s="145" t="s">
        <v>332</v>
      </c>
      <c r="D469" s="145" t="s">
        <v>129</v>
      </c>
      <c r="E469" s="146" t="s">
        <v>531</v>
      </c>
      <c r="F469" s="147" t="s">
        <v>532</v>
      </c>
      <c r="G469" s="148" t="s">
        <v>181</v>
      </c>
      <c r="H469" s="149">
        <v>342.848</v>
      </c>
      <c r="I469" s="150"/>
      <c r="J469" s="151">
        <f>ROUND(I469*H469,2)</f>
        <v>0</v>
      </c>
      <c r="K469" s="152"/>
      <c r="L469" s="33"/>
      <c r="M469" s="153" t="s">
        <v>1</v>
      </c>
      <c r="N469" s="154" t="s">
        <v>38</v>
      </c>
      <c r="O469" s="58"/>
      <c r="P469" s="155">
        <f>O469*H469</f>
        <v>0</v>
      </c>
      <c r="Q469" s="155">
        <v>0</v>
      </c>
      <c r="R469" s="155">
        <f>Q469*H469</f>
        <v>0</v>
      </c>
      <c r="S469" s="155">
        <v>0</v>
      </c>
      <c r="T469" s="156">
        <f>S469*H469</f>
        <v>0</v>
      </c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R469" s="157" t="s">
        <v>133</v>
      </c>
      <c r="AT469" s="157" t="s">
        <v>129</v>
      </c>
      <c r="AU469" s="157" t="s">
        <v>82</v>
      </c>
      <c r="AY469" s="17" t="s">
        <v>127</v>
      </c>
      <c r="BE469" s="158">
        <f>IF(N469="základní",J469,0)</f>
        <v>0</v>
      </c>
      <c r="BF469" s="158">
        <f>IF(N469="snížená",J469,0)</f>
        <v>0</v>
      </c>
      <c r="BG469" s="158">
        <f>IF(N469="zákl. přenesená",J469,0)</f>
        <v>0</v>
      </c>
      <c r="BH469" s="158">
        <f>IF(N469="sníž. přenesená",J469,0)</f>
        <v>0</v>
      </c>
      <c r="BI469" s="158">
        <f>IF(N469="nulová",J469,0)</f>
        <v>0</v>
      </c>
      <c r="BJ469" s="17" t="s">
        <v>80</v>
      </c>
      <c r="BK469" s="158">
        <f>ROUND(I469*H469,2)</f>
        <v>0</v>
      </c>
      <c r="BL469" s="17" t="s">
        <v>133</v>
      </c>
      <c r="BM469" s="157" t="s">
        <v>533</v>
      </c>
    </row>
    <row r="470" spans="1:47" s="2" customFormat="1" ht="12">
      <c r="A470" s="32"/>
      <c r="B470" s="33"/>
      <c r="C470" s="32"/>
      <c r="D470" s="159" t="s">
        <v>134</v>
      </c>
      <c r="E470" s="32"/>
      <c r="F470" s="160" t="s">
        <v>532</v>
      </c>
      <c r="G470" s="32"/>
      <c r="H470" s="32"/>
      <c r="I470" s="161"/>
      <c r="J470" s="32"/>
      <c r="K470" s="32"/>
      <c r="L470" s="33"/>
      <c r="M470" s="162"/>
      <c r="N470" s="163"/>
      <c r="O470" s="58"/>
      <c r="P470" s="58"/>
      <c r="Q470" s="58"/>
      <c r="R470" s="58"/>
      <c r="S470" s="58"/>
      <c r="T470" s="59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T470" s="17" t="s">
        <v>134</v>
      </c>
      <c r="AU470" s="17" t="s">
        <v>82</v>
      </c>
    </row>
    <row r="471" spans="2:51" s="13" customFormat="1" ht="12">
      <c r="B471" s="164"/>
      <c r="D471" s="159" t="s">
        <v>135</v>
      </c>
      <c r="E471" s="165" t="s">
        <v>1</v>
      </c>
      <c r="F471" s="166" t="s">
        <v>507</v>
      </c>
      <c r="H471" s="167">
        <v>342.848</v>
      </c>
      <c r="I471" s="168"/>
      <c r="L471" s="164"/>
      <c r="M471" s="169"/>
      <c r="N471" s="170"/>
      <c r="O471" s="170"/>
      <c r="P471" s="170"/>
      <c r="Q471" s="170"/>
      <c r="R471" s="170"/>
      <c r="S471" s="170"/>
      <c r="T471" s="171"/>
      <c r="AT471" s="165" t="s">
        <v>135</v>
      </c>
      <c r="AU471" s="165" t="s">
        <v>82</v>
      </c>
      <c r="AV471" s="13" t="s">
        <v>82</v>
      </c>
      <c r="AW471" s="13" t="s">
        <v>30</v>
      </c>
      <c r="AX471" s="13" t="s">
        <v>73</v>
      </c>
      <c r="AY471" s="165" t="s">
        <v>127</v>
      </c>
    </row>
    <row r="472" spans="2:51" s="14" customFormat="1" ht="12">
      <c r="B472" s="172"/>
      <c r="D472" s="159" t="s">
        <v>135</v>
      </c>
      <c r="E472" s="173" t="s">
        <v>1</v>
      </c>
      <c r="F472" s="174" t="s">
        <v>137</v>
      </c>
      <c r="H472" s="175">
        <v>342.848</v>
      </c>
      <c r="I472" s="176"/>
      <c r="L472" s="172"/>
      <c r="M472" s="177"/>
      <c r="N472" s="178"/>
      <c r="O472" s="178"/>
      <c r="P472" s="178"/>
      <c r="Q472" s="178"/>
      <c r="R472" s="178"/>
      <c r="S472" s="178"/>
      <c r="T472" s="179"/>
      <c r="AT472" s="173" t="s">
        <v>135</v>
      </c>
      <c r="AU472" s="173" t="s">
        <v>82</v>
      </c>
      <c r="AV472" s="14" t="s">
        <v>133</v>
      </c>
      <c r="AW472" s="14" t="s">
        <v>30</v>
      </c>
      <c r="AX472" s="14" t="s">
        <v>80</v>
      </c>
      <c r="AY472" s="173" t="s">
        <v>127</v>
      </c>
    </row>
    <row r="473" spans="1:65" s="2" customFormat="1" ht="16.5" customHeight="1">
      <c r="A473" s="32"/>
      <c r="B473" s="144"/>
      <c r="C473" s="145" t="s">
        <v>534</v>
      </c>
      <c r="D473" s="145" t="s">
        <v>129</v>
      </c>
      <c r="E473" s="146" t="s">
        <v>535</v>
      </c>
      <c r="F473" s="147" t="s">
        <v>536</v>
      </c>
      <c r="G473" s="148" t="s">
        <v>181</v>
      </c>
      <c r="H473" s="149">
        <v>685.696</v>
      </c>
      <c r="I473" s="150"/>
      <c r="J473" s="151">
        <f>ROUND(I473*H473,2)</f>
        <v>0</v>
      </c>
      <c r="K473" s="152"/>
      <c r="L473" s="33"/>
      <c r="M473" s="153" t="s">
        <v>1</v>
      </c>
      <c r="N473" s="154" t="s">
        <v>38</v>
      </c>
      <c r="O473" s="58"/>
      <c r="P473" s="155">
        <f>O473*H473</f>
        <v>0</v>
      </c>
      <c r="Q473" s="155">
        <v>0</v>
      </c>
      <c r="R473" s="155">
        <f>Q473*H473</f>
        <v>0</v>
      </c>
      <c r="S473" s="155">
        <v>0</v>
      </c>
      <c r="T473" s="156">
        <f>S473*H473</f>
        <v>0</v>
      </c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R473" s="157" t="s">
        <v>133</v>
      </c>
      <c r="AT473" s="157" t="s">
        <v>129</v>
      </c>
      <c r="AU473" s="157" t="s">
        <v>82</v>
      </c>
      <c r="AY473" s="17" t="s">
        <v>127</v>
      </c>
      <c r="BE473" s="158">
        <f>IF(N473="základní",J473,0)</f>
        <v>0</v>
      </c>
      <c r="BF473" s="158">
        <f>IF(N473="snížená",J473,0)</f>
        <v>0</v>
      </c>
      <c r="BG473" s="158">
        <f>IF(N473="zákl. přenesená",J473,0)</f>
        <v>0</v>
      </c>
      <c r="BH473" s="158">
        <f>IF(N473="sníž. přenesená",J473,0)</f>
        <v>0</v>
      </c>
      <c r="BI473" s="158">
        <f>IF(N473="nulová",J473,0)</f>
        <v>0</v>
      </c>
      <c r="BJ473" s="17" t="s">
        <v>80</v>
      </c>
      <c r="BK473" s="158">
        <f>ROUND(I473*H473,2)</f>
        <v>0</v>
      </c>
      <c r="BL473" s="17" t="s">
        <v>133</v>
      </c>
      <c r="BM473" s="157" t="s">
        <v>537</v>
      </c>
    </row>
    <row r="474" spans="1:47" s="2" customFormat="1" ht="12">
      <c r="A474" s="32"/>
      <c r="B474" s="33"/>
      <c r="C474" s="32"/>
      <c r="D474" s="159" t="s">
        <v>134</v>
      </c>
      <c r="E474" s="32"/>
      <c r="F474" s="160" t="s">
        <v>536</v>
      </c>
      <c r="G474" s="32"/>
      <c r="H474" s="32"/>
      <c r="I474" s="161"/>
      <c r="J474" s="32"/>
      <c r="K474" s="32"/>
      <c r="L474" s="33"/>
      <c r="M474" s="162"/>
      <c r="N474" s="163"/>
      <c r="O474" s="58"/>
      <c r="P474" s="58"/>
      <c r="Q474" s="58"/>
      <c r="R474" s="58"/>
      <c r="S474" s="58"/>
      <c r="T474" s="59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T474" s="17" t="s">
        <v>134</v>
      </c>
      <c r="AU474" s="17" t="s">
        <v>82</v>
      </c>
    </row>
    <row r="475" spans="2:51" s="13" customFormat="1" ht="12">
      <c r="B475" s="164"/>
      <c r="D475" s="159" t="s">
        <v>135</v>
      </c>
      <c r="E475" s="165" t="s">
        <v>1</v>
      </c>
      <c r="F475" s="166" t="s">
        <v>538</v>
      </c>
      <c r="H475" s="167">
        <v>685.696</v>
      </c>
      <c r="I475" s="168"/>
      <c r="L475" s="164"/>
      <c r="M475" s="169"/>
      <c r="N475" s="170"/>
      <c r="O475" s="170"/>
      <c r="P475" s="170"/>
      <c r="Q475" s="170"/>
      <c r="R475" s="170"/>
      <c r="S475" s="170"/>
      <c r="T475" s="171"/>
      <c r="AT475" s="165" t="s">
        <v>135</v>
      </c>
      <c r="AU475" s="165" t="s">
        <v>82</v>
      </c>
      <c r="AV475" s="13" t="s">
        <v>82</v>
      </c>
      <c r="AW475" s="13" t="s">
        <v>30</v>
      </c>
      <c r="AX475" s="13" t="s">
        <v>73</v>
      </c>
      <c r="AY475" s="165" t="s">
        <v>127</v>
      </c>
    </row>
    <row r="476" spans="2:51" s="14" customFormat="1" ht="12">
      <c r="B476" s="172"/>
      <c r="D476" s="159" t="s">
        <v>135</v>
      </c>
      <c r="E476" s="173" t="s">
        <v>1</v>
      </c>
      <c r="F476" s="174" t="s">
        <v>137</v>
      </c>
      <c r="H476" s="175">
        <v>685.696</v>
      </c>
      <c r="I476" s="176"/>
      <c r="L476" s="172"/>
      <c r="M476" s="177"/>
      <c r="N476" s="178"/>
      <c r="O476" s="178"/>
      <c r="P476" s="178"/>
      <c r="Q476" s="178"/>
      <c r="R476" s="178"/>
      <c r="S476" s="178"/>
      <c r="T476" s="179"/>
      <c r="AT476" s="173" t="s">
        <v>135</v>
      </c>
      <c r="AU476" s="173" t="s">
        <v>82</v>
      </c>
      <c r="AV476" s="14" t="s">
        <v>133</v>
      </c>
      <c r="AW476" s="14" t="s">
        <v>30</v>
      </c>
      <c r="AX476" s="14" t="s">
        <v>80</v>
      </c>
      <c r="AY476" s="173" t="s">
        <v>127</v>
      </c>
    </row>
    <row r="477" spans="2:63" s="12" customFormat="1" ht="22.9" customHeight="1">
      <c r="B477" s="131"/>
      <c r="D477" s="132" t="s">
        <v>72</v>
      </c>
      <c r="E477" s="142" t="s">
        <v>539</v>
      </c>
      <c r="F477" s="142" t="s">
        <v>540</v>
      </c>
      <c r="I477" s="134"/>
      <c r="J477" s="143">
        <f>BK477</f>
        <v>0</v>
      </c>
      <c r="L477" s="131"/>
      <c r="M477" s="136"/>
      <c r="N477" s="137"/>
      <c r="O477" s="137"/>
      <c r="P477" s="138">
        <f>SUM(P478:P486)</f>
        <v>0</v>
      </c>
      <c r="Q477" s="137"/>
      <c r="R477" s="138">
        <f>SUM(R478:R486)</f>
        <v>0</v>
      </c>
      <c r="S477" s="137"/>
      <c r="T477" s="139">
        <f>SUM(T478:T486)</f>
        <v>0</v>
      </c>
      <c r="AR477" s="132" t="s">
        <v>80</v>
      </c>
      <c r="AT477" s="140" t="s">
        <v>72</v>
      </c>
      <c r="AU477" s="140" t="s">
        <v>80</v>
      </c>
      <c r="AY477" s="132" t="s">
        <v>127</v>
      </c>
      <c r="BK477" s="141">
        <f>SUM(BK478:BK486)</f>
        <v>0</v>
      </c>
    </row>
    <row r="478" spans="1:65" s="2" customFormat="1" ht="21.75" customHeight="1">
      <c r="A478" s="32"/>
      <c r="B478" s="144"/>
      <c r="C478" s="145" t="s">
        <v>335</v>
      </c>
      <c r="D478" s="145" t="s">
        <v>129</v>
      </c>
      <c r="E478" s="146" t="s">
        <v>541</v>
      </c>
      <c r="F478" s="147" t="s">
        <v>542</v>
      </c>
      <c r="G478" s="148" t="s">
        <v>181</v>
      </c>
      <c r="H478" s="149">
        <v>573.03</v>
      </c>
      <c r="I478" s="150"/>
      <c r="J478" s="151">
        <f>ROUND(I478*H478,2)</f>
        <v>0</v>
      </c>
      <c r="K478" s="152"/>
      <c r="L478" s="33"/>
      <c r="M478" s="153" t="s">
        <v>1</v>
      </c>
      <c r="N478" s="154" t="s">
        <v>38</v>
      </c>
      <c r="O478" s="58"/>
      <c r="P478" s="155">
        <f>O478*H478</f>
        <v>0</v>
      </c>
      <c r="Q478" s="155">
        <v>0</v>
      </c>
      <c r="R478" s="155">
        <f>Q478*H478</f>
        <v>0</v>
      </c>
      <c r="S478" s="155">
        <v>0</v>
      </c>
      <c r="T478" s="156">
        <f>S478*H478</f>
        <v>0</v>
      </c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R478" s="157" t="s">
        <v>133</v>
      </c>
      <c r="AT478" s="157" t="s">
        <v>129</v>
      </c>
      <c r="AU478" s="157" t="s">
        <v>82</v>
      </c>
      <c r="AY478" s="17" t="s">
        <v>127</v>
      </c>
      <c r="BE478" s="158">
        <f>IF(N478="základní",J478,0)</f>
        <v>0</v>
      </c>
      <c r="BF478" s="158">
        <f>IF(N478="snížená",J478,0)</f>
        <v>0</v>
      </c>
      <c r="BG478" s="158">
        <f>IF(N478="zákl. přenesená",J478,0)</f>
        <v>0</v>
      </c>
      <c r="BH478" s="158">
        <f>IF(N478="sníž. přenesená",J478,0)</f>
        <v>0</v>
      </c>
      <c r="BI478" s="158">
        <f>IF(N478="nulová",J478,0)</f>
        <v>0</v>
      </c>
      <c r="BJ478" s="17" t="s">
        <v>80</v>
      </c>
      <c r="BK478" s="158">
        <f>ROUND(I478*H478,2)</f>
        <v>0</v>
      </c>
      <c r="BL478" s="17" t="s">
        <v>133</v>
      </c>
      <c r="BM478" s="157" t="s">
        <v>543</v>
      </c>
    </row>
    <row r="479" spans="1:47" s="2" customFormat="1" ht="19.5">
      <c r="A479" s="32"/>
      <c r="B479" s="33"/>
      <c r="C479" s="32"/>
      <c r="D479" s="159" t="s">
        <v>134</v>
      </c>
      <c r="E479" s="32"/>
      <c r="F479" s="160" t="s">
        <v>542</v>
      </c>
      <c r="G479" s="32"/>
      <c r="H479" s="32"/>
      <c r="I479" s="161"/>
      <c r="J479" s="32"/>
      <c r="K479" s="32"/>
      <c r="L479" s="33"/>
      <c r="M479" s="162"/>
      <c r="N479" s="163"/>
      <c r="O479" s="58"/>
      <c r="P479" s="58"/>
      <c r="Q479" s="58"/>
      <c r="R479" s="58"/>
      <c r="S479" s="58"/>
      <c r="T479" s="59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T479" s="17" t="s">
        <v>134</v>
      </c>
      <c r="AU479" s="17" t="s">
        <v>82</v>
      </c>
    </row>
    <row r="480" spans="1:65" s="2" customFormat="1" ht="16.5" customHeight="1">
      <c r="A480" s="32"/>
      <c r="B480" s="144"/>
      <c r="C480" s="145" t="s">
        <v>544</v>
      </c>
      <c r="D480" s="145" t="s">
        <v>129</v>
      </c>
      <c r="E480" s="146" t="s">
        <v>545</v>
      </c>
      <c r="F480" s="147" t="s">
        <v>546</v>
      </c>
      <c r="G480" s="148" t="s">
        <v>434</v>
      </c>
      <c r="H480" s="149">
        <v>100</v>
      </c>
      <c r="I480" s="150"/>
      <c r="J480" s="151">
        <f>ROUND(I480*H480,2)</f>
        <v>0</v>
      </c>
      <c r="K480" s="152"/>
      <c r="L480" s="33"/>
      <c r="M480" s="153" t="s">
        <v>1</v>
      </c>
      <c r="N480" s="154" t="s">
        <v>38</v>
      </c>
      <c r="O480" s="58"/>
      <c r="P480" s="155">
        <f>O480*H480</f>
        <v>0</v>
      </c>
      <c r="Q480" s="155">
        <v>0</v>
      </c>
      <c r="R480" s="155">
        <f>Q480*H480</f>
        <v>0</v>
      </c>
      <c r="S480" s="155">
        <v>0</v>
      </c>
      <c r="T480" s="156">
        <f>S480*H480</f>
        <v>0</v>
      </c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R480" s="157" t="s">
        <v>133</v>
      </c>
      <c r="AT480" s="157" t="s">
        <v>129</v>
      </c>
      <c r="AU480" s="157" t="s">
        <v>82</v>
      </c>
      <c r="AY480" s="17" t="s">
        <v>127</v>
      </c>
      <c r="BE480" s="158">
        <f>IF(N480="základní",J480,0)</f>
        <v>0</v>
      </c>
      <c r="BF480" s="158">
        <f>IF(N480="snížená",J480,0)</f>
        <v>0</v>
      </c>
      <c r="BG480" s="158">
        <f>IF(N480="zákl. přenesená",J480,0)</f>
        <v>0</v>
      </c>
      <c r="BH480" s="158">
        <f>IF(N480="sníž. přenesená",J480,0)</f>
        <v>0</v>
      </c>
      <c r="BI480" s="158">
        <f>IF(N480="nulová",J480,0)</f>
        <v>0</v>
      </c>
      <c r="BJ480" s="17" t="s">
        <v>80</v>
      </c>
      <c r="BK480" s="158">
        <f>ROUND(I480*H480,2)</f>
        <v>0</v>
      </c>
      <c r="BL480" s="17" t="s">
        <v>133</v>
      </c>
      <c r="BM480" s="157" t="s">
        <v>547</v>
      </c>
    </row>
    <row r="481" spans="1:47" s="2" customFormat="1" ht="12">
      <c r="A481" s="32"/>
      <c r="B481" s="33"/>
      <c r="C481" s="32"/>
      <c r="D481" s="159" t="s">
        <v>134</v>
      </c>
      <c r="E481" s="32"/>
      <c r="F481" s="160" t="s">
        <v>546</v>
      </c>
      <c r="G481" s="32"/>
      <c r="H481" s="32"/>
      <c r="I481" s="161"/>
      <c r="J481" s="32"/>
      <c r="K481" s="32"/>
      <c r="L481" s="33"/>
      <c r="M481" s="162"/>
      <c r="N481" s="163"/>
      <c r="O481" s="58"/>
      <c r="P481" s="58"/>
      <c r="Q481" s="58"/>
      <c r="R481" s="58"/>
      <c r="S481" s="58"/>
      <c r="T481" s="59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T481" s="17" t="s">
        <v>134</v>
      </c>
      <c r="AU481" s="17" t="s">
        <v>82</v>
      </c>
    </row>
    <row r="482" spans="2:51" s="13" customFormat="1" ht="12">
      <c r="B482" s="164"/>
      <c r="D482" s="159" t="s">
        <v>135</v>
      </c>
      <c r="E482" s="165" t="s">
        <v>1</v>
      </c>
      <c r="F482" s="166" t="s">
        <v>548</v>
      </c>
      <c r="H482" s="167">
        <v>100</v>
      </c>
      <c r="I482" s="168"/>
      <c r="L482" s="164"/>
      <c r="M482" s="169"/>
      <c r="N482" s="170"/>
      <c r="O482" s="170"/>
      <c r="P482" s="170"/>
      <c r="Q482" s="170"/>
      <c r="R482" s="170"/>
      <c r="S482" s="170"/>
      <c r="T482" s="171"/>
      <c r="AT482" s="165" t="s">
        <v>135</v>
      </c>
      <c r="AU482" s="165" t="s">
        <v>82</v>
      </c>
      <c r="AV482" s="13" t="s">
        <v>82</v>
      </c>
      <c r="AW482" s="13" t="s">
        <v>30</v>
      </c>
      <c r="AX482" s="13" t="s">
        <v>73</v>
      </c>
      <c r="AY482" s="165" t="s">
        <v>127</v>
      </c>
    </row>
    <row r="483" spans="2:51" s="14" customFormat="1" ht="12">
      <c r="B483" s="172"/>
      <c r="D483" s="159" t="s">
        <v>135</v>
      </c>
      <c r="E483" s="173" t="s">
        <v>1</v>
      </c>
      <c r="F483" s="174" t="s">
        <v>137</v>
      </c>
      <c r="H483" s="175">
        <v>100</v>
      </c>
      <c r="I483" s="176"/>
      <c r="L483" s="172"/>
      <c r="M483" s="177"/>
      <c r="N483" s="178"/>
      <c r="O483" s="178"/>
      <c r="P483" s="178"/>
      <c r="Q483" s="178"/>
      <c r="R483" s="178"/>
      <c r="S483" s="178"/>
      <c r="T483" s="179"/>
      <c r="AT483" s="173" t="s">
        <v>135</v>
      </c>
      <c r="AU483" s="173" t="s">
        <v>82</v>
      </c>
      <c r="AV483" s="14" t="s">
        <v>133</v>
      </c>
      <c r="AW483" s="14" t="s">
        <v>30</v>
      </c>
      <c r="AX483" s="14" t="s">
        <v>80</v>
      </c>
      <c r="AY483" s="173" t="s">
        <v>127</v>
      </c>
    </row>
    <row r="484" spans="1:65" s="2" customFormat="1" ht="16.5" customHeight="1">
      <c r="A484" s="32"/>
      <c r="B484" s="144"/>
      <c r="C484" s="145" t="s">
        <v>338</v>
      </c>
      <c r="D484" s="145" t="s">
        <v>129</v>
      </c>
      <c r="E484" s="146" t="s">
        <v>549</v>
      </c>
      <c r="F484" s="147" t="s">
        <v>550</v>
      </c>
      <c r="G484" s="148" t="s">
        <v>551</v>
      </c>
      <c r="H484" s="149">
        <v>22</v>
      </c>
      <c r="I484" s="150"/>
      <c r="J484" s="151">
        <f>ROUND(I484*H484,2)</f>
        <v>0</v>
      </c>
      <c r="K484" s="152"/>
      <c r="L484" s="33"/>
      <c r="M484" s="153" t="s">
        <v>1</v>
      </c>
      <c r="N484" s="154" t="s">
        <v>38</v>
      </c>
      <c r="O484" s="58"/>
      <c r="P484" s="155">
        <f>O484*H484</f>
        <v>0</v>
      </c>
      <c r="Q484" s="155">
        <v>0</v>
      </c>
      <c r="R484" s="155">
        <f>Q484*H484</f>
        <v>0</v>
      </c>
      <c r="S484" s="155">
        <v>0</v>
      </c>
      <c r="T484" s="156">
        <f>S484*H484</f>
        <v>0</v>
      </c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R484" s="157" t="s">
        <v>133</v>
      </c>
      <c r="AT484" s="157" t="s">
        <v>129</v>
      </c>
      <c r="AU484" s="157" t="s">
        <v>82</v>
      </c>
      <c r="AY484" s="17" t="s">
        <v>127</v>
      </c>
      <c r="BE484" s="158">
        <f>IF(N484="základní",J484,0)</f>
        <v>0</v>
      </c>
      <c r="BF484" s="158">
        <f>IF(N484="snížená",J484,0)</f>
        <v>0</v>
      </c>
      <c r="BG484" s="158">
        <f>IF(N484="zákl. přenesená",J484,0)</f>
        <v>0</v>
      </c>
      <c r="BH484" s="158">
        <f>IF(N484="sníž. přenesená",J484,0)</f>
        <v>0</v>
      </c>
      <c r="BI484" s="158">
        <f>IF(N484="nulová",J484,0)</f>
        <v>0</v>
      </c>
      <c r="BJ484" s="17" t="s">
        <v>80</v>
      </c>
      <c r="BK484" s="158">
        <f>ROUND(I484*H484,2)</f>
        <v>0</v>
      </c>
      <c r="BL484" s="17" t="s">
        <v>133</v>
      </c>
      <c r="BM484" s="157" t="s">
        <v>552</v>
      </c>
    </row>
    <row r="485" spans="1:47" s="2" customFormat="1" ht="12">
      <c r="A485" s="32"/>
      <c r="B485" s="33"/>
      <c r="C485" s="32"/>
      <c r="D485" s="159" t="s">
        <v>134</v>
      </c>
      <c r="E485" s="32"/>
      <c r="F485" s="160" t="s">
        <v>550</v>
      </c>
      <c r="G485" s="32"/>
      <c r="H485" s="32"/>
      <c r="I485" s="161"/>
      <c r="J485" s="32"/>
      <c r="K485" s="32"/>
      <c r="L485" s="33"/>
      <c r="M485" s="162"/>
      <c r="N485" s="163"/>
      <c r="O485" s="58"/>
      <c r="P485" s="58"/>
      <c r="Q485" s="58"/>
      <c r="R485" s="58"/>
      <c r="S485" s="58"/>
      <c r="T485" s="59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T485" s="17" t="s">
        <v>134</v>
      </c>
      <c r="AU485" s="17" t="s">
        <v>82</v>
      </c>
    </row>
    <row r="486" spans="1:47" s="2" customFormat="1" ht="39">
      <c r="A486" s="32"/>
      <c r="B486" s="33"/>
      <c r="C486" s="32"/>
      <c r="D486" s="159" t="s">
        <v>149</v>
      </c>
      <c r="E486" s="32"/>
      <c r="F486" s="180" t="s">
        <v>553</v>
      </c>
      <c r="G486" s="32"/>
      <c r="H486" s="32"/>
      <c r="I486" s="161"/>
      <c r="J486" s="32"/>
      <c r="K486" s="32"/>
      <c r="L486" s="33"/>
      <c r="M486" s="162"/>
      <c r="N486" s="163"/>
      <c r="O486" s="58"/>
      <c r="P486" s="58"/>
      <c r="Q486" s="58"/>
      <c r="R486" s="58"/>
      <c r="S486" s="58"/>
      <c r="T486" s="59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T486" s="17" t="s">
        <v>149</v>
      </c>
      <c r="AU486" s="17" t="s">
        <v>82</v>
      </c>
    </row>
    <row r="487" spans="2:63" s="12" customFormat="1" ht="25.9" customHeight="1">
      <c r="B487" s="131"/>
      <c r="D487" s="132" t="s">
        <v>72</v>
      </c>
      <c r="E487" s="133" t="s">
        <v>554</v>
      </c>
      <c r="F487" s="133" t="s">
        <v>555</v>
      </c>
      <c r="I487" s="134"/>
      <c r="J487" s="135">
        <f>BK487</f>
        <v>0</v>
      </c>
      <c r="L487" s="131"/>
      <c r="M487" s="136"/>
      <c r="N487" s="137"/>
      <c r="O487" s="137"/>
      <c r="P487" s="138">
        <f>P488+P543</f>
        <v>0</v>
      </c>
      <c r="Q487" s="137"/>
      <c r="R487" s="138">
        <f>R488+R543</f>
        <v>0</v>
      </c>
      <c r="S487" s="137"/>
      <c r="T487" s="139">
        <f>T488+T543</f>
        <v>0</v>
      </c>
      <c r="AR487" s="132" t="s">
        <v>82</v>
      </c>
      <c r="AT487" s="140" t="s">
        <v>72</v>
      </c>
      <c r="AU487" s="140" t="s">
        <v>73</v>
      </c>
      <c r="AY487" s="132" t="s">
        <v>127</v>
      </c>
      <c r="BK487" s="141">
        <f>BK488+BK543</f>
        <v>0</v>
      </c>
    </row>
    <row r="488" spans="2:63" s="12" customFormat="1" ht="22.9" customHeight="1">
      <c r="B488" s="131"/>
      <c r="D488" s="132" t="s">
        <v>72</v>
      </c>
      <c r="E488" s="142" t="s">
        <v>556</v>
      </c>
      <c r="F488" s="142" t="s">
        <v>557</v>
      </c>
      <c r="I488" s="134"/>
      <c r="J488" s="143">
        <f>BK488</f>
        <v>0</v>
      </c>
      <c r="L488" s="131"/>
      <c r="M488" s="136"/>
      <c r="N488" s="137"/>
      <c r="O488" s="137"/>
      <c r="P488" s="138">
        <f>SUM(P489:P542)</f>
        <v>0</v>
      </c>
      <c r="Q488" s="137"/>
      <c r="R488" s="138">
        <f>SUM(R489:R542)</f>
        <v>0</v>
      </c>
      <c r="S488" s="137"/>
      <c r="T488" s="139">
        <f>SUM(T489:T542)</f>
        <v>0</v>
      </c>
      <c r="AR488" s="132" t="s">
        <v>82</v>
      </c>
      <c r="AT488" s="140" t="s">
        <v>72</v>
      </c>
      <c r="AU488" s="140" t="s">
        <v>80</v>
      </c>
      <c r="AY488" s="132" t="s">
        <v>127</v>
      </c>
      <c r="BK488" s="141">
        <f>SUM(BK489:BK542)</f>
        <v>0</v>
      </c>
    </row>
    <row r="489" spans="1:65" s="2" customFormat="1" ht="21.75" customHeight="1">
      <c r="A489" s="32"/>
      <c r="B489" s="144"/>
      <c r="C489" s="145" t="s">
        <v>558</v>
      </c>
      <c r="D489" s="145" t="s">
        <v>129</v>
      </c>
      <c r="E489" s="146" t="s">
        <v>559</v>
      </c>
      <c r="F489" s="147" t="s">
        <v>560</v>
      </c>
      <c r="G489" s="148" t="s">
        <v>132</v>
      </c>
      <c r="H489" s="149">
        <v>435</v>
      </c>
      <c r="I489" s="150"/>
      <c r="J489" s="151">
        <f>ROUND(I489*H489,2)</f>
        <v>0</v>
      </c>
      <c r="K489" s="152"/>
      <c r="L489" s="33"/>
      <c r="M489" s="153" t="s">
        <v>1</v>
      </c>
      <c r="N489" s="154" t="s">
        <v>38</v>
      </c>
      <c r="O489" s="58"/>
      <c r="P489" s="155">
        <f>O489*H489</f>
        <v>0</v>
      </c>
      <c r="Q489" s="155">
        <v>0</v>
      </c>
      <c r="R489" s="155">
        <f>Q489*H489</f>
        <v>0</v>
      </c>
      <c r="S489" s="155">
        <v>0</v>
      </c>
      <c r="T489" s="156">
        <f>S489*H489</f>
        <v>0</v>
      </c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R489" s="157" t="s">
        <v>167</v>
      </c>
      <c r="AT489" s="157" t="s">
        <v>129</v>
      </c>
      <c r="AU489" s="157" t="s">
        <v>82</v>
      </c>
      <c r="AY489" s="17" t="s">
        <v>127</v>
      </c>
      <c r="BE489" s="158">
        <f>IF(N489="základní",J489,0)</f>
        <v>0</v>
      </c>
      <c r="BF489" s="158">
        <f>IF(N489="snížená",J489,0)</f>
        <v>0</v>
      </c>
      <c r="BG489" s="158">
        <f>IF(N489="zákl. přenesená",J489,0)</f>
        <v>0</v>
      </c>
      <c r="BH489" s="158">
        <f>IF(N489="sníž. přenesená",J489,0)</f>
        <v>0</v>
      </c>
      <c r="BI489" s="158">
        <f>IF(N489="nulová",J489,0)</f>
        <v>0</v>
      </c>
      <c r="BJ489" s="17" t="s">
        <v>80</v>
      </c>
      <c r="BK489" s="158">
        <f>ROUND(I489*H489,2)</f>
        <v>0</v>
      </c>
      <c r="BL489" s="17" t="s">
        <v>167</v>
      </c>
      <c r="BM489" s="157" t="s">
        <v>561</v>
      </c>
    </row>
    <row r="490" spans="1:47" s="2" customFormat="1" ht="19.5">
      <c r="A490" s="32"/>
      <c r="B490" s="33"/>
      <c r="C490" s="32"/>
      <c r="D490" s="159" t="s">
        <v>134</v>
      </c>
      <c r="E490" s="32"/>
      <c r="F490" s="160" t="s">
        <v>560</v>
      </c>
      <c r="G490" s="32"/>
      <c r="H490" s="32"/>
      <c r="I490" s="161"/>
      <c r="J490" s="32"/>
      <c r="K490" s="32"/>
      <c r="L490" s="33"/>
      <c r="M490" s="162"/>
      <c r="N490" s="163"/>
      <c r="O490" s="58"/>
      <c r="P490" s="58"/>
      <c r="Q490" s="58"/>
      <c r="R490" s="58"/>
      <c r="S490" s="58"/>
      <c r="T490" s="59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T490" s="17" t="s">
        <v>134</v>
      </c>
      <c r="AU490" s="17" t="s">
        <v>82</v>
      </c>
    </row>
    <row r="491" spans="1:47" s="2" customFormat="1" ht="29.25">
      <c r="A491" s="32"/>
      <c r="B491" s="33"/>
      <c r="C491" s="32"/>
      <c r="D491" s="159" t="s">
        <v>149</v>
      </c>
      <c r="E491" s="32"/>
      <c r="F491" s="180" t="s">
        <v>562</v>
      </c>
      <c r="G491" s="32"/>
      <c r="H491" s="32"/>
      <c r="I491" s="161"/>
      <c r="J491" s="32"/>
      <c r="K491" s="32"/>
      <c r="L491" s="33"/>
      <c r="M491" s="162"/>
      <c r="N491" s="163"/>
      <c r="O491" s="58"/>
      <c r="P491" s="58"/>
      <c r="Q491" s="58"/>
      <c r="R491" s="58"/>
      <c r="S491" s="58"/>
      <c r="T491" s="59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T491" s="17" t="s">
        <v>149</v>
      </c>
      <c r="AU491" s="17" t="s">
        <v>82</v>
      </c>
    </row>
    <row r="492" spans="2:51" s="13" customFormat="1" ht="12">
      <c r="B492" s="164"/>
      <c r="D492" s="159" t="s">
        <v>135</v>
      </c>
      <c r="E492" s="165" t="s">
        <v>1</v>
      </c>
      <c r="F492" s="166" t="s">
        <v>563</v>
      </c>
      <c r="H492" s="167">
        <v>435</v>
      </c>
      <c r="I492" s="168"/>
      <c r="L492" s="164"/>
      <c r="M492" s="169"/>
      <c r="N492" s="170"/>
      <c r="O492" s="170"/>
      <c r="P492" s="170"/>
      <c r="Q492" s="170"/>
      <c r="R492" s="170"/>
      <c r="S492" s="170"/>
      <c r="T492" s="171"/>
      <c r="AT492" s="165" t="s">
        <v>135</v>
      </c>
      <c r="AU492" s="165" t="s">
        <v>82</v>
      </c>
      <c r="AV492" s="13" t="s">
        <v>82</v>
      </c>
      <c r="AW492" s="13" t="s">
        <v>30</v>
      </c>
      <c r="AX492" s="13" t="s">
        <v>73</v>
      </c>
      <c r="AY492" s="165" t="s">
        <v>127</v>
      </c>
    </row>
    <row r="493" spans="2:51" s="14" customFormat="1" ht="12">
      <c r="B493" s="172"/>
      <c r="D493" s="159" t="s">
        <v>135</v>
      </c>
      <c r="E493" s="173" t="s">
        <v>1</v>
      </c>
      <c r="F493" s="174" t="s">
        <v>137</v>
      </c>
      <c r="H493" s="175">
        <v>435</v>
      </c>
      <c r="I493" s="176"/>
      <c r="L493" s="172"/>
      <c r="M493" s="177"/>
      <c r="N493" s="178"/>
      <c r="O493" s="178"/>
      <c r="P493" s="178"/>
      <c r="Q493" s="178"/>
      <c r="R493" s="178"/>
      <c r="S493" s="178"/>
      <c r="T493" s="179"/>
      <c r="AT493" s="173" t="s">
        <v>135</v>
      </c>
      <c r="AU493" s="173" t="s">
        <v>82</v>
      </c>
      <c r="AV493" s="14" t="s">
        <v>133</v>
      </c>
      <c r="AW493" s="14" t="s">
        <v>30</v>
      </c>
      <c r="AX493" s="14" t="s">
        <v>80</v>
      </c>
      <c r="AY493" s="173" t="s">
        <v>127</v>
      </c>
    </row>
    <row r="494" spans="1:65" s="2" customFormat="1" ht="16.5" customHeight="1">
      <c r="A494" s="32"/>
      <c r="B494" s="144"/>
      <c r="C494" s="145" t="s">
        <v>342</v>
      </c>
      <c r="D494" s="145" t="s">
        <v>129</v>
      </c>
      <c r="E494" s="146" t="s">
        <v>564</v>
      </c>
      <c r="F494" s="147" t="s">
        <v>565</v>
      </c>
      <c r="G494" s="148" t="s">
        <v>132</v>
      </c>
      <c r="H494" s="149">
        <v>297</v>
      </c>
      <c r="I494" s="150"/>
      <c r="J494" s="151">
        <f>ROUND(I494*H494,2)</f>
        <v>0</v>
      </c>
      <c r="K494" s="152"/>
      <c r="L494" s="33"/>
      <c r="M494" s="153" t="s">
        <v>1</v>
      </c>
      <c r="N494" s="154" t="s">
        <v>38</v>
      </c>
      <c r="O494" s="58"/>
      <c r="P494" s="155">
        <f>O494*H494</f>
        <v>0</v>
      </c>
      <c r="Q494" s="155">
        <v>0</v>
      </c>
      <c r="R494" s="155">
        <f>Q494*H494</f>
        <v>0</v>
      </c>
      <c r="S494" s="155">
        <v>0</v>
      </c>
      <c r="T494" s="156">
        <f>S494*H494</f>
        <v>0</v>
      </c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R494" s="157" t="s">
        <v>167</v>
      </c>
      <c r="AT494" s="157" t="s">
        <v>129</v>
      </c>
      <c r="AU494" s="157" t="s">
        <v>82</v>
      </c>
      <c r="AY494" s="17" t="s">
        <v>127</v>
      </c>
      <c r="BE494" s="158">
        <f>IF(N494="základní",J494,0)</f>
        <v>0</v>
      </c>
      <c r="BF494" s="158">
        <f>IF(N494="snížená",J494,0)</f>
        <v>0</v>
      </c>
      <c r="BG494" s="158">
        <f>IF(N494="zákl. přenesená",J494,0)</f>
        <v>0</v>
      </c>
      <c r="BH494" s="158">
        <f>IF(N494="sníž. přenesená",J494,0)</f>
        <v>0</v>
      </c>
      <c r="BI494" s="158">
        <f>IF(N494="nulová",J494,0)</f>
        <v>0</v>
      </c>
      <c r="BJ494" s="17" t="s">
        <v>80</v>
      </c>
      <c r="BK494" s="158">
        <f>ROUND(I494*H494,2)</f>
        <v>0</v>
      </c>
      <c r="BL494" s="17" t="s">
        <v>167</v>
      </c>
      <c r="BM494" s="157" t="s">
        <v>566</v>
      </c>
    </row>
    <row r="495" spans="1:47" s="2" customFormat="1" ht="12">
      <c r="A495" s="32"/>
      <c r="B495" s="33"/>
      <c r="C495" s="32"/>
      <c r="D495" s="159" t="s">
        <v>134</v>
      </c>
      <c r="E495" s="32"/>
      <c r="F495" s="160" t="s">
        <v>565</v>
      </c>
      <c r="G495" s="32"/>
      <c r="H495" s="32"/>
      <c r="I495" s="161"/>
      <c r="J495" s="32"/>
      <c r="K495" s="32"/>
      <c r="L495" s="33"/>
      <c r="M495" s="162"/>
      <c r="N495" s="163"/>
      <c r="O495" s="58"/>
      <c r="P495" s="58"/>
      <c r="Q495" s="58"/>
      <c r="R495" s="58"/>
      <c r="S495" s="58"/>
      <c r="T495" s="59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T495" s="17" t="s">
        <v>134</v>
      </c>
      <c r="AU495" s="17" t="s">
        <v>82</v>
      </c>
    </row>
    <row r="496" spans="2:51" s="13" customFormat="1" ht="12">
      <c r="B496" s="164"/>
      <c r="D496" s="159" t="s">
        <v>135</v>
      </c>
      <c r="E496" s="165" t="s">
        <v>1</v>
      </c>
      <c r="F496" s="166" t="s">
        <v>567</v>
      </c>
      <c r="H496" s="167">
        <v>297</v>
      </c>
      <c r="I496" s="168"/>
      <c r="L496" s="164"/>
      <c r="M496" s="169"/>
      <c r="N496" s="170"/>
      <c r="O496" s="170"/>
      <c r="P496" s="170"/>
      <c r="Q496" s="170"/>
      <c r="R496" s="170"/>
      <c r="S496" s="170"/>
      <c r="T496" s="171"/>
      <c r="AT496" s="165" t="s">
        <v>135</v>
      </c>
      <c r="AU496" s="165" t="s">
        <v>82</v>
      </c>
      <c r="AV496" s="13" t="s">
        <v>82</v>
      </c>
      <c r="AW496" s="13" t="s">
        <v>30</v>
      </c>
      <c r="AX496" s="13" t="s">
        <v>73</v>
      </c>
      <c r="AY496" s="165" t="s">
        <v>127</v>
      </c>
    </row>
    <row r="497" spans="2:51" s="14" customFormat="1" ht="12">
      <c r="B497" s="172"/>
      <c r="D497" s="159" t="s">
        <v>135</v>
      </c>
      <c r="E497" s="173" t="s">
        <v>1</v>
      </c>
      <c r="F497" s="174" t="s">
        <v>137</v>
      </c>
      <c r="H497" s="175">
        <v>297</v>
      </c>
      <c r="I497" s="176"/>
      <c r="L497" s="172"/>
      <c r="M497" s="177"/>
      <c r="N497" s="178"/>
      <c r="O497" s="178"/>
      <c r="P497" s="178"/>
      <c r="Q497" s="178"/>
      <c r="R497" s="178"/>
      <c r="S497" s="178"/>
      <c r="T497" s="179"/>
      <c r="AT497" s="173" t="s">
        <v>135</v>
      </c>
      <c r="AU497" s="173" t="s">
        <v>82</v>
      </c>
      <c r="AV497" s="14" t="s">
        <v>133</v>
      </c>
      <c r="AW497" s="14" t="s">
        <v>30</v>
      </c>
      <c r="AX497" s="14" t="s">
        <v>80</v>
      </c>
      <c r="AY497" s="173" t="s">
        <v>127</v>
      </c>
    </row>
    <row r="498" spans="1:65" s="2" customFormat="1" ht="21.75" customHeight="1">
      <c r="A498" s="32"/>
      <c r="B498" s="144"/>
      <c r="C498" s="145" t="s">
        <v>568</v>
      </c>
      <c r="D498" s="145" t="s">
        <v>129</v>
      </c>
      <c r="E498" s="146" t="s">
        <v>569</v>
      </c>
      <c r="F498" s="147" t="s">
        <v>570</v>
      </c>
      <c r="G498" s="148" t="s">
        <v>132</v>
      </c>
      <c r="H498" s="149">
        <v>84</v>
      </c>
      <c r="I498" s="150"/>
      <c r="J498" s="151">
        <f>ROUND(I498*H498,2)</f>
        <v>0</v>
      </c>
      <c r="K498" s="152"/>
      <c r="L498" s="33"/>
      <c r="M498" s="153" t="s">
        <v>1</v>
      </c>
      <c r="N498" s="154" t="s">
        <v>38</v>
      </c>
      <c r="O498" s="58"/>
      <c r="P498" s="155">
        <f>O498*H498</f>
        <v>0</v>
      </c>
      <c r="Q498" s="155">
        <v>0</v>
      </c>
      <c r="R498" s="155">
        <f>Q498*H498</f>
        <v>0</v>
      </c>
      <c r="S498" s="155">
        <v>0</v>
      </c>
      <c r="T498" s="156">
        <f>S498*H498</f>
        <v>0</v>
      </c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R498" s="157" t="s">
        <v>167</v>
      </c>
      <c r="AT498" s="157" t="s">
        <v>129</v>
      </c>
      <c r="AU498" s="157" t="s">
        <v>82</v>
      </c>
      <c r="AY498" s="17" t="s">
        <v>127</v>
      </c>
      <c r="BE498" s="158">
        <f>IF(N498="základní",J498,0)</f>
        <v>0</v>
      </c>
      <c r="BF498" s="158">
        <f>IF(N498="snížená",J498,0)</f>
        <v>0</v>
      </c>
      <c r="BG498" s="158">
        <f>IF(N498="zákl. přenesená",J498,0)</f>
        <v>0</v>
      </c>
      <c r="BH498" s="158">
        <f>IF(N498="sníž. přenesená",J498,0)</f>
        <v>0</v>
      </c>
      <c r="BI498" s="158">
        <f>IF(N498="nulová",J498,0)</f>
        <v>0</v>
      </c>
      <c r="BJ498" s="17" t="s">
        <v>80</v>
      </c>
      <c r="BK498" s="158">
        <f>ROUND(I498*H498,2)</f>
        <v>0</v>
      </c>
      <c r="BL498" s="17" t="s">
        <v>167</v>
      </c>
      <c r="BM498" s="157" t="s">
        <v>571</v>
      </c>
    </row>
    <row r="499" spans="1:47" s="2" customFormat="1" ht="12">
      <c r="A499" s="32"/>
      <c r="B499" s="33"/>
      <c r="C499" s="32"/>
      <c r="D499" s="159" t="s">
        <v>134</v>
      </c>
      <c r="E499" s="32"/>
      <c r="F499" s="160" t="s">
        <v>570</v>
      </c>
      <c r="G499" s="32"/>
      <c r="H499" s="32"/>
      <c r="I499" s="161"/>
      <c r="J499" s="32"/>
      <c r="K499" s="32"/>
      <c r="L499" s="33"/>
      <c r="M499" s="162"/>
      <c r="N499" s="163"/>
      <c r="O499" s="58"/>
      <c r="P499" s="58"/>
      <c r="Q499" s="58"/>
      <c r="R499" s="58"/>
      <c r="S499" s="58"/>
      <c r="T499" s="59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T499" s="17" t="s">
        <v>134</v>
      </c>
      <c r="AU499" s="17" t="s">
        <v>82</v>
      </c>
    </row>
    <row r="500" spans="1:65" s="2" customFormat="1" ht="16.5" customHeight="1">
      <c r="A500" s="32"/>
      <c r="B500" s="144"/>
      <c r="C500" s="181" t="s">
        <v>346</v>
      </c>
      <c r="D500" s="181" t="s">
        <v>189</v>
      </c>
      <c r="E500" s="182" t="s">
        <v>572</v>
      </c>
      <c r="F500" s="183" t="s">
        <v>573</v>
      </c>
      <c r="G500" s="184" t="s">
        <v>132</v>
      </c>
      <c r="H500" s="185">
        <v>96.6</v>
      </c>
      <c r="I500" s="186"/>
      <c r="J500" s="187">
        <f>ROUND(I500*H500,2)</f>
        <v>0</v>
      </c>
      <c r="K500" s="188"/>
      <c r="L500" s="189"/>
      <c r="M500" s="190" t="s">
        <v>1</v>
      </c>
      <c r="N500" s="191" t="s">
        <v>38</v>
      </c>
      <c r="O500" s="58"/>
      <c r="P500" s="155">
        <f>O500*H500</f>
        <v>0</v>
      </c>
      <c r="Q500" s="155">
        <v>0</v>
      </c>
      <c r="R500" s="155">
        <f>Q500*H500</f>
        <v>0</v>
      </c>
      <c r="S500" s="155">
        <v>0</v>
      </c>
      <c r="T500" s="156">
        <f>S500*H500</f>
        <v>0</v>
      </c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R500" s="157" t="s">
        <v>204</v>
      </c>
      <c r="AT500" s="157" t="s">
        <v>189</v>
      </c>
      <c r="AU500" s="157" t="s">
        <v>82</v>
      </c>
      <c r="AY500" s="17" t="s">
        <v>127</v>
      </c>
      <c r="BE500" s="158">
        <f>IF(N500="základní",J500,0)</f>
        <v>0</v>
      </c>
      <c r="BF500" s="158">
        <f>IF(N500="snížená",J500,0)</f>
        <v>0</v>
      </c>
      <c r="BG500" s="158">
        <f>IF(N500="zákl. přenesená",J500,0)</f>
        <v>0</v>
      </c>
      <c r="BH500" s="158">
        <f>IF(N500="sníž. přenesená",J500,0)</f>
        <v>0</v>
      </c>
      <c r="BI500" s="158">
        <f>IF(N500="nulová",J500,0)</f>
        <v>0</v>
      </c>
      <c r="BJ500" s="17" t="s">
        <v>80</v>
      </c>
      <c r="BK500" s="158">
        <f>ROUND(I500*H500,2)</f>
        <v>0</v>
      </c>
      <c r="BL500" s="17" t="s">
        <v>167</v>
      </c>
      <c r="BM500" s="157" t="s">
        <v>574</v>
      </c>
    </row>
    <row r="501" spans="1:47" s="2" customFormat="1" ht="12">
      <c r="A501" s="32"/>
      <c r="B501" s="33"/>
      <c r="C501" s="32"/>
      <c r="D501" s="159" t="s">
        <v>134</v>
      </c>
      <c r="E501" s="32"/>
      <c r="F501" s="160" t="s">
        <v>573</v>
      </c>
      <c r="G501" s="32"/>
      <c r="H501" s="32"/>
      <c r="I501" s="161"/>
      <c r="J501" s="32"/>
      <c r="K501" s="32"/>
      <c r="L501" s="33"/>
      <c r="M501" s="162"/>
      <c r="N501" s="163"/>
      <c r="O501" s="58"/>
      <c r="P501" s="58"/>
      <c r="Q501" s="58"/>
      <c r="R501" s="58"/>
      <c r="S501" s="58"/>
      <c r="T501" s="59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T501" s="17" t="s">
        <v>134</v>
      </c>
      <c r="AU501" s="17" t="s">
        <v>82</v>
      </c>
    </row>
    <row r="502" spans="2:51" s="13" customFormat="1" ht="12">
      <c r="B502" s="164"/>
      <c r="D502" s="159" t="s">
        <v>135</v>
      </c>
      <c r="E502" s="165" t="s">
        <v>1</v>
      </c>
      <c r="F502" s="166" t="s">
        <v>575</v>
      </c>
      <c r="H502" s="167">
        <v>96.6</v>
      </c>
      <c r="I502" s="168"/>
      <c r="L502" s="164"/>
      <c r="M502" s="169"/>
      <c r="N502" s="170"/>
      <c r="O502" s="170"/>
      <c r="P502" s="170"/>
      <c r="Q502" s="170"/>
      <c r="R502" s="170"/>
      <c r="S502" s="170"/>
      <c r="T502" s="171"/>
      <c r="AT502" s="165" t="s">
        <v>135</v>
      </c>
      <c r="AU502" s="165" t="s">
        <v>82</v>
      </c>
      <c r="AV502" s="13" t="s">
        <v>82</v>
      </c>
      <c r="AW502" s="13" t="s">
        <v>30</v>
      </c>
      <c r="AX502" s="13" t="s">
        <v>73</v>
      </c>
      <c r="AY502" s="165" t="s">
        <v>127</v>
      </c>
    </row>
    <row r="503" spans="2:51" s="14" customFormat="1" ht="12">
      <c r="B503" s="172"/>
      <c r="D503" s="159" t="s">
        <v>135</v>
      </c>
      <c r="E503" s="173" t="s">
        <v>1</v>
      </c>
      <c r="F503" s="174" t="s">
        <v>137</v>
      </c>
      <c r="H503" s="175">
        <v>96.6</v>
      </c>
      <c r="I503" s="176"/>
      <c r="L503" s="172"/>
      <c r="M503" s="177"/>
      <c r="N503" s="178"/>
      <c r="O503" s="178"/>
      <c r="P503" s="178"/>
      <c r="Q503" s="178"/>
      <c r="R503" s="178"/>
      <c r="S503" s="178"/>
      <c r="T503" s="179"/>
      <c r="AT503" s="173" t="s">
        <v>135</v>
      </c>
      <c r="AU503" s="173" t="s">
        <v>82</v>
      </c>
      <c r="AV503" s="14" t="s">
        <v>133</v>
      </c>
      <c r="AW503" s="14" t="s">
        <v>30</v>
      </c>
      <c r="AX503" s="14" t="s">
        <v>80</v>
      </c>
      <c r="AY503" s="173" t="s">
        <v>127</v>
      </c>
    </row>
    <row r="504" spans="1:65" s="2" customFormat="1" ht="21.75" customHeight="1">
      <c r="A504" s="32"/>
      <c r="B504" s="144"/>
      <c r="C504" s="145" t="s">
        <v>576</v>
      </c>
      <c r="D504" s="145" t="s">
        <v>129</v>
      </c>
      <c r="E504" s="146" t="s">
        <v>577</v>
      </c>
      <c r="F504" s="147" t="s">
        <v>578</v>
      </c>
      <c r="G504" s="148" t="s">
        <v>158</v>
      </c>
      <c r="H504" s="149">
        <v>12</v>
      </c>
      <c r="I504" s="150"/>
      <c r="J504" s="151">
        <f>ROUND(I504*H504,2)</f>
        <v>0</v>
      </c>
      <c r="K504" s="152"/>
      <c r="L504" s="33"/>
      <c r="M504" s="153" t="s">
        <v>1</v>
      </c>
      <c r="N504" s="154" t="s">
        <v>38</v>
      </c>
      <c r="O504" s="58"/>
      <c r="P504" s="155">
        <f>O504*H504</f>
        <v>0</v>
      </c>
      <c r="Q504" s="155">
        <v>0</v>
      </c>
      <c r="R504" s="155">
        <f>Q504*H504</f>
        <v>0</v>
      </c>
      <c r="S504" s="155">
        <v>0</v>
      </c>
      <c r="T504" s="156">
        <f>S504*H504</f>
        <v>0</v>
      </c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R504" s="157" t="s">
        <v>167</v>
      </c>
      <c r="AT504" s="157" t="s">
        <v>129</v>
      </c>
      <c r="AU504" s="157" t="s">
        <v>82</v>
      </c>
      <c r="AY504" s="17" t="s">
        <v>127</v>
      </c>
      <c r="BE504" s="158">
        <f>IF(N504="základní",J504,0)</f>
        <v>0</v>
      </c>
      <c r="BF504" s="158">
        <f>IF(N504="snížená",J504,0)</f>
        <v>0</v>
      </c>
      <c r="BG504" s="158">
        <f>IF(N504="zákl. přenesená",J504,0)</f>
        <v>0</v>
      </c>
      <c r="BH504" s="158">
        <f>IF(N504="sníž. přenesená",J504,0)</f>
        <v>0</v>
      </c>
      <c r="BI504" s="158">
        <f>IF(N504="nulová",J504,0)</f>
        <v>0</v>
      </c>
      <c r="BJ504" s="17" t="s">
        <v>80</v>
      </c>
      <c r="BK504" s="158">
        <f>ROUND(I504*H504,2)</f>
        <v>0</v>
      </c>
      <c r="BL504" s="17" t="s">
        <v>167</v>
      </c>
      <c r="BM504" s="157" t="s">
        <v>579</v>
      </c>
    </row>
    <row r="505" spans="1:47" s="2" customFormat="1" ht="12">
      <c r="A505" s="32"/>
      <c r="B505" s="33"/>
      <c r="C505" s="32"/>
      <c r="D505" s="159" t="s">
        <v>134</v>
      </c>
      <c r="E505" s="32"/>
      <c r="F505" s="160" t="s">
        <v>578</v>
      </c>
      <c r="G505" s="32"/>
      <c r="H505" s="32"/>
      <c r="I505" s="161"/>
      <c r="J505" s="32"/>
      <c r="K505" s="32"/>
      <c r="L505" s="33"/>
      <c r="M505" s="162"/>
      <c r="N505" s="163"/>
      <c r="O505" s="58"/>
      <c r="P505" s="58"/>
      <c r="Q505" s="58"/>
      <c r="R505" s="58"/>
      <c r="S505" s="58"/>
      <c r="T505" s="59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T505" s="17" t="s">
        <v>134</v>
      </c>
      <c r="AU505" s="17" t="s">
        <v>82</v>
      </c>
    </row>
    <row r="506" spans="2:51" s="13" customFormat="1" ht="12">
      <c r="B506" s="164"/>
      <c r="D506" s="159" t="s">
        <v>135</v>
      </c>
      <c r="E506" s="165" t="s">
        <v>1</v>
      </c>
      <c r="F506" s="166" t="s">
        <v>580</v>
      </c>
      <c r="H506" s="167">
        <v>12</v>
      </c>
      <c r="I506" s="168"/>
      <c r="L506" s="164"/>
      <c r="M506" s="169"/>
      <c r="N506" s="170"/>
      <c r="O506" s="170"/>
      <c r="P506" s="170"/>
      <c r="Q506" s="170"/>
      <c r="R506" s="170"/>
      <c r="S506" s="170"/>
      <c r="T506" s="171"/>
      <c r="AT506" s="165" t="s">
        <v>135</v>
      </c>
      <c r="AU506" s="165" t="s">
        <v>82</v>
      </c>
      <c r="AV506" s="13" t="s">
        <v>82</v>
      </c>
      <c r="AW506" s="13" t="s">
        <v>30</v>
      </c>
      <c r="AX506" s="13" t="s">
        <v>73</v>
      </c>
      <c r="AY506" s="165" t="s">
        <v>127</v>
      </c>
    </row>
    <row r="507" spans="2:51" s="14" customFormat="1" ht="12">
      <c r="B507" s="172"/>
      <c r="D507" s="159" t="s">
        <v>135</v>
      </c>
      <c r="E507" s="173" t="s">
        <v>1</v>
      </c>
      <c r="F507" s="174" t="s">
        <v>137</v>
      </c>
      <c r="H507" s="175">
        <v>12</v>
      </c>
      <c r="I507" s="176"/>
      <c r="L507" s="172"/>
      <c r="M507" s="177"/>
      <c r="N507" s="178"/>
      <c r="O507" s="178"/>
      <c r="P507" s="178"/>
      <c r="Q507" s="178"/>
      <c r="R507" s="178"/>
      <c r="S507" s="178"/>
      <c r="T507" s="179"/>
      <c r="AT507" s="173" t="s">
        <v>135</v>
      </c>
      <c r="AU507" s="173" t="s">
        <v>82</v>
      </c>
      <c r="AV507" s="14" t="s">
        <v>133</v>
      </c>
      <c r="AW507" s="14" t="s">
        <v>30</v>
      </c>
      <c r="AX507" s="14" t="s">
        <v>80</v>
      </c>
      <c r="AY507" s="173" t="s">
        <v>127</v>
      </c>
    </row>
    <row r="508" spans="1:65" s="2" customFormat="1" ht="16.5" customHeight="1">
      <c r="A508" s="32"/>
      <c r="B508" s="144"/>
      <c r="C508" s="181" t="s">
        <v>351</v>
      </c>
      <c r="D508" s="181" t="s">
        <v>189</v>
      </c>
      <c r="E508" s="182" t="s">
        <v>581</v>
      </c>
      <c r="F508" s="183" t="s">
        <v>582</v>
      </c>
      <c r="G508" s="184" t="s">
        <v>158</v>
      </c>
      <c r="H508" s="185">
        <v>12</v>
      </c>
      <c r="I508" s="186"/>
      <c r="J508" s="187">
        <f>ROUND(I508*H508,2)</f>
        <v>0</v>
      </c>
      <c r="K508" s="188"/>
      <c r="L508" s="189"/>
      <c r="M508" s="190" t="s">
        <v>1</v>
      </c>
      <c r="N508" s="191" t="s">
        <v>38</v>
      </c>
      <c r="O508" s="58"/>
      <c r="P508" s="155">
        <f>O508*H508</f>
        <v>0</v>
      </c>
      <c r="Q508" s="155">
        <v>0</v>
      </c>
      <c r="R508" s="155">
        <f>Q508*H508</f>
        <v>0</v>
      </c>
      <c r="S508" s="155">
        <v>0</v>
      </c>
      <c r="T508" s="156">
        <f>S508*H508</f>
        <v>0</v>
      </c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R508" s="157" t="s">
        <v>204</v>
      </c>
      <c r="AT508" s="157" t="s">
        <v>189</v>
      </c>
      <c r="AU508" s="157" t="s">
        <v>82</v>
      </c>
      <c r="AY508" s="17" t="s">
        <v>127</v>
      </c>
      <c r="BE508" s="158">
        <f>IF(N508="základní",J508,0)</f>
        <v>0</v>
      </c>
      <c r="BF508" s="158">
        <f>IF(N508="snížená",J508,0)</f>
        <v>0</v>
      </c>
      <c r="BG508" s="158">
        <f>IF(N508="zákl. přenesená",J508,0)</f>
        <v>0</v>
      </c>
      <c r="BH508" s="158">
        <f>IF(N508="sníž. přenesená",J508,0)</f>
        <v>0</v>
      </c>
      <c r="BI508" s="158">
        <f>IF(N508="nulová",J508,0)</f>
        <v>0</v>
      </c>
      <c r="BJ508" s="17" t="s">
        <v>80</v>
      </c>
      <c r="BK508" s="158">
        <f>ROUND(I508*H508,2)</f>
        <v>0</v>
      </c>
      <c r="BL508" s="17" t="s">
        <v>167</v>
      </c>
      <c r="BM508" s="157" t="s">
        <v>583</v>
      </c>
    </row>
    <row r="509" spans="1:47" s="2" customFormat="1" ht="12">
      <c r="A509" s="32"/>
      <c r="B509" s="33"/>
      <c r="C509" s="32"/>
      <c r="D509" s="159" t="s">
        <v>134</v>
      </c>
      <c r="E509" s="32"/>
      <c r="F509" s="160" t="s">
        <v>582</v>
      </c>
      <c r="G509" s="32"/>
      <c r="H509" s="32"/>
      <c r="I509" s="161"/>
      <c r="J509" s="32"/>
      <c r="K509" s="32"/>
      <c r="L509" s="33"/>
      <c r="M509" s="162"/>
      <c r="N509" s="163"/>
      <c r="O509" s="58"/>
      <c r="P509" s="58"/>
      <c r="Q509" s="58"/>
      <c r="R509" s="58"/>
      <c r="S509" s="58"/>
      <c r="T509" s="59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T509" s="17" t="s">
        <v>134</v>
      </c>
      <c r="AU509" s="17" t="s">
        <v>82</v>
      </c>
    </row>
    <row r="510" spans="1:65" s="2" customFormat="1" ht="21.75" customHeight="1">
      <c r="A510" s="32"/>
      <c r="B510" s="144"/>
      <c r="C510" s="181" t="s">
        <v>584</v>
      </c>
      <c r="D510" s="181" t="s">
        <v>189</v>
      </c>
      <c r="E510" s="182" t="s">
        <v>585</v>
      </c>
      <c r="F510" s="183" t="s">
        <v>586</v>
      </c>
      <c r="G510" s="184" t="s">
        <v>226</v>
      </c>
      <c r="H510" s="185">
        <v>80</v>
      </c>
      <c r="I510" s="186"/>
      <c r="J510" s="187">
        <f>ROUND(I510*H510,2)</f>
        <v>0</v>
      </c>
      <c r="K510" s="188"/>
      <c r="L510" s="189"/>
      <c r="M510" s="190" t="s">
        <v>1</v>
      </c>
      <c r="N510" s="191" t="s">
        <v>38</v>
      </c>
      <c r="O510" s="58"/>
      <c r="P510" s="155">
        <f>O510*H510</f>
        <v>0</v>
      </c>
      <c r="Q510" s="155">
        <v>0</v>
      </c>
      <c r="R510" s="155">
        <f>Q510*H510</f>
        <v>0</v>
      </c>
      <c r="S510" s="155">
        <v>0</v>
      </c>
      <c r="T510" s="156">
        <f>S510*H510</f>
        <v>0</v>
      </c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R510" s="157" t="s">
        <v>204</v>
      </c>
      <c r="AT510" s="157" t="s">
        <v>189</v>
      </c>
      <c r="AU510" s="157" t="s">
        <v>82</v>
      </c>
      <c r="AY510" s="17" t="s">
        <v>127</v>
      </c>
      <c r="BE510" s="158">
        <f>IF(N510="základní",J510,0)</f>
        <v>0</v>
      </c>
      <c r="BF510" s="158">
        <f>IF(N510="snížená",J510,0)</f>
        <v>0</v>
      </c>
      <c r="BG510" s="158">
        <f>IF(N510="zákl. přenesená",J510,0)</f>
        <v>0</v>
      </c>
      <c r="BH510" s="158">
        <f>IF(N510="sníž. přenesená",J510,0)</f>
        <v>0</v>
      </c>
      <c r="BI510" s="158">
        <f>IF(N510="nulová",J510,0)</f>
        <v>0</v>
      </c>
      <c r="BJ510" s="17" t="s">
        <v>80</v>
      </c>
      <c r="BK510" s="158">
        <f>ROUND(I510*H510,2)</f>
        <v>0</v>
      </c>
      <c r="BL510" s="17" t="s">
        <v>167</v>
      </c>
      <c r="BM510" s="157" t="s">
        <v>587</v>
      </c>
    </row>
    <row r="511" spans="1:47" s="2" customFormat="1" ht="12">
      <c r="A511" s="32"/>
      <c r="B511" s="33"/>
      <c r="C511" s="32"/>
      <c r="D511" s="159" t="s">
        <v>134</v>
      </c>
      <c r="E511" s="32"/>
      <c r="F511" s="160" t="s">
        <v>586</v>
      </c>
      <c r="G511" s="32"/>
      <c r="H511" s="32"/>
      <c r="I511" s="161"/>
      <c r="J511" s="32"/>
      <c r="K511" s="32"/>
      <c r="L511" s="33"/>
      <c r="M511" s="162"/>
      <c r="N511" s="163"/>
      <c r="O511" s="58"/>
      <c r="P511" s="58"/>
      <c r="Q511" s="58"/>
      <c r="R511" s="58"/>
      <c r="S511" s="58"/>
      <c r="T511" s="59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T511" s="17" t="s">
        <v>134</v>
      </c>
      <c r="AU511" s="17" t="s">
        <v>82</v>
      </c>
    </row>
    <row r="512" spans="1:47" s="2" customFormat="1" ht="19.5">
      <c r="A512" s="32"/>
      <c r="B512" s="33"/>
      <c r="C512" s="32"/>
      <c r="D512" s="159" t="s">
        <v>149</v>
      </c>
      <c r="E512" s="32"/>
      <c r="F512" s="180" t="s">
        <v>588</v>
      </c>
      <c r="G512" s="32"/>
      <c r="H512" s="32"/>
      <c r="I512" s="161"/>
      <c r="J512" s="32"/>
      <c r="K512" s="32"/>
      <c r="L512" s="33"/>
      <c r="M512" s="162"/>
      <c r="N512" s="163"/>
      <c r="O512" s="58"/>
      <c r="P512" s="58"/>
      <c r="Q512" s="58"/>
      <c r="R512" s="58"/>
      <c r="S512" s="58"/>
      <c r="T512" s="59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T512" s="17" t="s">
        <v>149</v>
      </c>
      <c r="AU512" s="17" t="s">
        <v>82</v>
      </c>
    </row>
    <row r="513" spans="1:65" s="2" customFormat="1" ht="21.75" customHeight="1">
      <c r="A513" s="32"/>
      <c r="B513" s="144"/>
      <c r="C513" s="145" t="s">
        <v>354</v>
      </c>
      <c r="D513" s="145" t="s">
        <v>129</v>
      </c>
      <c r="E513" s="146" t="s">
        <v>589</v>
      </c>
      <c r="F513" s="147" t="s">
        <v>590</v>
      </c>
      <c r="G513" s="148" t="s">
        <v>132</v>
      </c>
      <c r="H513" s="149">
        <v>84</v>
      </c>
      <c r="I513" s="150"/>
      <c r="J513" s="151">
        <f>ROUND(I513*H513,2)</f>
        <v>0</v>
      </c>
      <c r="K513" s="152"/>
      <c r="L513" s="33"/>
      <c r="M513" s="153" t="s">
        <v>1</v>
      </c>
      <c r="N513" s="154" t="s">
        <v>38</v>
      </c>
      <c r="O513" s="58"/>
      <c r="P513" s="155">
        <f>O513*H513</f>
        <v>0</v>
      </c>
      <c r="Q513" s="155">
        <v>0</v>
      </c>
      <c r="R513" s="155">
        <f>Q513*H513</f>
        <v>0</v>
      </c>
      <c r="S513" s="155">
        <v>0</v>
      </c>
      <c r="T513" s="156">
        <f>S513*H513</f>
        <v>0</v>
      </c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R513" s="157" t="s">
        <v>167</v>
      </c>
      <c r="AT513" s="157" t="s">
        <v>129</v>
      </c>
      <c r="AU513" s="157" t="s">
        <v>82</v>
      </c>
      <c r="AY513" s="17" t="s">
        <v>127</v>
      </c>
      <c r="BE513" s="158">
        <f>IF(N513="základní",J513,0)</f>
        <v>0</v>
      </c>
      <c r="BF513" s="158">
        <f>IF(N513="snížená",J513,0)</f>
        <v>0</v>
      </c>
      <c r="BG513" s="158">
        <f>IF(N513="zákl. přenesená",J513,0)</f>
        <v>0</v>
      </c>
      <c r="BH513" s="158">
        <f>IF(N513="sníž. přenesená",J513,0)</f>
        <v>0</v>
      </c>
      <c r="BI513" s="158">
        <f>IF(N513="nulová",J513,0)</f>
        <v>0</v>
      </c>
      <c r="BJ513" s="17" t="s">
        <v>80</v>
      </c>
      <c r="BK513" s="158">
        <f>ROUND(I513*H513,2)</f>
        <v>0</v>
      </c>
      <c r="BL513" s="17" t="s">
        <v>167</v>
      </c>
      <c r="BM513" s="157" t="s">
        <v>248</v>
      </c>
    </row>
    <row r="514" spans="1:47" s="2" customFormat="1" ht="12">
      <c r="A514" s="32"/>
      <c r="B514" s="33"/>
      <c r="C514" s="32"/>
      <c r="D514" s="159" t="s">
        <v>134</v>
      </c>
      <c r="E514" s="32"/>
      <c r="F514" s="160" t="s">
        <v>590</v>
      </c>
      <c r="G514" s="32"/>
      <c r="H514" s="32"/>
      <c r="I514" s="161"/>
      <c r="J514" s="32"/>
      <c r="K514" s="32"/>
      <c r="L514" s="33"/>
      <c r="M514" s="162"/>
      <c r="N514" s="163"/>
      <c r="O514" s="58"/>
      <c r="P514" s="58"/>
      <c r="Q514" s="58"/>
      <c r="R514" s="58"/>
      <c r="S514" s="58"/>
      <c r="T514" s="59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T514" s="17" t="s">
        <v>134</v>
      </c>
      <c r="AU514" s="17" t="s">
        <v>82</v>
      </c>
    </row>
    <row r="515" spans="1:65" s="2" customFormat="1" ht="21.75" customHeight="1">
      <c r="A515" s="32"/>
      <c r="B515" s="144"/>
      <c r="C515" s="181" t="s">
        <v>591</v>
      </c>
      <c r="D515" s="181" t="s">
        <v>189</v>
      </c>
      <c r="E515" s="182" t="s">
        <v>592</v>
      </c>
      <c r="F515" s="183" t="s">
        <v>593</v>
      </c>
      <c r="G515" s="184" t="s">
        <v>132</v>
      </c>
      <c r="H515" s="185">
        <v>88.2</v>
      </c>
      <c r="I515" s="186"/>
      <c r="J515" s="187">
        <f>ROUND(I515*H515,2)</f>
        <v>0</v>
      </c>
      <c r="K515" s="188"/>
      <c r="L515" s="189"/>
      <c r="M515" s="190" t="s">
        <v>1</v>
      </c>
      <c r="N515" s="191" t="s">
        <v>38</v>
      </c>
      <c r="O515" s="58"/>
      <c r="P515" s="155">
        <f>O515*H515</f>
        <v>0</v>
      </c>
      <c r="Q515" s="155">
        <v>0</v>
      </c>
      <c r="R515" s="155">
        <f>Q515*H515</f>
        <v>0</v>
      </c>
      <c r="S515" s="155">
        <v>0</v>
      </c>
      <c r="T515" s="156">
        <f>S515*H515</f>
        <v>0</v>
      </c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R515" s="157" t="s">
        <v>204</v>
      </c>
      <c r="AT515" s="157" t="s">
        <v>189</v>
      </c>
      <c r="AU515" s="157" t="s">
        <v>82</v>
      </c>
      <c r="AY515" s="17" t="s">
        <v>127</v>
      </c>
      <c r="BE515" s="158">
        <f>IF(N515="základní",J515,0)</f>
        <v>0</v>
      </c>
      <c r="BF515" s="158">
        <f>IF(N515="snížená",J515,0)</f>
        <v>0</v>
      </c>
      <c r="BG515" s="158">
        <f>IF(N515="zákl. přenesená",J515,0)</f>
        <v>0</v>
      </c>
      <c r="BH515" s="158">
        <f>IF(N515="sníž. přenesená",J515,0)</f>
        <v>0</v>
      </c>
      <c r="BI515" s="158">
        <f>IF(N515="nulová",J515,0)</f>
        <v>0</v>
      </c>
      <c r="BJ515" s="17" t="s">
        <v>80</v>
      </c>
      <c r="BK515" s="158">
        <f>ROUND(I515*H515,2)</f>
        <v>0</v>
      </c>
      <c r="BL515" s="17" t="s">
        <v>167</v>
      </c>
      <c r="BM515" s="157" t="s">
        <v>594</v>
      </c>
    </row>
    <row r="516" spans="1:47" s="2" customFormat="1" ht="19.5">
      <c r="A516" s="32"/>
      <c r="B516" s="33"/>
      <c r="C516" s="32"/>
      <c r="D516" s="159" t="s">
        <v>134</v>
      </c>
      <c r="E516" s="32"/>
      <c r="F516" s="160" t="s">
        <v>593</v>
      </c>
      <c r="G516" s="32"/>
      <c r="H516" s="32"/>
      <c r="I516" s="161"/>
      <c r="J516" s="32"/>
      <c r="K516" s="32"/>
      <c r="L516" s="33"/>
      <c r="M516" s="162"/>
      <c r="N516" s="163"/>
      <c r="O516" s="58"/>
      <c r="P516" s="58"/>
      <c r="Q516" s="58"/>
      <c r="R516" s="58"/>
      <c r="S516" s="58"/>
      <c r="T516" s="59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T516" s="17" t="s">
        <v>134</v>
      </c>
      <c r="AU516" s="17" t="s">
        <v>82</v>
      </c>
    </row>
    <row r="517" spans="2:51" s="13" customFormat="1" ht="12">
      <c r="B517" s="164"/>
      <c r="D517" s="159" t="s">
        <v>135</v>
      </c>
      <c r="E517" s="165" t="s">
        <v>1</v>
      </c>
      <c r="F517" s="166" t="s">
        <v>595</v>
      </c>
      <c r="H517" s="167">
        <v>88.2</v>
      </c>
      <c r="I517" s="168"/>
      <c r="L517" s="164"/>
      <c r="M517" s="169"/>
      <c r="N517" s="170"/>
      <c r="O517" s="170"/>
      <c r="P517" s="170"/>
      <c r="Q517" s="170"/>
      <c r="R517" s="170"/>
      <c r="S517" s="170"/>
      <c r="T517" s="171"/>
      <c r="AT517" s="165" t="s">
        <v>135</v>
      </c>
      <c r="AU517" s="165" t="s">
        <v>82</v>
      </c>
      <c r="AV517" s="13" t="s">
        <v>82</v>
      </c>
      <c r="AW517" s="13" t="s">
        <v>30</v>
      </c>
      <c r="AX517" s="13" t="s">
        <v>73</v>
      </c>
      <c r="AY517" s="165" t="s">
        <v>127</v>
      </c>
    </row>
    <row r="518" spans="2:51" s="14" customFormat="1" ht="12">
      <c r="B518" s="172"/>
      <c r="D518" s="159" t="s">
        <v>135</v>
      </c>
      <c r="E518" s="173" t="s">
        <v>1</v>
      </c>
      <c r="F518" s="174" t="s">
        <v>137</v>
      </c>
      <c r="H518" s="175">
        <v>88.2</v>
      </c>
      <c r="I518" s="176"/>
      <c r="L518" s="172"/>
      <c r="M518" s="177"/>
      <c r="N518" s="178"/>
      <c r="O518" s="178"/>
      <c r="P518" s="178"/>
      <c r="Q518" s="178"/>
      <c r="R518" s="178"/>
      <c r="S518" s="178"/>
      <c r="T518" s="179"/>
      <c r="AT518" s="173" t="s">
        <v>135</v>
      </c>
      <c r="AU518" s="173" t="s">
        <v>82</v>
      </c>
      <c r="AV518" s="14" t="s">
        <v>133</v>
      </c>
      <c r="AW518" s="14" t="s">
        <v>30</v>
      </c>
      <c r="AX518" s="14" t="s">
        <v>80</v>
      </c>
      <c r="AY518" s="173" t="s">
        <v>127</v>
      </c>
    </row>
    <row r="519" spans="1:65" s="2" customFormat="1" ht="21.75" customHeight="1">
      <c r="A519" s="32"/>
      <c r="B519" s="144"/>
      <c r="C519" s="145" t="s">
        <v>358</v>
      </c>
      <c r="D519" s="145" t="s">
        <v>129</v>
      </c>
      <c r="E519" s="146" t="s">
        <v>596</v>
      </c>
      <c r="F519" s="147" t="s">
        <v>597</v>
      </c>
      <c r="G519" s="148" t="s">
        <v>132</v>
      </c>
      <c r="H519" s="149">
        <v>435.6</v>
      </c>
      <c r="I519" s="150"/>
      <c r="J519" s="151">
        <f>ROUND(I519*H519,2)</f>
        <v>0</v>
      </c>
      <c r="K519" s="152"/>
      <c r="L519" s="33"/>
      <c r="M519" s="153" t="s">
        <v>1</v>
      </c>
      <c r="N519" s="154" t="s">
        <v>38</v>
      </c>
      <c r="O519" s="58"/>
      <c r="P519" s="155">
        <f>O519*H519</f>
        <v>0</v>
      </c>
      <c r="Q519" s="155">
        <v>0</v>
      </c>
      <c r="R519" s="155">
        <f>Q519*H519</f>
        <v>0</v>
      </c>
      <c r="S519" s="155">
        <v>0</v>
      </c>
      <c r="T519" s="156">
        <f>S519*H519</f>
        <v>0</v>
      </c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R519" s="157" t="s">
        <v>167</v>
      </c>
      <c r="AT519" s="157" t="s">
        <v>129</v>
      </c>
      <c r="AU519" s="157" t="s">
        <v>82</v>
      </c>
      <c r="AY519" s="17" t="s">
        <v>127</v>
      </c>
      <c r="BE519" s="158">
        <f>IF(N519="základní",J519,0)</f>
        <v>0</v>
      </c>
      <c r="BF519" s="158">
        <f>IF(N519="snížená",J519,0)</f>
        <v>0</v>
      </c>
      <c r="BG519" s="158">
        <f>IF(N519="zákl. přenesená",J519,0)</f>
        <v>0</v>
      </c>
      <c r="BH519" s="158">
        <f>IF(N519="sníž. přenesená",J519,0)</f>
        <v>0</v>
      </c>
      <c r="BI519" s="158">
        <f>IF(N519="nulová",J519,0)</f>
        <v>0</v>
      </c>
      <c r="BJ519" s="17" t="s">
        <v>80</v>
      </c>
      <c r="BK519" s="158">
        <f>ROUND(I519*H519,2)</f>
        <v>0</v>
      </c>
      <c r="BL519" s="17" t="s">
        <v>167</v>
      </c>
      <c r="BM519" s="157" t="s">
        <v>598</v>
      </c>
    </row>
    <row r="520" spans="1:47" s="2" customFormat="1" ht="12">
      <c r="A520" s="32"/>
      <c r="B520" s="33"/>
      <c r="C520" s="32"/>
      <c r="D520" s="159" t="s">
        <v>134</v>
      </c>
      <c r="E520" s="32"/>
      <c r="F520" s="160" t="s">
        <v>597</v>
      </c>
      <c r="G520" s="32"/>
      <c r="H520" s="32"/>
      <c r="I520" s="161"/>
      <c r="J520" s="32"/>
      <c r="K520" s="32"/>
      <c r="L520" s="33"/>
      <c r="M520" s="162"/>
      <c r="N520" s="163"/>
      <c r="O520" s="58"/>
      <c r="P520" s="58"/>
      <c r="Q520" s="58"/>
      <c r="R520" s="58"/>
      <c r="S520" s="58"/>
      <c r="T520" s="59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T520" s="17" t="s">
        <v>134</v>
      </c>
      <c r="AU520" s="17" t="s">
        <v>82</v>
      </c>
    </row>
    <row r="521" spans="2:51" s="13" customFormat="1" ht="12">
      <c r="B521" s="164"/>
      <c r="D521" s="159" t="s">
        <v>135</v>
      </c>
      <c r="E521" s="165" t="s">
        <v>1</v>
      </c>
      <c r="F521" s="166" t="s">
        <v>599</v>
      </c>
      <c r="H521" s="167">
        <v>435.6</v>
      </c>
      <c r="I521" s="168"/>
      <c r="L521" s="164"/>
      <c r="M521" s="169"/>
      <c r="N521" s="170"/>
      <c r="O521" s="170"/>
      <c r="P521" s="170"/>
      <c r="Q521" s="170"/>
      <c r="R521" s="170"/>
      <c r="S521" s="170"/>
      <c r="T521" s="171"/>
      <c r="AT521" s="165" t="s">
        <v>135</v>
      </c>
      <c r="AU521" s="165" t="s">
        <v>82</v>
      </c>
      <c r="AV521" s="13" t="s">
        <v>82</v>
      </c>
      <c r="AW521" s="13" t="s">
        <v>30</v>
      </c>
      <c r="AX521" s="13" t="s">
        <v>73</v>
      </c>
      <c r="AY521" s="165" t="s">
        <v>127</v>
      </c>
    </row>
    <row r="522" spans="2:51" s="14" customFormat="1" ht="12">
      <c r="B522" s="172"/>
      <c r="D522" s="159" t="s">
        <v>135</v>
      </c>
      <c r="E522" s="173" t="s">
        <v>1</v>
      </c>
      <c r="F522" s="174" t="s">
        <v>137</v>
      </c>
      <c r="H522" s="175">
        <v>435.6</v>
      </c>
      <c r="I522" s="176"/>
      <c r="L522" s="172"/>
      <c r="M522" s="177"/>
      <c r="N522" s="178"/>
      <c r="O522" s="178"/>
      <c r="P522" s="178"/>
      <c r="Q522" s="178"/>
      <c r="R522" s="178"/>
      <c r="S522" s="178"/>
      <c r="T522" s="179"/>
      <c r="AT522" s="173" t="s">
        <v>135</v>
      </c>
      <c r="AU522" s="173" t="s">
        <v>82</v>
      </c>
      <c r="AV522" s="14" t="s">
        <v>133</v>
      </c>
      <c r="AW522" s="14" t="s">
        <v>30</v>
      </c>
      <c r="AX522" s="14" t="s">
        <v>80</v>
      </c>
      <c r="AY522" s="173" t="s">
        <v>127</v>
      </c>
    </row>
    <row r="523" spans="1:65" s="2" customFormat="1" ht="33" customHeight="1">
      <c r="A523" s="32"/>
      <c r="B523" s="144"/>
      <c r="C523" s="145" t="s">
        <v>600</v>
      </c>
      <c r="D523" s="145" t="s">
        <v>129</v>
      </c>
      <c r="E523" s="146" t="s">
        <v>601</v>
      </c>
      <c r="F523" s="147" t="s">
        <v>602</v>
      </c>
      <c r="G523" s="148" t="s">
        <v>132</v>
      </c>
      <c r="H523" s="149">
        <v>300</v>
      </c>
      <c r="I523" s="150"/>
      <c r="J523" s="151">
        <f>ROUND(I523*H523,2)</f>
        <v>0</v>
      </c>
      <c r="K523" s="152"/>
      <c r="L523" s="33"/>
      <c r="M523" s="153" t="s">
        <v>1</v>
      </c>
      <c r="N523" s="154" t="s">
        <v>38</v>
      </c>
      <c r="O523" s="58"/>
      <c r="P523" s="155">
        <f>O523*H523</f>
        <v>0</v>
      </c>
      <c r="Q523" s="155">
        <v>0</v>
      </c>
      <c r="R523" s="155">
        <f>Q523*H523</f>
        <v>0</v>
      </c>
      <c r="S523" s="155">
        <v>0</v>
      </c>
      <c r="T523" s="156">
        <f>S523*H523</f>
        <v>0</v>
      </c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R523" s="157" t="s">
        <v>167</v>
      </c>
      <c r="AT523" s="157" t="s">
        <v>129</v>
      </c>
      <c r="AU523" s="157" t="s">
        <v>82</v>
      </c>
      <c r="AY523" s="17" t="s">
        <v>127</v>
      </c>
      <c r="BE523" s="158">
        <f>IF(N523="základní",J523,0)</f>
        <v>0</v>
      </c>
      <c r="BF523" s="158">
        <f>IF(N523="snížená",J523,0)</f>
        <v>0</v>
      </c>
      <c r="BG523" s="158">
        <f>IF(N523="zákl. přenesená",J523,0)</f>
        <v>0</v>
      </c>
      <c r="BH523" s="158">
        <f>IF(N523="sníž. přenesená",J523,0)</f>
        <v>0</v>
      </c>
      <c r="BI523" s="158">
        <f>IF(N523="nulová",J523,0)</f>
        <v>0</v>
      </c>
      <c r="BJ523" s="17" t="s">
        <v>80</v>
      </c>
      <c r="BK523" s="158">
        <f>ROUND(I523*H523,2)</f>
        <v>0</v>
      </c>
      <c r="BL523" s="17" t="s">
        <v>167</v>
      </c>
      <c r="BM523" s="157" t="s">
        <v>603</v>
      </c>
    </row>
    <row r="524" spans="1:47" s="2" customFormat="1" ht="19.5">
      <c r="A524" s="32"/>
      <c r="B524" s="33"/>
      <c r="C524" s="32"/>
      <c r="D524" s="159" t="s">
        <v>134</v>
      </c>
      <c r="E524" s="32"/>
      <c r="F524" s="160" t="s">
        <v>602</v>
      </c>
      <c r="G524" s="32"/>
      <c r="H524" s="32"/>
      <c r="I524" s="161"/>
      <c r="J524" s="32"/>
      <c r="K524" s="32"/>
      <c r="L524" s="33"/>
      <c r="M524" s="162"/>
      <c r="N524" s="163"/>
      <c r="O524" s="58"/>
      <c r="P524" s="58"/>
      <c r="Q524" s="58"/>
      <c r="R524" s="58"/>
      <c r="S524" s="58"/>
      <c r="T524" s="59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T524" s="17" t="s">
        <v>134</v>
      </c>
      <c r="AU524" s="17" t="s">
        <v>82</v>
      </c>
    </row>
    <row r="525" spans="2:51" s="13" customFormat="1" ht="12">
      <c r="B525" s="164"/>
      <c r="D525" s="159" t="s">
        <v>135</v>
      </c>
      <c r="E525" s="165" t="s">
        <v>1</v>
      </c>
      <c r="F525" s="166" t="s">
        <v>604</v>
      </c>
      <c r="H525" s="167">
        <v>300</v>
      </c>
      <c r="I525" s="168"/>
      <c r="L525" s="164"/>
      <c r="M525" s="169"/>
      <c r="N525" s="170"/>
      <c r="O525" s="170"/>
      <c r="P525" s="170"/>
      <c r="Q525" s="170"/>
      <c r="R525" s="170"/>
      <c r="S525" s="170"/>
      <c r="T525" s="171"/>
      <c r="AT525" s="165" t="s">
        <v>135</v>
      </c>
      <c r="AU525" s="165" t="s">
        <v>82</v>
      </c>
      <c r="AV525" s="13" t="s">
        <v>82</v>
      </c>
      <c r="AW525" s="13" t="s">
        <v>30</v>
      </c>
      <c r="AX525" s="13" t="s">
        <v>73</v>
      </c>
      <c r="AY525" s="165" t="s">
        <v>127</v>
      </c>
    </row>
    <row r="526" spans="2:51" s="14" customFormat="1" ht="12">
      <c r="B526" s="172"/>
      <c r="D526" s="159" t="s">
        <v>135</v>
      </c>
      <c r="E526" s="173" t="s">
        <v>1</v>
      </c>
      <c r="F526" s="174" t="s">
        <v>137</v>
      </c>
      <c r="H526" s="175">
        <v>300</v>
      </c>
      <c r="I526" s="176"/>
      <c r="L526" s="172"/>
      <c r="M526" s="177"/>
      <c r="N526" s="178"/>
      <c r="O526" s="178"/>
      <c r="P526" s="178"/>
      <c r="Q526" s="178"/>
      <c r="R526" s="178"/>
      <c r="S526" s="178"/>
      <c r="T526" s="179"/>
      <c r="AT526" s="173" t="s">
        <v>135</v>
      </c>
      <c r="AU526" s="173" t="s">
        <v>82</v>
      </c>
      <c r="AV526" s="14" t="s">
        <v>133</v>
      </c>
      <c r="AW526" s="14" t="s">
        <v>30</v>
      </c>
      <c r="AX526" s="14" t="s">
        <v>80</v>
      </c>
      <c r="AY526" s="173" t="s">
        <v>127</v>
      </c>
    </row>
    <row r="527" spans="1:65" s="2" customFormat="1" ht="21.75" customHeight="1">
      <c r="A527" s="32"/>
      <c r="B527" s="144"/>
      <c r="C527" s="145" t="s">
        <v>362</v>
      </c>
      <c r="D527" s="145" t="s">
        <v>129</v>
      </c>
      <c r="E527" s="146" t="s">
        <v>605</v>
      </c>
      <c r="F527" s="147" t="s">
        <v>606</v>
      </c>
      <c r="G527" s="148" t="s">
        <v>132</v>
      </c>
      <c r="H527" s="149">
        <v>60</v>
      </c>
      <c r="I527" s="150"/>
      <c r="J527" s="151">
        <f>ROUND(I527*H527,2)</f>
        <v>0</v>
      </c>
      <c r="K527" s="152"/>
      <c r="L527" s="33"/>
      <c r="M527" s="153" t="s">
        <v>1</v>
      </c>
      <c r="N527" s="154" t="s">
        <v>38</v>
      </c>
      <c r="O527" s="58"/>
      <c r="P527" s="155">
        <f>O527*H527</f>
        <v>0</v>
      </c>
      <c r="Q527" s="155">
        <v>0</v>
      </c>
      <c r="R527" s="155">
        <f>Q527*H527</f>
        <v>0</v>
      </c>
      <c r="S527" s="155">
        <v>0</v>
      </c>
      <c r="T527" s="156">
        <f>S527*H527</f>
        <v>0</v>
      </c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R527" s="157" t="s">
        <v>167</v>
      </c>
      <c r="AT527" s="157" t="s">
        <v>129</v>
      </c>
      <c r="AU527" s="157" t="s">
        <v>82</v>
      </c>
      <c r="AY527" s="17" t="s">
        <v>127</v>
      </c>
      <c r="BE527" s="158">
        <f>IF(N527="základní",J527,0)</f>
        <v>0</v>
      </c>
      <c r="BF527" s="158">
        <f>IF(N527="snížená",J527,0)</f>
        <v>0</v>
      </c>
      <c r="BG527" s="158">
        <f>IF(N527="zákl. přenesená",J527,0)</f>
        <v>0</v>
      </c>
      <c r="BH527" s="158">
        <f>IF(N527="sníž. přenesená",J527,0)</f>
        <v>0</v>
      </c>
      <c r="BI527" s="158">
        <f>IF(N527="nulová",J527,0)</f>
        <v>0</v>
      </c>
      <c r="BJ527" s="17" t="s">
        <v>80</v>
      </c>
      <c r="BK527" s="158">
        <f>ROUND(I527*H527,2)</f>
        <v>0</v>
      </c>
      <c r="BL527" s="17" t="s">
        <v>167</v>
      </c>
      <c r="BM527" s="157" t="s">
        <v>607</v>
      </c>
    </row>
    <row r="528" spans="1:47" s="2" customFormat="1" ht="19.5">
      <c r="A528" s="32"/>
      <c r="B528" s="33"/>
      <c r="C528" s="32"/>
      <c r="D528" s="159" t="s">
        <v>134</v>
      </c>
      <c r="E528" s="32"/>
      <c r="F528" s="160" t="s">
        <v>606</v>
      </c>
      <c r="G528" s="32"/>
      <c r="H528" s="32"/>
      <c r="I528" s="161"/>
      <c r="J528" s="32"/>
      <c r="K528" s="32"/>
      <c r="L528" s="33"/>
      <c r="M528" s="162"/>
      <c r="N528" s="163"/>
      <c r="O528" s="58"/>
      <c r="P528" s="58"/>
      <c r="Q528" s="58"/>
      <c r="R528" s="58"/>
      <c r="S528" s="58"/>
      <c r="T528" s="59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T528" s="17" t="s">
        <v>134</v>
      </c>
      <c r="AU528" s="17" t="s">
        <v>82</v>
      </c>
    </row>
    <row r="529" spans="2:51" s="13" customFormat="1" ht="12">
      <c r="B529" s="164"/>
      <c r="D529" s="159" t="s">
        <v>135</v>
      </c>
      <c r="E529" s="165" t="s">
        <v>1</v>
      </c>
      <c r="F529" s="166" t="s">
        <v>608</v>
      </c>
      <c r="H529" s="167">
        <v>60</v>
      </c>
      <c r="I529" s="168"/>
      <c r="L529" s="164"/>
      <c r="M529" s="169"/>
      <c r="N529" s="170"/>
      <c r="O529" s="170"/>
      <c r="P529" s="170"/>
      <c r="Q529" s="170"/>
      <c r="R529" s="170"/>
      <c r="S529" s="170"/>
      <c r="T529" s="171"/>
      <c r="AT529" s="165" t="s">
        <v>135</v>
      </c>
      <c r="AU529" s="165" t="s">
        <v>82</v>
      </c>
      <c r="AV529" s="13" t="s">
        <v>82</v>
      </c>
      <c r="AW529" s="13" t="s">
        <v>30</v>
      </c>
      <c r="AX529" s="13" t="s">
        <v>73</v>
      </c>
      <c r="AY529" s="165" t="s">
        <v>127</v>
      </c>
    </row>
    <row r="530" spans="2:51" s="14" customFormat="1" ht="12">
      <c r="B530" s="172"/>
      <c r="D530" s="159" t="s">
        <v>135</v>
      </c>
      <c r="E530" s="173" t="s">
        <v>1</v>
      </c>
      <c r="F530" s="174" t="s">
        <v>137</v>
      </c>
      <c r="H530" s="175">
        <v>60</v>
      </c>
      <c r="I530" s="176"/>
      <c r="L530" s="172"/>
      <c r="M530" s="177"/>
      <c r="N530" s="178"/>
      <c r="O530" s="178"/>
      <c r="P530" s="178"/>
      <c r="Q530" s="178"/>
      <c r="R530" s="178"/>
      <c r="S530" s="178"/>
      <c r="T530" s="179"/>
      <c r="AT530" s="173" t="s">
        <v>135</v>
      </c>
      <c r="AU530" s="173" t="s">
        <v>82</v>
      </c>
      <c r="AV530" s="14" t="s">
        <v>133</v>
      </c>
      <c r="AW530" s="14" t="s">
        <v>30</v>
      </c>
      <c r="AX530" s="14" t="s">
        <v>80</v>
      </c>
      <c r="AY530" s="173" t="s">
        <v>127</v>
      </c>
    </row>
    <row r="531" spans="1:65" s="2" customFormat="1" ht="21.75" customHeight="1">
      <c r="A531" s="32"/>
      <c r="B531" s="144"/>
      <c r="C531" s="181" t="s">
        <v>609</v>
      </c>
      <c r="D531" s="181" t="s">
        <v>189</v>
      </c>
      <c r="E531" s="182" t="s">
        <v>610</v>
      </c>
      <c r="F531" s="183" t="s">
        <v>611</v>
      </c>
      <c r="G531" s="184" t="s">
        <v>216</v>
      </c>
      <c r="H531" s="185">
        <v>108</v>
      </c>
      <c r="I531" s="186"/>
      <c r="J531" s="187">
        <f>ROUND(I531*H531,2)</f>
        <v>0</v>
      </c>
      <c r="K531" s="188"/>
      <c r="L531" s="189"/>
      <c r="M531" s="190" t="s">
        <v>1</v>
      </c>
      <c r="N531" s="191" t="s">
        <v>38</v>
      </c>
      <c r="O531" s="58"/>
      <c r="P531" s="155">
        <f>O531*H531</f>
        <v>0</v>
      </c>
      <c r="Q531" s="155">
        <v>0</v>
      </c>
      <c r="R531" s="155">
        <f>Q531*H531</f>
        <v>0</v>
      </c>
      <c r="S531" s="155">
        <v>0</v>
      </c>
      <c r="T531" s="156">
        <f>S531*H531</f>
        <v>0</v>
      </c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R531" s="157" t="s">
        <v>204</v>
      </c>
      <c r="AT531" s="157" t="s">
        <v>189</v>
      </c>
      <c r="AU531" s="157" t="s">
        <v>82</v>
      </c>
      <c r="AY531" s="17" t="s">
        <v>127</v>
      </c>
      <c r="BE531" s="158">
        <f>IF(N531="základní",J531,0)</f>
        <v>0</v>
      </c>
      <c r="BF531" s="158">
        <f>IF(N531="snížená",J531,0)</f>
        <v>0</v>
      </c>
      <c r="BG531" s="158">
        <f>IF(N531="zákl. přenesená",J531,0)</f>
        <v>0</v>
      </c>
      <c r="BH531" s="158">
        <f>IF(N531="sníž. přenesená",J531,0)</f>
        <v>0</v>
      </c>
      <c r="BI531" s="158">
        <f>IF(N531="nulová",J531,0)</f>
        <v>0</v>
      </c>
      <c r="BJ531" s="17" t="s">
        <v>80</v>
      </c>
      <c r="BK531" s="158">
        <f>ROUND(I531*H531,2)</f>
        <v>0</v>
      </c>
      <c r="BL531" s="17" t="s">
        <v>167</v>
      </c>
      <c r="BM531" s="157" t="s">
        <v>612</v>
      </c>
    </row>
    <row r="532" spans="1:47" s="2" customFormat="1" ht="19.5">
      <c r="A532" s="32"/>
      <c r="B532" s="33"/>
      <c r="C532" s="32"/>
      <c r="D532" s="159" t="s">
        <v>134</v>
      </c>
      <c r="E532" s="32"/>
      <c r="F532" s="160" t="s">
        <v>611</v>
      </c>
      <c r="G532" s="32"/>
      <c r="H532" s="32"/>
      <c r="I532" s="161"/>
      <c r="J532" s="32"/>
      <c r="K532" s="32"/>
      <c r="L532" s="33"/>
      <c r="M532" s="162"/>
      <c r="N532" s="163"/>
      <c r="O532" s="58"/>
      <c r="P532" s="58"/>
      <c r="Q532" s="58"/>
      <c r="R532" s="58"/>
      <c r="S532" s="58"/>
      <c r="T532" s="59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T532" s="17" t="s">
        <v>134</v>
      </c>
      <c r="AU532" s="17" t="s">
        <v>82</v>
      </c>
    </row>
    <row r="533" spans="2:51" s="13" customFormat="1" ht="12">
      <c r="B533" s="164"/>
      <c r="D533" s="159" t="s">
        <v>135</v>
      </c>
      <c r="E533" s="165" t="s">
        <v>1</v>
      </c>
      <c r="F533" s="166" t="s">
        <v>613</v>
      </c>
      <c r="H533" s="167">
        <v>108</v>
      </c>
      <c r="I533" s="168"/>
      <c r="L533" s="164"/>
      <c r="M533" s="169"/>
      <c r="N533" s="170"/>
      <c r="O533" s="170"/>
      <c r="P533" s="170"/>
      <c r="Q533" s="170"/>
      <c r="R533" s="170"/>
      <c r="S533" s="170"/>
      <c r="T533" s="171"/>
      <c r="AT533" s="165" t="s">
        <v>135</v>
      </c>
      <c r="AU533" s="165" t="s">
        <v>82</v>
      </c>
      <c r="AV533" s="13" t="s">
        <v>82</v>
      </c>
      <c r="AW533" s="13" t="s">
        <v>30</v>
      </c>
      <c r="AX533" s="13" t="s">
        <v>73</v>
      </c>
      <c r="AY533" s="165" t="s">
        <v>127</v>
      </c>
    </row>
    <row r="534" spans="2:51" s="14" customFormat="1" ht="12">
      <c r="B534" s="172"/>
      <c r="D534" s="159" t="s">
        <v>135</v>
      </c>
      <c r="E534" s="173" t="s">
        <v>1</v>
      </c>
      <c r="F534" s="174" t="s">
        <v>137</v>
      </c>
      <c r="H534" s="175">
        <v>108</v>
      </c>
      <c r="I534" s="176"/>
      <c r="L534" s="172"/>
      <c r="M534" s="177"/>
      <c r="N534" s="178"/>
      <c r="O534" s="178"/>
      <c r="P534" s="178"/>
      <c r="Q534" s="178"/>
      <c r="R534" s="178"/>
      <c r="S534" s="178"/>
      <c r="T534" s="179"/>
      <c r="AT534" s="173" t="s">
        <v>135</v>
      </c>
      <c r="AU534" s="173" t="s">
        <v>82</v>
      </c>
      <c r="AV534" s="14" t="s">
        <v>133</v>
      </c>
      <c r="AW534" s="14" t="s">
        <v>30</v>
      </c>
      <c r="AX534" s="14" t="s">
        <v>80</v>
      </c>
      <c r="AY534" s="173" t="s">
        <v>127</v>
      </c>
    </row>
    <row r="535" spans="1:65" s="2" customFormat="1" ht="16.5" customHeight="1">
      <c r="A535" s="32"/>
      <c r="B535" s="144"/>
      <c r="C535" s="145" t="s">
        <v>367</v>
      </c>
      <c r="D535" s="145" t="s">
        <v>129</v>
      </c>
      <c r="E535" s="146" t="s">
        <v>614</v>
      </c>
      <c r="F535" s="147" t="s">
        <v>615</v>
      </c>
      <c r="G535" s="148" t="s">
        <v>132</v>
      </c>
      <c r="H535" s="149">
        <v>300</v>
      </c>
      <c r="I535" s="150"/>
      <c r="J535" s="151">
        <f>ROUND(I535*H535,2)</f>
        <v>0</v>
      </c>
      <c r="K535" s="152"/>
      <c r="L535" s="33"/>
      <c r="M535" s="153" t="s">
        <v>1</v>
      </c>
      <c r="N535" s="154" t="s">
        <v>38</v>
      </c>
      <c r="O535" s="58"/>
      <c r="P535" s="155">
        <f>O535*H535</f>
        <v>0</v>
      </c>
      <c r="Q535" s="155">
        <v>0</v>
      </c>
      <c r="R535" s="155">
        <f>Q535*H535</f>
        <v>0</v>
      </c>
      <c r="S535" s="155">
        <v>0</v>
      </c>
      <c r="T535" s="156">
        <f>S535*H535</f>
        <v>0</v>
      </c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R535" s="157" t="s">
        <v>167</v>
      </c>
      <c r="AT535" s="157" t="s">
        <v>129</v>
      </c>
      <c r="AU535" s="157" t="s">
        <v>82</v>
      </c>
      <c r="AY535" s="17" t="s">
        <v>127</v>
      </c>
      <c r="BE535" s="158">
        <f>IF(N535="základní",J535,0)</f>
        <v>0</v>
      </c>
      <c r="BF535" s="158">
        <f>IF(N535="snížená",J535,0)</f>
        <v>0</v>
      </c>
      <c r="BG535" s="158">
        <f>IF(N535="zákl. přenesená",J535,0)</f>
        <v>0</v>
      </c>
      <c r="BH535" s="158">
        <f>IF(N535="sníž. přenesená",J535,0)</f>
        <v>0</v>
      </c>
      <c r="BI535" s="158">
        <f>IF(N535="nulová",J535,0)</f>
        <v>0</v>
      </c>
      <c r="BJ535" s="17" t="s">
        <v>80</v>
      </c>
      <c r="BK535" s="158">
        <f>ROUND(I535*H535,2)</f>
        <v>0</v>
      </c>
      <c r="BL535" s="17" t="s">
        <v>167</v>
      </c>
      <c r="BM535" s="157" t="s">
        <v>616</v>
      </c>
    </row>
    <row r="536" spans="1:47" s="2" customFormat="1" ht="12">
      <c r="A536" s="32"/>
      <c r="B536" s="33"/>
      <c r="C536" s="32"/>
      <c r="D536" s="159" t="s">
        <v>134</v>
      </c>
      <c r="E536" s="32"/>
      <c r="F536" s="160" t="s">
        <v>615</v>
      </c>
      <c r="G536" s="32"/>
      <c r="H536" s="32"/>
      <c r="I536" s="161"/>
      <c r="J536" s="32"/>
      <c r="K536" s="32"/>
      <c r="L536" s="33"/>
      <c r="M536" s="162"/>
      <c r="N536" s="163"/>
      <c r="O536" s="58"/>
      <c r="P536" s="58"/>
      <c r="Q536" s="58"/>
      <c r="R536" s="58"/>
      <c r="S536" s="58"/>
      <c r="T536" s="59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T536" s="17" t="s">
        <v>134</v>
      </c>
      <c r="AU536" s="17" t="s">
        <v>82</v>
      </c>
    </row>
    <row r="537" spans="1:65" s="2" customFormat="1" ht="16.5" customHeight="1">
      <c r="A537" s="32"/>
      <c r="B537" s="144"/>
      <c r="C537" s="145" t="s">
        <v>617</v>
      </c>
      <c r="D537" s="145" t="s">
        <v>129</v>
      </c>
      <c r="E537" s="146" t="s">
        <v>618</v>
      </c>
      <c r="F537" s="147" t="s">
        <v>619</v>
      </c>
      <c r="G537" s="148" t="s">
        <v>132</v>
      </c>
      <c r="H537" s="149">
        <v>60</v>
      </c>
      <c r="I537" s="150"/>
      <c r="J537" s="151">
        <f>ROUND(I537*H537,2)</f>
        <v>0</v>
      </c>
      <c r="K537" s="152"/>
      <c r="L537" s="33"/>
      <c r="M537" s="153" t="s">
        <v>1</v>
      </c>
      <c r="N537" s="154" t="s">
        <v>38</v>
      </c>
      <c r="O537" s="58"/>
      <c r="P537" s="155">
        <f>O537*H537</f>
        <v>0</v>
      </c>
      <c r="Q537" s="155">
        <v>0</v>
      </c>
      <c r="R537" s="155">
        <f>Q537*H537</f>
        <v>0</v>
      </c>
      <c r="S537" s="155">
        <v>0</v>
      </c>
      <c r="T537" s="156">
        <f>S537*H537</f>
        <v>0</v>
      </c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R537" s="157" t="s">
        <v>167</v>
      </c>
      <c r="AT537" s="157" t="s">
        <v>129</v>
      </c>
      <c r="AU537" s="157" t="s">
        <v>82</v>
      </c>
      <c r="AY537" s="17" t="s">
        <v>127</v>
      </c>
      <c r="BE537" s="158">
        <f>IF(N537="základní",J537,0)</f>
        <v>0</v>
      </c>
      <c r="BF537" s="158">
        <f>IF(N537="snížená",J537,0)</f>
        <v>0</v>
      </c>
      <c r="BG537" s="158">
        <f>IF(N537="zákl. přenesená",J537,0)</f>
        <v>0</v>
      </c>
      <c r="BH537" s="158">
        <f>IF(N537="sníž. přenesená",J537,0)</f>
        <v>0</v>
      </c>
      <c r="BI537" s="158">
        <f>IF(N537="nulová",J537,0)</f>
        <v>0</v>
      </c>
      <c r="BJ537" s="17" t="s">
        <v>80</v>
      </c>
      <c r="BK537" s="158">
        <f>ROUND(I537*H537,2)</f>
        <v>0</v>
      </c>
      <c r="BL537" s="17" t="s">
        <v>167</v>
      </c>
      <c r="BM537" s="157" t="s">
        <v>620</v>
      </c>
    </row>
    <row r="538" spans="1:47" s="2" customFormat="1" ht="12">
      <c r="A538" s="32"/>
      <c r="B538" s="33"/>
      <c r="C538" s="32"/>
      <c r="D538" s="159" t="s">
        <v>134</v>
      </c>
      <c r="E538" s="32"/>
      <c r="F538" s="160" t="s">
        <v>619</v>
      </c>
      <c r="G538" s="32"/>
      <c r="H538" s="32"/>
      <c r="I538" s="161"/>
      <c r="J538" s="32"/>
      <c r="K538" s="32"/>
      <c r="L538" s="33"/>
      <c r="M538" s="162"/>
      <c r="N538" s="163"/>
      <c r="O538" s="58"/>
      <c r="P538" s="58"/>
      <c r="Q538" s="58"/>
      <c r="R538" s="58"/>
      <c r="S538" s="58"/>
      <c r="T538" s="59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T538" s="17" t="s">
        <v>134</v>
      </c>
      <c r="AU538" s="17" t="s">
        <v>82</v>
      </c>
    </row>
    <row r="539" spans="1:65" s="2" customFormat="1" ht="21.75" customHeight="1">
      <c r="A539" s="32"/>
      <c r="B539" s="144"/>
      <c r="C539" s="181" t="s">
        <v>370</v>
      </c>
      <c r="D539" s="181" t="s">
        <v>189</v>
      </c>
      <c r="E539" s="182" t="s">
        <v>621</v>
      </c>
      <c r="F539" s="183" t="s">
        <v>622</v>
      </c>
      <c r="G539" s="184" t="s">
        <v>216</v>
      </c>
      <c r="H539" s="185">
        <v>360</v>
      </c>
      <c r="I539" s="186"/>
      <c r="J539" s="187">
        <f>ROUND(I539*H539,2)</f>
        <v>0</v>
      </c>
      <c r="K539" s="188"/>
      <c r="L539" s="189"/>
      <c r="M539" s="190" t="s">
        <v>1</v>
      </c>
      <c r="N539" s="191" t="s">
        <v>38</v>
      </c>
      <c r="O539" s="58"/>
      <c r="P539" s="155">
        <f>O539*H539</f>
        <v>0</v>
      </c>
      <c r="Q539" s="155">
        <v>0</v>
      </c>
      <c r="R539" s="155">
        <f>Q539*H539</f>
        <v>0</v>
      </c>
      <c r="S539" s="155">
        <v>0</v>
      </c>
      <c r="T539" s="156">
        <f>S539*H539</f>
        <v>0</v>
      </c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R539" s="157" t="s">
        <v>204</v>
      </c>
      <c r="AT539" s="157" t="s">
        <v>189</v>
      </c>
      <c r="AU539" s="157" t="s">
        <v>82</v>
      </c>
      <c r="AY539" s="17" t="s">
        <v>127</v>
      </c>
      <c r="BE539" s="158">
        <f>IF(N539="základní",J539,0)</f>
        <v>0</v>
      </c>
      <c r="BF539" s="158">
        <f>IF(N539="snížená",J539,0)</f>
        <v>0</v>
      </c>
      <c r="BG539" s="158">
        <f>IF(N539="zákl. přenesená",J539,0)</f>
        <v>0</v>
      </c>
      <c r="BH539" s="158">
        <f>IF(N539="sníž. přenesená",J539,0)</f>
        <v>0</v>
      </c>
      <c r="BI539" s="158">
        <f>IF(N539="nulová",J539,0)</f>
        <v>0</v>
      </c>
      <c r="BJ539" s="17" t="s">
        <v>80</v>
      </c>
      <c r="BK539" s="158">
        <f>ROUND(I539*H539,2)</f>
        <v>0</v>
      </c>
      <c r="BL539" s="17" t="s">
        <v>167</v>
      </c>
      <c r="BM539" s="157" t="s">
        <v>623</v>
      </c>
    </row>
    <row r="540" spans="1:47" s="2" customFormat="1" ht="12">
      <c r="A540" s="32"/>
      <c r="B540" s="33"/>
      <c r="C540" s="32"/>
      <c r="D540" s="159" t="s">
        <v>134</v>
      </c>
      <c r="E540" s="32"/>
      <c r="F540" s="160" t="s">
        <v>622</v>
      </c>
      <c r="G540" s="32"/>
      <c r="H540" s="32"/>
      <c r="I540" s="161"/>
      <c r="J540" s="32"/>
      <c r="K540" s="32"/>
      <c r="L540" s="33"/>
      <c r="M540" s="162"/>
      <c r="N540" s="163"/>
      <c r="O540" s="58"/>
      <c r="P540" s="58"/>
      <c r="Q540" s="58"/>
      <c r="R540" s="58"/>
      <c r="S540" s="58"/>
      <c r="T540" s="59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T540" s="17" t="s">
        <v>134</v>
      </c>
      <c r="AU540" s="17" t="s">
        <v>82</v>
      </c>
    </row>
    <row r="541" spans="1:65" s="2" customFormat="1" ht="21.75" customHeight="1">
      <c r="A541" s="32"/>
      <c r="B541" s="144"/>
      <c r="C541" s="145" t="s">
        <v>624</v>
      </c>
      <c r="D541" s="145" t="s">
        <v>129</v>
      </c>
      <c r="E541" s="146" t="s">
        <v>625</v>
      </c>
      <c r="F541" s="147" t="s">
        <v>626</v>
      </c>
      <c r="G541" s="148" t="s">
        <v>627</v>
      </c>
      <c r="H541" s="207">
        <v>12470.444</v>
      </c>
      <c r="I541" s="150"/>
      <c r="J541" s="151">
        <f>ROUND(I541*H541,2)</f>
        <v>0</v>
      </c>
      <c r="K541" s="152"/>
      <c r="L541" s="33"/>
      <c r="M541" s="153" t="s">
        <v>1</v>
      </c>
      <c r="N541" s="154" t="s">
        <v>38</v>
      </c>
      <c r="O541" s="58"/>
      <c r="P541" s="155">
        <f>O541*H541</f>
        <v>0</v>
      </c>
      <c r="Q541" s="155">
        <v>0</v>
      </c>
      <c r="R541" s="155">
        <f>Q541*H541</f>
        <v>0</v>
      </c>
      <c r="S541" s="155">
        <v>0</v>
      </c>
      <c r="T541" s="156">
        <f>S541*H541</f>
        <v>0</v>
      </c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R541" s="157" t="s">
        <v>167</v>
      </c>
      <c r="AT541" s="157" t="s">
        <v>129</v>
      </c>
      <c r="AU541" s="157" t="s">
        <v>82</v>
      </c>
      <c r="AY541" s="17" t="s">
        <v>127</v>
      </c>
      <c r="BE541" s="158">
        <f>IF(N541="základní",J541,0)</f>
        <v>0</v>
      </c>
      <c r="BF541" s="158">
        <f>IF(N541="snížená",J541,0)</f>
        <v>0</v>
      </c>
      <c r="BG541" s="158">
        <f>IF(N541="zákl. přenesená",J541,0)</f>
        <v>0</v>
      </c>
      <c r="BH541" s="158">
        <f>IF(N541="sníž. přenesená",J541,0)</f>
        <v>0</v>
      </c>
      <c r="BI541" s="158">
        <f>IF(N541="nulová",J541,0)</f>
        <v>0</v>
      </c>
      <c r="BJ541" s="17" t="s">
        <v>80</v>
      </c>
      <c r="BK541" s="158">
        <f>ROUND(I541*H541,2)</f>
        <v>0</v>
      </c>
      <c r="BL541" s="17" t="s">
        <v>167</v>
      </c>
      <c r="BM541" s="157" t="s">
        <v>628</v>
      </c>
    </row>
    <row r="542" spans="1:47" s="2" customFormat="1" ht="19.5">
      <c r="A542" s="32"/>
      <c r="B542" s="33"/>
      <c r="C542" s="32"/>
      <c r="D542" s="159" t="s">
        <v>134</v>
      </c>
      <c r="E542" s="32"/>
      <c r="F542" s="160" t="s">
        <v>626</v>
      </c>
      <c r="G542" s="32"/>
      <c r="H542" s="32"/>
      <c r="I542" s="161"/>
      <c r="J542" s="32"/>
      <c r="K542" s="32"/>
      <c r="L542" s="33"/>
      <c r="M542" s="162"/>
      <c r="N542" s="163"/>
      <c r="O542" s="58"/>
      <c r="P542" s="58"/>
      <c r="Q542" s="58"/>
      <c r="R542" s="58"/>
      <c r="S542" s="58"/>
      <c r="T542" s="59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T542" s="17" t="s">
        <v>134</v>
      </c>
      <c r="AU542" s="17" t="s">
        <v>82</v>
      </c>
    </row>
    <row r="543" spans="2:63" s="12" customFormat="1" ht="22.9" customHeight="1">
      <c r="B543" s="131"/>
      <c r="D543" s="132" t="s">
        <v>72</v>
      </c>
      <c r="E543" s="142" t="s">
        <v>629</v>
      </c>
      <c r="F543" s="142" t="s">
        <v>630</v>
      </c>
      <c r="I543" s="134"/>
      <c r="J543" s="143">
        <f>BK543</f>
        <v>0</v>
      </c>
      <c r="L543" s="131"/>
      <c r="M543" s="136"/>
      <c r="N543" s="137"/>
      <c r="O543" s="137"/>
      <c r="P543" s="138">
        <v>0</v>
      </c>
      <c r="Q543" s="137"/>
      <c r="R543" s="138">
        <v>0</v>
      </c>
      <c r="S543" s="137"/>
      <c r="T543" s="139">
        <v>0</v>
      </c>
      <c r="AR543" s="132" t="s">
        <v>82</v>
      </c>
      <c r="AT543" s="140" t="s">
        <v>72</v>
      </c>
      <c r="AU543" s="140" t="s">
        <v>80</v>
      </c>
      <c r="AY543" s="132" t="s">
        <v>127</v>
      </c>
      <c r="BK543" s="141">
        <v>0</v>
      </c>
    </row>
    <row r="544" spans="2:63" s="12" customFormat="1" ht="25.9" customHeight="1">
      <c r="B544" s="131"/>
      <c r="D544" s="132" t="s">
        <v>72</v>
      </c>
      <c r="E544" s="133" t="s">
        <v>189</v>
      </c>
      <c r="F544" s="133" t="s">
        <v>631</v>
      </c>
      <c r="I544" s="134"/>
      <c r="J544" s="135">
        <f>BK544</f>
        <v>0</v>
      </c>
      <c r="L544" s="131"/>
      <c r="M544" s="136"/>
      <c r="N544" s="137"/>
      <c r="O544" s="137"/>
      <c r="P544" s="138">
        <f>P545+P549</f>
        <v>0</v>
      </c>
      <c r="Q544" s="137"/>
      <c r="R544" s="138">
        <f>R545+R549</f>
        <v>0</v>
      </c>
      <c r="S544" s="137"/>
      <c r="T544" s="139">
        <f>T545+T549</f>
        <v>0</v>
      </c>
      <c r="AR544" s="132" t="s">
        <v>142</v>
      </c>
      <c r="AT544" s="140" t="s">
        <v>72</v>
      </c>
      <c r="AU544" s="140" t="s">
        <v>73</v>
      </c>
      <c r="AY544" s="132" t="s">
        <v>127</v>
      </c>
      <c r="BK544" s="141">
        <f>BK545+BK549</f>
        <v>0</v>
      </c>
    </row>
    <row r="545" spans="2:63" s="12" customFormat="1" ht="22.9" customHeight="1">
      <c r="B545" s="131"/>
      <c r="D545" s="132" t="s">
        <v>72</v>
      </c>
      <c r="E545" s="142" t="s">
        <v>632</v>
      </c>
      <c r="F545" s="142" t="s">
        <v>633</v>
      </c>
      <c r="I545" s="134"/>
      <c r="J545" s="143">
        <f>BK545</f>
        <v>0</v>
      </c>
      <c r="L545" s="131"/>
      <c r="M545" s="136"/>
      <c r="N545" s="137"/>
      <c r="O545" s="137"/>
      <c r="P545" s="138">
        <f>SUM(P546:P548)</f>
        <v>0</v>
      </c>
      <c r="Q545" s="137"/>
      <c r="R545" s="138">
        <f>SUM(R546:R548)</f>
        <v>0</v>
      </c>
      <c r="S545" s="137"/>
      <c r="T545" s="139">
        <f>SUM(T546:T548)</f>
        <v>0</v>
      </c>
      <c r="AR545" s="132" t="s">
        <v>142</v>
      </c>
      <c r="AT545" s="140" t="s">
        <v>72</v>
      </c>
      <c r="AU545" s="140" t="s">
        <v>80</v>
      </c>
      <c r="AY545" s="132" t="s">
        <v>127</v>
      </c>
      <c r="BK545" s="141">
        <f>SUM(BK546:BK548)</f>
        <v>0</v>
      </c>
    </row>
    <row r="546" spans="1:65" s="2" customFormat="1" ht="16.5" customHeight="1">
      <c r="A546" s="32"/>
      <c r="B546" s="144"/>
      <c r="C546" s="145" t="s">
        <v>376</v>
      </c>
      <c r="D546" s="145" t="s">
        <v>129</v>
      </c>
      <c r="E546" s="146" t="s">
        <v>634</v>
      </c>
      <c r="F546" s="147" t="s">
        <v>635</v>
      </c>
      <c r="G546" s="148" t="s">
        <v>226</v>
      </c>
      <c r="H546" s="149">
        <v>2</v>
      </c>
      <c r="I546" s="150"/>
      <c r="J546" s="151">
        <f>ROUND(I546*H546,2)</f>
        <v>0</v>
      </c>
      <c r="K546" s="152"/>
      <c r="L546" s="33"/>
      <c r="M546" s="153" t="s">
        <v>1</v>
      </c>
      <c r="N546" s="154" t="s">
        <v>38</v>
      </c>
      <c r="O546" s="58"/>
      <c r="P546" s="155">
        <f>O546*H546</f>
        <v>0</v>
      </c>
      <c r="Q546" s="155">
        <v>0</v>
      </c>
      <c r="R546" s="155">
        <f>Q546*H546</f>
        <v>0</v>
      </c>
      <c r="S546" s="155">
        <v>0</v>
      </c>
      <c r="T546" s="156">
        <f>S546*H546</f>
        <v>0</v>
      </c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R546" s="157" t="s">
        <v>276</v>
      </c>
      <c r="AT546" s="157" t="s">
        <v>129</v>
      </c>
      <c r="AU546" s="157" t="s">
        <v>82</v>
      </c>
      <c r="AY546" s="17" t="s">
        <v>127</v>
      </c>
      <c r="BE546" s="158">
        <f>IF(N546="základní",J546,0)</f>
        <v>0</v>
      </c>
      <c r="BF546" s="158">
        <f>IF(N546="snížená",J546,0)</f>
        <v>0</v>
      </c>
      <c r="BG546" s="158">
        <f>IF(N546="zákl. přenesená",J546,0)</f>
        <v>0</v>
      </c>
      <c r="BH546" s="158">
        <f>IF(N546="sníž. přenesená",J546,0)</f>
        <v>0</v>
      </c>
      <c r="BI546" s="158">
        <f>IF(N546="nulová",J546,0)</f>
        <v>0</v>
      </c>
      <c r="BJ546" s="17" t="s">
        <v>80</v>
      </c>
      <c r="BK546" s="158">
        <f>ROUND(I546*H546,2)</f>
        <v>0</v>
      </c>
      <c r="BL546" s="17" t="s">
        <v>276</v>
      </c>
      <c r="BM546" s="157" t="s">
        <v>636</v>
      </c>
    </row>
    <row r="547" spans="1:47" s="2" customFormat="1" ht="12">
      <c r="A547" s="32"/>
      <c r="B547" s="33"/>
      <c r="C547" s="32"/>
      <c r="D547" s="159" t="s">
        <v>134</v>
      </c>
      <c r="E547" s="32"/>
      <c r="F547" s="160" t="s">
        <v>635</v>
      </c>
      <c r="G547" s="32"/>
      <c r="H547" s="32"/>
      <c r="I547" s="161"/>
      <c r="J547" s="32"/>
      <c r="K547" s="32"/>
      <c r="L547" s="33"/>
      <c r="M547" s="162"/>
      <c r="N547" s="163"/>
      <c r="O547" s="58"/>
      <c r="P547" s="58"/>
      <c r="Q547" s="58"/>
      <c r="R547" s="58"/>
      <c r="S547" s="58"/>
      <c r="T547" s="59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T547" s="17" t="s">
        <v>134</v>
      </c>
      <c r="AU547" s="17" t="s">
        <v>82</v>
      </c>
    </row>
    <row r="548" spans="1:47" s="2" customFormat="1" ht="29.25">
      <c r="A548" s="32"/>
      <c r="B548" s="33"/>
      <c r="C548" s="32"/>
      <c r="D548" s="159" t="s">
        <v>149</v>
      </c>
      <c r="E548" s="32"/>
      <c r="F548" s="180" t="s">
        <v>637</v>
      </c>
      <c r="G548" s="32"/>
      <c r="H548" s="32"/>
      <c r="I548" s="161"/>
      <c r="J548" s="32"/>
      <c r="K548" s="32"/>
      <c r="L548" s="33"/>
      <c r="M548" s="162"/>
      <c r="N548" s="163"/>
      <c r="O548" s="58"/>
      <c r="P548" s="58"/>
      <c r="Q548" s="58"/>
      <c r="R548" s="58"/>
      <c r="S548" s="58"/>
      <c r="T548" s="59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T548" s="17" t="s">
        <v>149</v>
      </c>
      <c r="AU548" s="17" t="s">
        <v>82</v>
      </c>
    </row>
    <row r="549" spans="2:63" s="12" customFormat="1" ht="22.9" customHeight="1">
      <c r="B549" s="131"/>
      <c r="D549" s="132" t="s">
        <v>72</v>
      </c>
      <c r="E549" s="142" t="s">
        <v>638</v>
      </c>
      <c r="F549" s="142" t="s">
        <v>639</v>
      </c>
      <c r="I549" s="134"/>
      <c r="J549" s="143">
        <f>BK549</f>
        <v>0</v>
      </c>
      <c r="L549" s="131"/>
      <c r="M549" s="136"/>
      <c r="N549" s="137"/>
      <c r="O549" s="137"/>
      <c r="P549" s="138">
        <f>SUM(P550:P561)</f>
        <v>0</v>
      </c>
      <c r="Q549" s="137"/>
      <c r="R549" s="138">
        <f>SUM(R550:R561)</f>
        <v>0</v>
      </c>
      <c r="S549" s="137"/>
      <c r="T549" s="139">
        <f>SUM(T550:T561)</f>
        <v>0</v>
      </c>
      <c r="AR549" s="132" t="s">
        <v>142</v>
      </c>
      <c r="AT549" s="140" t="s">
        <v>72</v>
      </c>
      <c r="AU549" s="140" t="s">
        <v>80</v>
      </c>
      <c r="AY549" s="132" t="s">
        <v>127</v>
      </c>
      <c r="BK549" s="141">
        <f>SUM(BK550:BK561)</f>
        <v>0</v>
      </c>
    </row>
    <row r="550" spans="1:65" s="2" customFormat="1" ht="21.75" customHeight="1">
      <c r="A550" s="32"/>
      <c r="B550" s="144"/>
      <c r="C550" s="145" t="s">
        <v>640</v>
      </c>
      <c r="D550" s="145" t="s">
        <v>129</v>
      </c>
      <c r="E550" s="146" t="s">
        <v>641</v>
      </c>
      <c r="F550" s="147" t="s">
        <v>642</v>
      </c>
      <c r="G550" s="148" t="s">
        <v>158</v>
      </c>
      <c r="H550" s="149">
        <v>160</v>
      </c>
      <c r="I550" s="150"/>
      <c r="J550" s="151">
        <f>ROUND(I550*H550,2)</f>
        <v>0</v>
      </c>
      <c r="K550" s="152"/>
      <c r="L550" s="33"/>
      <c r="M550" s="153" t="s">
        <v>1</v>
      </c>
      <c r="N550" s="154" t="s">
        <v>38</v>
      </c>
      <c r="O550" s="58"/>
      <c r="P550" s="155">
        <f>O550*H550</f>
        <v>0</v>
      </c>
      <c r="Q550" s="155">
        <v>0</v>
      </c>
      <c r="R550" s="155">
        <f>Q550*H550</f>
        <v>0</v>
      </c>
      <c r="S550" s="155">
        <v>0</v>
      </c>
      <c r="T550" s="156">
        <f>S550*H550</f>
        <v>0</v>
      </c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R550" s="157" t="s">
        <v>276</v>
      </c>
      <c r="AT550" s="157" t="s">
        <v>129</v>
      </c>
      <c r="AU550" s="157" t="s">
        <v>82</v>
      </c>
      <c r="AY550" s="17" t="s">
        <v>127</v>
      </c>
      <c r="BE550" s="158">
        <f>IF(N550="základní",J550,0)</f>
        <v>0</v>
      </c>
      <c r="BF550" s="158">
        <f>IF(N550="snížená",J550,0)</f>
        <v>0</v>
      </c>
      <c r="BG550" s="158">
        <f>IF(N550="zákl. přenesená",J550,0)</f>
        <v>0</v>
      </c>
      <c r="BH550" s="158">
        <f>IF(N550="sníž. přenesená",J550,0)</f>
        <v>0</v>
      </c>
      <c r="BI550" s="158">
        <f>IF(N550="nulová",J550,0)</f>
        <v>0</v>
      </c>
      <c r="BJ550" s="17" t="s">
        <v>80</v>
      </c>
      <c r="BK550" s="158">
        <f>ROUND(I550*H550,2)</f>
        <v>0</v>
      </c>
      <c r="BL550" s="17" t="s">
        <v>276</v>
      </c>
      <c r="BM550" s="157" t="s">
        <v>643</v>
      </c>
    </row>
    <row r="551" spans="1:47" s="2" customFormat="1" ht="19.5">
      <c r="A551" s="32"/>
      <c r="B551" s="33"/>
      <c r="C551" s="32"/>
      <c r="D551" s="159" t="s">
        <v>134</v>
      </c>
      <c r="E551" s="32"/>
      <c r="F551" s="160" t="s">
        <v>642</v>
      </c>
      <c r="G551" s="32"/>
      <c r="H551" s="32"/>
      <c r="I551" s="161"/>
      <c r="J551" s="32"/>
      <c r="K551" s="32"/>
      <c r="L551" s="33"/>
      <c r="M551" s="162"/>
      <c r="N551" s="163"/>
      <c r="O551" s="58"/>
      <c r="P551" s="58"/>
      <c r="Q551" s="58"/>
      <c r="R551" s="58"/>
      <c r="S551" s="58"/>
      <c r="T551" s="59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T551" s="17" t="s">
        <v>134</v>
      </c>
      <c r="AU551" s="17" t="s">
        <v>82</v>
      </c>
    </row>
    <row r="552" spans="2:51" s="13" customFormat="1" ht="12">
      <c r="B552" s="164"/>
      <c r="D552" s="159" t="s">
        <v>135</v>
      </c>
      <c r="E552" s="165" t="s">
        <v>1</v>
      </c>
      <c r="F552" s="166" t="s">
        <v>644</v>
      </c>
      <c r="H552" s="167">
        <v>160</v>
      </c>
      <c r="I552" s="168"/>
      <c r="L552" s="164"/>
      <c r="M552" s="169"/>
      <c r="N552" s="170"/>
      <c r="O552" s="170"/>
      <c r="P552" s="170"/>
      <c r="Q552" s="170"/>
      <c r="R552" s="170"/>
      <c r="S552" s="170"/>
      <c r="T552" s="171"/>
      <c r="AT552" s="165" t="s">
        <v>135</v>
      </c>
      <c r="AU552" s="165" t="s">
        <v>82</v>
      </c>
      <c r="AV552" s="13" t="s">
        <v>82</v>
      </c>
      <c r="AW552" s="13" t="s">
        <v>30</v>
      </c>
      <c r="AX552" s="13" t="s">
        <v>73</v>
      </c>
      <c r="AY552" s="165" t="s">
        <v>127</v>
      </c>
    </row>
    <row r="553" spans="2:51" s="14" customFormat="1" ht="12">
      <c r="B553" s="172"/>
      <c r="D553" s="159" t="s">
        <v>135</v>
      </c>
      <c r="E553" s="173" t="s">
        <v>1</v>
      </c>
      <c r="F553" s="174" t="s">
        <v>137</v>
      </c>
      <c r="H553" s="175">
        <v>160</v>
      </c>
      <c r="I553" s="176"/>
      <c r="L553" s="172"/>
      <c r="M553" s="177"/>
      <c r="N553" s="178"/>
      <c r="O553" s="178"/>
      <c r="P553" s="178"/>
      <c r="Q553" s="178"/>
      <c r="R553" s="178"/>
      <c r="S553" s="178"/>
      <c r="T553" s="179"/>
      <c r="AT553" s="173" t="s">
        <v>135</v>
      </c>
      <c r="AU553" s="173" t="s">
        <v>82</v>
      </c>
      <c r="AV553" s="14" t="s">
        <v>133</v>
      </c>
      <c r="AW553" s="14" t="s">
        <v>30</v>
      </c>
      <c r="AX553" s="14" t="s">
        <v>80</v>
      </c>
      <c r="AY553" s="173" t="s">
        <v>127</v>
      </c>
    </row>
    <row r="554" spans="1:65" s="2" customFormat="1" ht="16.5" customHeight="1">
      <c r="A554" s="32"/>
      <c r="B554" s="144"/>
      <c r="C554" s="145" t="s">
        <v>380</v>
      </c>
      <c r="D554" s="145" t="s">
        <v>129</v>
      </c>
      <c r="E554" s="146" t="s">
        <v>645</v>
      </c>
      <c r="F554" s="147" t="s">
        <v>646</v>
      </c>
      <c r="G554" s="148" t="s">
        <v>158</v>
      </c>
      <c r="H554" s="149">
        <v>80</v>
      </c>
      <c r="I554" s="150"/>
      <c r="J554" s="151">
        <f>ROUND(I554*H554,2)</f>
        <v>0</v>
      </c>
      <c r="K554" s="152"/>
      <c r="L554" s="33"/>
      <c r="M554" s="153" t="s">
        <v>1</v>
      </c>
      <c r="N554" s="154" t="s">
        <v>38</v>
      </c>
      <c r="O554" s="58"/>
      <c r="P554" s="155">
        <f>O554*H554</f>
        <v>0</v>
      </c>
      <c r="Q554" s="155">
        <v>0</v>
      </c>
      <c r="R554" s="155">
        <f>Q554*H554</f>
        <v>0</v>
      </c>
      <c r="S554" s="155">
        <v>0</v>
      </c>
      <c r="T554" s="156">
        <f>S554*H554</f>
        <v>0</v>
      </c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R554" s="157" t="s">
        <v>276</v>
      </c>
      <c r="AT554" s="157" t="s">
        <v>129</v>
      </c>
      <c r="AU554" s="157" t="s">
        <v>82</v>
      </c>
      <c r="AY554" s="17" t="s">
        <v>127</v>
      </c>
      <c r="BE554" s="158">
        <f>IF(N554="základní",J554,0)</f>
        <v>0</v>
      </c>
      <c r="BF554" s="158">
        <f>IF(N554="snížená",J554,0)</f>
        <v>0</v>
      </c>
      <c r="BG554" s="158">
        <f>IF(N554="zákl. přenesená",J554,0)</f>
        <v>0</v>
      </c>
      <c r="BH554" s="158">
        <f>IF(N554="sníž. přenesená",J554,0)</f>
        <v>0</v>
      </c>
      <c r="BI554" s="158">
        <f>IF(N554="nulová",J554,0)</f>
        <v>0</v>
      </c>
      <c r="BJ554" s="17" t="s">
        <v>80</v>
      </c>
      <c r="BK554" s="158">
        <f>ROUND(I554*H554,2)</f>
        <v>0</v>
      </c>
      <c r="BL554" s="17" t="s">
        <v>276</v>
      </c>
      <c r="BM554" s="157" t="s">
        <v>647</v>
      </c>
    </row>
    <row r="555" spans="1:47" s="2" customFormat="1" ht="12">
      <c r="A555" s="32"/>
      <c r="B555" s="33"/>
      <c r="C555" s="32"/>
      <c r="D555" s="159" t="s">
        <v>134</v>
      </c>
      <c r="E555" s="32"/>
      <c r="F555" s="160" t="s">
        <v>646</v>
      </c>
      <c r="G555" s="32"/>
      <c r="H555" s="32"/>
      <c r="I555" s="161"/>
      <c r="J555" s="32"/>
      <c r="K555" s="32"/>
      <c r="L555" s="33"/>
      <c r="M555" s="162"/>
      <c r="N555" s="163"/>
      <c r="O555" s="58"/>
      <c r="P555" s="58"/>
      <c r="Q555" s="58"/>
      <c r="R555" s="58"/>
      <c r="S555" s="58"/>
      <c r="T555" s="59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T555" s="17" t="s">
        <v>134</v>
      </c>
      <c r="AU555" s="17" t="s">
        <v>82</v>
      </c>
    </row>
    <row r="556" spans="1:65" s="2" customFormat="1" ht="16.5" customHeight="1">
      <c r="A556" s="32"/>
      <c r="B556" s="144"/>
      <c r="C556" s="145" t="s">
        <v>648</v>
      </c>
      <c r="D556" s="145" t="s">
        <v>129</v>
      </c>
      <c r="E556" s="146" t="s">
        <v>649</v>
      </c>
      <c r="F556" s="147" t="s">
        <v>650</v>
      </c>
      <c r="G556" s="148" t="s">
        <v>158</v>
      </c>
      <c r="H556" s="149">
        <v>80</v>
      </c>
      <c r="I556" s="150"/>
      <c r="J556" s="151">
        <f>ROUND(I556*H556,2)</f>
        <v>0</v>
      </c>
      <c r="K556" s="152"/>
      <c r="L556" s="33"/>
      <c r="M556" s="153" t="s">
        <v>1</v>
      </c>
      <c r="N556" s="154" t="s">
        <v>38</v>
      </c>
      <c r="O556" s="58"/>
      <c r="P556" s="155">
        <f>O556*H556</f>
        <v>0</v>
      </c>
      <c r="Q556" s="155">
        <v>0</v>
      </c>
      <c r="R556" s="155">
        <f>Q556*H556</f>
        <v>0</v>
      </c>
      <c r="S556" s="155">
        <v>0</v>
      </c>
      <c r="T556" s="156">
        <f>S556*H556</f>
        <v>0</v>
      </c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R556" s="157" t="s">
        <v>276</v>
      </c>
      <c r="AT556" s="157" t="s">
        <v>129</v>
      </c>
      <c r="AU556" s="157" t="s">
        <v>82</v>
      </c>
      <c r="AY556" s="17" t="s">
        <v>127</v>
      </c>
      <c r="BE556" s="158">
        <f>IF(N556="základní",J556,0)</f>
        <v>0</v>
      </c>
      <c r="BF556" s="158">
        <f>IF(N556="snížená",J556,0)</f>
        <v>0</v>
      </c>
      <c r="BG556" s="158">
        <f>IF(N556="zákl. přenesená",J556,0)</f>
        <v>0</v>
      </c>
      <c r="BH556" s="158">
        <f>IF(N556="sníž. přenesená",J556,0)</f>
        <v>0</v>
      </c>
      <c r="BI556" s="158">
        <f>IF(N556="nulová",J556,0)</f>
        <v>0</v>
      </c>
      <c r="BJ556" s="17" t="s">
        <v>80</v>
      </c>
      <c r="BK556" s="158">
        <f>ROUND(I556*H556,2)</f>
        <v>0</v>
      </c>
      <c r="BL556" s="17" t="s">
        <v>276</v>
      </c>
      <c r="BM556" s="157" t="s">
        <v>651</v>
      </c>
    </row>
    <row r="557" spans="1:47" s="2" customFormat="1" ht="12">
      <c r="A557" s="32"/>
      <c r="B557" s="33"/>
      <c r="C557" s="32"/>
      <c r="D557" s="159" t="s">
        <v>134</v>
      </c>
      <c r="E557" s="32"/>
      <c r="F557" s="160" t="s">
        <v>650</v>
      </c>
      <c r="G557" s="32"/>
      <c r="H557" s="32"/>
      <c r="I557" s="161"/>
      <c r="J557" s="32"/>
      <c r="K557" s="32"/>
      <c r="L557" s="33"/>
      <c r="M557" s="162"/>
      <c r="N557" s="163"/>
      <c r="O557" s="58"/>
      <c r="P557" s="58"/>
      <c r="Q557" s="58"/>
      <c r="R557" s="58"/>
      <c r="S557" s="58"/>
      <c r="T557" s="59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T557" s="17" t="s">
        <v>134</v>
      </c>
      <c r="AU557" s="17" t="s">
        <v>82</v>
      </c>
    </row>
    <row r="558" spans="1:65" s="2" customFormat="1" ht="16.5" customHeight="1">
      <c r="A558" s="32"/>
      <c r="B558" s="144"/>
      <c r="C558" s="181" t="s">
        <v>384</v>
      </c>
      <c r="D558" s="181" t="s">
        <v>189</v>
      </c>
      <c r="E558" s="182" t="s">
        <v>652</v>
      </c>
      <c r="F558" s="183" t="s">
        <v>653</v>
      </c>
      <c r="G558" s="184" t="s">
        <v>158</v>
      </c>
      <c r="H558" s="185">
        <v>80</v>
      </c>
      <c r="I558" s="186"/>
      <c r="J558" s="187">
        <f>ROUND(I558*H558,2)</f>
        <v>0</v>
      </c>
      <c r="K558" s="188"/>
      <c r="L558" s="189"/>
      <c r="M558" s="190" t="s">
        <v>1</v>
      </c>
      <c r="N558" s="191" t="s">
        <v>38</v>
      </c>
      <c r="O558" s="58"/>
      <c r="P558" s="155">
        <f>O558*H558</f>
        <v>0</v>
      </c>
      <c r="Q558" s="155">
        <v>0</v>
      </c>
      <c r="R558" s="155">
        <f>Q558*H558</f>
        <v>0</v>
      </c>
      <c r="S558" s="155">
        <v>0</v>
      </c>
      <c r="T558" s="156">
        <f>S558*H558</f>
        <v>0</v>
      </c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R558" s="157" t="s">
        <v>654</v>
      </c>
      <c r="AT558" s="157" t="s">
        <v>189</v>
      </c>
      <c r="AU558" s="157" t="s">
        <v>82</v>
      </c>
      <c r="AY558" s="17" t="s">
        <v>127</v>
      </c>
      <c r="BE558" s="158">
        <f>IF(N558="základní",J558,0)</f>
        <v>0</v>
      </c>
      <c r="BF558" s="158">
        <f>IF(N558="snížená",J558,0)</f>
        <v>0</v>
      </c>
      <c r="BG558" s="158">
        <f>IF(N558="zákl. přenesená",J558,0)</f>
        <v>0</v>
      </c>
      <c r="BH558" s="158">
        <f>IF(N558="sníž. přenesená",J558,0)</f>
        <v>0</v>
      </c>
      <c r="BI558" s="158">
        <f>IF(N558="nulová",J558,0)</f>
        <v>0</v>
      </c>
      <c r="BJ558" s="17" t="s">
        <v>80</v>
      </c>
      <c r="BK558" s="158">
        <f>ROUND(I558*H558,2)</f>
        <v>0</v>
      </c>
      <c r="BL558" s="17" t="s">
        <v>276</v>
      </c>
      <c r="BM558" s="157" t="s">
        <v>655</v>
      </c>
    </row>
    <row r="559" spans="1:47" s="2" customFormat="1" ht="12">
      <c r="A559" s="32"/>
      <c r="B559" s="33"/>
      <c r="C559" s="32"/>
      <c r="D559" s="159" t="s">
        <v>134</v>
      </c>
      <c r="E559" s="32"/>
      <c r="F559" s="160" t="s">
        <v>653</v>
      </c>
      <c r="G559" s="32"/>
      <c r="H559" s="32"/>
      <c r="I559" s="161"/>
      <c r="J559" s="32"/>
      <c r="K559" s="32"/>
      <c r="L559" s="33"/>
      <c r="M559" s="162"/>
      <c r="N559" s="163"/>
      <c r="O559" s="58"/>
      <c r="P559" s="58"/>
      <c r="Q559" s="58"/>
      <c r="R559" s="58"/>
      <c r="S559" s="58"/>
      <c r="T559" s="59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T559" s="17" t="s">
        <v>134</v>
      </c>
      <c r="AU559" s="17" t="s">
        <v>82</v>
      </c>
    </row>
    <row r="560" spans="1:65" s="2" customFormat="1" ht="16.5" customHeight="1">
      <c r="A560" s="32"/>
      <c r="B560" s="144"/>
      <c r="C560" s="181" t="s">
        <v>656</v>
      </c>
      <c r="D560" s="181" t="s">
        <v>189</v>
      </c>
      <c r="E560" s="182" t="s">
        <v>657</v>
      </c>
      <c r="F560" s="183" t="s">
        <v>658</v>
      </c>
      <c r="G560" s="184" t="s">
        <v>226</v>
      </c>
      <c r="H560" s="185">
        <v>40</v>
      </c>
      <c r="I560" s="186"/>
      <c r="J560" s="187">
        <f>ROUND(I560*H560,2)</f>
        <v>0</v>
      </c>
      <c r="K560" s="188"/>
      <c r="L560" s="189"/>
      <c r="M560" s="190" t="s">
        <v>1</v>
      </c>
      <c r="N560" s="191" t="s">
        <v>38</v>
      </c>
      <c r="O560" s="58"/>
      <c r="P560" s="155">
        <f>O560*H560</f>
        <v>0</v>
      </c>
      <c r="Q560" s="155">
        <v>0</v>
      </c>
      <c r="R560" s="155">
        <f>Q560*H560</f>
        <v>0</v>
      </c>
      <c r="S560" s="155">
        <v>0</v>
      </c>
      <c r="T560" s="156">
        <f>S560*H560</f>
        <v>0</v>
      </c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R560" s="157" t="s">
        <v>654</v>
      </c>
      <c r="AT560" s="157" t="s">
        <v>189</v>
      </c>
      <c r="AU560" s="157" t="s">
        <v>82</v>
      </c>
      <c r="AY560" s="17" t="s">
        <v>127</v>
      </c>
      <c r="BE560" s="158">
        <f>IF(N560="základní",J560,0)</f>
        <v>0</v>
      </c>
      <c r="BF560" s="158">
        <f>IF(N560="snížená",J560,0)</f>
        <v>0</v>
      </c>
      <c r="BG560" s="158">
        <f>IF(N560="zákl. přenesená",J560,0)</f>
        <v>0</v>
      </c>
      <c r="BH560" s="158">
        <f>IF(N560="sníž. přenesená",J560,0)</f>
        <v>0</v>
      </c>
      <c r="BI560" s="158">
        <f>IF(N560="nulová",J560,0)</f>
        <v>0</v>
      </c>
      <c r="BJ560" s="17" t="s">
        <v>80</v>
      </c>
      <c r="BK560" s="158">
        <f>ROUND(I560*H560,2)</f>
        <v>0</v>
      </c>
      <c r="BL560" s="17" t="s">
        <v>276</v>
      </c>
      <c r="BM560" s="157" t="s">
        <v>659</v>
      </c>
    </row>
    <row r="561" spans="1:47" s="2" customFormat="1" ht="12">
      <c r="A561" s="32"/>
      <c r="B561" s="33"/>
      <c r="C561" s="32"/>
      <c r="D561" s="159" t="s">
        <v>134</v>
      </c>
      <c r="E561" s="32"/>
      <c r="F561" s="160" t="s">
        <v>658</v>
      </c>
      <c r="G561" s="32"/>
      <c r="H561" s="32"/>
      <c r="I561" s="161"/>
      <c r="J561" s="32"/>
      <c r="K561" s="32"/>
      <c r="L561" s="33"/>
      <c r="M561" s="199"/>
      <c r="N561" s="200"/>
      <c r="O561" s="201"/>
      <c r="P561" s="201"/>
      <c r="Q561" s="201"/>
      <c r="R561" s="201"/>
      <c r="S561" s="201"/>
      <c r="T561" s="20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T561" s="17" t="s">
        <v>134</v>
      </c>
      <c r="AU561" s="17" t="s">
        <v>82</v>
      </c>
    </row>
    <row r="562" spans="1:31" s="2" customFormat="1" ht="6.95" customHeight="1">
      <c r="A562" s="32"/>
      <c r="B562" s="47"/>
      <c r="C562" s="48"/>
      <c r="D562" s="48"/>
      <c r="E562" s="48"/>
      <c r="F562" s="48"/>
      <c r="G562" s="48"/>
      <c r="H562" s="48"/>
      <c r="I562" s="48"/>
      <c r="J562" s="48"/>
      <c r="K562" s="48"/>
      <c r="L562" s="33"/>
      <c r="M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</row>
  </sheetData>
  <sheetProtection algorithmName="SHA-512" hashValue="A3/iZ3okuaEfkeLGLUb2PIny+iXo6NRM8qB9HFEWA2tEX1Raqc++7l5xbaii+zIiuL5ukIJYJl2+qpY2XCJSAA==" saltValue="XtCD+WDmUJb3K9dPQ/uZgw==" spinCount="100000" sheet="1" objects="1" scenarios="1"/>
  <autoFilter ref="C130:K561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302"/>
  <sheetViews>
    <sheetView showGridLines="0" workbookViewId="0" topLeftCell="A137">
      <selection activeCell="I145" sqref="I14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08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s="1" customFormat="1" ht="24.95" customHeight="1">
      <c r="B4" s="20"/>
      <c r="D4" s="21" t="s">
        <v>89</v>
      </c>
      <c r="L4" s="20"/>
      <c r="M4" s="93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26.25" customHeight="1">
      <c r="B7" s="20"/>
      <c r="E7" s="248" t="str">
        <f>'Rekapitulace stavby'!K6</f>
        <v>Kopie - KR - Oprava mostu v km 52960 v úseku Dolní Bousov  Libuň (003)</v>
      </c>
      <c r="F7" s="249"/>
      <c r="G7" s="249"/>
      <c r="H7" s="249"/>
      <c r="L7" s="20"/>
    </row>
    <row r="8" spans="1:31" s="2" customFormat="1" ht="12" customHeight="1">
      <c r="A8" s="32"/>
      <c r="B8" s="33"/>
      <c r="C8" s="32"/>
      <c r="D8" s="27" t="s">
        <v>90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20" t="s">
        <v>660</v>
      </c>
      <c r="F9" s="247"/>
      <c r="G9" s="247"/>
      <c r="H9" s="247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2. 2. 2021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27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0" t="str">
        <f>'Rekapitulace stavby'!E14</f>
        <v>Vyplň údaj</v>
      </c>
      <c r="F18" s="239"/>
      <c r="G18" s="239"/>
      <c r="H18" s="239"/>
      <c r="I18" s="27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2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26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2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43" t="s">
        <v>1</v>
      </c>
      <c r="F27" s="243"/>
      <c r="G27" s="243"/>
      <c r="H27" s="243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33</v>
      </c>
      <c r="E30" s="32"/>
      <c r="F30" s="32"/>
      <c r="G30" s="32"/>
      <c r="H30" s="32"/>
      <c r="I30" s="32"/>
      <c r="J30" s="71">
        <f>ROUND(J119,2)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35</v>
      </c>
      <c r="G32" s="32"/>
      <c r="H32" s="32"/>
      <c r="I32" s="36" t="s">
        <v>34</v>
      </c>
      <c r="J32" s="36" t="s">
        <v>36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8" t="s">
        <v>37</v>
      </c>
      <c r="E33" s="27" t="s">
        <v>38</v>
      </c>
      <c r="F33" s="99">
        <f>ROUND((SUM(BE119:BE301)),2)</f>
        <v>0</v>
      </c>
      <c r="G33" s="32"/>
      <c r="H33" s="32"/>
      <c r="I33" s="100">
        <v>0.21</v>
      </c>
      <c r="J33" s="99">
        <f>ROUND(((SUM(BE119:BE301))*I33),2)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39</v>
      </c>
      <c r="F34" s="99">
        <f>ROUND((SUM(BF119:BF301)),2)</f>
        <v>0</v>
      </c>
      <c r="G34" s="32"/>
      <c r="H34" s="32"/>
      <c r="I34" s="100">
        <v>0.15</v>
      </c>
      <c r="J34" s="99">
        <f>ROUND(((SUM(BF119:BF301))*I34),2)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40</v>
      </c>
      <c r="F35" s="99">
        <f>ROUND((SUM(BG119:BG301)),2)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41</v>
      </c>
      <c r="F36" s="99">
        <f>ROUND((SUM(BH119:BH301)),2)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42</v>
      </c>
      <c r="F37" s="99">
        <f>ROUND((SUM(BI119:BI301)),2)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43</v>
      </c>
      <c r="E39" s="60"/>
      <c r="F39" s="60"/>
      <c r="G39" s="103" t="s">
        <v>44</v>
      </c>
      <c r="H39" s="104" t="s">
        <v>45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48</v>
      </c>
      <c r="E61" s="35"/>
      <c r="F61" s="107" t="s">
        <v>49</v>
      </c>
      <c r="G61" s="45" t="s">
        <v>48</v>
      </c>
      <c r="H61" s="35"/>
      <c r="I61" s="35"/>
      <c r="J61" s="108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48</v>
      </c>
      <c r="E76" s="35"/>
      <c r="F76" s="107" t="s">
        <v>49</v>
      </c>
      <c r="G76" s="45" t="s">
        <v>48</v>
      </c>
      <c r="H76" s="35"/>
      <c r="I76" s="35"/>
      <c r="J76" s="108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92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6.25" customHeight="1">
      <c r="A85" s="32"/>
      <c r="B85" s="33"/>
      <c r="C85" s="32"/>
      <c r="D85" s="32"/>
      <c r="E85" s="248" t="str">
        <f>E7</f>
        <v>Kopie - KR - Oprava mostu v km 52960 v úseku Dolní Bousov  Libuň (003)</v>
      </c>
      <c r="F85" s="249"/>
      <c r="G85" s="249"/>
      <c r="H85" s="249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90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20" t="str">
        <f>E9</f>
        <v>SO 202 - Železniční svršek</v>
      </c>
      <c r="F87" s="247"/>
      <c r="G87" s="247"/>
      <c r="H87" s="247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27" t="s">
        <v>22</v>
      </c>
      <c r="J89" s="55" t="str">
        <f>IF(J12="","",J12)</f>
        <v>2. 2. 2021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27" t="s">
        <v>29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27" t="s">
        <v>31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93</v>
      </c>
      <c r="D94" s="101"/>
      <c r="E94" s="101"/>
      <c r="F94" s="101"/>
      <c r="G94" s="101"/>
      <c r="H94" s="101"/>
      <c r="I94" s="101"/>
      <c r="J94" s="110" t="s">
        <v>94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1" t="s">
        <v>95</v>
      </c>
      <c r="D96" s="32"/>
      <c r="E96" s="32"/>
      <c r="F96" s="32"/>
      <c r="G96" s="32"/>
      <c r="H96" s="32"/>
      <c r="I96" s="32"/>
      <c r="J96" s="71">
        <f>J119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96</v>
      </c>
    </row>
    <row r="97" spans="2:12" s="9" customFormat="1" ht="24.95" customHeight="1">
      <c r="B97" s="112"/>
      <c r="D97" s="113" t="s">
        <v>97</v>
      </c>
      <c r="E97" s="114"/>
      <c r="F97" s="114"/>
      <c r="G97" s="114"/>
      <c r="H97" s="114"/>
      <c r="I97" s="114"/>
      <c r="J97" s="115">
        <f>J120</f>
        <v>0</v>
      </c>
      <c r="L97" s="112"/>
    </row>
    <row r="98" spans="2:12" s="10" customFormat="1" ht="19.9" customHeight="1">
      <c r="B98" s="116"/>
      <c r="D98" s="117" t="s">
        <v>661</v>
      </c>
      <c r="E98" s="118"/>
      <c r="F98" s="118"/>
      <c r="G98" s="118"/>
      <c r="H98" s="118"/>
      <c r="I98" s="118"/>
      <c r="J98" s="119">
        <f>J121</f>
        <v>0</v>
      </c>
      <c r="L98" s="116"/>
    </row>
    <row r="99" spans="2:12" s="9" customFormat="1" ht="24.95" customHeight="1">
      <c r="B99" s="112"/>
      <c r="D99" s="113" t="s">
        <v>662</v>
      </c>
      <c r="E99" s="114"/>
      <c r="F99" s="114"/>
      <c r="G99" s="114"/>
      <c r="H99" s="114"/>
      <c r="I99" s="114"/>
      <c r="J99" s="115">
        <f>J227</f>
        <v>0</v>
      </c>
      <c r="L99" s="112"/>
    </row>
    <row r="100" spans="1:31" s="2" customFormat="1" ht="21.75" customHeight="1">
      <c r="A100" s="32"/>
      <c r="B100" s="33"/>
      <c r="C100" s="32"/>
      <c r="D100" s="32"/>
      <c r="E100" s="32"/>
      <c r="F100" s="32"/>
      <c r="G100" s="32"/>
      <c r="H100" s="32"/>
      <c r="I100" s="32"/>
      <c r="J100" s="32"/>
      <c r="K100" s="32"/>
      <c r="L100" s="4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s="2" customFormat="1" ht="6.95" customHeight="1">
      <c r="A101" s="32"/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5" spans="1:31" s="2" customFormat="1" ht="6.95" customHeight="1">
      <c r="A105" s="32"/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24.95" customHeight="1">
      <c r="A106" s="32"/>
      <c r="B106" s="33"/>
      <c r="C106" s="21" t="s">
        <v>112</v>
      </c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7" t="s">
        <v>16</v>
      </c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26.25" customHeight="1">
      <c r="A109" s="32"/>
      <c r="B109" s="33"/>
      <c r="C109" s="32"/>
      <c r="D109" s="32"/>
      <c r="E109" s="248" t="str">
        <f>E7</f>
        <v>Kopie - KR - Oprava mostu v km 52960 v úseku Dolní Bousov  Libuň (003)</v>
      </c>
      <c r="F109" s="249"/>
      <c r="G109" s="249"/>
      <c r="H109" s="249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90</v>
      </c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2"/>
      <c r="D111" s="32"/>
      <c r="E111" s="220" t="str">
        <f>E9</f>
        <v>SO 202 - Železniční svršek</v>
      </c>
      <c r="F111" s="247"/>
      <c r="G111" s="247"/>
      <c r="H111" s="247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20</v>
      </c>
      <c r="D113" s="32"/>
      <c r="E113" s="32"/>
      <c r="F113" s="25" t="str">
        <f>F12</f>
        <v xml:space="preserve"> </v>
      </c>
      <c r="G113" s="32"/>
      <c r="H113" s="32"/>
      <c r="I113" s="27" t="s">
        <v>22</v>
      </c>
      <c r="J113" s="55" t="str">
        <f>IF(J12="","",J12)</f>
        <v>2. 2. 2021</v>
      </c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5.2" customHeight="1">
      <c r="A115" s="32"/>
      <c r="B115" s="33"/>
      <c r="C115" s="27" t="s">
        <v>24</v>
      </c>
      <c r="D115" s="32"/>
      <c r="E115" s="32"/>
      <c r="F115" s="25" t="str">
        <f>E15</f>
        <v xml:space="preserve"> </v>
      </c>
      <c r="G115" s="32"/>
      <c r="H115" s="32"/>
      <c r="I115" s="27" t="s">
        <v>29</v>
      </c>
      <c r="J115" s="30" t="str">
        <f>E21</f>
        <v xml:space="preserve"> </v>
      </c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5.2" customHeight="1">
      <c r="A116" s="32"/>
      <c r="B116" s="33"/>
      <c r="C116" s="27" t="s">
        <v>27</v>
      </c>
      <c r="D116" s="32"/>
      <c r="E116" s="32"/>
      <c r="F116" s="25" t="str">
        <f>IF(E18="","",E18)</f>
        <v>Vyplň údaj</v>
      </c>
      <c r="G116" s="32"/>
      <c r="H116" s="32"/>
      <c r="I116" s="27" t="s">
        <v>31</v>
      </c>
      <c r="J116" s="30" t="str">
        <f>E24</f>
        <v xml:space="preserve"> 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0.3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11" customFormat="1" ht="29.25" customHeight="1">
      <c r="A118" s="120"/>
      <c r="B118" s="121"/>
      <c r="C118" s="122" t="s">
        <v>113</v>
      </c>
      <c r="D118" s="123" t="s">
        <v>58</v>
      </c>
      <c r="E118" s="123" t="s">
        <v>54</v>
      </c>
      <c r="F118" s="123" t="s">
        <v>55</v>
      </c>
      <c r="G118" s="123" t="s">
        <v>114</v>
      </c>
      <c r="H118" s="123" t="s">
        <v>115</v>
      </c>
      <c r="I118" s="123" t="s">
        <v>116</v>
      </c>
      <c r="J118" s="124" t="s">
        <v>94</v>
      </c>
      <c r="K118" s="125" t="s">
        <v>117</v>
      </c>
      <c r="L118" s="126"/>
      <c r="M118" s="62" t="s">
        <v>1</v>
      </c>
      <c r="N118" s="63" t="s">
        <v>37</v>
      </c>
      <c r="O118" s="63" t="s">
        <v>118</v>
      </c>
      <c r="P118" s="63" t="s">
        <v>119</v>
      </c>
      <c r="Q118" s="63" t="s">
        <v>120</v>
      </c>
      <c r="R118" s="63" t="s">
        <v>121</v>
      </c>
      <c r="S118" s="63" t="s">
        <v>122</v>
      </c>
      <c r="T118" s="64" t="s">
        <v>123</v>
      </c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</row>
    <row r="119" spans="1:63" s="2" customFormat="1" ht="22.9" customHeight="1">
      <c r="A119" s="32"/>
      <c r="B119" s="33"/>
      <c r="C119" s="69" t="s">
        <v>124</v>
      </c>
      <c r="D119" s="32"/>
      <c r="E119" s="32"/>
      <c r="F119" s="32"/>
      <c r="G119" s="32"/>
      <c r="H119" s="32"/>
      <c r="I119" s="32"/>
      <c r="J119" s="127">
        <f>BK119</f>
        <v>0</v>
      </c>
      <c r="K119" s="32"/>
      <c r="L119" s="33"/>
      <c r="M119" s="65"/>
      <c r="N119" s="56"/>
      <c r="O119" s="66"/>
      <c r="P119" s="128">
        <f>P120+P227</f>
        <v>0</v>
      </c>
      <c r="Q119" s="66"/>
      <c r="R119" s="128">
        <f>R120+R227</f>
        <v>0</v>
      </c>
      <c r="S119" s="66"/>
      <c r="T119" s="129">
        <f>T120+T227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T119" s="17" t="s">
        <v>72</v>
      </c>
      <c r="AU119" s="17" t="s">
        <v>96</v>
      </c>
      <c r="BK119" s="130">
        <f>BK120+BK227</f>
        <v>0</v>
      </c>
    </row>
    <row r="120" spans="2:63" s="12" customFormat="1" ht="25.9" customHeight="1">
      <c r="B120" s="131"/>
      <c r="D120" s="132" t="s">
        <v>72</v>
      </c>
      <c r="E120" s="133" t="s">
        <v>125</v>
      </c>
      <c r="F120" s="133" t="s">
        <v>126</v>
      </c>
      <c r="I120" s="134"/>
      <c r="J120" s="135">
        <f>BK120</f>
        <v>0</v>
      </c>
      <c r="L120" s="131"/>
      <c r="M120" s="136"/>
      <c r="N120" s="137"/>
      <c r="O120" s="137"/>
      <c r="P120" s="138">
        <f>P121</f>
        <v>0</v>
      </c>
      <c r="Q120" s="137"/>
      <c r="R120" s="138">
        <f>R121</f>
        <v>0</v>
      </c>
      <c r="S120" s="137"/>
      <c r="T120" s="139">
        <f>T121</f>
        <v>0</v>
      </c>
      <c r="AR120" s="132" t="s">
        <v>80</v>
      </c>
      <c r="AT120" s="140" t="s">
        <v>72</v>
      </c>
      <c r="AU120" s="140" t="s">
        <v>73</v>
      </c>
      <c r="AY120" s="132" t="s">
        <v>127</v>
      </c>
      <c r="BK120" s="141">
        <f>BK121</f>
        <v>0</v>
      </c>
    </row>
    <row r="121" spans="2:63" s="12" customFormat="1" ht="22.9" customHeight="1">
      <c r="B121" s="131"/>
      <c r="D121" s="132" t="s">
        <v>72</v>
      </c>
      <c r="E121" s="142" t="s">
        <v>152</v>
      </c>
      <c r="F121" s="142" t="s">
        <v>663</v>
      </c>
      <c r="I121" s="134"/>
      <c r="J121" s="143">
        <f>BK121</f>
        <v>0</v>
      </c>
      <c r="L121" s="131"/>
      <c r="M121" s="136"/>
      <c r="N121" s="137"/>
      <c r="O121" s="137"/>
      <c r="P121" s="138">
        <f>SUM(P122:P226)</f>
        <v>0</v>
      </c>
      <c r="Q121" s="137"/>
      <c r="R121" s="138">
        <f>SUM(R122:R226)</f>
        <v>0</v>
      </c>
      <c r="S121" s="137"/>
      <c r="T121" s="139">
        <f>SUM(T122:T226)</f>
        <v>0</v>
      </c>
      <c r="AR121" s="132" t="s">
        <v>80</v>
      </c>
      <c r="AT121" s="140" t="s">
        <v>72</v>
      </c>
      <c r="AU121" s="140" t="s">
        <v>80</v>
      </c>
      <c r="AY121" s="132" t="s">
        <v>127</v>
      </c>
      <c r="BK121" s="141">
        <f>SUM(BK122:BK226)</f>
        <v>0</v>
      </c>
    </row>
    <row r="122" spans="1:65" s="2" customFormat="1" ht="21.75" customHeight="1">
      <c r="A122" s="32"/>
      <c r="B122" s="144"/>
      <c r="C122" s="145" t="s">
        <v>80</v>
      </c>
      <c r="D122" s="145" t="s">
        <v>129</v>
      </c>
      <c r="E122" s="146" t="s">
        <v>664</v>
      </c>
      <c r="F122" s="147" t="s">
        <v>665</v>
      </c>
      <c r="G122" s="148" t="s">
        <v>132</v>
      </c>
      <c r="H122" s="149">
        <v>695.91</v>
      </c>
      <c r="I122" s="150"/>
      <c r="J122" s="151">
        <f>ROUND(I122*H122,2)</f>
        <v>0</v>
      </c>
      <c r="K122" s="152"/>
      <c r="L122" s="33"/>
      <c r="M122" s="153" t="s">
        <v>1</v>
      </c>
      <c r="N122" s="154" t="s">
        <v>38</v>
      </c>
      <c r="O122" s="58"/>
      <c r="P122" s="155">
        <f>O122*H122</f>
        <v>0</v>
      </c>
      <c r="Q122" s="155">
        <v>0</v>
      </c>
      <c r="R122" s="155">
        <f>Q122*H122</f>
        <v>0</v>
      </c>
      <c r="S122" s="155">
        <v>0</v>
      </c>
      <c r="T122" s="156">
        <f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57" t="s">
        <v>133</v>
      </c>
      <c r="AT122" s="157" t="s">
        <v>129</v>
      </c>
      <c r="AU122" s="157" t="s">
        <v>82</v>
      </c>
      <c r="AY122" s="17" t="s">
        <v>127</v>
      </c>
      <c r="BE122" s="158">
        <f>IF(N122="základní",J122,0)</f>
        <v>0</v>
      </c>
      <c r="BF122" s="158">
        <f>IF(N122="snížená",J122,0)</f>
        <v>0</v>
      </c>
      <c r="BG122" s="158">
        <f>IF(N122="zákl. přenesená",J122,0)</f>
        <v>0</v>
      </c>
      <c r="BH122" s="158">
        <f>IF(N122="sníž. přenesená",J122,0)</f>
        <v>0</v>
      </c>
      <c r="BI122" s="158">
        <f>IF(N122="nulová",J122,0)</f>
        <v>0</v>
      </c>
      <c r="BJ122" s="17" t="s">
        <v>80</v>
      </c>
      <c r="BK122" s="158">
        <f>ROUND(I122*H122,2)</f>
        <v>0</v>
      </c>
      <c r="BL122" s="17" t="s">
        <v>133</v>
      </c>
      <c r="BM122" s="157" t="s">
        <v>82</v>
      </c>
    </row>
    <row r="123" spans="1:47" s="2" customFormat="1" ht="19.5">
      <c r="A123" s="32"/>
      <c r="B123" s="33"/>
      <c r="C123" s="32"/>
      <c r="D123" s="159" t="s">
        <v>134</v>
      </c>
      <c r="E123" s="32"/>
      <c r="F123" s="160" t="s">
        <v>665</v>
      </c>
      <c r="G123" s="32"/>
      <c r="H123" s="32"/>
      <c r="I123" s="161"/>
      <c r="J123" s="32"/>
      <c r="K123" s="32"/>
      <c r="L123" s="33"/>
      <c r="M123" s="162"/>
      <c r="N123" s="163"/>
      <c r="O123" s="58"/>
      <c r="P123" s="58"/>
      <c r="Q123" s="58"/>
      <c r="R123" s="58"/>
      <c r="S123" s="58"/>
      <c r="T123" s="59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7" t="s">
        <v>134</v>
      </c>
      <c r="AU123" s="17" t="s">
        <v>82</v>
      </c>
    </row>
    <row r="124" spans="2:51" s="13" customFormat="1" ht="12">
      <c r="B124" s="164"/>
      <c r="D124" s="159" t="s">
        <v>135</v>
      </c>
      <c r="E124" s="165" t="s">
        <v>1</v>
      </c>
      <c r="F124" s="166" t="s">
        <v>666</v>
      </c>
      <c r="H124" s="167">
        <v>695.91</v>
      </c>
      <c r="I124" s="168"/>
      <c r="L124" s="164"/>
      <c r="M124" s="169"/>
      <c r="N124" s="170"/>
      <c r="O124" s="170"/>
      <c r="P124" s="170"/>
      <c r="Q124" s="170"/>
      <c r="R124" s="170"/>
      <c r="S124" s="170"/>
      <c r="T124" s="171"/>
      <c r="AT124" s="165" t="s">
        <v>135</v>
      </c>
      <c r="AU124" s="165" t="s">
        <v>82</v>
      </c>
      <c r="AV124" s="13" t="s">
        <v>82</v>
      </c>
      <c r="AW124" s="13" t="s">
        <v>30</v>
      </c>
      <c r="AX124" s="13" t="s">
        <v>73</v>
      </c>
      <c r="AY124" s="165" t="s">
        <v>127</v>
      </c>
    </row>
    <row r="125" spans="2:51" s="14" customFormat="1" ht="12">
      <c r="B125" s="172"/>
      <c r="D125" s="159" t="s">
        <v>135</v>
      </c>
      <c r="E125" s="173" t="s">
        <v>1</v>
      </c>
      <c r="F125" s="174" t="s">
        <v>137</v>
      </c>
      <c r="H125" s="175">
        <v>695.91</v>
      </c>
      <c r="I125" s="176"/>
      <c r="L125" s="172"/>
      <c r="M125" s="177"/>
      <c r="N125" s="178"/>
      <c r="O125" s="178"/>
      <c r="P125" s="178"/>
      <c r="Q125" s="178"/>
      <c r="R125" s="178"/>
      <c r="S125" s="178"/>
      <c r="T125" s="179"/>
      <c r="AT125" s="173" t="s">
        <v>135</v>
      </c>
      <c r="AU125" s="173" t="s">
        <v>82</v>
      </c>
      <c r="AV125" s="14" t="s">
        <v>133</v>
      </c>
      <c r="AW125" s="14" t="s">
        <v>30</v>
      </c>
      <c r="AX125" s="14" t="s">
        <v>80</v>
      </c>
      <c r="AY125" s="173" t="s">
        <v>127</v>
      </c>
    </row>
    <row r="126" spans="1:65" s="2" customFormat="1" ht="21.75" customHeight="1">
      <c r="A126" s="32"/>
      <c r="B126" s="144"/>
      <c r="C126" s="145" t="s">
        <v>82</v>
      </c>
      <c r="D126" s="145" t="s">
        <v>129</v>
      </c>
      <c r="E126" s="146" t="s">
        <v>667</v>
      </c>
      <c r="F126" s="147" t="s">
        <v>668</v>
      </c>
      <c r="G126" s="148" t="s">
        <v>669</v>
      </c>
      <c r="H126" s="149">
        <v>0.101</v>
      </c>
      <c r="I126" s="150"/>
      <c r="J126" s="151">
        <f>ROUND(I126*H126,2)</f>
        <v>0</v>
      </c>
      <c r="K126" s="152"/>
      <c r="L126" s="33"/>
      <c r="M126" s="153" t="s">
        <v>1</v>
      </c>
      <c r="N126" s="154" t="s">
        <v>38</v>
      </c>
      <c r="O126" s="58"/>
      <c r="P126" s="155">
        <f>O126*H126</f>
        <v>0</v>
      </c>
      <c r="Q126" s="155">
        <v>0</v>
      </c>
      <c r="R126" s="155">
        <f>Q126*H126</f>
        <v>0</v>
      </c>
      <c r="S126" s="155">
        <v>0</v>
      </c>
      <c r="T126" s="156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57" t="s">
        <v>133</v>
      </c>
      <c r="AT126" s="157" t="s">
        <v>129</v>
      </c>
      <c r="AU126" s="157" t="s">
        <v>82</v>
      </c>
      <c r="AY126" s="17" t="s">
        <v>127</v>
      </c>
      <c r="BE126" s="158">
        <f>IF(N126="základní",J126,0)</f>
        <v>0</v>
      </c>
      <c r="BF126" s="158">
        <f>IF(N126="snížená",J126,0)</f>
        <v>0</v>
      </c>
      <c r="BG126" s="158">
        <f>IF(N126="zákl. přenesená",J126,0)</f>
        <v>0</v>
      </c>
      <c r="BH126" s="158">
        <f>IF(N126="sníž. přenesená",J126,0)</f>
        <v>0</v>
      </c>
      <c r="BI126" s="158">
        <f>IF(N126="nulová",J126,0)</f>
        <v>0</v>
      </c>
      <c r="BJ126" s="17" t="s">
        <v>80</v>
      </c>
      <c r="BK126" s="158">
        <f>ROUND(I126*H126,2)</f>
        <v>0</v>
      </c>
      <c r="BL126" s="17" t="s">
        <v>133</v>
      </c>
      <c r="BM126" s="157" t="s">
        <v>133</v>
      </c>
    </row>
    <row r="127" spans="1:47" s="2" customFormat="1" ht="19.5">
      <c r="A127" s="32"/>
      <c r="B127" s="33"/>
      <c r="C127" s="32"/>
      <c r="D127" s="159" t="s">
        <v>134</v>
      </c>
      <c r="E127" s="32"/>
      <c r="F127" s="160" t="s">
        <v>668</v>
      </c>
      <c r="G127" s="32"/>
      <c r="H127" s="32"/>
      <c r="I127" s="161"/>
      <c r="J127" s="32"/>
      <c r="K127" s="32"/>
      <c r="L127" s="33"/>
      <c r="M127" s="162"/>
      <c r="N127" s="163"/>
      <c r="O127" s="58"/>
      <c r="P127" s="58"/>
      <c r="Q127" s="58"/>
      <c r="R127" s="58"/>
      <c r="S127" s="58"/>
      <c r="T127" s="59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7" t="s">
        <v>134</v>
      </c>
      <c r="AU127" s="17" t="s">
        <v>82</v>
      </c>
    </row>
    <row r="128" spans="1:65" s="2" customFormat="1" ht="16.5" customHeight="1">
      <c r="A128" s="32"/>
      <c r="B128" s="144"/>
      <c r="C128" s="145" t="s">
        <v>142</v>
      </c>
      <c r="D128" s="145" t="s">
        <v>129</v>
      </c>
      <c r="E128" s="146" t="s">
        <v>670</v>
      </c>
      <c r="F128" s="147" t="s">
        <v>671</v>
      </c>
      <c r="G128" s="148" t="s">
        <v>140</v>
      </c>
      <c r="H128" s="149">
        <v>346.8</v>
      </c>
      <c r="I128" s="150"/>
      <c r="J128" s="151">
        <f>ROUND(I128*H128,2)</f>
        <v>0</v>
      </c>
      <c r="K128" s="152"/>
      <c r="L128" s="33"/>
      <c r="M128" s="153" t="s">
        <v>1</v>
      </c>
      <c r="N128" s="154" t="s">
        <v>38</v>
      </c>
      <c r="O128" s="58"/>
      <c r="P128" s="155">
        <f>O128*H128</f>
        <v>0</v>
      </c>
      <c r="Q128" s="155">
        <v>0</v>
      </c>
      <c r="R128" s="155">
        <f>Q128*H128</f>
        <v>0</v>
      </c>
      <c r="S128" s="155">
        <v>0</v>
      </c>
      <c r="T128" s="156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57" t="s">
        <v>133</v>
      </c>
      <c r="AT128" s="157" t="s">
        <v>129</v>
      </c>
      <c r="AU128" s="157" t="s">
        <v>82</v>
      </c>
      <c r="AY128" s="17" t="s">
        <v>127</v>
      </c>
      <c r="BE128" s="158">
        <f>IF(N128="základní",J128,0)</f>
        <v>0</v>
      </c>
      <c r="BF128" s="158">
        <f>IF(N128="snížená",J128,0)</f>
        <v>0</v>
      </c>
      <c r="BG128" s="158">
        <f>IF(N128="zákl. přenesená",J128,0)</f>
        <v>0</v>
      </c>
      <c r="BH128" s="158">
        <f>IF(N128="sníž. přenesená",J128,0)</f>
        <v>0</v>
      </c>
      <c r="BI128" s="158">
        <f>IF(N128="nulová",J128,0)</f>
        <v>0</v>
      </c>
      <c r="BJ128" s="17" t="s">
        <v>80</v>
      </c>
      <c r="BK128" s="158">
        <f>ROUND(I128*H128,2)</f>
        <v>0</v>
      </c>
      <c r="BL128" s="17" t="s">
        <v>133</v>
      </c>
      <c r="BM128" s="157" t="s">
        <v>145</v>
      </c>
    </row>
    <row r="129" spans="1:47" s="2" customFormat="1" ht="12">
      <c r="A129" s="32"/>
      <c r="B129" s="33"/>
      <c r="C129" s="32"/>
      <c r="D129" s="159" t="s">
        <v>134</v>
      </c>
      <c r="E129" s="32"/>
      <c r="F129" s="160" t="s">
        <v>671</v>
      </c>
      <c r="G129" s="32"/>
      <c r="H129" s="32"/>
      <c r="I129" s="161"/>
      <c r="J129" s="32"/>
      <c r="K129" s="32"/>
      <c r="L129" s="33"/>
      <c r="M129" s="162"/>
      <c r="N129" s="163"/>
      <c r="O129" s="58"/>
      <c r="P129" s="58"/>
      <c r="Q129" s="58"/>
      <c r="R129" s="58"/>
      <c r="S129" s="58"/>
      <c r="T129" s="59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7" t="s">
        <v>134</v>
      </c>
      <c r="AU129" s="17" t="s">
        <v>82</v>
      </c>
    </row>
    <row r="130" spans="2:51" s="13" customFormat="1" ht="12">
      <c r="B130" s="164"/>
      <c r="D130" s="159" t="s">
        <v>135</v>
      </c>
      <c r="E130" s="165" t="s">
        <v>1</v>
      </c>
      <c r="F130" s="166" t="s">
        <v>672</v>
      </c>
      <c r="H130" s="167">
        <v>120</v>
      </c>
      <c r="I130" s="168"/>
      <c r="L130" s="164"/>
      <c r="M130" s="169"/>
      <c r="N130" s="170"/>
      <c r="O130" s="170"/>
      <c r="P130" s="170"/>
      <c r="Q130" s="170"/>
      <c r="R130" s="170"/>
      <c r="S130" s="170"/>
      <c r="T130" s="171"/>
      <c r="AT130" s="165" t="s">
        <v>135</v>
      </c>
      <c r="AU130" s="165" t="s">
        <v>82</v>
      </c>
      <c r="AV130" s="13" t="s">
        <v>82</v>
      </c>
      <c r="AW130" s="13" t="s">
        <v>30</v>
      </c>
      <c r="AX130" s="13" t="s">
        <v>73</v>
      </c>
      <c r="AY130" s="165" t="s">
        <v>127</v>
      </c>
    </row>
    <row r="131" spans="2:51" s="13" customFormat="1" ht="12">
      <c r="B131" s="164"/>
      <c r="D131" s="159" t="s">
        <v>135</v>
      </c>
      <c r="E131" s="165" t="s">
        <v>1</v>
      </c>
      <c r="F131" s="166" t="s">
        <v>673</v>
      </c>
      <c r="H131" s="167">
        <v>90.6</v>
      </c>
      <c r="I131" s="168"/>
      <c r="L131" s="164"/>
      <c r="M131" s="169"/>
      <c r="N131" s="170"/>
      <c r="O131" s="170"/>
      <c r="P131" s="170"/>
      <c r="Q131" s="170"/>
      <c r="R131" s="170"/>
      <c r="S131" s="170"/>
      <c r="T131" s="171"/>
      <c r="AT131" s="165" t="s">
        <v>135</v>
      </c>
      <c r="AU131" s="165" t="s">
        <v>82</v>
      </c>
      <c r="AV131" s="13" t="s">
        <v>82</v>
      </c>
      <c r="AW131" s="13" t="s">
        <v>30</v>
      </c>
      <c r="AX131" s="13" t="s">
        <v>73</v>
      </c>
      <c r="AY131" s="165" t="s">
        <v>127</v>
      </c>
    </row>
    <row r="132" spans="2:51" s="13" customFormat="1" ht="12">
      <c r="B132" s="164"/>
      <c r="D132" s="159" t="s">
        <v>135</v>
      </c>
      <c r="E132" s="165" t="s">
        <v>1</v>
      </c>
      <c r="F132" s="166" t="s">
        <v>674</v>
      </c>
      <c r="H132" s="167">
        <v>136.2</v>
      </c>
      <c r="I132" s="168"/>
      <c r="L132" s="164"/>
      <c r="M132" s="169"/>
      <c r="N132" s="170"/>
      <c r="O132" s="170"/>
      <c r="P132" s="170"/>
      <c r="Q132" s="170"/>
      <c r="R132" s="170"/>
      <c r="S132" s="170"/>
      <c r="T132" s="171"/>
      <c r="AT132" s="165" t="s">
        <v>135</v>
      </c>
      <c r="AU132" s="165" t="s">
        <v>82</v>
      </c>
      <c r="AV132" s="13" t="s">
        <v>82</v>
      </c>
      <c r="AW132" s="13" t="s">
        <v>30</v>
      </c>
      <c r="AX132" s="13" t="s">
        <v>73</v>
      </c>
      <c r="AY132" s="165" t="s">
        <v>127</v>
      </c>
    </row>
    <row r="133" spans="2:51" s="14" customFormat="1" ht="12">
      <c r="B133" s="172"/>
      <c r="D133" s="159" t="s">
        <v>135</v>
      </c>
      <c r="E133" s="173" t="s">
        <v>1</v>
      </c>
      <c r="F133" s="174" t="s">
        <v>137</v>
      </c>
      <c r="H133" s="175">
        <v>346.79999999999995</v>
      </c>
      <c r="I133" s="176"/>
      <c r="L133" s="172"/>
      <c r="M133" s="177"/>
      <c r="N133" s="178"/>
      <c r="O133" s="178"/>
      <c r="P133" s="178"/>
      <c r="Q133" s="178"/>
      <c r="R133" s="178"/>
      <c r="S133" s="178"/>
      <c r="T133" s="179"/>
      <c r="AT133" s="173" t="s">
        <v>135</v>
      </c>
      <c r="AU133" s="173" t="s">
        <v>82</v>
      </c>
      <c r="AV133" s="14" t="s">
        <v>133</v>
      </c>
      <c r="AW133" s="14" t="s">
        <v>30</v>
      </c>
      <c r="AX133" s="14" t="s">
        <v>80</v>
      </c>
      <c r="AY133" s="173" t="s">
        <v>127</v>
      </c>
    </row>
    <row r="134" spans="1:65" s="2" customFormat="1" ht="16.5" customHeight="1">
      <c r="A134" s="32"/>
      <c r="B134" s="144"/>
      <c r="C134" s="181" t="s">
        <v>133</v>
      </c>
      <c r="D134" s="181" t="s">
        <v>189</v>
      </c>
      <c r="E134" s="182" t="s">
        <v>675</v>
      </c>
      <c r="F134" s="183" t="s">
        <v>676</v>
      </c>
      <c r="G134" s="184" t="s">
        <v>181</v>
      </c>
      <c r="H134" s="185">
        <v>461.538</v>
      </c>
      <c r="I134" s="186"/>
      <c r="J134" s="187">
        <f>ROUND(I134*H134,2)</f>
        <v>0</v>
      </c>
      <c r="K134" s="188"/>
      <c r="L134" s="189"/>
      <c r="M134" s="190" t="s">
        <v>1</v>
      </c>
      <c r="N134" s="191" t="s">
        <v>38</v>
      </c>
      <c r="O134" s="58"/>
      <c r="P134" s="155">
        <f>O134*H134</f>
        <v>0</v>
      </c>
      <c r="Q134" s="155">
        <v>0</v>
      </c>
      <c r="R134" s="155">
        <f>Q134*H134</f>
        <v>0</v>
      </c>
      <c r="S134" s="155">
        <v>0</v>
      </c>
      <c r="T134" s="156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7" t="s">
        <v>148</v>
      </c>
      <c r="AT134" s="157" t="s">
        <v>189</v>
      </c>
      <c r="AU134" s="157" t="s">
        <v>82</v>
      </c>
      <c r="AY134" s="17" t="s">
        <v>127</v>
      </c>
      <c r="BE134" s="158">
        <f>IF(N134="základní",J134,0)</f>
        <v>0</v>
      </c>
      <c r="BF134" s="158">
        <f>IF(N134="snížená",J134,0)</f>
        <v>0</v>
      </c>
      <c r="BG134" s="158">
        <f>IF(N134="zákl. přenesená",J134,0)</f>
        <v>0</v>
      </c>
      <c r="BH134" s="158">
        <f>IF(N134="sníž. přenesená",J134,0)</f>
        <v>0</v>
      </c>
      <c r="BI134" s="158">
        <f>IF(N134="nulová",J134,0)</f>
        <v>0</v>
      </c>
      <c r="BJ134" s="17" t="s">
        <v>80</v>
      </c>
      <c r="BK134" s="158">
        <f>ROUND(I134*H134,2)</f>
        <v>0</v>
      </c>
      <c r="BL134" s="17" t="s">
        <v>133</v>
      </c>
      <c r="BM134" s="157" t="s">
        <v>148</v>
      </c>
    </row>
    <row r="135" spans="1:47" s="2" customFormat="1" ht="12">
      <c r="A135" s="32"/>
      <c r="B135" s="33"/>
      <c r="C135" s="32"/>
      <c r="D135" s="159" t="s">
        <v>134</v>
      </c>
      <c r="E135" s="32"/>
      <c r="F135" s="160" t="s">
        <v>676</v>
      </c>
      <c r="G135" s="32"/>
      <c r="H135" s="32"/>
      <c r="I135" s="161"/>
      <c r="J135" s="32"/>
      <c r="K135" s="32"/>
      <c r="L135" s="33"/>
      <c r="M135" s="162"/>
      <c r="N135" s="163"/>
      <c r="O135" s="58"/>
      <c r="P135" s="58"/>
      <c r="Q135" s="58"/>
      <c r="R135" s="58"/>
      <c r="S135" s="58"/>
      <c r="T135" s="59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7" t="s">
        <v>134</v>
      </c>
      <c r="AU135" s="17" t="s">
        <v>82</v>
      </c>
    </row>
    <row r="136" spans="2:51" s="13" customFormat="1" ht="12">
      <c r="B136" s="164"/>
      <c r="D136" s="159" t="s">
        <v>135</v>
      </c>
      <c r="E136" s="165" t="s">
        <v>1</v>
      </c>
      <c r="F136" s="166" t="s">
        <v>677</v>
      </c>
      <c r="H136" s="167">
        <v>461.538</v>
      </c>
      <c r="I136" s="168"/>
      <c r="L136" s="164"/>
      <c r="M136" s="169"/>
      <c r="N136" s="170"/>
      <c r="O136" s="170"/>
      <c r="P136" s="170"/>
      <c r="Q136" s="170"/>
      <c r="R136" s="170"/>
      <c r="S136" s="170"/>
      <c r="T136" s="171"/>
      <c r="AT136" s="165" t="s">
        <v>135</v>
      </c>
      <c r="AU136" s="165" t="s">
        <v>82</v>
      </c>
      <c r="AV136" s="13" t="s">
        <v>82</v>
      </c>
      <c r="AW136" s="13" t="s">
        <v>30</v>
      </c>
      <c r="AX136" s="13" t="s">
        <v>73</v>
      </c>
      <c r="AY136" s="165" t="s">
        <v>127</v>
      </c>
    </row>
    <row r="137" spans="2:51" s="14" customFormat="1" ht="12">
      <c r="B137" s="172"/>
      <c r="D137" s="159" t="s">
        <v>135</v>
      </c>
      <c r="E137" s="173" t="s">
        <v>1</v>
      </c>
      <c r="F137" s="174" t="s">
        <v>137</v>
      </c>
      <c r="H137" s="175">
        <v>461.538</v>
      </c>
      <c r="I137" s="176"/>
      <c r="L137" s="172"/>
      <c r="M137" s="177"/>
      <c r="N137" s="178"/>
      <c r="O137" s="178"/>
      <c r="P137" s="178"/>
      <c r="Q137" s="178"/>
      <c r="R137" s="178"/>
      <c r="S137" s="178"/>
      <c r="T137" s="179"/>
      <c r="AT137" s="173" t="s">
        <v>135</v>
      </c>
      <c r="AU137" s="173" t="s">
        <v>82</v>
      </c>
      <c r="AV137" s="14" t="s">
        <v>133</v>
      </c>
      <c r="AW137" s="14" t="s">
        <v>30</v>
      </c>
      <c r="AX137" s="14" t="s">
        <v>80</v>
      </c>
      <c r="AY137" s="173" t="s">
        <v>127</v>
      </c>
    </row>
    <row r="138" spans="1:65" s="2" customFormat="1" ht="21.75" customHeight="1">
      <c r="A138" s="32"/>
      <c r="B138" s="144"/>
      <c r="C138" s="181" t="s">
        <v>152</v>
      </c>
      <c r="D138" s="181" t="s">
        <v>189</v>
      </c>
      <c r="E138" s="182" t="s">
        <v>678</v>
      </c>
      <c r="F138" s="183" t="s">
        <v>679</v>
      </c>
      <c r="G138" s="184" t="s">
        <v>181</v>
      </c>
      <c r="H138" s="185">
        <v>244.2</v>
      </c>
      <c r="I138" s="186"/>
      <c r="J138" s="187">
        <f>ROUND(I138*H138,2)</f>
        <v>0</v>
      </c>
      <c r="K138" s="188"/>
      <c r="L138" s="189"/>
      <c r="M138" s="190" t="s">
        <v>1</v>
      </c>
      <c r="N138" s="191" t="s">
        <v>38</v>
      </c>
      <c r="O138" s="58"/>
      <c r="P138" s="155">
        <f>O138*H138</f>
        <v>0</v>
      </c>
      <c r="Q138" s="155">
        <v>0</v>
      </c>
      <c r="R138" s="155">
        <f>Q138*H138</f>
        <v>0</v>
      </c>
      <c r="S138" s="155">
        <v>0</v>
      </c>
      <c r="T138" s="156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7" t="s">
        <v>148</v>
      </c>
      <c r="AT138" s="157" t="s">
        <v>189</v>
      </c>
      <c r="AU138" s="157" t="s">
        <v>82</v>
      </c>
      <c r="AY138" s="17" t="s">
        <v>127</v>
      </c>
      <c r="BE138" s="158">
        <f>IF(N138="základní",J138,0)</f>
        <v>0</v>
      </c>
      <c r="BF138" s="158">
        <f>IF(N138="snížená",J138,0)</f>
        <v>0</v>
      </c>
      <c r="BG138" s="158">
        <f>IF(N138="zákl. přenesená",J138,0)</f>
        <v>0</v>
      </c>
      <c r="BH138" s="158">
        <f>IF(N138="sníž. přenesená",J138,0)</f>
        <v>0</v>
      </c>
      <c r="BI138" s="158">
        <f>IF(N138="nulová",J138,0)</f>
        <v>0</v>
      </c>
      <c r="BJ138" s="17" t="s">
        <v>80</v>
      </c>
      <c r="BK138" s="158">
        <f>ROUND(I138*H138,2)</f>
        <v>0</v>
      </c>
      <c r="BL138" s="17" t="s">
        <v>133</v>
      </c>
      <c r="BM138" s="157" t="s">
        <v>155</v>
      </c>
    </row>
    <row r="139" spans="1:47" s="2" customFormat="1" ht="19.5">
      <c r="A139" s="32"/>
      <c r="B139" s="33"/>
      <c r="C139" s="32"/>
      <c r="D139" s="159" t="s">
        <v>134</v>
      </c>
      <c r="E139" s="32"/>
      <c r="F139" s="160" t="s">
        <v>679</v>
      </c>
      <c r="G139" s="32"/>
      <c r="H139" s="32"/>
      <c r="I139" s="161"/>
      <c r="J139" s="32"/>
      <c r="K139" s="32"/>
      <c r="L139" s="33"/>
      <c r="M139" s="162"/>
      <c r="N139" s="163"/>
      <c r="O139" s="58"/>
      <c r="P139" s="58"/>
      <c r="Q139" s="58"/>
      <c r="R139" s="58"/>
      <c r="S139" s="58"/>
      <c r="T139" s="59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7" t="s">
        <v>134</v>
      </c>
      <c r="AU139" s="17" t="s">
        <v>82</v>
      </c>
    </row>
    <row r="140" spans="1:47" s="2" customFormat="1" ht="29.25">
      <c r="A140" s="32"/>
      <c r="B140" s="33"/>
      <c r="C140" s="32"/>
      <c r="D140" s="159" t="s">
        <v>149</v>
      </c>
      <c r="E140" s="32"/>
      <c r="F140" s="180" t="s">
        <v>680</v>
      </c>
      <c r="G140" s="32"/>
      <c r="H140" s="32"/>
      <c r="I140" s="161"/>
      <c r="J140" s="32"/>
      <c r="K140" s="32"/>
      <c r="L140" s="33"/>
      <c r="M140" s="162"/>
      <c r="N140" s="163"/>
      <c r="O140" s="58"/>
      <c r="P140" s="58"/>
      <c r="Q140" s="58"/>
      <c r="R140" s="58"/>
      <c r="S140" s="58"/>
      <c r="T140" s="59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149</v>
      </c>
      <c r="AU140" s="17" t="s">
        <v>82</v>
      </c>
    </row>
    <row r="141" spans="2:51" s="13" customFormat="1" ht="12">
      <c r="B141" s="164"/>
      <c r="D141" s="159" t="s">
        <v>135</v>
      </c>
      <c r="E141" s="165" t="s">
        <v>1</v>
      </c>
      <c r="F141" s="166" t="s">
        <v>681</v>
      </c>
      <c r="H141" s="167">
        <v>244.2</v>
      </c>
      <c r="I141" s="168"/>
      <c r="L141" s="164"/>
      <c r="M141" s="169"/>
      <c r="N141" s="170"/>
      <c r="O141" s="170"/>
      <c r="P141" s="170"/>
      <c r="Q141" s="170"/>
      <c r="R141" s="170"/>
      <c r="S141" s="170"/>
      <c r="T141" s="171"/>
      <c r="AT141" s="165" t="s">
        <v>135</v>
      </c>
      <c r="AU141" s="165" t="s">
        <v>82</v>
      </c>
      <c r="AV141" s="13" t="s">
        <v>82</v>
      </c>
      <c r="AW141" s="13" t="s">
        <v>30</v>
      </c>
      <c r="AX141" s="13" t="s">
        <v>73</v>
      </c>
      <c r="AY141" s="165" t="s">
        <v>127</v>
      </c>
    </row>
    <row r="142" spans="2:51" s="14" customFormat="1" ht="12">
      <c r="B142" s="172"/>
      <c r="D142" s="159" t="s">
        <v>135</v>
      </c>
      <c r="E142" s="173" t="s">
        <v>1</v>
      </c>
      <c r="F142" s="174" t="s">
        <v>137</v>
      </c>
      <c r="H142" s="175">
        <v>244.2</v>
      </c>
      <c r="I142" s="176"/>
      <c r="L142" s="172"/>
      <c r="M142" s="177"/>
      <c r="N142" s="178"/>
      <c r="O142" s="178"/>
      <c r="P142" s="178"/>
      <c r="Q142" s="178"/>
      <c r="R142" s="178"/>
      <c r="S142" s="178"/>
      <c r="T142" s="179"/>
      <c r="AT142" s="173" t="s">
        <v>135</v>
      </c>
      <c r="AU142" s="173" t="s">
        <v>82</v>
      </c>
      <c r="AV142" s="14" t="s">
        <v>133</v>
      </c>
      <c r="AW142" s="14" t="s">
        <v>30</v>
      </c>
      <c r="AX142" s="14" t="s">
        <v>80</v>
      </c>
      <c r="AY142" s="173" t="s">
        <v>127</v>
      </c>
    </row>
    <row r="143" spans="1:65" s="2" customFormat="1" ht="21.75" customHeight="1">
      <c r="A143" s="32"/>
      <c r="B143" s="144"/>
      <c r="C143" s="145" t="s">
        <v>145</v>
      </c>
      <c r="D143" s="145" t="s">
        <v>129</v>
      </c>
      <c r="E143" s="146" t="s">
        <v>682</v>
      </c>
      <c r="F143" s="147" t="s">
        <v>683</v>
      </c>
      <c r="G143" s="148" t="s">
        <v>226</v>
      </c>
      <c r="H143" s="149">
        <v>608</v>
      </c>
      <c r="I143" s="150"/>
      <c r="J143" s="151">
        <f>ROUND(I143*H143,2)</f>
        <v>0</v>
      </c>
      <c r="K143" s="152"/>
      <c r="L143" s="33"/>
      <c r="M143" s="153" t="s">
        <v>1</v>
      </c>
      <c r="N143" s="154" t="s">
        <v>38</v>
      </c>
      <c r="O143" s="58"/>
      <c r="P143" s="155">
        <f>O143*H143</f>
        <v>0</v>
      </c>
      <c r="Q143" s="155">
        <v>0</v>
      </c>
      <c r="R143" s="155">
        <f>Q143*H143</f>
        <v>0</v>
      </c>
      <c r="S143" s="155">
        <v>0</v>
      </c>
      <c r="T143" s="156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7" t="s">
        <v>133</v>
      </c>
      <c r="AT143" s="157" t="s">
        <v>129</v>
      </c>
      <c r="AU143" s="157" t="s">
        <v>82</v>
      </c>
      <c r="AY143" s="17" t="s">
        <v>127</v>
      </c>
      <c r="BE143" s="158">
        <f>IF(N143="základní",J143,0)</f>
        <v>0</v>
      </c>
      <c r="BF143" s="158">
        <f>IF(N143="snížená",J143,0)</f>
        <v>0</v>
      </c>
      <c r="BG143" s="158">
        <f>IF(N143="zákl. přenesená",J143,0)</f>
        <v>0</v>
      </c>
      <c r="BH143" s="158">
        <f>IF(N143="sníž. přenesená",J143,0)</f>
        <v>0</v>
      </c>
      <c r="BI143" s="158">
        <f>IF(N143="nulová",J143,0)</f>
        <v>0</v>
      </c>
      <c r="BJ143" s="17" t="s">
        <v>80</v>
      </c>
      <c r="BK143" s="158">
        <f>ROUND(I143*H143,2)</f>
        <v>0</v>
      </c>
      <c r="BL143" s="17" t="s">
        <v>133</v>
      </c>
      <c r="BM143" s="157" t="s">
        <v>159</v>
      </c>
    </row>
    <row r="144" spans="1:47" s="2" customFormat="1" ht="19.5">
      <c r="A144" s="32"/>
      <c r="B144" s="33"/>
      <c r="C144" s="32"/>
      <c r="D144" s="159" t="s">
        <v>134</v>
      </c>
      <c r="E144" s="32"/>
      <c r="F144" s="160" t="s">
        <v>683</v>
      </c>
      <c r="G144" s="32"/>
      <c r="H144" s="32"/>
      <c r="I144" s="161"/>
      <c r="J144" s="32"/>
      <c r="K144" s="32"/>
      <c r="L144" s="33"/>
      <c r="M144" s="162"/>
      <c r="N144" s="163"/>
      <c r="O144" s="58"/>
      <c r="P144" s="58"/>
      <c r="Q144" s="58"/>
      <c r="R144" s="58"/>
      <c r="S144" s="58"/>
      <c r="T144" s="59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7" t="s">
        <v>134</v>
      </c>
      <c r="AU144" s="17" t="s">
        <v>82</v>
      </c>
    </row>
    <row r="145" spans="1:65" s="2" customFormat="1" ht="16.5" customHeight="1">
      <c r="A145" s="32"/>
      <c r="B145" s="144"/>
      <c r="C145" s="181" t="s">
        <v>161</v>
      </c>
      <c r="D145" s="181" t="s">
        <v>189</v>
      </c>
      <c r="E145" s="182" t="s">
        <v>684</v>
      </c>
      <c r="F145" s="183" t="s">
        <v>685</v>
      </c>
      <c r="G145" s="184" t="s">
        <v>226</v>
      </c>
      <c r="H145" s="185">
        <v>608</v>
      </c>
      <c r="I145" s="206">
        <v>0</v>
      </c>
      <c r="J145" s="187">
        <f>ROUND(I145*H145,2)</f>
        <v>0</v>
      </c>
      <c r="K145" s="188"/>
      <c r="L145" s="189"/>
      <c r="M145" s="190" t="s">
        <v>1</v>
      </c>
      <c r="N145" s="191" t="s">
        <v>38</v>
      </c>
      <c r="O145" s="58"/>
      <c r="P145" s="155">
        <f>O145*H145</f>
        <v>0</v>
      </c>
      <c r="Q145" s="155">
        <v>0</v>
      </c>
      <c r="R145" s="155">
        <f>Q145*H145</f>
        <v>0</v>
      </c>
      <c r="S145" s="155">
        <v>0</v>
      </c>
      <c r="T145" s="156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7" t="s">
        <v>148</v>
      </c>
      <c r="AT145" s="157" t="s">
        <v>189</v>
      </c>
      <c r="AU145" s="157" t="s">
        <v>82</v>
      </c>
      <c r="AY145" s="17" t="s">
        <v>127</v>
      </c>
      <c r="BE145" s="158">
        <f>IF(N145="základní",J145,0)</f>
        <v>0</v>
      </c>
      <c r="BF145" s="158">
        <f>IF(N145="snížená",J145,0)</f>
        <v>0</v>
      </c>
      <c r="BG145" s="158">
        <f>IF(N145="zákl. přenesená",J145,0)</f>
        <v>0</v>
      </c>
      <c r="BH145" s="158">
        <f>IF(N145="sníž. přenesená",J145,0)</f>
        <v>0</v>
      </c>
      <c r="BI145" s="158">
        <f>IF(N145="nulová",J145,0)</f>
        <v>0</v>
      </c>
      <c r="BJ145" s="17" t="s">
        <v>80</v>
      </c>
      <c r="BK145" s="158">
        <f>ROUND(I145*H145,2)</f>
        <v>0</v>
      </c>
      <c r="BL145" s="17" t="s">
        <v>133</v>
      </c>
      <c r="BM145" s="157" t="s">
        <v>164</v>
      </c>
    </row>
    <row r="146" spans="1:47" s="2" customFormat="1" ht="12">
      <c r="A146" s="32"/>
      <c r="B146" s="33"/>
      <c r="C146" s="32"/>
      <c r="D146" s="159" t="s">
        <v>134</v>
      </c>
      <c r="E146" s="32"/>
      <c r="F146" s="160" t="s">
        <v>685</v>
      </c>
      <c r="G146" s="32"/>
      <c r="H146" s="32"/>
      <c r="I146" s="161"/>
      <c r="J146" s="32"/>
      <c r="K146" s="32"/>
      <c r="L146" s="33"/>
      <c r="M146" s="162"/>
      <c r="N146" s="163"/>
      <c r="O146" s="58"/>
      <c r="P146" s="58"/>
      <c r="Q146" s="58"/>
      <c r="R146" s="58"/>
      <c r="S146" s="58"/>
      <c r="T146" s="59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7" t="s">
        <v>134</v>
      </c>
      <c r="AU146" s="17" t="s">
        <v>82</v>
      </c>
    </row>
    <row r="147" spans="1:47" s="2" customFormat="1" ht="29.25">
      <c r="A147" s="32"/>
      <c r="B147" s="33"/>
      <c r="C147" s="32"/>
      <c r="D147" s="159" t="s">
        <v>149</v>
      </c>
      <c r="E147" s="32"/>
      <c r="F147" s="180" t="s">
        <v>686</v>
      </c>
      <c r="G147" s="32"/>
      <c r="H147" s="32"/>
      <c r="I147" s="161"/>
      <c r="J147" s="32"/>
      <c r="K147" s="32"/>
      <c r="L147" s="33"/>
      <c r="M147" s="162"/>
      <c r="N147" s="163"/>
      <c r="O147" s="58"/>
      <c r="P147" s="58"/>
      <c r="Q147" s="58"/>
      <c r="R147" s="58"/>
      <c r="S147" s="58"/>
      <c r="T147" s="59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149</v>
      </c>
      <c r="AU147" s="17" t="s">
        <v>82</v>
      </c>
    </row>
    <row r="148" spans="1:65" s="2" customFormat="1" ht="21.75" customHeight="1">
      <c r="A148" s="32"/>
      <c r="B148" s="144"/>
      <c r="C148" s="181" t="s">
        <v>148</v>
      </c>
      <c r="D148" s="181" t="s">
        <v>189</v>
      </c>
      <c r="E148" s="182" t="s">
        <v>687</v>
      </c>
      <c r="F148" s="183" t="s">
        <v>688</v>
      </c>
      <c r="G148" s="184" t="s">
        <v>226</v>
      </c>
      <c r="H148" s="185">
        <v>2432</v>
      </c>
      <c r="I148" s="186"/>
      <c r="J148" s="187">
        <f>ROUND(I148*H148,2)</f>
        <v>0</v>
      </c>
      <c r="K148" s="188"/>
      <c r="L148" s="189"/>
      <c r="M148" s="190" t="s">
        <v>1</v>
      </c>
      <c r="N148" s="191" t="s">
        <v>38</v>
      </c>
      <c r="O148" s="58"/>
      <c r="P148" s="155">
        <f>O148*H148</f>
        <v>0</v>
      </c>
      <c r="Q148" s="155">
        <v>0</v>
      </c>
      <c r="R148" s="155">
        <f>Q148*H148</f>
        <v>0</v>
      </c>
      <c r="S148" s="155">
        <v>0</v>
      </c>
      <c r="T148" s="156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57" t="s">
        <v>148</v>
      </c>
      <c r="AT148" s="157" t="s">
        <v>189</v>
      </c>
      <c r="AU148" s="157" t="s">
        <v>82</v>
      </c>
      <c r="AY148" s="17" t="s">
        <v>127</v>
      </c>
      <c r="BE148" s="158">
        <f>IF(N148="základní",J148,0)</f>
        <v>0</v>
      </c>
      <c r="BF148" s="158">
        <f>IF(N148="snížená",J148,0)</f>
        <v>0</v>
      </c>
      <c r="BG148" s="158">
        <f>IF(N148="zákl. přenesená",J148,0)</f>
        <v>0</v>
      </c>
      <c r="BH148" s="158">
        <f>IF(N148="sníž. přenesená",J148,0)</f>
        <v>0</v>
      </c>
      <c r="BI148" s="158">
        <f>IF(N148="nulová",J148,0)</f>
        <v>0</v>
      </c>
      <c r="BJ148" s="17" t="s">
        <v>80</v>
      </c>
      <c r="BK148" s="158">
        <f>ROUND(I148*H148,2)</f>
        <v>0</v>
      </c>
      <c r="BL148" s="17" t="s">
        <v>133</v>
      </c>
      <c r="BM148" s="157" t="s">
        <v>167</v>
      </c>
    </row>
    <row r="149" spans="1:47" s="2" customFormat="1" ht="19.5">
      <c r="A149" s="32"/>
      <c r="B149" s="33"/>
      <c r="C149" s="32"/>
      <c r="D149" s="159" t="s">
        <v>134</v>
      </c>
      <c r="E149" s="32"/>
      <c r="F149" s="160" t="s">
        <v>688</v>
      </c>
      <c r="G149" s="32"/>
      <c r="H149" s="32"/>
      <c r="I149" s="161"/>
      <c r="J149" s="32"/>
      <c r="K149" s="32"/>
      <c r="L149" s="33"/>
      <c r="M149" s="162"/>
      <c r="N149" s="163"/>
      <c r="O149" s="58"/>
      <c r="P149" s="58"/>
      <c r="Q149" s="58"/>
      <c r="R149" s="58"/>
      <c r="S149" s="58"/>
      <c r="T149" s="59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7" t="s">
        <v>134</v>
      </c>
      <c r="AU149" s="17" t="s">
        <v>82</v>
      </c>
    </row>
    <row r="150" spans="2:51" s="13" customFormat="1" ht="12">
      <c r="B150" s="164"/>
      <c r="D150" s="159" t="s">
        <v>135</v>
      </c>
      <c r="E150" s="165" t="s">
        <v>1</v>
      </c>
      <c r="F150" s="166" t="s">
        <v>689</v>
      </c>
      <c r="H150" s="167">
        <v>2432</v>
      </c>
      <c r="I150" s="168"/>
      <c r="L150" s="164"/>
      <c r="M150" s="169"/>
      <c r="N150" s="170"/>
      <c r="O150" s="170"/>
      <c r="P150" s="170"/>
      <c r="Q150" s="170"/>
      <c r="R150" s="170"/>
      <c r="S150" s="170"/>
      <c r="T150" s="171"/>
      <c r="AT150" s="165" t="s">
        <v>135</v>
      </c>
      <c r="AU150" s="165" t="s">
        <v>82</v>
      </c>
      <c r="AV150" s="13" t="s">
        <v>82</v>
      </c>
      <c r="AW150" s="13" t="s">
        <v>30</v>
      </c>
      <c r="AX150" s="13" t="s">
        <v>73</v>
      </c>
      <c r="AY150" s="165" t="s">
        <v>127</v>
      </c>
    </row>
    <row r="151" spans="2:51" s="14" customFormat="1" ht="12">
      <c r="B151" s="172"/>
      <c r="D151" s="159" t="s">
        <v>135</v>
      </c>
      <c r="E151" s="173" t="s">
        <v>1</v>
      </c>
      <c r="F151" s="174" t="s">
        <v>137</v>
      </c>
      <c r="H151" s="175">
        <v>2432</v>
      </c>
      <c r="I151" s="176"/>
      <c r="L151" s="172"/>
      <c r="M151" s="177"/>
      <c r="N151" s="178"/>
      <c r="O151" s="178"/>
      <c r="P151" s="178"/>
      <c r="Q151" s="178"/>
      <c r="R151" s="178"/>
      <c r="S151" s="178"/>
      <c r="T151" s="179"/>
      <c r="AT151" s="173" t="s">
        <v>135</v>
      </c>
      <c r="AU151" s="173" t="s">
        <v>82</v>
      </c>
      <c r="AV151" s="14" t="s">
        <v>133</v>
      </c>
      <c r="AW151" s="14" t="s">
        <v>30</v>
      </c>
      <c r="AX151" s="14" t="s">
        <v>80</v>
      </c>
      <c r="AY151" s="173" t="s">
        <v>127</v>
      </c>
    </row>
    <row r="152" spans="1:65" s="2" customFormat="1" ht="21.75" customHeight="1">
      <c r="A152" s="32"/>
      <c r="B152" s="144"/>
      <c r="C152" s="181" t="s">
        <v>169</v>
      </c>
      <c r="D152" s="181" t="s">
        <v>189</v>
      </c>
      <c r="E152" s="182" t="s">
        <v>690</v>
      </c>
      <c r="F152" s="183" t="s">
        <v>691</v>
      </c>
      <c r="G152" s="184" t="s">
        <v>226</v>
      </c>
      <c r="H152" s="185">
        <v>1216</v>
      </c>
      <c r="I152" s="186"/>
      <c r="J152" s="187">
        <f>ROUND(I152*H152,2)</f>
        <v>0</v>
      </c>
      <c r="K152" s="188"/>
      <c r="L152" s="189"/>
      <c r="M152" s="190" t="s">
        <v>1</v>
      </c>
      <c r="N152" s="191" t="s">
        <v>38</v>
      </c>
      <c r="O152" s="58"/>
      <c r="P152" s="155">
        <f>O152*H152</f>
        <v>0</v>
      </c>
      <c r="Q152" s="155">
        <v>0</v>
      </c>
      <c r="R152" s="155">
        <f>Q152*H152</f>
        <v>0</v>
      </c>
      <c r="S152" s="155">
        <v>0</v>
      </c>
      <c r="T152" s="156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7" t="s">
        <v>148</v>
      </c>
      <c r="AT152" s="157" t="s">
        <v>189</v>
      </c>
      <c r="AU152" s="157" t="s">
        <v>82</v>
      </c>
      <c r="AY152" s="17" t="s">
        <v>127</v>
      </c>
      <c r="BE152" s="158">
        <f>IF(N152="základní",J152,0)</f>
        <v>0</v>
      </c>
      <c r="BF152" s="158">
        <f>IF(N152="snížená",J152,0)</f>
        <v>0</v>
      </c>
      <c r="BG152" s="158">
        <f>IF(N152="zákl. přenesená",J152,0)</f>
        <v>0</v>
      </c>
      <c r="BH152" s="158">
        <f>IF(N152="sníž. přenesená",J152,0)</f>
        <v>0</v>
      </c>
      <c r="BI152" s="158">
        <f>IF(N152="nulová",J152,0)</f>
        <v>0</v>
      </c>
      <c r="BJ152" s="17" t="s">
        <v>80</v>
      </c>
      <c r="BK152" s="158">
        <f>ROUND(I152*H152,2)</f>
        <v>0</v>
      </c>
      <c r="BL152" s="17" t="s">
        <v>133</v>
      </c>
      <c r="BM152" s="157" t="s">
        <v>172</v>
      </c>
    </row>
    <row r="153" spans="1:47" s="2" customFormat="1" ht="12">
      <c r="A153" s="32"/>
      <c r="B153" s="33"/>
      <c r="C153" s="32"/>
      <c r="D153" s="159" t="s">
        <v>134</v>
      </c>
      <c r="E153" s="32"/>
      <c r="F153" s="160" t="s">
        <v>691</v>
      </c>
      <c r="G153" s="32"/>
      <c r="H153" s="32"/>
      <c r="I153" s="161"/>
      <c r="J153" s="32"/>
      <c r="K153" s="32"/>
      <c r="L153" s="33"/>
      <c r="M153" s="162"/>
      <c r="N153" s="163"/>
      <c r="O153" s="58"/>
      <c r="P153" s="58"/>
      <c r="Q153" s="58"/>
      <c r="R153" s="58"/>
      <c r="S153" s="58"/>
      <c r="T153" s="59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7" t="s">
        <v>134</v>
      </c>
      <c r="AU153" s="17" t="s">
        <v>82</v>
      </c>
    </row>
    <row r="154" spans="2:51" s="13" customFormat="1" ht="12">
      <c r="B154" s="164"/>
      <c r="D154" s="159" t="s">
        <v>135</v>
      </c>
      <c r="E154" s="165" t="s">
        <v>1</v>
      </c>
      <c r="F154" s="166" t="s">
        <v>692</v>
      </c>
      <c r="H154" s="167">
        <v>1216</v>
      </c>
      <c r="I154" s="168"/>
      <c r="L154" s="164"/>
      <c r="M154" s="169"/>
      <c r="N154" s="170"/>
      <c r="O154" s="170"/>
      <c r="P154" s="170"/>
      <c r="Q154" s="170"/>
      <c r="R154" s="170"/>
      <c r="S154" s="170"/>
      <c r="T154" s="171"/>
      <c r="AT154" s="165" t="s">
        <v>135</v>
      </c>
      <c r="AU154" s="165" t="s">
        <v>82</v>
      </c>
      <c r="AV154" s="13" t="s">
        <v>82</v>
      </c>
      <c r="AW154" s="13" t="s">
        <v>30</v>
      </c>
      <c r="AX154" s="13" t="s">
        <v>73</v>
      </c>
      <c r="AY154" s="165" t="s">
        <v>127</v>
      </c>
    </row>
    <row r="155" spans="2:51" s="14" customFormat="1" ht="12">
      <c r="B155" s="172"/>
      <c r="D155" s="159" t="s">
        <v>135</v>
      </c>
      <c r="E155" s="173" t="s">
        <v>1</v>
      </c>
      <c r="F155" s="174" t="s">
        <v>137</v>
      </c>
      <c r="H155" s="175">
        <v>1216</v>
      </c>
      <c r="I155" s="176"/>
      <c r="L155" s="172"/>
      <c r="M155" s="177"/>
      <c r="N155" s="178"/>
      <c r="O155" s="178"/>
      <c r="P155" s="178"/>
      <c r="Q155" s="178"/>
      <c r="R155" s="178"/>
      <c r="S155" s="178"/>
      <c r="T155" s="179"/>
      <c r="AT155" s="173" t="s">
        <v>135</v>
      </c>
      <c r="AU155" s="173" t="s">
        <v>82</v>
      </c>
      <c r="AV155" s="14" t="s">
        <v>133</v>
      </c>
      <c r="AW155" s="14" t="s">
        <v>30</v>
      </c>
      <c r="AX155" s="14" t="s">
        <v>80</v>
      </c>
      <c r="AY155" s="173" t="s">
        <v>127</v>
      </c>
    </row>
    <row r="156" spans="1:65" s="2" customFormat="1" ht="21.75" customHeight="1">
      <c r="A156" s="32"/>
      <c r="B156" s="144"/>
      <c r="C156" s="145" t="s">
        <v>155</v>
      </c>
      <c r="D156" s="145" t="s">
        <v>129</v>
      </c>
      <c r="E156" s="146" t="s">
        <v>693</v>
      </c>
      <c r="F156" s="147" t="s">
        <v>694</v>
      </c>
      <c r="G156" s="148" t="s">
        <v>669</v>
      </c>
      <c r="H156" s="149">
        <v>0.101</v>
      </c>
      <c r="I156" s="150"/>
      <c r="J156" s="151">
        <f>ROUND(I156*H156,2)</f>
        <v>0</v>
      </c>
      <c r="K156" s="152"/>
      <c r="L156" s="33"/>
      <c r="M156" s="153" t="s">
        <v>1</v>
      </c>
      <c r="N156" s="154" t="s">
        <v>38</v>
      </c>
      <c r="O156" s="58"/>
      <c r="P156" s="155">
        <f>O156*H156</f>
        <v>0</v>
      </c>
      <c r="Q156" s="155">
        <v>0</v>
      </c>
      <c r="R156" s="155">
        <f>Q156*H156</f>
        <v>0</v>
      </c>
      <c r="S156" s="155">
        <v>0</v>
      </c>
      <c r="T156" s="156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7" t="s">
        <v>133</v>
      </c>
      <c r="AT156" s="157" t="s">
        <v>129</v>
      </c>
      <c r="AU156" s="157" t="s">
        <v>82</v>
      </c>
      <c r="AY156" s="17" t="s">
        <v>127</v>
      </c>
      <c r="BE156" s="158">
        <f>IF(N156="základní",J156,0)</f>
        <v>0</v>
      </c>
      <c r="BF156" s="158">
        <f>IF(N156="snížená",J156,0)</f>
        <v>0</v>
      </c>
      <c r="BG156" s="158">
        <f>IF(N156="zákl. přenesená",J156,0)</f>
        <v>0</v>
      </c>
      <c r="BH156" s="158">
        <f>IF(N156="sníž. přenesená",J156,0)</f>
        <v>0</v>
      </c>
      <c r="BI156" s="158">
        <f>IF(N156="nulová",J156,0)</f>
        <v>0</v>
      </c>
      <c r="BJ156" s="17" t="s">
        <v>80</v>
      </c>
      <c r="BK156" s="158">
        <f>ROUND(I156*H156,2)</f>
        <v>0</v>
      </c>
      <c r="BL156" s="17" t="s">
        <v>133</v>
      </c>
      <c r="BM156" s="157" t="s">
        <v>176</v>
      </c>
    </row>
    <row r="157" spans="1:47" s="2" customFormat="1" ht="19.5">
      <c r="A157" s="32"/>
      <c r="B157" s="33"/>
      <c r="C157" s="32"/>
      <c r="D157" s="159" t="s">
        <v>134</v>
      </c>
      <c r="E157" s="32"/>
      <c r="F157" s="160" t="s">
        <v>694</v>
      </c>
      <c r="G157" s="32"/>
      <c r="H157" s="32"/>
      <c r="I157" s="161"/>
      <c r="J157" s="32"/>
      <c r="K157" s="32"/>
      <c r="L157" s="33"/>
      <c r="M157" s="162"/>
      <c r="N157" s="163"/>
      <c r="O157" s="58"/>
      <c r="P157" s="58"/>
      <c r="Q157" s="58"/>
      <c r="R157" s="58"/>
      <c r="S157" s="58"/>
      <c r="T157" s="59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7" t="s">
        <v>134</v>
      </c>
      <c r="AU157" s="17" t="s">
        <v>82</v>
      </c>
    </row>
    <row r="158" spans="1:65" s="2" customFormat="1" ht="16.5" customHeight="1">
      <c r="A158" s="32"/>
      <c r="B158" s="144"/>
      <c r="C158" s="181" t="s">
        <v>178</v>
      </c>
      <c r="D158" s="181" t="s">
        <v>189</v>
      </c>
      <c r="E158" s="182" t="s">
        <v>695</v>
      </c>
      <c r="F158" s="183" t="s">
        <v>696</v>
      </c>
      <c r="G158" s="184" t="s">
        <v>158</v>
      </c>
      <c r="H158" s="185">
        <v>201.4</v>
      </c>
      <c r="I158" s="206">
        <v>0</v>
      </c>
      <c r="J158" s="187">
        <f>ROUND(I158*H158,2)</f>
        <v>0</v>
      </c>
      <c r="K158" s="188"/>
      <c r="L158" s="189"/>
      <c r="M158" s="190" t="s">
        <v>1</v>
      </c>
      <c r="N158" s="191" t="s">
        <v>38</v>
      </c>
      <c r="O158" s="58"/>
      <c r="P158" s="155">
        <f>O158*H158</f>
        <v>0</v>
      </c>
      <c r="Q158" s="155">
        <v>0</v>
      </c>
      <c r="R158" s="155">
        <f>Q158*H158</f>
        <v>0</v>
      </c>
      <c r="S158" s="155">
        <v>0</v>
      </c>
      <c r="T158" s="156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7" t="s">
        <v>148</v>
      </c>
      <c r="AT158" s="157" t="s">
        <v>189</v>
      </c>
      <c r="AU158" s="157" t="s">
        <v>82</v>
      </c>
      <c r="AY158" s="17" t="s">
        <v>127</v>
      </c>
      <c r="BE158" s="158">
        <f>IF(N158="základní",J158,0)</f>
        <v>0</v>
      </c>
      <c r="BF158" s="158">
        <f>IF(N158="snížená",J158,0)</f>
        <v>0</v>
      </c>
      <c r="BG158" s="158">
        <f>IF(N158="zákl. přenesená",J158,0)</f>
        <v>0</v>
      </c>
      <c r="BH158" s="158">
        <f>IF(N158="sníž. přenesená",J158,0)</f>
        <v>0</v>
      </c>
      <c r="BI158" s="158">
        <f>IF(N158="nulová",J158,0)</f>
        <v>0</v>
      </c>
      <c r="BJ158" s="17" t="s">
        <v>80</v>
      </c>
      <c r="BK158" s="158">
        <f>ROUND(I158*H158,2)</f>
        <v>0</v>
      </c>
      <c r="BL158" s="17" t="s">
        <v>133</v>
      </c>
      <c r="BM158" s="157" t="s">
        <v>182</v>
      </c>
    </row>
    <row r="159" spans="1:47" s="2" customFormat="1" ht="12">
      <c r="A159" s="32"/>
      <c r="B159" s="33"/>
      <c r="C159" s="32"/>
      <c r="D159" s="159" t="s">
        <v>134</v>
      </c>
      <c r="E159" s="32"/>
      <c r="F159" s="160" t="s">
        <v>696</v>
      </c>
      <c r="G159" s="32"/>
      <c r="H159" s="32"/>
      <c r="I159" s="161"/>
      <c r="J159" s="32"/>
      <c r="K159" s="32"/>
      <c r="L159" s="33"/>
      <c r="M159" s="162"/>
      <c r="N159" s="163"/>
      <c r="O159" s="58"/>
      <c r="P159" s="58"/>
      <c r="Q159" s="58"/>
      <c r="R159" s="58"/>
      <c r="S159" s="58"/>
      <c r="T159" s="59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T159" s="17" t="s">
        <v>134</v>
      </c>
      <c r="AU159" s="17" t="s">
        <v>82</v>
      </c>
    </row>
    <row r="160" spans="1:47" s="2" customFormat="1" ht="39">
      <c r="A160" s="32"/>
      <c r="B160" s="33"/>
      <c r="C160" s="32"/>
      <c r="D160" s="159" t="s">
        <v>149</v>
      </c>
      <c r="E160" s="32"/>
      <c r="F160" s="180" t="s">
        <v>697</v>
      </c>
      <c r="G160" s="32"/>
      <c r="H160" s="32"/>
      <c r="I160" s="161"/>
      <c r="J160" s="32"/>
      <c r="K160" s="32"/>
      <c r="L160" s="33"/>
      <c r="M160" s="162"/>
      <c r="N160" s="163"/>
      <c r="O160" s="58"/>
      <c r="P160" s="58"/>
      <c r="Q160" s="58"/>
      <c r="R160" s="58"/>
      <c r="S160" s="58"/>
      <c r="T160" s="59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T160" s="17" t="s">
        <v>149</v>
      </c>
      <c r="AU160" s="17" t="s">
        <v>82</v>
      </c>
    </row>
    <row r="161" spans="1:65" s="2" customFormat="1" ht="16.5" customHeight="1">
      <c r="A161" s="32"/>
      <c r="B161" s="144"/>
      <c r="C161" s="181" t="s">
        <v>159</v>
      </c>
      <c r="D161" s="181" t="s">
        <v>189</v>
      </c>
      <c r="E161" s="182" t="s">
        <v>684</v>
      </c>
      <c r="F161" s="183" t="s">
        <v>685</v>
      </c>
      <c r="G161" s="184" t="s">
        <v>226</v>
      </c>
      <c r="H161" s="185">
        <v>152</v>
      </c>
      <c r="I161" s="206">
        <v>0</v>
      </c>
      <c r="J161" s="187">
        <f>ROUND(I161*H161,2)</f>
        <v>0</v>
      </c>
      <c r="K161" s="188"/>
      <c r="L161" s="189"/>
      <c r="M161" s="190" t="s">
        <v>1</v>
      </c>
      <c r="N161" s="191" t="s">
        <v>38</v>
      </c>
      <c r="O161" s="58"/>
      <c r="P161" s="155">
        <f>O161*H161</f>
        <v>0</v>
      </c>
      <c r="Q161" s="155">
        <v>0</v>
      </c>
      <c r="R161" s="155">
        <f>Q161*H161</f>
        <v>0</v>
      </c>
      <c r="S161" s="155">
        <v>0</v>
      </c>
      <c r="T161" s="156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7" t="s">
        <v>148</v>
      </c>
      <c r="AT161" s="157" t="s">
        <v>189</v>
      </c>
      <c r="AU161" s="157" t="s">
        <v>82</v>
      </c>
      <c r="AY161" s="17" t="s">
        <v>127</v>
      </c>
      <c r="BE161" s="158">
        <f>IF(N161="základní",J161,0)</f>
        <v>0</v>
      </c>
      <c r="BF161" s="158">
        <f>IF(N161="snížená",J161,0)</f>
        <v>0</v>
      </c>
      <c r="BG161" s="158">
        <f>IF(N161="zákl. přenesená",J161,0)</f>
        <v>0</v>
      </c>
      <c r="BH161" s="158">
        <f>IF(N161="sníž. přenesená",J161,0)</f>
        <v>0</v>
      </c>
      <c r="BI161" s="158">
        <f>IF(N161="nulová",J161,0)</f>
        <v>0</v>
      </c>
      <c r="BJ161" s="17" t="s">
        <v>80</v>
      </c>
      <c r="BK161" s="158">
        <f>ROUND(I161*H161,2)</f>
        <v>0</v>
      </c>
      <c r="BL161" s="17" t="s">
        <v>133</v>
      </c>
      <c r="BM161" s="157" t="s">
        <v>186</v>
      </c>
    </row>
    <row r="162" spans="1:47" s="2" customFormat="1" ht="12">
      <c r="A162" s="32"/>
      <c r="B162" s="33"/>
      <c r="C162" s="32"/>
      <c r="D162" s="159" t="s">
        <v>134</v>
      </c>
      <c r="E162" s="32"/>
      <c r="F162" s="160" t="s">
        <v>685</v>
      </c>
      <c r="G162" s="32"/>
      <c r="H162" s="32"/>
      <c r="I162" s="161"/>
      <c r="J162" s="32"/>
      <c r="K162" s="32"/>
      <c r="L162" s="33"/>
      <c r="M162" s="162"/>
      <c r="N162" s="163"/>
      <c r="O162" s="58"/>
      <c r="P162" s="58"/>
      <c r="Q162" s="58"/>
      <c r="R162" s="58"/>
      <c r="S162" s="58"/>
      <c r="T162" s="59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T162" s="17" t="s">
        <v>134</v>
      </c>
      <c r="AU162" s="17" t="s">
        <v>82</v>
      </c>
    </row>
    <row r="163" spans="1:47" s="2" customFormat="1" ht="29.25">
      <c r="A163" s="32"/>
      <c r="B163" s="33"/>
      <c r="C163" s="32"/>
      <c r="D163" s="159" t="s">
        <v>149</v>
      </c>
      <c r="E163" s="32"/>
      <c r="F163" s="180" t="s">
        <v>698</v>
      </c>
      <c r="G163" s="32"/>
      <c r="H163" s="32"/>
      <c r="I163" s="161"/>
      <c r="J163" s="32"/>
      <c r="K163" s="32"/>
      <c r="L163" s="33"/>
      <c r="M163" s="162"/>
      <c r="N163" s="163"/>
      <c r="O163" s="58"/>
      <c r="P163" s="58"/>
      <c r="Q163" s="58"/>
      <c r="R163" s="58"/>
      <c r="S163" s="58"/>
      <c r="T163" s="59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T163" s="17" t="s">
        <v>149</v>
      </c>
      <c r="AU163" s="17" t="s">
        <v>82</v>
      </c>
    </row>
    <row r="164" spans="1:65" s="2" customFormat="1" ht="21.75" customHeight="1">
      <c r="A164" s="32"/>
      <c r="B164" s="144"/>
      <c r="C164" s="181" t="s">
        <v>188</v>
      </c>
      <c r="D164" s="181" t="s">
        <v>189</v>
      </c>
      <c r="E164" s="182" t="s">
        <v>687</v>
      </c>
      <c r="F164" s="183" t="s">
        <v>688</v>
      </c>
      <c r="G164" s="184" t="s">
        <v>226</v>
      </c>
      <c r="H164" s="185">
        <v>608</v>
      </c>
      <c r="I164" s="186"/>
      <c r="J164" s="187">
        <f>ROUND(I164*H164,2)</f>
        <v>0</v>
      </c>
      <c r="K164" s="188"/>
      <c r="L164" s="189"/>
      <c r="M164" s="190" t="s">
        <v>1</v>
      </c>
      <c r="N164" s="191" t="s">
        <v>38</v>
      </c>
      <c r="O164" s="58"/>
      <c r="P164" s="155">
        <f>O164*H164</f>
        <v>0</v>
      </c>
      <c r="Q164" s="155">
        <v>0</v>
      </c>
      <c r="R164" s="155">
        <f>Q164*H164</f>
        <v>0</v>
      </c>
      <c r="S164" s="155">
        <v>0</v>
      </c>
      <c r="T164" s="156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57" t="s">
        <v>148</v>
      </c>
      <c r="AT164" s="157" t="s">
        <v>189</v>
      </c>
      <c r="AU164" s="157" t="s">
        <v>82</v>
      </c>
      <c r="AY164" s="17" t="s">
        <v>127</v>
      </c>
      <c r="BE164" s="158">
        <f>IF(N164="základní",J164,0)</f>
        <v>0</v>
      </c>
      <c r="BF164" s="158">
        <f>IF(N164="snížená",J164,0)</f>
        <v>0</v>
      </c>
      <c r="BG164" s="158">
        <f>IF(N164="zákl. přenesená",J164,0)</f>
        <v>0</v>
      </c>
      <c r="BH164" s="158">
        <f>IF(N164="sníž. přenesená",J164,0)</f>
        <v>0</v>
      </c>
      <c r="BI164" s="158">
        <f>IF(N164="nulová",J164,0)</f>
        <v>0</v>
      </c>
      <c r="BJ164" s="17" t="s">
        <v>80</v>
      </c>
      <c r="BK164" s="158">
        <f>ROUND(I164*H164,2)</f>
        <v>0</v>
      </c>
      <c r="BL164" s="17" t="s">
        <v>133</v>
      </c>
      <c r="BM164" s="157" t="s">
        <v>192</v>
      </c>
    </row>
    <row r="165" spans="1:47" s="2" customFormat="1" ht="19.5">
      <c r="A165" s="32"/>
      <c r="B165" s="33"/>
      <c r="C165" s="32"/>
      <c r="D165" s="159" t="s">
        <v>134</v>
      </c>
      <c r="E165" s="32"/>
      <c r="F165" s="160" t="s">
        <v>688</v>
      </c>
      <c r="G165" s="32"/>
      <c r="H165" s="32"/>
      <c r="I165" s="161"/>
      <c r="J165" s="32"/>
      <c r="K165" s="32"/>
      <c r="L165" s="33"/>
      <c r="M165" s="162"/>
      <c r="N165" s="163"/>
      <c r="O165" s="58"/>
      <c r="P165" s="58"/>
      <c r="Q165" s="58"/>
      <c r="R165" s="58"/>
      <c r="S165" s="58"/>
      <c r="T165" s="59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7" t="s">
        <v>134</v>
      </c>
      <c r="AU165" s="17" t="s">
        <v>82</v>
      </c>
    </row>
    <row r="166" spans="2:51" s="13" customFormat="1" ht="12">
      <c r="B166" s="164"/>
      <c r="D166" s="159" t="s">
        <v>135</v>
      </c>
      <c r="E166" s="165" t="s">
        <v>1</v>
      </c>
      <c r="F166" s="166" t="s">
        <v>699</v>
      </c>
      <c r="H166" s="167">
        <v>608</v>
      </c>
      <c r="I166" s="168"/>
      <c r="L166" s="164"/>
      <c r="M166" s="169"/>
      <c r="N166" s="170"/>
      <c r="O166" s="170"/>
      <c r="P166" s="170"/>
      <c r="Q166" s="170"/>
      <c r="R166" s="170"/>
      <c r="S166" s="170"/>
      <c r="T166" s="171"/>
      <c r="AT166" s="165" t="s">
        <v>135</v>
      </c>
      <c r="AU166" s="165" t="s">
        <v>82</v>
      </c>
      <c r="AV166" s="13" t="s">
        <v>82</v>
      </c>
      <c r="AW166" s="13" t="s">
        <v>30</v>
      </c>
      <c r="AX166" s="13" t="s">
        <v>73</v>
      </c>
      <c r="AY166" s="165" t="s">
        <v>127</v>
      </c>
    </row>
    <row r="167" spans="2:51" s="14" customFormat="1" ht="12">
      <c r="B167" s="172"/>
      <c r="D167" s="159" t="s">
        <v>135</v>
      </c>
      <c r="E167" s="173" t="s">
        <v>1</v>
      </c>
      <c r="F167" s="174" t="s">
        <v>137</v>
      </c>
      <c r="H167" s="175">
        <v>608</v>
      </c>
      <c r="I167" s="176"/>
      <c r="L167" s="172"/>
      <c r="M167" s="177"/>
      <c r="N167" s="178"/>
      <c r="O167" s="178"/>
      <c r="P167" s="178"/>
      <c r="Q167" s="178"/>
      <c r="R167" s="178"/>
      <c r="S167" s="178"/>
      <c r="T167" s="179"/>
      <c r="AT167" s="173" t="s">
        <v>135</v>
      </c>
      <c r="AU167" s="173" t="s">
        <v>82</v>
      </c>
      <c r="AV167" s="14" t="s">
        <v>133</v>
      </c>
      <c r="AW167" s="14" t="s">
        <v>30</v>
      </c>
      <c r="AX167" s="14" t="s">
        <v>80</v>
      </c>
      <c r="AY167" s="173" t="s">
        <v>127</v>
      </c>
    </row>
    <row r="168" spans="1:65" s="2" customFormat="1" ht="21.75" customHeight="1">
      <c r="A168" s="32"/>
      <c r="B168" s="144"/>
      <c r="C168" s="181" t="s">
        <v>164</v>
      </c>
      <c r="D168" s="181" t="s">
        <v>189</v>
      </c>
      <c r="E168" s="182" t="s">
        <v>690</v>
      </c>
      <c r="F168" s="183" t="s">
        <v>691</v>
      </c>
      <c r="G168" s="184" t="s">
        <v>226</v>
      </c>
      <c r="H168" s="185">
        <v>304</v>
      </c>
      <c r="I168" s="186"/>
      <c r="J168" s="187">
        <f>ROUND(I168*H168,2)</f>
        <v>0</v>
      </c>
      <c r="K168" s="188"/>
      <c r="L168" s="189"/>
      <c r="M168" s="190" t="s">
        <v>1</v>
      </c>
      <c r="N168" s="191" t="s">
        <v>38</v>
      </c>
      <c r="O168" s="58"/>
      <c r="P168" s="155">
        <f>O168*H168</f>
        <v>0</v>
      </c>
      <c r="Q168" s="155">
        <v>0</v>
      </c>
      <c r="R168" s="155">
        <f>Q168*H168</f>
        <v>0</v>
      </c>
      <c r="S168" s="155">
        <v>0</v>
      </c>
      <c r="T168" s="156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57" t="s">
        <v>148</v>
      </c>
      <c r="AT168" s="157" t="s">
        <v>189</v>
      </c>
      <c r="AU168" s="157" t="s">
        <v>82</v>
      </c>
      <c r="AY168" s="17" t="s">
        <v>127</v>
      </c>
      <c r="BE168" s="158">
        <f>IF(N168="základní",J168,0)</f>
        <v>0</v>
      </c>
      <c r="BF168" s="158">
        <f>IF(N168="snížená",J168,0)</f>
        <v>0</v>
      </c>
      <c r="BG168" s="158">
        <f>IF(N168="zákl. přenesená",J168,0)</f>
        <v>0</v>
      </c>
      <c r="BH168" s="158">
        <f>IF(N168="sníž. přenesená",J168,0)</f>
        <v>0</v>
      </c>
      <c r="BI168" s="158">
        <f>IF(N168="nulová",J168,0)</f>
        <v>0</v>
      </c>
      <c r="BJ168" s="17" t="s">
        <v>80</v>
      </c>
      <c r="BK168" s="158">
        <f>ROUND(I168*H168,2)</f>
        <v>0</v>
      </c>
      <c r="BL168" s="17" t="s">
        <v>133</v>
      </c>
      <c r="BM168" s="157" t="s">
        <v>195</v>
      </c>
    </row>
    <row r="169" spans="1:47" s="2" customFormat="1" ht="12">
      <c r="A169" s="32"/>
      <c r="B169" s="33"/>
      <c r="C169" s="32"/>
      <c r="D169" s="159" t="s">
        <v>134</v>
      </c>
      <c r="E169" s="32"/>
      <c r="F169" s="160" t="s">
        <v>691</v>
      </c>
      <c r="G169" s="32"/>
      <c r="H169" s="32"/>
      <c r="I169" s="161"/>
      <c r="J169" s="32"/>
      <c r="K169" s="32"/>
      <c r="L169" s="33"/>
      <c r="M169" s="162"/>
      <c r="N169" s="163"/>
      <c r="O169" s="58"/>
      <c r="P169" s="58"/>
      <c r="Q169" s="58"/>
      <c r="R169" s="58"/>
      <c r="S169" s="58"/>
      <c r="T169" s="59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T169" s="17" t="s">
        <v>134</v>
      </c>
      <c r="AU169" s="17" t="s">
        <v>82</v>
      </c>
    </row>
    <row r="170" spans="2:51" s="13" customFormat="1" ht="12">
      <c r="B170" s="164"/>
      <c r="D170" s="159" t="s">
        <v>135</v>
      </c>
      <c r="E170" s="165" t="s">
        <v>1</v>
      </c>
      <c r="F170" s="166" t="s">
        <v>700</v>
      </c>
      <c r="H170" s="167">
        <v>304</v>
      </c>
      <c r="I170" s="168"/>
      <c r="L170" s="164"/>
      <c r="M170" s="169"/>
      <c r="N170" s="170"/>
      <c r="O170" s="170"/>
      <c r="P170" s="170"/>
      <c r="Q170" s="170"/>
      <c r="R170" s="170"/>
      <c r="S170" s="170"/>
      <c r="T170" s="171"/>
      <c r="AT170" s="165" t="s">
        <v>135</v>
      </c>
      <c r="AU170" s="165" t="s">
        <v>82</v>
      </c>
      <c r="AV170" s="13" t="s">
        <v>82</v>
      </c>
      <c r="AW170" s="13" t="s">
        <v>30</v>
      </c>
      <c r="AX170" s="13" t="s">
        <v>73</v>
      </c>
      <c r="AY170" s="165" t="s">
        <v>127</v>
      </c>
    </row>
    <row r="171" spans="2:51" s="14" customFormat="1" ht="12">
      <c r="B171" s="172"/>
      <c r="D171" s="159" t="s">
        <v>135</v>
      </c>
      <c r="E171" s="173" t="s">
        <v>1</v>
      </c>
      <c r="F171" s="174" t="s">
        <v>137</v>
      </c>
      <c r="H171" s="175">
        <v>304</v>
      </c>
      <c r="I171" s="176"/>
      <c r="L171" s="172"/>
      <c r="M171" s="177"/>
      <c r="N171" s="178"/>
      <c r="O171" s="178"/>
      <c r="P171" s="178"/>
      <c r="Q171" s="178"/>
      <c r="R171" s="178"/>
      <c r="S171" s="178"/>
      <c r="T171" s="179"/>
      <c r="AT171" s="173" t="s">
        <v>135</v>
      </c>
      <c r="AU171" s="173" t="s">
        <v>82</v>
      </c>
      <c r="AV171" s="14" t="s">
        <v>133</v>
      </c>
      <c r="AW171" s="14" t="s">
        <v>30</v>
      </c>
      <c r="AX171" s="14" t="s">
        <v>80</v>
      </c>
      <c r="AY171" s="173" t="s">
        <v>127</v>
      </c>
    </row>
    <row r="172" spans="1:65" s="2" customFormat="1" ht="21.75" customHeight="1">
      <c r="A172" s="32"/>
      <c r="B172" s="144"/>
      <c r="C172" s="145" t="s">
        <v>8</v>
      </c>
      <c r="D172" s="145" t="s">
        <v>129</v>
      </c>
      <c r="E172" s="146" t="s">
        <v>701</v>
      </c>
      <c r="F172" s="147" t="s">
        <v>702</v>
      </c>
      <c r="G172" s="148" t="s">
        <v>669</v>
      </c>
      <c r="H172" s="149">
        <v>0.101</v>
      </c>
      <c r="I172" s="150"/>
      <c r="J172" s="151">
        <f>ROUND(I172*H172,2)</f>
        <v>0</v>
      </c>
      <c r="K172" s="152"/>
      <c r="L172" s="33"/>
      <c r="M172" s="153" t="s">
        <v>1</v>
      </c>
      <c r="N172" s="154" t="s">
        <v>38</v>
      </c>
      <c r="O172" s="58"/>
      <c r="P172" s="155">
        <f>O172*H172</f>
        <v>0</v>
      </c>
      <c r="Q172" s="155">
        <v>0</v>
      </c>
      <c r="R172" s="155">
        <f>Q172*H172</f>
        <v>0</v>
      </c>
      <c r="S172" s="155">
        <v>0</v>
      </c>
      <c r="T172" s="156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57" t="s">
        <v>133</v>
      </c>
      <c r="AT172" s="157" t="s">
        <v>129</v>
      </c>
      <c r="AU172" s="157" t="s">
        <v>82</v>
      </c>
      <c r="AY172" s="17" t="s">
        <v>127</v>
      </c>
      <c r="BE172" s="158">
        <f>IF(N172="základní",J172,0)</f>
        <v>0</v>
      </c>
      <c r="BF172" s="158">
        <f>IF(N172="snížená",J172,0)</f>
        <v>0</v>
      </c>
      <c r="BG172" s="158">
        <f>IF(N172="zákl. přenesená",J172,0)</f>
        <v>0</v>
      </c>
      <c r="BH172" s="158">
        <f>IF(N172="sníž. přenesená",J172,0)</f>
        <v>0</v>
      </c>
      <c r="BI172" s="158">
        <f>IF(N172="nulová",J172,0)</f>
        <v>0</v>
      </c>
      <c r="BJ172" s="17" t="s">
        <v>80</v>
      </c>
      <c r="BK172" s="158">
        <f>ROUND(I172*H172,2)</f>
        <v>0</v>
      </c>
      <c r="BL172" s="17" t="s">
        <v>133</v>
      </c>
      <c r="BM172" s="157" t="s">
        <v>199</v>
      </c>
    </row>
    <row r="173" spans="1:47" s="2" customFormat="1" ht="19.5">
      <c r="A173" s="32"/>
      <c r="B173" s="33"/>
      <c r="C173" s="32"/>
      <c r="D173" s="159" t="s">
        <v>134</v>
      </c>
      <c r="E173" s="32"/>
      <c r="F173" s="160" t="s">
        <v>702</v>
      </c>
      <c r="G173" s="32"/>
      <c r="H173" s="32"/>
      <c r="I173" s="161"/>
      <c r="J173" s="32"/>
      <c r="K173" s="32"/>
      <c r="L173" s="33"/>
      <c r="M173" s="162"/>
      <c r="N173" s="163"/>
      <c r="O173" s="58"/>
      <c r="P173" s="58"/>
      <c r="Q173" s="58"/>
      <c r="R173" s="58"/>
      <c r="S173" s="58"/>
      <c r="T173" s="59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T173" s="17" t="s">
        <v>134</v>
      </c>
      <c r="AU173" s="17" t="s">
        <v>82</v>
      </c>
    </row>
    <row r="174" spans="1:65" s="2" customFormat="1" ht="16.5" customHeight="1">
      <c r="A174" s="32"/>
      <c r="B174" s="144"/>
      <c r="C174" s="145" t="s">
        <v>167</v>
      </c>
      <c r="D174" s="145" t="s">
        <v>129</v>
      </c>
      <c r="E174" s="146" t="s">
        <v>703</v>
      </c>
      <c r="F174" s="147" t="s">
        <v>704</v>
      </c>
      <c r="G174" s="148" t="s">
        <v>226</v>
      </c>
      <c r="H174" s="149">
        <v>18</v>
      </c>
      <c r="I174" s="150"/>
      <c r="J174" s="151">
        <f>ROUND(I174*H174,2)</f>
        <v>0</v>
      </c>
      <c r="K174" s="152"/>
      <c r="L174" s="33"/>
      <c r="M174" s="153" t="s">
        <v>1</v>
      </c>
      <c r="N174" s="154" t="s">
        <v>38</v>
      </c>
      <c r="O174" s="58"/>
      <c r="P174" s="155">
        <f>O174*H174</f>
        <v>0</v>
      </c>
      <c r="Q174" s="155">
        <v>0</v>
      </c>
      <c r="R174" s="155">
        <f>Q174*H174</f>
        <v>0</v>
      </c>
      <c r="S174" s="155">
        <v>0</v>
      </c>
      <c r="T174" s="156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7" t="s">
        <v>133</v>
      </c>
      <c r="AT174" s="157" t="s">
        <v>129</v>
      </c>
      <c r="AU174" s="157" t="s">
        <v>82</v>
      </c>
      <c r="AY174" s="17" t="s">
        <v>127</v>
      </c>
      <c r="BE174" s="158">
        <f>IF(N174="základní",J174,0)</f>
        <v>0</v>
      </c>
      <c r="BF174" s="158">
        <f>IF(N174="snížená",J174,0)</f>
        <v>0</v>
      </c>
      <c r="BG174" s="158">
        <f>IF(N174="zákl. přenesená",J174,0)</f>
        <v>0</v>
      </c>
      <c r="BH174" s="158">
        <f>IF(N174="sníž. přenesená",J174,0)</f>
        <v>0</v>
      </c>
      <c r="BI174" s="158">
        <f>IF(N174="nulová",J174,0)</f>
        <v>0</v>
      </c>
      <c r="BJ174" s="17" t="s">
        <v>80</v>
      </c>
      <c r="BK174" s="158">
        <f>ROUND(I174*H174,2)</f>
        <v>0</v>
      </c>
      <c r="BL174" s="17" t="s">
        <v>133</v>
      </c>
      <c r="BM174" s="157" t="s">
        <v>204</v>
      </c>
    </row>
    <row r="175" spans="1:47" s="2" customFormat="1" ht="12">
      <c r="A175" s="32"/>
      <c r="B175" s="33"/>
      <c r="C175" s="32"/>
      <c r="D175" s="159" t="s">
        <v>134</v>
      </c>
      <c r="E175" s="32"/>
      <c r="F175" s="160" t="s">
        <v>704</v>
      </c>
      <c r="G175" s="32"/>
      <c r="H175" s="32"/>
      <c r="I175" s="161"/>
      <c r="J175" s="32"/>
      <c r="K175" s="32"/>
      <c r="L175" s="33"/>
      <c r="M175" s="162"/>
      <c r="N175" s="163"/>
      <c r="O175" s="58"/>
      <c r="P175" s="58"/>
      <c r="Q175" s="58"/>
      <c r="R175" s="58"/>
      <c r="S175" s="58"/>
      <c r="T175" s="59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T175" s="17" t="s">
        <v>134</v>
      </c>
      <c r="AU175" s="17" t="s">
        <v>82</v>
      </c>
    </row>
    <row r="176" spans="1:65" s="2" customFormat="1" ht="21.75" customHeight="1">
      <c r="A176" s="32"/>
      <c r="B176" s="144"/>
      <c r="C176" s="145" t="s">
        <v>206</v>
      </c>
      <c r="D176" s="145" t="s">
        <v>129</v>
      </c>
      <c r="E176" s="146" t="s">
        <v>705</v>
      </c>
      <c r="F176" s="147" t="s">
        <v>706</v>
      </c>
      <c r="G176" s="148" t="s">
        <v>226</v>
      </c>
      <c r="H176" s="149">
        <v>4</v>
      </c>
      <c r="I176" s="150"/>
      <c r="J176" s="151">
        <f>ROUND(I176*H176,2)</f>
        <v>0</v>
      </c>
      <c r="K176" s="152"/>
      <c r="L176" s="33"/>
      <c r="M176" s="153" t="s">
        <v>1</v>
      </c>
      <c r="N176" s="154" t="s">
        <v>38</v>
      </c>
      <c r="O176" s="58"/>
      <c r="P176" s="155">
        <f>O176*H176</f>
        <v>0</v>
      </c>
      <c r="Q176" s="155">
        <v>0</v>
      </c>
      <c r="R176" s="155">
        <f>Q176*H176</f>
        <v>0</v>
      </c>
      <c r="S176" s="155">
        <v>0</v>
      </c>
      <c r="T176" s="156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7" t="s">
        <v>133</v>
      </c>
      <c r="AT176" s="157" t="s">
        <v>129</v>
      </c>
      <c r="AU176" s="157" t="s">
        <v>82</v>
      </c>
      <c r="AY176" s="17" t="s">
        <v>127</v>
      </c>
      <c r="BE176" s="158">
        <f>IF(N176="základní",J176,0)</f>
        <v>0</v>
      </c>
      <c r="BF176" s="158">
        <f>IF(N176="snížená",J176,0)</f>
        <v>0</v>
      </c>
      <c r="BG176" s="158">
        <f>IF(N176="zákl. přenesená",J176,0)</f>
        <v>0</v>
      </c>
      <c r="BH176" s="158">
        <f>IF(N176="sníž. přenesená",J176,0)</f>
        <v>0</v>
      </c>
      <c r="BI176" s="158">
        <f>IF(N176="nulová",J176,0)</f>
        <v>0</v>
      </c>
      <c r="BJ176" s="17" t="s">
        <v>80</v>
      </c>
      <c r="BK176" s="158">
        <f>ROUND(I176*H176,2)</f>
        <v>0</v>
      </c>
      <c r="BL176" s="17" t="s">
        <v>133</v>
      </c>
      <c r="BM176" s="157" t="s">
        <v>209</v>
      </c>
    </row>
    <row r="177" spans="1:47" s="2" customFormat="1" ht="12">
      <c r="A177" s="32"/>
      <c r="B177" s="33"/>
      <c r="C177" s="32"/>
      <c r="D177" s="159" t="s">
        <v>134</v>
      </c>
      <c r="E177" s="32"/>
      <c r="F177" s="160" t="s">
        <v>706</v>
      </c>
      <c r="G177" s="32"/>
      <c r="H177" s="32"/>
      <c r="I177" s="161"/>
      <c r="J177" s="32"/>
      <c r="K177" s="32"/>
      <c r="L177" s="33"/>
      <c r="M177" s="162"/>
      <c r="N177" s="163"/>
      <c r="O177" s="58"/>
      <c r="P177" s="58"/>
      <c r="Q177" s="58"/>
      <c r="R177" s="58"/>
      <c r="S177" s="58"/>
      <c r="T177" s="59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T177" s="17" t="s">
        <v>134</v>
      </c>
      <c r="AU177" s="17" t="s">
        <v>82</v>
      </c>
    </row>
    <row r="178" spans="1:65" s="2" customFormat="1" ht="21.75" customHeight="1">
      <c r="A178" s="32"/>
      <c r="B178" s="144"/>
      <c r="C178" s="145" t="s">
        <v>172</v>
      </c>
      <c r="D178" s="145" t="s">
        <v>129</v>
      </c>
      <c r="E178" s="146" t="s">
        <v>707</v>
      </c>
      <c r="F178" s="147" t="s">
        <v>708</v>
      </c>
      <c r="G178" s="148" t="s">
        <v>226</v>
      </c>
      <c r="H178" s="149">
        <v>4</v>
      </c>
      <c r="I178" s="150"/>
      <c r="J178" s="151">
        <f>ROUND(I178*H178,2)</f>
        <v>0</v>
      </c>
      <c r="K178" s="152"/>
      <c r="L178" s="33"/>
      <c r="M178" s="153" t="s">
        <v>1</v>
      </c>
      <c r="N178" s="154" t="s">
        <v>38</v>
      </c>
      <c r="O178" s="58"/>
      <c r="P178" s="155">
        <f>O178*H178</f>
        <v>0</v>
      </c>
      <c r="Q178" s="155">
        <v>0</v>
      </c>
      <c r="R178" s="155">
        <f>Q178*H178</f>
        <v>0</v>
      </c>
      <c r="S178" s="155">
        <v>0</v>
      </c>
      <c r="T178" s="156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7" t="s">
        <v>133</v>
      </c>
      <c r="AT178" s="157" t="s">
        <v>129</v>
      </c>
      <c r="AU178" s="157" t="s">
        <v>82</v>
      </c>
      <c r="AY178" s="17" t="s">
        <v>127</v>
      </c>
      <c r="BE178" s="158">
        <f>IF(N178="základní",J178,0)</f>
        <v>0</v>
      </c>
      <c r="BF178" s="158">
        <f>IF(N178="snížená",J178,0)</f>
        <v>0</v>
      </c>
      <c r="BG178" s="158">
        <f>IF(N178="zákl. přenesená",J178,0)</f>
        <v>0</v>
      </c>
      <c r="BH178" s="158">
        <f>IF(N178="sníž. přenesená",J178,0)</f>
        <v>0</v>
      </c>
      <c r="BI178" s="158">
        <f>IF(N178="nulová",J178,0)</f>
        <v>0</v>
      </c>
      <c r="BJ178" s="17" t="s">
        <v>80</v>
      </c>
      <c r="BK178" s="158">
        <f>ROUND(I178*H178,2)</f>
        <v>0</v>
      </c>
      <c r="BL178" s="17" t="s">
        <v>133</v>
      </c>
      <c r="BM178" s="157" t="s">
        <v>212</v>
      </c>
    </row>
    <row r="179" spans="1:47" s="2" customFormat="1" ht="12">
      <c r="A179" s="32"/>
      <c r="B179" s="33"/>
      <c r="C179" s="32"/>
      <c r="D179" s="159" t="s">
        <v>134</v>
      </c>
      <c r="E179" s="32"/>
      <c r="F179" s="160" t="s">
        <v>708</v>
      </c>
      <c r="G179" s="32"/>
      <c r="H179" s="32"/>
      <c r="I179" s="161"/>
      <c r="J179" s="32"/>
      <c r="K179" s="32"/>
      <c r="L179" s="33"/>
      <c r="M179" s="162"/>
      <c r="N179" s="163"/>
      <c r="O179" s="58"/>
      <c r="P179" s="58"/>
      <c r="Q179" s="58"/>
      <c r="R179" s="58"/>
      <c r="S179" s="58"/>
      <c r="T179" s="59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7" t="s">
        <v>134</v>
      </c>
      <c r="AU179" s="17" t="s">
        <v>82</v>
      </c>
    </row>
    <row r="180" spans="1:65" s="2" customFormat="1" ht="16.5" customHeight="1">
      <c r="A180" s="32"/>
      <c r="B180" s="144"/>
      <c r="C180" s="181" t="s">
        <v>213</v>
      </c>
      <c r="D180" s="181" t="s">
        <v>189</v>
      </c>
      <c r="E180" s="182" t="s">
        <v>709</v>
      </c>
      <c r="F180" s="183" t="s">
        <v>710</v>
      </c>
      <c r="G180" s="184" t="s">
        <v>226</v>
      </c>
      <c r="H180" s="185">
        <v>4</v>
      </c>
      <c r="I180" s="206">
        <v>0</v>
      </c>
      <c r="J180" s="187">
        <f>ROUND(I180*H180,2)</f>
        <v>0</v>
      </c>
      <c r="K180" s="188"/>
      <c r="L180" s="189"/>
      <c r="M180" s="190" t="s">
        <v>1</v>
      </c>
      <c r="N180" s="191" t="s">
        <v>38</v>
      </c>
      <c r="O180" s="58"/>
      <c r="P180" s="155">
        <f>O180*H180</f>
        <v>0</v>
      </c>
      <c r="Q180" s="155">
        <v>0</v>
      </c>
      <c r="R180" s="155">
        <f>Q180*H180</f>
        <v>0</v>
      </c>
      <c r="S180" s="155">
        <v>0</v>
      </c>
      <c r="T180" s="156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57" t="s">
        <v>148</v>
      </c>
      <c r="AT180" s="157" t="s">
        <v>189</v>
      </c>
      <c r="AU180" s="157" t="s">
        <v>82</v>
      </c>
      <c r="AY180" s="17" t="s">
        <v>127</v>
      </c>
      <c r="BE180" s="158">
        <f>IF(N180="základní",J180,0)</f>
        <v>0</v>
      </c>
      <c r="BF180" s="158">
        <f>IF(N180="snížená",J180,0)</f>
        <v>0</v>
      </c>
      <c r="BG180" s="158">
        <f>IF(N180="zákl. přenesená",J180,0)</f>
        <v>0</v>
      </c>
      <c r="BH180" s="158">
        <f>IF(N180="sníž. přenesená",J180,0)</f>
        <v>0</v>
      </c>
      <c r="BI180" s="158">
        <f>IF(N180="nulová",J180,0)</f>
        <v>0</v>
      </c>
      <c r="BJ180" s="17" t="s">
        <v>80</v>
      </c>
      <c r="BK180" s="158">
        <f>ROUND(I180*H180,2)</f>
        <v>0</v>
      </c>
      <c r="BL180" s="17" t="s">
        <v>133</v>
      </c>
      <c r="BM180" s="157" t="s">
        <v>217</v>
      </c>
    </row>
    <row r="181" spans="1:47" s="2" customFormat="1" ht="12">
      <c r="A181" s="32"/>
      <c r="B181" s="33"/>
      <c r="C181" s="32"/>
      <c r="D181" s="159" t="s">
        <v>134</v>
      </c>
      <c r="E181" s="32"/>
      <c r="F181" s="160" t="s">
        <v>710</v>
      </c>
      <c r="G181" s="32"/>
      <c r="H181" s="32"/>
      <c r="I181" s="161"/>
      <c r="J181" s="32"/>
      <c r="K181" s="32"/>
      <c r="L181" s="33"/>
      <c r="M181" s="162"/>
      <c r="N181" s="163"/>
      <c r="O181" s="58"/>
      <c r="P181" s="58"/>
      <c r="Q181" s="58"/>
      <c r="R181" s="58"/>
      <c r="S181" s="58"/>
      <c r="T181" s="59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T181" s="17" t="s">
        <v>134</v>
      </c>
      <c r="AU181" s="17" t="s">
        <v>82</v>
      </c>
    </row>
    <row r="182" spans="1:47" s="2" customFormat="1" ht="29.25">
      <c r="A182" s="32"/>
      <c r="B182" s="33"/>
      <c r="C182" s="32"/>
      <c r="D182" s="159" t="s">
        <v>149</v>
      </c>
      <c r="E182" s="32"/>
      <c r="F182" s="180" t="s">
        <v>711</v>
      </c>
      <c r="G182" s="32"/>
      <c r="H182" s="32"/>
      <c r="I182" s="161"/>
      <c r="J182" s="32"/>
      <c r="K182" s="32"/>
      <c r="L182" s="33"/>
      <c r="M182" s="162"/>
      <c r="N182" s="163"/>
      <c r="O182" s="58"/>
      <c r="P182" s="58"/>
      <c r="Q182" s="58"/>
      <c r="R182" s="58"/>
      <c r="S182" s="58"/>
      <c r="T182" s="59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T182" s="17" t="s">
        <v>149</v>
      </c>
      <c r="AU182" s="17" t="s">
        <v>82</v>
      </c>
    </row>
    <row r="183" spans="1:65" s="2" customFormat="1" ht="16.5" customHeight="1">
      <c r="A183" s="32"/>
      <c r="B183" s="144"/>
      <c r="C183" s="181" t="s">
        <v>176</v>
      </c>
      <c r="D183" s="181" t="s">
        <v>189</v>
      </c>
      <c r="E183" s="182" t="s">
        <v>712</v>
      </c>
      <c r="F183" s="183" t="s">
        <v>713</v>
      </c>
      <c r="G183" s="184" t="s">
        <v>226</v>
      </c>
      <c r="H183" s="185">
        <v>8</v>
      </c>
      <c r="I183" s="186"/>
      <c r="J183" s="187">
        <f>ROUND(I183*H183,2)</f>
        <v>0</v>
      </c>
      <c r="K183" s="188"/>
      <c r="L183" s="189"/>
      <c r="M183" s="190" t="s">
        <v>1</v>
      </c>
      <c r="N183" s="191" t="s">
        <v>38</v>
      </c>
      <c r="O183" s="58"/>
      <c r="P183" s="155">
        <f>O183*H183</f>
        <v>0</v>
      </c>
      <c r="Q183" s="155">
        <v>0</v>
      </c>
      <c r="R183" s="155">
        <f>Q183*H183</f>
        <v>0</v>
      </c>
      <c r="S183" s="155">
        <v>0</v>
      </c>
      <c r="T183" s="156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57" t="s">
        <v>148</v>
      </c>
      <c r="AT183" s="157" t="s">
        <v>189</v>
      </c>
      <c r="AU183" s="157" t="s">
        <v>82</v>
      </c>
      <c r="AY183" s="17" t="s">
        <v>127</v>
      </c>
      <c r="BE183" s="158">
        <f>IF(N183="základní",J183,0)</f>
        <v>0</v>
      </c>
      <c r="BF183" s="158">
        <f>IF(N183="snížená",J183,0)</f>
        <v>0</v>
      </c>
      <c r="BG183" s="158">
        <f>IF(N183="zákl. přenesená",J183,0)</f>
        <v>0</v>
      </c>
      <c r="BH183" s="158">
        <f>IF(N183="sníž. přenesená",J183,0)</f>
        <v>0</v>
      </c>
      <c r="BI183" s="158">
        <f>IF(N183="nulová",J183,0)</f>
        <v>0</v>
      </c>
      <c r="BJ183" s="17" t="s">
        <v>80</v>
      </c>
      <c r="BK183" s="158">
        <f>ROUND(I183*H183,2)</f>
        <v>0</v>
      </c>
      <c r="BL183" s="17" t="s">
        <v>133</v>
      </c>
      <c r="BM183" s="157" t="s">
        <v>221</v>
      </c>
    </row>
    <row r="184" spans="1:47" s="2" customFormat="1" ht="12">
      <c r="A184" s="32"/>
      <c r="B184" s="33"/>
      <c r="C184" s="32"/>
      <c r="D184" s="159" t="s">
        <v>134</v>
      </c>
      <c r="E184" s="32"/>
      <c r="F184" s="160" t="s">
        <v>713</v>
      </c>
      <c r="G184" s="32"/>
      <c r="H184" s="32"/>
      <c r="I184" s="161"/>
      <c r="J184" s="32"/>
      <c r="K184" s="32"/>
      <c r="L184" s="33"/>
      <c r="M184" s="162"/>
      <c r="N184" s="163"/>
      <c r="O184" s="58"/>
      <c r="P184" s="58"/>
      <c r="Q184" s="58"/>
      <c r="R184" s="58"/>
      <c r="S184" s="58"/>
      <c r="T184" s="59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T184" s="17" t="s">
        <v>134</v>
      </c>
      <c r="AU184" s="17" t="s">
        <v>82</v>
      </c>
    </row>
    <row r="185" spans="1:65" s="2" customFormat="1" ht="16.5" customHeight="1">
      <c r="A185" s="32"/>
      <c r="B185" s="144"/>
      <c r="C185" s="181" t="s">
        <v>7</v>
      </c>
      <c r="D185" s="181" t="s">
        <v>189</v>
      </c>
      <c r="E185" s="182" t="s">
        <v>714</v>
      </c>
      <c r="F185" s="183" t="s">
        <v>715</v>
      </c>
      <c r="G185" s="184" t="s">
        <v>226</v>
      </c>
      <c r="H185" s="185">
        <v>8</v>
      </c>
      <c r="I185" s="186"/>
      <c r="J185" s="187">
        <f>ROUND(I185*H185,2)</f>
        <v>0</v>
      </c>
      <c r="K185" s="188"/>
      <c r="L185" s="189"/>
      <c r="M185" s="190" t="s">
        <v>1</v>
      </c>
      <c r="N185" s="191" t="s">
        <v>38</v>
      </c>
      <c r="O185" s="58"/>
      <c r="P185" s="155">
        <f>O185*H185</f>
        <v>0</v>
      </c>
      <c r="Q185" s="155">
        <v>0</v>
      </c>
      <c r="R185" s="155">
        <f>Q185*H185</f>
        <v>0</v>
      </c>
      <c r="S185" s="155">
        <v>0</v>
      </c>
      <c r="T185" s="156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57" t="s">
        <v>148</v>
      </c>
      <c r="AT185" s="157" t="s">
        <v>189</v>
      </c>
      <c r="AU185" s="157" t="s">
        <v>82</v>
      </c>
      <c r="AY185" s="17" t="s">
        <v>127</v>
      </c>
      <c r="BE185" s="158">
        <f>IF(N185="základní",J185,0)</f>
        <v>0</v>
      </c>
      <c r="BF185" s="158">
        <f>IF(N185="snížená",J185,0)</f>
        <v>0</v>
      </c>
      <c r="BG185" s="158">
        <f>IF(N185="zákl. přenesená",J185,0)</f>
        <v>0</v>
      </c>
      <c r="BH185" s="158">
        <f>IF(N185="sníž. přenesená",J185,0)</f>
        <v>0</v>
      </c>
      <c r="BI185" s="158">
        <f>IF(N185="nulová",J185,0)</f>
        <v>0</v>
      </c>
      <c r="BJ185" s="17" t="s">
        <v>80</v>
      </c>
      <c r="BK185" s="158">
        <f>ROUND(I185*H185,2)</f>
        <v>0</v>
      </c>
      <c r="BL185" s="17" t="s">
        <v>133</v>
      </c>
      <c r="BM185" s="157" t="s">
        <v>227</v>
      </c>
    </row>
    <row r="186" spans="1:47" s="2" customFormat="1" ht="12">
      <c r="A186" s="32"/>
      <c r="B186" s="33"/>
      <c r="C186" s="32"/>
      <c r="D186" s="159" t="s">
        <v>134</v>
      </c>
      <c r="E186" s="32"/>
      <c r="F186" s="160" t="s">
        <v>715</v>
      </c>
      <c r="G186" s="32"/>
      <c r="H186" s="32"/>
      <c r="I186" s="161"/>
      <c r="J186" s="32"/>
      <c r="K186" s="32"/>
      <c r="L186" s="33"/>
      <c r="M186" s="162"/>
      <c r="N186" s="163"/>
      <c r="O186" s="58"/>
      <c r="P186" s="58"/>
      <c r="Q186" s="58"/>
      <c r="R186" s="58"/>
      <c r="S186" s="58"/>
      <c r="T186" s="59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T186" s="17" t="s">
        <v>134</v>
      </c>
      <c r="AU186" s="17" t="s">
        <v>82</v>
      </c>
    </row>
    <row r="187" spans="1:65" s="2" customFormat="1" ht="16.5" customHeight="1">
      <c r="A187" s="32"/>
      <c r="B187" s="144"/>
      <c r="C187" s="181" t="s">
        <v>182</v>
      </c>
      <c r="D187" s="181" t="s">
        <v>189</v>
      </c>
      <c r="E187" s="182" t="s">
        <v>716</v>
      </c>
      <c r="F187" s="183" t="s">
        <v>717</v>
      </c>
      <c r="G187" s="184" t="s">
        <v>226</v>
      </c>
      <c r="H187" s="185">
        <v>8</v>
      </c>
      <c r="I187" s="186"/>
      <c r="J187" s="187">
        <f>ROUND(I187*H187,2)</f>
        <v>0</v>
      </c>
      <c r="K187" s="188"/>
      <c r="L187" s="189"/>
      <c r="M187" s="190" t="s">
        <v>1</v>
      </c>
      <c r="N187" s="191" t="s">
        <v>38</v>
      </c>
      <c r="O187" s="58"/>
      <c r="P187" s="155">
        <f>O187*H187</f>
        <v>0</v>
      </c>
      <c r="Q187" s="155">
        <v>0</v>
      </c>
      <c r="R187" s="155">
        <f>Q187*H187</f>
        <v>0</v>
      </c>
      <c r="S187" s="155">
        <v>0</v>
      </c>
      <c r="T187" s="156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57" t="s">
        <v>148</v>
      </c>
      <c r="AT187" s="157" t="s">
        <v>189</v>
      </c>
      <c r="AU187" s="157" t="s">
        <v>82</v>
      </c>
      <c r="AY187" s="17" t="s">
        <v>127</v>
      </c>
      <c r="BE187" s="158">
        <f>IF(N187="základní",J187,0)</f>
        <v>0</v>
      </c>
      <c r="BF187" s="158">
        <f>IF(N187="snížená",J187,0)</f>
        <v>0</v>
      </c>
      <c r="BG187" s="158">
        <f>IF(N187="zákl. přenesená",J187,0)</f>
        <v>0</v>
      </c>
      <c r="BH187" s="158">
        <f>IF(N187="sníž. přenesená",J187,0)</f>
        <v>0</v>
      </c>
      <c r="BI187" s="158">
        <f>IF(N187="nulová",J187,0)</f>
        <v>0</v>
      </c>
      <c r="BJ187" s="17" t="s">
        <v>80</v>
      </c>
      <c r="BK187" s="158">
        <f>ROUND(I187*H187,2)</f>
        <v>0</v>
      </c>
      <c r="BL187" s="17" t="s">
        <v>133</v>
      </c>
      <c r="BM187" s="157" t="s">
        <v>230</v>
      </c>
    </row>
    <row r="188" spans="1:47" s="2" customFormat="1" ht="12">
      <c r="A188" s="32"/>
      <c r="B188" s="33"/>
      <c r="C188" s="32"/>
      <c r="D188" s="159" t="s">
        <v>134</v>
      </c>
      <c r="E188" s="32"/>
      <c r="F188" s="160" t="s">
        <v>717</v>
      </c>
      <c r="G188" s="32"/>
      <c r="H188" s="32"/>
      <c r="I188" s="161"/>
      <c r="J188" s="32"/>
      <c r="K188" s="32"/>
      <c r="L188" s="33"/>
      <c r="M188" s="162"/>
      <c r="N188" s="163"/>
      <c r="O188" s="58"/>
      <c r="P188" s="58"/>
      <c r="Q188" s="58"/>
      <c r="R188" s="58"/>
      <c r="S188" s="58"/>
      <c r="T188" s="59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T188" s="17" t="s">
        <v>134</v>
      </c>
      <c r="AU188" s="17" t="s">
        <v>82</v>
      </c>
    </row>
    <row r="189" spans="1:65" s="2" customFormat="1" ht="21.75" customHeight="1">
      <c r="A189" s="32"/>
      <c r="B189" s="144"/>
      <c r="C189" s="145" t="s">
        <v>233</v>
      </c>
      <c r="D189" s="145" t="s">
        <v>129</v>
      </c>
      <c r="E189" s="146" t="s">
        <v>718</v>
      </c>
      <c r="F189" s="147" t="s">
        <v>719</v>
      </c>
      <c r="G189" s="148" t="s">
        <v>669</v>
      </c>
      <c r="H189" s="149">
        <v>0.908</v>
      </c>
      <c r="I189" s="150"/>
      <c r="J189" s="151">
        <f>ROUND(I189*H189,2)</f>
        <v>0</v>
      </c>
      <c r="K189" s="152"/>
      <c r="L189" s="33"/>
      <c r="M189" s="153" t="s">
        <v>1</v>
      </c>
      <c r="N189" s="154" t="s">
        <v>38</v>
      </c>
      <c r="O189" s="58"/>
      <c r="P189" s="155">
        <f>O189*H189</f>
        <v>0</v>
      </c>
      <c r="Q189" s="155">
        <v>0</v>
      </c>
      <c r="R189" s="155">
        <f>Q189*H189</f>
        <v>0</v>
      </c>
      <c r="S189" s="155">
        <v>0</v>
      </c>
      <c r="T189" s="156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57" t="s">
        <v>133</v>
      </c>
      <c r="AT189" s="157" t="s">
        <v>129</v>
      </c>
      <c r="AU189" s="157" t="s">
        <v>82</v>
      </c>
      <c r="AY189" s="17" t="s">
        <v>127</v>
      </c>
      <c r="BE189" s="158">
        <f>IF(N189="základní",J189,0)</f>
        <v>0</v>
      </c>
      <c r="BF189" s="158">
        <f>IF(N189="snížená",J189,0)</f>
        <v>0</v>
      </c>
      <c r="BG189" s="158">
        <f>IF(N189="zákl. přenesená",J189,0)</f>
        <v>0</v>
      </c>
      <c r="BH189" s="158">
        <f>IF(N189="sníž. přenesená",J189,0)</f>
        <v>0</v>
      </c>
      <c r="BI189" s="158">
        <f>IF(N189="nulová",J189,0)</f>
        <v>0</v>
      </c>
      <c r="BJ189" s="17" t="s">
        <v>80</v>
      </c>
      <c r="BK189" s="158">
        <f>ROUND(I189*H189,2)</f>
        <v>0</v>
      </c>
      <c r="BL189" s="17" t="s">
        <v>133</v>
      </c>
      <c r="BM189" s="157" t="s">
        <v>236</v>
      </c>
    </row>
    <row r="190" spans="1:47" s="2" customFormat="1" ht="19.5">
      <c r="A190" s="32"/>
      <c r="B190" s="33"/>
      <c r="C190" s="32"/>
      <c r="D190" s="159" t="s">
        <v>134</v>
      </c>
      <c r="E190" s="32"/>
      <c r="F190" s="160" t="s">
        <v>719</v>
      </c>
      <c r="G190" s="32"/>
      <c r="H190" s="32"/>
      <c r="I190" s="161"/>
      <c r="J190" s="32"/>
      <c r="K190" s="32"/>
      <c r="L190" s="33"/>
      <c r="M190" s="162"/>
      <c r="N190" s="163"/>
      <c r="O190" s="58"/>
      <c r="P190" s="58"/>
      <c r="Q190" s="58"/>
      <c r="R190" s="58"/>
      <c r="S190" s="58"/>
      <c r="T190" s="59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T190" s="17" t="s">
        <v>134</v>
      </c>
      <c r="AU190" s="17" t="s">
        <v>82</v>
      </c>
    </row>
    <row r="191" spans="2:51" s="13" customFormat="1" ht="12">
      <c r="B191" s="164"/>
      <c r="D191" s="159" t="s">
        <v>135</v>
      </c>
      <c r="E191" s="165" t="s">
        <v>1</v>
      </c>
      <c r="F191" s="166" t="s">
        <v>720</v>
      </c>
      <c r="H191" s="167">
        <v>0.908</v>
      </c>
      <c r="I191" s="168"/>
      <c r="L191" s="164"/>
      <c r="M191" s="169"/>
      <c r="N191" s="170"/>
      <c r="O191" s="170"/>
      <c r="P191" s="170"/>
      <c r="Q191" s="170"/>
      <c r="R191" s="170"/>
      <c r="S191" s="170"/>
      <c r="T191" s="171"/>
      <c r="AT191" s="165" t="s">
        <v>135</v>
      </c>
      <c r="AU191" s="165" t="s">
        <v>82</v>
      </c>
      <c r="AV191" s="13" t="s">
        <v>82</v>
      </c>
      <c r="AW191" s="13" t="s">
        <v>30</v>
      </c>
      <c r="AX191" s="13" t="s">
        <v>73</v>
      </c>
      <c r="AY191" s="165" t="s">
        <v>127</v>
      </c>
    </row>
    <row r="192" spans="2:51" s="14" customFormat="1" ht="12">
      <c r="B192" s="172"/>
      <c r="D192" s="159" t="s">
        <v>135</v>
      </c>
      <c r="E192" s="173" t="s">
        <v>1</v>
      </c>
      <c r="F192" s="174" t="s">
        <v>137</v>
      </c>
      <c r="H192" s="175">
        <v>0.908</v>
      </c>
      <c r="I192" s="176"/>
      <c r="L192" s="172"/>
      <c r="M192" s="177"/>
      <c r="N192" s="178"/>
      <c r="O192" s="178"/>
      <c r="P192" s="178"/>
      <c r="Q192" s="178"/>
      <c r="R192" s="178"/>
      <c r="S192" s="178"/>
      <c r="T192" s="179"/>
      <c r="AT192" s="173" t="s">
        <v>135</v>
      </c>
      <c r="AU192" s="173" t="s">
        <v>82</v>
      </c>
      <c r="AV192" s="14" t="s">
        <v>133</v>
      </c>
      <c r="AW192" s="14" t="s">
        <v>30</v>
      </c>
      <c r="AX192" s="14" t="s">
        <v>80</v>
      </c>
      <c r="AY192" s="173" t="s">
        <v>127</v>
      </c>
    </row>
    <row r="193" spans="1:65" s="2" customFormat="1" ht="21.75" customHeight="1">
      <c r="A193" s="32"/>
      <c r="B193" s="144"/>
      <c r="C193" s="145" t="s">
        <v>186</v>
      </c>
      <c r="D193" s="145" t="s">
        <v>129</v>
      </c>
      <c r="E193" s="146" t="s">
        <v>721</v>
      </c>
      <c r="F193" s="147" t="s">
        <v>722</v>
      </c>
      <c r="G193" s="148" t="s">
        <v>723</v>
      </c>
      <c r="H193" s="149">
        <v>10</v>
      </c>
      <c r="I193" s="150"/>
      <c r="J193" s="151">
        <f>ROUND(I193*H193,2)</f>
        <v>0</v>
      </c>
      <c r="K193" s="152"/>
      <c r="L193" s="33"/>
      <c r="M193" s="153" t="s">
        <v>1</v>
      </c>
      <c r="N193" s="154" t="s">
        <v>38</v>
      </c>
      <c r="O193" s="58"/>
      <c r="P193" s="155">
        <f>O193*H193</f>
        <v>0</v>
      </c>
      <c r="Q193" s="155">
        <v>0</v>
      </c>
      <c r="R193" s="155">
        <f>Q193*H193</f>
        <v>0</v>
      </c>
      <c r="S193" s="155">
        <v>0</v>
      </c>
      <c r="T193" s="156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57" t="s">
        <v>133</v>
      </c>
      <c r="AT193" s="157" t="s">
        <v>129</v>
      </c>
      <c r="AU193" s="157" t="s">
        <v>82</v>
      </c>
      <c r="AY193" s="17" t="s">
        <v>127</v>
      </c>
      <c r="BE193" s="158">
        <f>IF(N193="základní",J193,0)</f>
        <v>0</v>
      </c>
      <c r="BF193" s="158">
        <f>IF(N193="snížená",J193,0)</f>
        <v>0</v>
      </c>
      <c r="BG193" s="158">
        <f>IF(N193="zákl. přenesená",J193,0)</f>
        <v>0</v>
      </c>
      <c r="BH193" s="158">
        <f>IF(N193="sníž. přenesená",J193,0)</f>
        <v>0</v>
      </c>
      <c r="BI193" s="158">
        <f>IF(N193="nulová",J193,0)</f>
        <v>0</v>
      </c>
      <c r="BJ193" s="17" t="s">
        <v>80</v>
      </c>
      <c r="BK193" s="158">
        <f>ROUND(I193*H193,2)</f>
        <v>0</v>
      </c>
      <c r="BL193" s="17" t="s">
        <v>133</v>
      </c>
      <c r="BM193" s="157" t="s">
        <v>241</v>
      </c>
    </row>
    <row r="194" spans="1:47" s="2" customFormat="1" ht="19.5">
      <c r="A194" s="32"/>
      <c r="B194" s="33"/>
      <c r="C194" s="32"/>
      <c r="D194" s="159" t="s">
        <v>134</v>
      </c>
      <c r="E194" s="32"/>
      <c r="F194" s="160" t="s">
        <v>722</v>
      </c>
      <c r="G194" s="32"/>
      <c r="H194" s="32"/>
      <c r="I194" s="161"/>
      <c r="J194" s="32"/>
      <c r="K194" s="32"/>
      <c r="L194" s="33"/>
      <c r="M194" s="162"/>
      <c r="N194" s="163"/>
      <c r="O194" s="58"/>
      <c r="P194" s="58"/>
      <c r="Q194" s="58"/>
      <c r="R194" s="58"/>
      <c r="S194" s="58"/>
      <c r="T194" s="59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T194" s="17" t="s">
        <v>134</v>
      </c>
      <c r="AU194" s="17" t="s">
        <v>82</v>
      </c>
    </row>
    <row r="195" spans="2:51" s="13" customFormat="1" ht="12">
      <c r="B195" s="164"/>
      <c r="D195" s="159" t="s">
        <v>135</v>
      </c>
      <c r="E195" s="165" t="s">
        <v>1</v>
      </c>
      <c r="F195" s="166" t="s">
        <v>724</v>
      </c>
      <c r="H195" s="167">
        <v>10</v>
      </c>
      <c r="I195" s="168"/>
      <c r="L195" s="164"/>
      <c r="M195" s="169"/>
      <c r="N195" s="170"/>
      <c r="O195" s="170"/>
      <c r="P195" s="170"/>
      <c r="Q195" s="170"/>
      <c r="R195" s="170"/>
      <c r="S195" s="170"/>
      <c r="T195" s="171"/>
      <c r="AT195" s="165" t="s">
        <v>135</v>
      </c>
      <c r="AU195" s="165" t="s">
        <v>82</v>
      </c>
      <c r="AV195" s="13" t="s">
        <v>82</v>
      </c>
      <c r="AW195" s="13" t="s">
        <v>30</v>
      </c>
      <c r="AX195" s="13" t="s">
        <v>73</v>
      </c>
      <c r="AY195" s="165" t="s">
        <v>127</v>
      </c>
    </row>
    <row r="196" spans="2:51" s="14" customFormat="1" ht="12">
      <c r="B196" s="172"/>
      <c r="D196" s="159" t="s">
        <v>135</v>
      </c>
      <c r="E196" s="173" t="s">
        <v>1</v>
      </c>
      <c r="F196" s="174" t="s">
        <v>137</v>
      </c>
      <c r="H196" s="175">
        <v>10</v>
      </c>
      <c r="I196" s="176"/>
      <c r="L196" s="172"/>
      <c r="M196" s="177"/>
      <c r="N196" s="178"/>
      <c r="O196" s="178"/>
      <c r="P196" s="178"/>
      <c r="Q196" s="178"/>
      <c r="R196" s="178"/>
      <c r="S196" s="178"/>
      <c r="T196" s="179"/>
      <c r="AT196" s="173" t="s">
        <v>135</v>
      </c>
      <c r="AU196" s="173" t="s">
        <v>82</v>
      </c>
      <c r="AV196" s="14" t="s">
        <v>133</v>
      </c>
      <c r="AW196" s="14" t="s">
        <v>30</v>
      </c>
      <c r="AX196" s="14" t="s">
        <v>80</v>
      </c>
      <c r="AY196" s="173" t="s">
        <v>127</v>
      </c>
    </row>
    <row r="197" spans="1:65" s="2" customFormat="1" ht="21.75" customHeight="1">
      <c r="A197" s="32"/>
      <c r="B197" s="144"/>
      <c r="C197" s="145" t="s">
        <v>243</v>
      </c>
      <c r="D197" s="145" t="s">
        <v>129</v>
      </c>
      <c r="E197" s="146" t="s">
        <v>725</v>
      </c>
      <c r="F197" s="147" t="s">
        <v>726</v>
      </c>
      <c r="G197" s="148" t="s">
        <v>226</v>
      </c>
      <c r="H197" s="149">
        <v>3</v>
      </c>
      <c r="I197" s="150"/>
      <c r="J197" s="151">
        <f>ROUND(I197*H197,2)</f>
        <v>0</v>
      </c>
      <c r="K197" s="152"/>
      <c r="L197" s="33"/>
      <c r="M197" s="153" t="s">
        <v>1</v>
      </c>
      <c r="N197" s="154" t="s">
        <v>38</v>
      </c>
      <c r="O197" s="58"/>
      <c r="P197" s="155">
        <f>O197*H197</f>
        <v>0</v>
      </c>
      <c r="Q197" s="155">
        <v>0</v>
      </c>
      <c r="R197" s="155">
        <f>Q197*H197</f>
        <v>0</v>
      </c>
      <c r="S197" s="155">
        <v>0</v>
      </c>
      <c r="T197" s="156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57" t="s">
        <v>133</v>
      </c>
      <c r="AT197" s="157" t="s">
        <v>129</v>
      </c>
      <c r="AU197" s="157" t="s">
        <v>82</v>
      </c>
      <c r="AY197" s="17" t="s">
        <v>127</v>
      </c>
      <c r="BE197" s="158">
        <f>IF(N197="základní",J197,0)</f>
        <v>0</v>
      </c>
      <c r="BF197" s="158">
        <f>IF(N197="snížená",J197,0)</f>
        <v>0</v>
      </c>
      <c r="BG197" s="158">
        <f>IF(N197="zákl. přenesená",J197,0)</f>
        <v>0</v>
      </c>
      <c r="BH197" s="158">
        <f>IF(N197="sníž. přenesená",J197,0)</f>
        <v>0</v>
      </c>
      <c r="BI197" s="158">
        <f>IF(N197="nulová",J197,0)</f>
        <v>0</v>
      </c>
      <c r="BJ197" s="17" t="s">
        <v>80</v>
      </c>
      <c r="BK197" s="158">
        <f>ROUND(I197*H197,2)</f>
        <v>0</v>
      </c>
      <c r="BL197" s="17" t="s">
        <v>133</v>
      </c>
      <c r="BM197" s="157" t="s">
        <v>246</v>
      </c>
    </row>
    <row r="198" spans="1:47" s="2" customFormat="1" ht="12">
      <c r="A198" s="32"/>
      <c r="B198" s="33"/>
      <c r="C198" s="32"/>
      <c r="D198" s="159" t="s">
        <v>134</v>
      </c>
      <c r="E198" s="32"/>
      <c r="F198" s="160" t="s">
        <v>726</v>
      </c>
      <c r="G198" s="32"/>
      <c r="H198" s="32"/>
      <c r="I198" s="161"/>
      <c r="J198" s="32"/>
      <c r="K198" s="32"/>
      <c r="L198" s="33"/>
      <c r="M198" s="162"/>
      <c r="N198" s="163"/>
      <c r="O198" s="58"/>
      <c r="P198" s="58"/>
      <c r="Q198" s="58"/>
      <c r="R198" s="58"/>
      <c r="S198" s="58"/>
      <c r="T198" s="59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T198" s="17" t="s">
        <v>134</v>
      </c>
      <c r="AU198" s="17" t="s">
        <v>82</v>
      </c>
    </row>
    <row r="199" spans="1:65" s="2" customFormat="1" ht="21.75" customHeight="1">
      <c r="A199" s="32"/>
      <c r="B199" s="144"/>
      <c r="C199" s="145" t="s">
        <v>192</v>
      </c>
      <c r="D199" s="145" t="s">
        <v>129</v>
      </c>
      <c r="E199" s="146" t="s">
        <v>727</v>
      </c>
      <c r="F199" s="147" t="s">
        <v>728</v>
      </c>
      <c r="G199" s="148" t="s">
        <v>226</v>
      </c>
      <c r="H199" s="149">
        <v>2</v>
      </c>
      <c r="I199" s="150"/>
      <c r="J199" s="151">
        <f>ROUND(I199*H199,2)</f>
        <v>0</v>
      </c>
      <c r="K199" s="152"/>
      <c r="L199" s="33"/>
      <c r="M199" s="153" t="s">
        <v>1</v>
      </c>
      <c r="N199" s="154" t="s">
        <v>38</v>
      </c>
      <c r="O199" s="58"/>
      <c r="P199" s="155">
        <f>O199*H199</f>
        <v>0</v>
      </c>
      <c r="Q199" s="155">
        <v>0</v>
      </c>
      <c r="R199" s="155">
        <f>Q199*H199</f>
        <v>0</v>
      </c>
      <c r="S199" s="155">
        <v>0</v>
      </c>
      <c r="T199" s="156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57" t="s">
        <v>133</v>
      </c>
      <c r="AT199" s="157" t="s">
        <v>129</v>
      </c>
      <c r="AU199" s="157" t="s">
        <v>82</v>
      </c>
      <c r="AY199" s="17" t="s">
        <v>127</v>
      </c>
      <c r="BE199" s="158">
        <f>IF(N199="základní",J199,0)</f>
        <v>0</v>
      </c>
      <c r="BF199" s="158">
        <f>IF(N199="snížená",J199,0)</f>
        <v>0</v>
      </c>
      <c r="BG199" s="158">
        <f>IF(N199="zákl. přenesená",J199,0)</f>
        <v>0</v>
      </c>
      <c r="BH199" s="158">
        <f>IF(N199="sníž. přenesená",J199,0)</f>
        <v>0</v>
      </c>
      <c r="BI199" s="158">
        <f>IF(N199="nulová",J199,0)</f>
        <v>0</v>
      </c>
      <c r="BJ199" s="17" t="s">
        <v>80</v>
      </c>
      <c r="BK199" s="158">
        <f>ROUND(I199*H199,2)</f>
        <v>0</v>
      </c>
      <c r="BL199" s="17" t="s">
        <v>133</v>
      </c>
      <c r="BM199" s="157" t="s">
        <v>251</v>
      </c>
    </row>
    <row r="200" spans="1:47" s="2" customFormat="1" ht="12">
      <c r="A200" s="32"/>
      <c r="B200" s="33"/>
      <c r="C200" s="32"/>
      <c r="D200" s="159" t="s">
        <v>134</v>
      </c>
      <c r="E200" s="32"/>
      <c r="F200" s="160" t="s">
        <v>728</v>
      </c>
      <c r="G200" s="32"/>
      <c r="H200" s="32"/>
      <c r="I200" s="161"/>
      <c r="J200" s="32"/>
      <c r="K200" s="32"/>
      <c r="L200" s="33"/>
      <c r="M200" s="162"/>
      <c r="N200" s="163"/>
      <c r="O200" s="58"/>
      <c r="P200" s="58"/>
      <c r="Q200" s="58"/>
      <c r="R200" s="58"/>
      <c r="S200" s="58"/>
      <c r="T200" s="59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T200" s="17" t="s">
        <v>134</v>
      </c>
      <c r="AU200" s="17" t="s">
        <v>82</v>
      </c>
    </row>
    <row r="201" spans="1:47" s="2" customFormat="1" ht="19.5">
      <c r="A201" s="32"/>
      <c r="B201" s="33"/>
      <c r="C201" s="32"/>
      <c r="D201" s="159" t="s">
        <v>149</v>
      </c>
      <c r="E201" s="32"/>
      <c r="F201" s="180" t="s">
        <v>729</v>
      </c>
      <c r="G201" s="32"/>
      <c r="H201" s="32"/>
      <c r="I201" s="161"/>
      <c r="J201" s="32"/>
      <c r="K201" s="32"/>
      <c r="L201" s="33"/>
      <c r="M201" s="162"/>
      <c r="N201" s="163"/>
      <c r="O201" s="58"/>
      <c r="P201" s="58"/>
      <c r="Q201" s="58"/>
      <c r="R201" s="58"/>
      <c r="S201" s="58"/>
      <c r="T201" s="59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T201" s="17" t="s">
        <v>149</v>
      </c>
      <c r="AU201" s="17" t="s">
        <v>82</v>
      </c>
    </row>
    <row r="202" spans="1:65" s="2" customFormat="1" ht="21.75" customHeight="1">
      <c r="A202" s="32"/>
      <c r="B202" s="144"/>
      <c r="C202" s="181" t="s">
        <v>252</v>
      </c>
      <c r="D202" s="181" t="s">
        <v>189</v>
      </c>
      <c r="E202" s="182" t="s">
        <v>730</v>
      </c>
      <c r="F202" s="183" t="s">
        <v>731</v>
      </c>
      <c r="G202" s="184" t="s">
        <v>140</v>
      </c>
      <c r="H202" s="185">
        <v>0.18</v>
      </c>
      <c r="I202" s="186"/>
      <c r="J202" s="187">
        <f>ROUND(I202*H202,2)</f>
        <v>0</v>
      </c>
      <c r="K202" s="188"/>
      <c r="L202" s="189"/>
      <c r="M202" s="190" t="s">
        <v>1</v>
      </c>
      <c r="N202" s="191" t="s">
        <v>38</v>
      </c>
      <c r="O202" s="58"/>
      <c r="P202" s="155">
        <f>O202*H202</f>
        <v>0</v>
      </c>
      <c r="Q202" s="155">
        <v>0</v>
      </c>
      <c r="R202" s="155">
        <f>Q202*H202</f>
        <v>0</v>
      </c>
      <c r="S202" s="155">
        <v>0</v>
      </c>
      <c r="T202" s="156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57" t="s">
        <v>148</v>
      </c>
      <c r="AT202" s="157" t="s">
        <v>189</v>
      </c>
      <c r="AU202" s="157" t="s">
        <v>82</v>
      </c>
      <c r="AY202" s="17" t="s">
        <v>127</v>
      </c>
      <c r="BE202" s="158">
        <f>IF(N202="základní",J202,0)</f>
        <v>0</v>
      </c>
      <c r="BF202" s="158">
        <f>IF(N202="snížená",J202,0)</f>
        <v>0</v>
      </c>
      <c r="BG202" s="158">
        <f>IF(N202="zákl. přenesená",J202,0)</f>
        <v>0</v>
      </c>
      <c r="BH202" s="158">
        <f>IF(N202="sníž. přenesená",J202,0)</f>
        <v>0</v>
      </c>
      <c r="BI202" s="158">
        <f>IF(N202="nulová",J202,0)</f>
        <v>0</v>
      </c>
      <c r="BJ202" s="17" t="s">
        <v>80</v>
      </c>
      <c r="BK202" s="158">
        <f>ROUND(I202*H202,2)</f>
        <v>0</v>
      </c>
      <c r="BL202" s="17" t="s">
        <v>133</v>
      </c>
      <c r="BM202" s="157" t="s">
        <v>254</v>
      </c>
    </row>
    <row r="203" spans="1:47" s="2" customFormat="1" ht="12">
      <c r="A203" s="32"/>
      <c r="B203" s="33"/>
      <c r="C203" s="32"/>
      <c r="D203" s="159" t="s">
        <v>134</v>
      </c>
      <c r="E203" s="32"/>
      <c r="F203" s="160" t="s">
        <v>731</v>
      </c>
      <c r="G203" s="32"/>
      <c r="H203" s="32"/>
      <c r="I203" s="161"/>
      <c r="J203" s="32"/>
      <c r="K203" s="32"/>
      <c r="L203" s="33"/>
      <c r="M203" s="162"/>
      <c r="N203" s="163"/>
      <c r="O203" s="58"/>
      <c r="P203" s="58"/>
      <c r="Q203" s="58"/>
      <c r="R203" s="58"/>
      <c r="S203" s="58"/>
      <c r="T203" s="59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T203" s="17" t="s">
        <v>134</v>
      </c>
      <c r="AU203" s="17" t="s">
        <v>82</v>
      </c>
    </row>
    <row r="204" spans="1:65" s="2" customFormat="1" ht="21.75" customHeight="1">
      <c r="A204" s="32"/>
      <c r="B204" s="144"/>
      <c r="C204" s="145" t="s">
        <v>195</v>
      </c>
      <c r="D204" s="145" t="s">
        <v>129</v>
      </c>
      <c r="E204" s="146" t="s">
        <v>732</v>
      </c>
      <c r="F204" s="147" t="s">
        <v>733</v>
      </c>
      <c r="G204" s="148" t="s">
        <v>226</v>
      </c>
      <c r="H204" s="149">
        <v>29</v>
      </c>
      <c r="I204" s="150"/>
      <c r="J204" s="151">
        <f>ROUND(I204*H204,2)</f>
        <v>0</v>
      </c>
      <c r="K204" s="152"/>
      <c r="L204" s="33"/>
      <c r="M204" s="153" t="s">
        <v>1</v>
      </c>
      <c r="N204" s="154" t="s">
        <v>38</v>
      </c>
      <c r="O204" s="58"/>
      <c r="P204" s="155">
        <f>O204*H204</f>
        <v>0</v>
      </c>
      <c r="Q204" s="155">
        <v>0</v>
      </c>
      <c r="R204" s="155">
        <f>Q204*H204</f>
        <v>0</v>
      </c>
      <c r="S204" s="155">
        <v>0</v>
      </c>
      <c r="T204" s="156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57" t="s">
        <v>133</v>
      </c>
      <c r="AT204" s="157" t="s">
        <v>129</v>
      </c>
      <c r="AU204" s="157" t="s">
        <v>82</v>
      </c>
      <c r="AY204" s="17" t="s">
        <v>127</v>
      </c>
      <c r="BE204" s="158">
        <f>IF(N204="základní",J204,0)</f>
        <v>0</v>
      </c>
      <c r="BF204" s="158">
        <f>IF(N204="snížená",J204,0)</f>
        <v>0</v>
      </c>
      <c r="BG204" s="158">
        <f>IF(N204="zákl. přenesená",J204,0)</f>
        <v>0</v>
      </c>
      <c r="BH204" s="158">
        <f>IF(N204="sníž. přenesená",J204,0)</f>
        <v>0</v>
      </c>
      <c r="BI204" s="158">
        <f>IF(N204="nulová",J204,0)</f>
        <v>0</v>
      </c>
      <c r="BJ204" s="17" t="s">
        <v>80</v>
      </c>
      <c r="BK204" s="158">
        <f>ROUND(I204*H204,2)</f>
        <v>0</v>
      </c>
      <c r="BL204" s="17" t="s">
        <v>133</v>
      </c>
      <c r="BM204" s="157" t="s">
        <v>258</v>
      </c>
    </row>
    <row r="205" spans="1:47" s="2" customFormat="1" ht="12">
      <c r="A205" s="32"/>
      <c r="B205" s="33"/>
      <c r="C205" s="32"/>
      <c r="D205" s="159" t="s">
        <v>134</v>
      </c>
      <c r="E205" s="32"/>
      <c r="F205" s="160" t="s">
        <v>733</v>
      </c>
      <c r="G205" s="32"/>
      <c r="H205" s="32"/>
      <c r="I205" s="161"/>
      <c r="J205" s="32"/>
      <c r="K205" s="32"/>
      <c r="L205" s="33"/>
      <c r="M205" s="162"/>
      <c r="N205" s="163"/>
      <c r="O205" s="58"/>
      <c r="P205" s="58"/>
      <c r="Q205" s="58"/>
      <c r="R205" s="58"/>
      <c r="S205" s="58"/>
      <c r="T205" s="59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T205" s="17" t="s">
        <v>134</v>
      </c>
      <c r="AU205" s="17" t="s">
        <v>82</v>
      </c>
    </row>
    <row r="206" spans="1:65" s="2" customFormat="1" ht="21.75" customHeight="1">
      <c r="A206" s="32"/>
      <c r="B206" s="144"/>
      <c r="C206" s="145" t="s">
        <v>259</v>
      </c>
      <c r="D206" s="145" t="s">
        <v>129</v>
      </c>
      <c r="E206" s="146" t="s">
        <v>734</v>
      </c>
      <c r="F206" s="147" t="s">
        <v>735</v>
      </c>
      <c r="G206" s="148" t="s">
        <v>226</v>
      </c>
      <c r="H206" s="149">
        <v>18</v>
      </c>
      <c r="I206" s="150"/>
      <c r="J206" s="151">
        <f>ROUND(I206*H206,2)</f>
        <v>0</v>
      </c>
      <c r="K206" s="152"/>
      <c r="L206" s="33"/>
      <c r="M206" s="153" t="s">
        <v>1</v>
      </c>
      <c r="N206" s="154" t="s">
        <v>38</v>
      </c>
      <c r="O206" s="58"/>
      <c r="P206" s="155">
        <f>O206*H206</f>
        <v>0</v>
      </c>
      <c r="Q206" s="155">
        <v>0</v>
      </c>
      <c r="R206" s="155">
        <f>Q206*H206</f>
        <v>0</v>
      </c>
      <c r="S206" s="155">
        <v>0</v>
      </c>
      <c r="T206" s="156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57" t="s">
        <v>133</v>
      </c>
      <c r="AT206" s="157" t="s">
        <v>129</v>
      </c>
      <c r="AU206" s="157" t="s">
        <v>82</v>
      </c>
      <c r="AY206" s="17" t="s">
        <v>127</v>
      </c>
      <c r="BE206" s="158">
        <f>IF(N206="základní",J206,0)</f>
        <v>0</v>
      </c>
      <c r="BF206" s="158">
        <f>IF(N206="snížená",J206,0)</f>
        <v>0</v>
      </c>
      <c r="BG206" s="158">
        <f>IF(N206="zákl. přenesená",J206,0)</f>
        <v>0</v>
      </c>
      <c r="BH206" s="158">
        <f>IF(N206="sníž. přenesená",J206,0)</f>
        <v>0</v>
      </c>
      <c r="BI206" s="158">
        <f>IF(N206="nulová",J206,0)</f>
        <v>0</v>
      </c>
      <c r="BJ206" s="17" t="s">
        <v>80</v>
      </c>
      <c r="BK206" s="158">
        <f>ROUND(I206*H206,2)</f>
        <v>0</v>
      </c>
      <c r="BL206" s="17" t="s">
        <v>133</v>
      </c>
      <c r="BM206" s="157" t="s">
        <v>262</v>
      </c>
    </row>
    <row r="207" spans="1:47" s="2" customFormat="1" ht="12">
      <c r="A207" s="32"/>
      <c r="B207" s="33"/>
      <c r="C207" s="32"/>
      <c r="D207" s="159" t="s">
        <v>134</v>
      </c>
      <c r="E207" s="32"/>
      <c r="F207" s="160" t="s">
        <v>735</v>
      </c>
      <c r="G207" s="32"/>
      <c r="H207" s="32"/>
      <c r="I207" s="161"/>
      <c r="J207" s="32"/>
      <c r="K207" s="32"/>
      <c r="L207" s="33"/>
      <c r="M207" s="162"/>
      <c r="N207" s="163"/>
      <c r="O207" s="58"/>
      <c r="P207" s="58"/>
      <c r="Q207" s="58"/>
      <c r="R207" s="58"/>
      <c r="S207" s="58"/>
      <c r="T207" s="59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T207" s="17" t="s">
        <v>134</v>
      </c>
      <c r="AU207" s="17" t="s">
        <v>82</v>
      </c>
    </row>
    <row r="208" spans="1:65" s="2" customFormat="1" ht="16.5" customHeight="1">
      <c r="A208" s="32"/>
      <c r="B208" s="144"/>
      <c r="C208" s="181" t="s">
        <v>199</v>
      </c>
      <c r="D208" s="181" t="s">
        <v>189</v>
      </c>
      <c r="E208" s="182" t="s">
        <v>736</v>
      </c>
      <c r="F208" s="183" t="s">
        <v>737</v>
      </c>
      <c r="G208" s="184" t="s">
        <v>226</v>
      </c>
      <c r="H208" s="185">
        <v>18</v>
      </c>
      <c r="I208" s="186"/>
      <c r="J208" s="187">
        <f>ROUND(I208*H208,2)</f>
        <v>0</v>
      </c>
      <c r="K208" s="188"/>
      <c r="L208" s="189"/>
      <c r="M208" s="190" t="s">
        <v>1</v>
      </c>
      <c r="N208" s="191" t="s">
        <v>38</v>
      </c>
      <c r="O208" s="58"/>
      <c r="P208" s="155">
        <f>O208*H208</f>
        <v>0</v>
      </c>
      <c r="Q208" s="155">
        <v>0</v>
      </c>
      <c r="R208" s="155">
        <f>Q208*H208</f>
        <v>0</v>
      </c>
      <c r="S208" s="155">
        <v>0</v>
      </c>
      <c r="T208" s="156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57" t="s">
        <v>148</v>
      </c>
      <c r="AT208" s="157" t="s">
        <v>189</v>
      </c>
      <c r="AU208" s="157" t="s">
        <v>82</v>
      </c>
      <c r="AY208" s="17" t="s">
        <v>127</v>
      </c>
      <c r="BE208" s="158">
        <f>IF(N208="základní",J208,0)</f>
        <v>0</v>
      </c>
      <c r="BF208" s="158">
        <f>IF(N208="snížená",J208,0)</f>
        <v>0</v>
      </c>
      <c r="BG208" s="158">
        <f>IF(N208="zákl. přenesená",J208,0)</f>
        <v>0</v>
      </c>
      <c r="BH208" s="158">
        <f>IF(N208="sníž. přenesená",J208,0)</f>
        <v>0</v>
      </c>
      <c r="BI208" s="158">
        <f>IF(N208="nulová",J208,0)</f>
        <v>0</v>
      </c>
      <c r="BJ208" s="17" t="s">
        <v>80</v>
      </c>
      <c r="BK208" s="158">
        <f>ROUND(I208*H208,2)</f>
        <v>0</v>
      </c>
      <c r="BL208" s="17" t="s">
        <v>133</v>
      </c>
      <c r="BM208" s="157" t="s">
        <v>269</v>
      </c>
    </row>
    <row r="209" spans="1:47" s="2" customFormat="1" ht="12">
      <c r="A209" s="32"/>
      <c r="B209" s="33"/>
      <c r="C209" s="32"/>
      <c r="D209" s="159" t="s">
        <v>134</v>
      </c>
      <c r="E209" s="32"/>
      <c r="F209" s="160" t="s">
        <v>737</v>
      </c>
      <c r="G209" s="32"/>
      <c r="H209" s="32"/>
      <c r="I209" s="161"/>
      <c r="J209" s="32"/>
      <c r="K209" s="32"/>
      <c r="L209" s="33"/>
      <c r="M209" s="162"/>
      <c r="N209" s="163"/>
      <c r="O209" s="58"/>
      <c r="P209" s="58"/>
      <c r="Q209" s="58"/>
      <c r="R209" s="58"/>
      <c r="S209" s="58"/>
      <c r="T209" s="59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T209" s="17" t="s">
        <v>134</v>
      </c>
      <c r="AU209" s="17" t="s">
        <v>82</v>
      </c>
    </row>
    <row r="210" spans="1:65" s="2" customFormat="1" ht="16.5" customHeight="1">
      <c r="A210" s="32"/>
      <c r="B210" s="144"/>
      <c r="C210" s="181" t="s">
        <v>270</v>
      </c>
      <c r="D210" s="181" t="s">
        <v>189</v>
      </c>
      <c r="E210" s="182" t="s">
        <v>738</v>
      </c>
      <c r="F210" s="183" t="s">
        <v>739</v>
      </c>
      <c r="G210" s="184" t="s">
        <v>226</v>
      </c>
      <c r="H210" s="185">
        <v>18</v>
      </c>
      <c r="I210" s="186"/>
      <c r="J210" s="187">
        <f>ROUND(I210*H210,2)</f>
        <v>0</v>
      </c>
      <c r="K210" s="188"/>
      <c r="L210" s="189"/>
      <c r="M210" s="190" t="s">
        <v>1</v>
      </c>
      <c r="N210" s="191" t="s">
        <v>38</v>
      </c>
      <c r="O210" s="58"/>
      <c r="P210" s="155">
        <f>O210*H210</f>
        <v>0</v>
      </c>
      <c r="Q210" s="155">
        <v>0</v>
      </c>
      <c r="R210" s="155">
        <f>Q210*H210</f>
        <v>0</v>
      </c>
      <c r="S210" s="155">
        <v>0</v>
      </c>
      <c r="T210" s="156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57" t="s">
        <v>148</v>
      </c>
      <c r="AT210" s="157" t="s">
        <v>189</v>
      </c>
      <c r="AU210" s="157" t="s">
        <v>82</v>
      </c>
      <c r="AY210" s="17" t="s">
        <v>127</v>
      </c>
      <c r="BE210" s="158">
        <f>IF(N210="základní",J210,0)</f>
        <v>0</v>
      </c>
      <c r="BF210" s="158">
        <f>IF(N210="snížená",J210,0)</f>
        <v>0</v>
      </c>
      <c r="BG210" s="158">
        <f>IF(N210="zákl. přenesená",J210,0)</f>
        <v>0</v>
      </c>
      <c r="BH210" s="158">
        <f>IF(N210="sníž. přenesená",J210,0)</f>
        <v>0</v>
      </c>
      <c r="BI210" s="158">
        <f>IF(N210="nulová",J210,0)</f>
        <v>0</v>
      </c>
      <c r="BJ210" s="17" t="s">
        <v>80</v>
      </c>
      <c r="BK210" s="158">
        <f>ROUND(I210*H210,2)</f>
        <v>0</v>
      </c>
      <c r="BL210" s="17" t="s">
        <v>133</v>
      </c>
      <c r="BM210" s="157" t="s">
        <v>273</v>
      </c>
    </row>
    <row r="211" spans="1:47" s="2" customFormat="1" ht="12">
      <c r="A211" s="32"/>
      <c r="B211" s="33"/>
      <c r="C211" s="32"/>
      <c r="D211" s="159" t="s">
        <v>134</v>
      </c>
      <c r="E211" s="32"/>
      <c r="F211" s="160" t="s">
        <v>739</v>
      </c>
      <c r="G211" s="32"/>
      <c r="H211" s="32"/>
      <c r="I211" s="161"/>
      <c r="J211" s="32"/>
      <c r="K211" s="32"/>
      <c r="L211" s="33"/>
      <c r="M211" s="162"/>
      <c r="N211" s="163"/>
      <c r="O211" s="58"/>
      <c r="P211" s="58"/>
      <c r="Q211" s="58"/>
      <c r="R211" s="58"/>
      <c r="S211" s="58"/>
      <c r="T211" s="59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T211" s="17" t="s">
        <v>134</v>
      </c>
      <c r="AU211" s="17" t="s">
        <v>82</v>
      </c>
    </row>
    <row r="212" spans="1:65" s="2" customFormat="1" ht="16.5" customHeight="1">
      <c r="A212" s="32"/>
      <c r="B212" s="144"/>
      <c r="C212" s="181" t="s">
        <v>204</v>
      </c>
      <c r="D212" s="181" t="s">
        <v>189</v>
      </c>
      <c r="E212" s="182" t="s">
        <v>740</v>
      </c>
      <c r="F212" s="183" t="s">
        <v>741</v>
      </c>
      <c r="G212" s="184" t="s">
        <v>226</v>
      </c>
      <c r="H212" s="185">
        <v>18</v>
      </c>
      <c r="I212" s="186"/>
      <c r="J212" s="187">
        <f>ROUND(I212*H212,2)</f>
        <v>0</v>
      </c>
      <c r="K212" s="188"/>
      <c r="L212" s="189"/>
      <c r="M212" s="190" t="s">
        <v>1</v>
      </c>
      <c r="N212" s="191" t="s">
        <v>38</v>
      </c>
      <c r="O212" s="58"/>
      <c r="P212" s="155">
        <f>O212*H212</f>
        <v>0</v>
      </c>
      <c r="Q212" s="155">
        <v>0</v>
      </c>
      <c r="R212" s="155">
        <f>Q212*H212</f>
        <v>0</v>
      </c>
      <c r="S212" s="155">
        <v>0</v>
      </c>
      <c r="T212" s="156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57" t="s">
        <v>148</v>
      </c>
      <c r="AT212" s="157" t="s">
        <v>189</v>
      </c>
      <c r="AU212" s="157" t="s">
        <v>82</v>
      </c>
      <c r="AY212" s="17" t="s">
        <v>127</v>
      </c>
      <c r="BE212" s="158">
        <f>IF(N212="základní",J212,0)</f>
        <v>0</v>
      </c>
      <c r="BF212" s="158">
        <f>IF(N212="snížená",J212,0)</f>
        <v>0</v>
      </c>
      <c r="BG212" s="158">
        <f>IF(N212="zákl. přenesená",J212,0)</f>
        <v>0</v>
      </c>
      <c r="BH212" s="158">
        <f>IF(N212="sníž. přenesená",J212,0)</f>
        <v>0</v>
      </c>
      <c r="BI212" s="158">
        <f>IF(N212="nulová",J212,0)</f>
        <v>0</v>
      </c>
      <c r="BJ212" s="17" t="s">
        <v>80</v>
      </c>
      <c r="BK212" s="158">
        <f>ROUND(I212*H212,2)</f>
        <v>0</v>
      </c>
      <c r="BL212" s="17" t="s">
        <v>133</v>
      </c>
      <c r="BM212" s="157" t="s">
        <v>276</v>
      </c>
    </row>
    <row r="213" spans="1:47" s="2" customFormat="1" ht="12">
      <c r="A213" s="32"/>
      <c r="B213" s="33"/>
      <c r="C213" s="32"/>
      <c r="D213" s="159" t="s">
        <v>134</v>
      </c>
      <c r="E213" s="32"/>
      <c r="F213" s="160" t="s">
        <v>741</v>
      </c>
      <c r="G213" s="32"/>
      <c r="H213" s="32"/>
      <c r="I213" s="161"/>
      <c r="J213" s="32"/>
      <c r="K213" s="32"/>
      <c r="L213" s="33"/>
      <c r="M213" s="162"/>
      <c r="N213" s="163"/>
      <c r="O213" s="58"/>
      <c r="P213" s="58"/>
      <c r="Q213" s="58"/>
      <c r="R213" s="58"/>
      <c r="S213" s="58"/>
      <c r="T213" s="59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T213" s="17" t="s">
        <v>134</v>
      </c>
      <c r="AU213" s="17" t="s">
        <v>82</v>
      </c>
    </row>
    <row r="214" spans="1:65" s="2" customFormat="1" ht="21.75" customHeight="1">
      <c r="A214" s="32"/>
      <c r="B214" s="144"/>
      <c r="C214" s="181" t="s">
        <v>277</v>
      </c>
      <c r="D214" s="181" t="s">
        <v>189</v>
      </c>
      <c r="E214" s="182" t="s">
        <v>730</v>
      </c>
      <c r="F214" s="183" t="s">
        <v>731</v>
      </c>
      <c r="G214" s="184" t="s">
        <v>140</v>
      </c>
      <c r="H214" s="185">
        <v>1.62</v>
      </c>
      <c r="I214" s="186"/>
      <c r="J214" s="187">
        <f>ROUND(I214*H214,2)</f>
        <v>0</v>
      </c>
      <c r="K214" s="188"/>
      <c r="L214" s="189"/>
      <c r="M214" s="190" t="s">
        <v>1</v>
      </c>
      <c r="N214" s="191" t="s">
        <v>38</v>
      </c>
      <c r="O214" s="58"/>
      <c r="P214" s="155">
        <f>O214*H214</f>
        <v>0</v>
      </c>
      <c r="Q214" s="155">
        <v>0</v>
      </c>
      <c r="R214" s="155">
        <f>Q214*H214</f>
        <v>0</v>
      </c>
      <c r="S214" s="155">
        <v>0</v>
      </c>
      <c r="T214" s="156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57" t="s">
        <v>148</v>
      </c>
      <c r="AT214" s="157" t="s">
        <v>189</v>
      </c>
      <c r="AU214" s="157" t="s">
        <v>82</v>
      </c>
      <c r="AY214" s="17" t="s">
        <v>127</v>
      </c>
      <c r="BE214" s="158">
        <f>IF(N214="základní",J214,0)</f>
        <v>0</v>
      </c>
      <c r="BF214" s="158">
        <f>IF(N214="snížená",J214,0)</f>
        <v>0</v>
      </c>
      <c r="BG214" s="158">
        <f>IF(N214="zákl. přenesená",J214,0)</f>
        <v>0</v>
      </c>
      <c r="BH214" s="158">
        <f>IF(N214="sníž. přenesená",J214,0)</f>
        <v>0</v>
      </c>
      <c r="BI214" s="158">
        <f>IF(N214="nulová",J214,0)</f>
        <v>0</v>
      </c>
      <c r="BJ214" s="17" t="s">
        <v>80</v>
      </c>
      <c r="BK214" s="158">
        <f>ROUND(I214*H214,2)</f>
        <v>0</v>
      </c>
      <c r="BL214" s="17" t="s">
        <v>133</v>
      </c>
      <c r="BM214" s="157" t="s">
        <v>280</v>
      </c>
    </row>
    <row r="215" spans="1:47" s="2" customFormat="1" ht="12">
      <c r="A215" s="32"/>
      <c r="B215" s="33"/>
      <c r="C215" s="32"/>
      <c r="D215" s="159" t="s">
        <v>134</v>
      </c>
      <c r="E215" s="32"/>
      <c r="F215" s="160" t="s">
        <v>731</v>
      </c>
      <c r="G215" s="32"/>
      <c r="H215" s="32"/>
      <c r="I215" s="161"/>
      <c r="J215" s="32"/>
      <c r="K215" s="32"/>
      <c r="L215" s="33"/>
      <c r="M215" s="162"/>
      <c r="N215" s="163"/>
      <c r="O215" s="58"/>
      <c r="P215" s="58"/>
      <c r="Q215" s="58"/>
      <c r="R215" s="58"/>
      <c r="S215" s="58"/>
      <c r="T215" s="59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T215" s="17" t="s">
        <v>134</v>
      </c>
      <c r="AU215" s="17" t="s">
        <v>82</v>
      </c>
    </row>
    <row r="216" spans="2:51" s="13" customFormat="1" ht="12">
      <c r="B216" s="164"/>
      <c r="D216" s="159" t="s">
        <v>135</v>
      </c>
      <c r="E216" s="165" t="s">
        <v>1</v>
      </c>
      <c r="F216" s="166" t="s">
        <v>742</v>
      </c>
      <c r="H216" s="167">
        <v>1.62</v>
      </c>
      <c r="I216" s="168"/>
      <c r="L216" s="164"/>
      <c r="M216" s="169"/>
      <c r="N216" s="170"/>
      <c r="O216" s="170"/>
      <c r="P216" s="170"/>
      <c r="Q216" s="170"/>
      <c r="R216" s="170"/>
      <c r="S216" s="170"/>
      <c r="T216" s="171"/>
      <c r="AT216" s="165" t="s">
        <v>135</v>
      </c>
      <c r="AU216" s="165" t="s">
        <v>82</v>
      </c>
      <c r="AV216" s="13" t="s">
        <v>82</v>
      </c>
      <c r="AW216" s="13" t="s">
        <v>30</v>
      </c>
      <c r="AX216" s="13" t="s">
        <v>73</v>
      </c>
      <c r="AY216" s="165" t="s">
        <v>127</v>
      </c>
    </row>
    <row r="217" spans="2:51" s="14" customFormat="1" ht="12">
      <c r="B217" s="172"/>
      <c r="D217" s="159" t="s">
        <v>135</v>
      </c>
      <c r="E217" s="173" t="s">
        <v>1</v>
      </c>
      <c r="F217" s="174" t="s">
        <v>137</v>
      </c>
      <c r="H217" s="175">
        <v>1.62</v>
      </c>
      <c r="I217" s="176"/>
      <c r="L217" s="172"/>
      <c r="M217" s="177"/>
      <c r="N217" s="178"/>
      <c r="O217" s="178"/>
      <c r="P217" s="178"/>
      <c r="Q217" s="178"/>
      <c r="R217" s="178"/>
      <c r="S217" s="178"/>
      <c r="T217" s="179"/>
      <c r="AT217" s="173" t="s">
        <v>135</v>
      </c>
      <c r="AU217" s="173" t="s">
        <v>82</v>
      </c>
      <c r="AV217" s="14" t="s">
        <v>133</v>
      </c>
      <c r="AW217" s="14" t="s">
        <v>30</v>
      </c>
      <c r="AX217" s="14" t="s">
        <v>80</v>
      </c>
      <c r="AY217" s="173" t="s">
        <v>127</v>
      </c>
    </row>
    <row r="218" spans="1:65" s="2" customFormat="1" ht="21.75" customHeight="1">
      <c r="A218" s="32"/>
      <c r="B218" s="144"/>
      <c r="C218" s="145" t="s">
        <v>209</v>
      </c>
      <c r="D218" s="145" t="s">
        <v>129</v>
      </c>
      <c r="E218" s="146" t="s">
        <v>743</v>
      </c>
      <c r="F218" s="147" t="s">
        <v>744</v>
      </c>
      <c r="G218" s="148" t="s">
        <v>181</v>
      </c>
      <c r="H218" s="149">
        <v>31.821</v>
      </c>
      <c r="I218" s="150"/>
      <c r="J218" s="151">
        <f>ROUND(I218*H218,2)</f>
        <v>0</v>
      </c>
      <c r="K218" s="152"/>
      <c r="L218" s="33"/>
      <c r="M218" s="153" t="s">
        <v>1</v>
      </c>
      <c r="N218" s="154" t="s">
        <v>38</v>
      </c>
      <c r="O218" s="58"/>
      <c r="P218" s="155">
        <f>O218*H218</f>
        <v>0</v>
      </c>
      <c r="Q218" s="155">
        <v>0</v>
      </c>
      <c r="R218" s="155">
        <f>Q218*H218</f>
        <v>0</v>
      </c>
      <c r="S218" s="155">
        <v>0</v>
      </c>
      <c r="T218" s="156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57" t="s">
        <v>133</v>
      </c>
      <c r="AT218" s="157" t="s">
        <v>129</v>
      </c>
      <c r="AU218" s="157" t="s">
        <v>82</v>
      </c>
      <c r="AY218" s="17" t="s">
        <v>127</v>
      </c>
      <c r="BE218" s="158">
        <f>IF(N218="základní",J218,0)</f>
        <v>0</v>
      </c>
      <c r="BF218" s="158">
        <f>IF(N218="snížená",J218,0)</f>
        <v>0</v>
      </c>
      <c r="BG218" s="158">
        <f>IF(N218="zákl. přenesená",J218,0)</f>
        <v>0</v>
      </c>
      <c r="BH218" s="158">
        <f>IF(N218="sníž. přenesená",J218,0)</f>
        <v>0</v>
      </c>
      <c r="BI218" s="158">
        <f>IF(N218="nulová",J218,0)</f>
        <v>0</v>
      </c>
      <c r="BJ218" s="17" t="s">
        <v>80</v>
      </c>
      <c r="BK218" s="158">
        <f>ROUND(I218*H218,2)</f>
        <v>0</v>
      </c>
      <c r="BL218" s="17" t="s">
        <v>133</v>
      </c>
      <c r="BM218" s="157" t="s">
        <v>283</v>
      </c>
    </row>
    <row r="219" spans="1:47" s="2" customFormat="1" ht="12">
      <c r="A219" s="32"/>
      <c r="B219" s="33"/>
      <c r="C219" s="32"/>
      <c r="D219" s="159" t="s">
        <v>134</v>
      </c>
      <c r="E219" s="32"/>
      <c r="F219" s="160" t="s">
        <v>744</v>
      </c>
      <c r="G219" s="32"/>
      <c r="H219" s="32"/>
      <c r="I219" s="161"/>
      <c r="J219" s="32"/>
      <c r="K219" s="32"/>
      <c r="L219" s="33"/>
      <c r="M219" s="162"/>
      <c r="N219" s="163"/>
      <c r="O219" s="58"/>
      <c r="P219" s="58"/>
      <c r="Q219" s="58"/>
      <c r="R219" s="58"/>
      <c r="S219" s="58"/>
      <c r="T219" s="59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T219" s="17" t="s">
        <v>134</v>
      </c>
      <c r="AU219" s="17" t="s">
        <v>82</v>
      </c>
    </row>
    <row r="220" spans="1:47" s="2" customFormat="1" ht="19.5">
      <c r="A220" s="32"/>
      <c r="B220" s="33"/>
      <c r="C220" s="32"/>
      <c r="D220" s="159" t="s">
        <v>149</v>
      </c>
      <c r="E220" s="32"/>
      <c r="F220" s="180" t="s">
        <v>745</v>
      </c>
      <c r="G220" s="32"/>
      <c r="H220" s="32"/>
      <c r="I220" s="161"/>
      <c r="J220" s="32"/>
      <c r="K220" s="32"/>
      <c r="L220" s="33"/>
      <c r="M220" s="162"/>
      <c r="N220" s="163"/>
      <c r="O220" s="58"/>
      <c r="P220" s="58"/>
      <c r="Q220" s="58"/>
      <c r="R220" s="58"/>
      <c r="S220" s="58"/>
      <c r="T220" s="59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T220" s="17" t="s">
        <v>149</v>
      </c>
      <c r="AU220" s="17" t="s">
        <v>82</v>
      </c>
    </row>
    <row r="221" spans="2:51" s="13" customFormat="1" ht="12">
      <c r="B221" s="164"/>
      <c r="D221" s="159" t="s">
        <v>135</v>
      </c>
      <c r="E221" s="165" t="s">
        <v>1</v>
      </c>
      <c r="F221" s="166" t="s">
        <v>746</v>
      </c>
      <c r="H221" s="167">
        <v>31.821</v>
      </c>
      <c r="I221" s="168"/>
      <c r="L221" s="164"/>
      <c r="M221" s="169"/>
      <c r="N221" s="170"/>
      <c r="O221" s="170"/>
      <c r="P221" s="170"/>
      <c r="Q221" s="170"/>
      <c r="R221" s="170"/>
      <c r="S221" s="170"/>
      <c r="T221" s="171"/>
      <c r="AT221" s="165" t="s">
        <v>135</v>
      </c>
      <c r="AU221" s="165" t="s">
        <v>82</v>
      </c>
      <c r="AV221" s="13" t="s">
        <v>82</v>
      </c>
      <c r="AW221" s="13" t="s">
        <v>30</v>
      </c>
      <c r="AX221" s="13" t="s">
        <v>73</v>
      </c>
      <c r="AY221" s="165" t="s">
        <v>127</v>
      </c>
    </row>
    <row r="222" spans="2:51" s="14" customFormat="1" ht="12">
      <c r="B222" s="172"/>
      <c r="D222" s="159" t="s">
        <v>135</v>
      </c>
      <c r="E222" s="173" t="s">
        <v>1</v>
      </c>
      <c r="F222" s="174" t="s">
        <v>137</v>
      </c>
      <c r="H222" s="175">
        <v>31.821</v>
      </c>
      <c r="I222" s="176"/>
      <c r="L222" s="172"/>
      <c r="M222" s="177"/>
      <c r="N222" s="178"/>
      <c r="O222" s="178"/>
      <c r="P222" s="178"/>
      <c r="Q222" s="178"/>
      <c r="R222" s="178"/>
      <c r="S222" s="178"/>
      <c r="T222" s="179"/>
      <c r="AT222" s="173" t="s">
        <v>135</v>
      </c>
      <c r="AU222" s="173" t="s">
        <v>82</v>
      </c>
      <c r="AV222" s="14" t="s">
        <v>133</v>
      </c>
      <c r="AW222" s="14" t="s">
        <v>30</v>
      </c>
      <c r="AX222" s="14" t="s">
        <v>80</v>
      </c>
      <c r="AY222" s="173" t="s">
        <v>127</v>
      </c>
    </row>
    <row r="223" spans="1:65" s="2" customFormat="1" ht="16.5" customHeight="1">
      <c r="A223" s="32"/>
      <c r="B223" s="144"/>
      <c r="C223" s="145" t="s">
        <v>284</v>
      </c>
      <c r="D223" s="145" t="s">
        <v>129</v>
      </c>
      <c r="E223" s="146" t="s">
        <v>747</v>
      </c>
      <c r="F223" s="147" t="s">
        <v>748</v>
      </c>
      <c r="G223" s="148" t="s">
        <v>181</v>
      </c>
      <c r="H223" s="149">
        <v>60.219</v>
      </c>
      <c r="I223" s="150"/>
      <c r="J223" s="151">
        <f>ROUND(I223*H223,2)</f>
        <v>0</v>
      </c>
      <c r="K223" s="152"/>
      <c r="L223" s="33"/>
      <c r="M223" s="153" t="s">
        <v>1</v>
      </c>
      <c r="N223" s="154" t="s">
        <v>38</v>
      </c>
      <c r="O223" s="58"/>
      <c r="P223" s="155">
        <f>O223*H223</f>
        <v>0</v>
      </c>
      <c r="Q223" s="155">
        <v>0</v>
      </c>
      <c r="R223" s="155">
        <f>Q223*H223</f>
        <v>0</v>
      </c>
      <c r="S223" s="155">
        <v>0</v>
      </c>
      <c r="T223" s="156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57" t="s">
        <v>133</v>
      </c>
      <c r="AT223" s="157" t="s">
        <v>129</v>
      </c>
      <c r="AU223" s="157" t="s">
        <v>82</v>
      </c>
      <c r="AY223" s="17" t="s">
        <v>127</v>
      </c>
      <c r="BE223" s="158">
        <f>IF(N223="základní",J223,0)</f>
        <v>0</v>
      </c>
      <c r="BF223" s="158">
        <f>IF(N223="snížená",J223,0)</f>
        <v>0</v>
      </c>
      <c r="BG223" s="158">
        <f>IF(N223="zákl. přenesená",J223,0)</f>
        <v>0</v>
      </c>
      <c r="BH223" s="158">
        <f>IF(N223="sníž. přenesená",J223,0)</f>
        <v>0</v>
      </c>
      <c r="BI223" s="158">
        <f>IF(N223="nulová",J223,0)</f>
        <v>0</v>
      </c>
      <c r="BJ223" s="17" t="s">
        <v>80</v>
      </c>
      <c r="BK223" s="158">
        <f>ROUND(I223*H223,2)</f>
        <v>0</v>
      </c>
      <c r="BL223" s="17" t="s">
        <v>133</v>
      </c>
      <c r="BM223" s="157" t="s">
        <v>287</v>
      </c>
    </row>
    <row r="224" spans="1:47" s="2" customFormat="1" ht="12">
      <c r="A224" s="32"/>
      <c r="B224" s="33"/>
      <c r="C224" s="32"/>
      <c r="D224" s="159" t="s">
        <v>134</v>
      </c>
      <c r="E224" s="32"/>
      <c r="F224" s="160" t="s">
        <v>748</v>
      </c>
      <c r="G224" s="32"/>
      <c r="H224" s="32"/>
      <c r="I224" s="161"/>
      <c r="J224" s="32"/>
      <c r="K224" s="32"/>
      <c r="L224" s="33"/>
      <c r="M224" s="162"/>
      <c r="N224" s="163"/>
      <c r="O224" s="58"/>
      <c r="P224" s="58"/>
      <c r="Q224" s="58"/>
      <c r="R224" s="58"/>
      <c r="S224" s="58"/>
      <c r="T224" s="59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T224" s="17" t="s">
        <v>134</v>
      </c>
      <c r="AU224" s="17" t="s">
        <v>82</v>
      </c>
    </row>
    <row r="225" spans="2:51" s="13" customFormat="1" ht="12">
      <c r="B225" s="164"/>
      <c r="D225" s="159" t="s">
        <v>135</v>
      </c>
      <c r="E225" s="165" t="s">
        <v>1</v>
      </c>
      <c r="F225" s="166" t="s">
        <v>749</v>
      </c>
      <c r="H225" s="167">
        <v>60.219</v>
      </c>
      <c r="I225" s="168"/>
      <c r="L225" s="164"/>
      <c r="M225" s="169"/>
      <c r="N225" s="170"/>
      <c r="O225" s="170"/>
      <c r="P225" s="170"/>
      <c r="Q225" s="170"/>
      <c r="R225" s="170"/>
      <c r="S225" s="170"/>
      <c r="T225" s="171"/>
      <c r="AT225" s="165" t="s">
        <v>135</v>
      </c>
      <c r="AU225" s="165" t="s">
        <v>82</v>
      </c>
      <c r="AV225" s="13" t="s">
        <v>82</v>
      </c>
      <c r="AW225" s="13" t="s">
        <v>30</v>
      </c>
      <c r="AX225" s="13" t="s">
        <v>73</v>
      </c>
      <c r="AY225" s="165" t="s">
        <v>127</v>
      </c>
    </row>
    <row r="226" spans="2:51" s="14" customFormat="1" ht="12">
      <c r="B226" s="172"/>
      <c r="D226" s="159" t="s">
        <v>135</v>
      </c>
      <c r="E226" s="173" t="s">
        <v>1</v>
      </c>
      <c r="F226" s="174" t="s">
        <v>137</v>
      </c>
      <c r="H226" s="175">
        <v>60.219</v>
      </c>
      <c r="I226" s="176"/>
      <c r="L226" s="172"/>
      <c r="M226" s="177"/>
      <c r="N226" s="178"/>
      <c r="O226" s="178"/>
      <c r="P226" s="178"/>
      <c r="Q226" s="178"/>
      <c r="R226" s="178"/>
      <c r="S226" s="178"/>
      <c r="T226" s="179"/>
      <c r="AT226" s="173" t="s">
        <v>135</v>
      </c>
      <c r="AU226" s="173" t="s">
        <v>82</v>
      </c>
      <c r="AV226" s="14" t="s">
        <v>133</v>
      </c>
      <c r="AW226" s="14" t="s">
        <v>30</v>
      </c>
      <c r="AX226" s="14" t="s">
        <v>80</v>
      </c>
      <c r="AY226" s="173" t="s">
        <v>127</v>
      </c>
    </row>
    <row r="227" spans="2:63" s="12" customFormat="1" ht="25.9" customHeight="1">
      <c r="B227" s="131"/>
      <c r="D227" s="132" t="s">
        <v>72</v>
      </c>
      <c r="E227" s="133" t="s">
        <v>750</v>
      </c>
      <c r="F227" s="133" t="s">
        <v>751</v>
      </c>
      <c r="I227" s="134"/>
      <c r="J227" s="135">
        <f>BK227</f>
        <v>0</v>
      </c>
      <c r="L227" s="131"/>
      <c r="M227" s="136"/>
      <c r="N227" s="137"/>
      <c r="O227" s="137"/>
      <c r="P227" s="138">
        <f>SUM(P228:P301)</f>
        <v>0</v>
      </c>
      <c r="Q227" s="137"/>
      <c r="R227" s="138">
        <f>SUM(R228:R301)</f>
        <v>0</v>
      </c>
      <c r="S227" s="137"/>
      <c r="T227" s="139">
        <f>SUM(T228:T301)</f>
        <v>0</v>
      </c>
      <c r="AR227" s="132" t="s">
        <v>133</v>
      </c>
      <c r="AT227" s="140" t="s">
        <v>72</v>
      </c>
      <c r="AU227" s="140" t="s">
        <v>73</v>
      </c>
      <c r="AY227" s="132" t="s">
        <v>127</v>
      </c>
      <c r="BK227" s="141">
        <f>SUM(BK228:BK301)</f>
        <v>0</v>
      </c>
    </row>
    <row r="228" spans="1:65" s="2" customFormat="1" ht="21.75" customHeight="1">
      <c r="A228" s="32"/>
      <c r="B228" s="144"/>
      <c r="C228" s="145" t="s">
        <v>212</v>
      </c>
      <c r="D228" s="145" t="s">
        <v>129</v>
      </c>
      <c r="E228" s="146" t="s">
        <v>752</v>
      </c>
      <c r="F228" s="147" t="s">
        <v>753</v>
      </c>
      <c r="G228" s="148" t="s">
        <v>226</v>
      </c>
      <c r="H228" s="149">
        <v>4</v>
      </c>
      <c r="I228" s="150"/>
      <c r="J228" s="151">
        <f>ROUND(I228*H228,2)</f>
        <v>0</v>
      </c>
      <c r="K228" s="152"/>
      <c r="L228" s="33"/>
      <c r="M228" s="153" t="s">
        <v>1</v>
      </c>
      <c r="N228" s="154" t="s">
        <v>38</v>
      </c>
      <c r="O228" s="58"/>
      <c r="P228" s="155">
        <f>O228*H228</f>
        <v>0</v>
      </c>
      <c r="Q228" s="155">
        <v>0</v>
      </c>
      <c r="R228" s="155">
        <f>Q228*H228</f>
        <v>0</v>
      </c>
      <c r="S228" s="155">
        <v>0</v>
      </c>
      <c r="T228" s="156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57" t="s">
        <v>754</v>
      </c>
      <c r="AT228" s="157" t="s">
        <v>129</v>
      </c>
      <c r="AU228" s="157" t="s">
        <v>80</v>
      </c>
      <c r="AY228" s="17" t="s">
        <v>127</v>
      </c>
      <c r="BE228" s="158">
        <f>IF(N228="základní",J228,0)</f>
        <v>0</v>
      </c>
      <c r="BF228" s="158">
        <f>IF(N228="snížená",J228,0)</f>
        <v>0</v>
      </c>
      <c r="BG228" s="158">
        <f>IF(N228="zákl. přenesená",J228,0)</f>
        <v>0</v>
      </c>
      <c r="BH228" s="158">
        <f>IF(N228="sníž. přenesená",J228,0)</f>
        <v>0</v>
      </c>
      <c r="BI228" s="158">
        <f>IF(N228="nulová",J228,0)</f>
        <v>0</v>
      </c>
      <c r="BJ228" s="17" t="s">
        <v>80</v>
      </c>
      <c r="BK228" s="158">
        <f>ROUND(I228*H228,2)</f>
        <v>0</v>
      </c>
      <c r="BL228" s="17" t="s">
        <v>754</v>
      </c>
      <c r="BM228" s="157" t="s">
        <v>291</v>
      </c>
    </row>
    <row r="229" spans="1:47" s="2" customFormat="1" ht="19.5">
      <c r="A229" s="32"/>
      <c r="B229" s="33"/>
      <c r="C229" s="32"/>
      <c r="D229" s="159" t="s">
        <v>134</v>
      </c>
      <c r="E229" s="32"/>
      <c r="F229" s="160" t="s">
        <v>753</v>
      </c>
      <c r="G229" s="32"/>
      <c r="H229" s="32"/>
      <c r="I229" s="161"/>
      <c r="J229" s="32"/>
      <c r="K229" s="32"/>
      <c r="L229" s="33"/>
      <c r="M229" s="162"/>
      <c r="N229" s="163"/>
      <c r="O229" s="58"/>
      <c r="P229" s="58"/>
      <c r="Q229" s="58"/>
      <c r="R229" s="58"/>
      <c r="S229" s="58"/>
      <c r="T229" s="59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T229" s="17" t="s">
        <v>134</v>
      </c>
      <c r="AU229" s="17" t="s">
        <v>80</v>
      </c>
    </row>
    <row r="230" spans="1:65" s="2" customFormat="1" ht="16.5" customHeight="1">
      <c r="A230" s="32"/>
      <c r="B230" s="144"/>
      <c r="C230" s="145" t="s">
        <v>293</v>
      </c>
      <c r="D230" s="145" t="s">
        <v>129</v>
      </c>
      <c r="E230" s="146" t="s">
        <v>755</v>
      </c>
      <c r="F230" s="147" t="s">
        <v>756</v>
      </c>
      <c r="G230" s="148" t="s">
        <v>226</v>
      </c>
      <c r="H230" s="149">
        <v>8</v>
      </c>
      <c r="I230" s="150"/>
      <c r="J230" s="151">
        <f>ROUND(I230*H230,2)</f>
        <v>0</v>
      </c>
      <c r="K230" s="152"/>
      <c r="L230" s="33"/>
      <c r="M230" s="153" t="s">
        <v>1</v>
      </c>
      <c r="N230" s="154" t="s">
        <v>38</v>
      </c>
      <c r="O230" s="58"/>
      <c r="P230" s="155">
        <f>O230*H230</f>
        <v>0</v>
      </c>
      <c r="Q230" s="155">
        <v>0</v>
      </c>
      <c r="R230" s="155">
        <f>Q230*H230</f>
        <v>0</v>
      </c>
      <c r="S230" s="155">
        <v>0</v>
      </c>
      <c r="T230" s="156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57" t="s">
        <v>754</v>
      </c>
      <c r="AT230" s="157" t="s">
        <v>129</v>
      </c>
      <c r="AU230" s="157" t="s">
        <v>80</v>
      </c>
      <c r="AY230" s="17" t="s">
        <v>127</v>
      </c>
      <c r="BE230" s="158">
        <f>IF(N230="základní",J230,0)</f>
        <v>0</v>
      </c>
      <c r="BF230" s="158">
        <f>IF(N230="snížená",J230,0)</f>
        <v>0</v>
      </c>
      <c r="BG230" s="158">
        <f>IF(N230="zákl. přenesená",J230,0)</f>
        <v>0</v>
      </c>
      <c r="BH230" s="158">
        <f>IF(N230="sníž. přenesená",J230,0)</f>
        <v>0</v>
      </c>
      <c r="BI230" s="158">
        <f>IF(N230="nulová",J230,0)</f>
        <v>0</v>
      </c>
      <c r="BJ230" s="17" t="s">
        <v>80</v>
      </c>
      <c r="BK230" s="158">
        <f>ROUND(I230*H230,2)</f>
        <v>0</v>
      </c>
      <c r="BL230" s="17" t="s">
        <v>754</v>
      </c>
      <c r="BM230" s="157" t="s">
        <v>296</v>
      </c>
    </row>
    <row r="231" spans="1:47" s="2" customFormat="1" ht="12">
      <c r="A231" s="32"/>
      <c r="B231" s="33"/>
      <c r="C231" s="32"/>
      <c r="D231" s="159" t="s">
        <v>134</v>
      </c>
      <c r="E231" s="32"/>
      <c r="F231" s="160" t="s">
        <v>756</v>
      </c>
      <c r="G231" s="32"/>
      <c r="H231" s="32"/>
      <c r="I231" s="161"/>
      <c r="J231" s="32"/>
      <c r="K231" s="32"/>
      <c r="L231" s="33"/>
      <c r="M231" s="162"/>
      <c r="N231" s="163"/>
      <c r="O231" s="58"/>
      <c r="P231" s="58"/>
      <c r="Q231" s="58"/>
      <c r="R231" s="58"/>
      <c r="S231" s="58"/>
      <c r="T231" s="59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T231" s="17" t="s">
        <v>134</v>
      </c>
      <c r="AU231" s="17" t="s">
        <v>80</v>
      </c>
    </row>
    <row r="232" spans="1:47" s="2" customFormat="1" ht="19.5">
      <c r="A232" s="32"/>
      <c r="B232" s="33"/>
      <c r="C232" s="32"/>
      <c r="D232" s="159" t="s">
        <v>149</v>
      </c>
      <c r="E232" s="32"/>
      <c r="F232" s="180" t="s">
        <v>757</v>
      </c>
      <c r="G232" s="32"/>
      <c r="H232" s="32"/>
      <c r="I232" s="161"/>
      <c r="J232" s="32"/>
      <c r="K232" s="32"/>
      <c r="L232" s="33"/>
      <c r="M232" s="162"/>
      <c r="N232" s="163"/>
      <c r="O232" s="58"/>
      <c r="P232" s="58"/>
      <c r="Q232" s="58"/>
      <c r="R232" s="58"/>
      <c r="S232" s="58"/>
      <c r="T232" s="59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T232" s="17" t="s">
        <v>149</v>
      </c>
      <c r="AU232" s="17" t="s">
        <v>80</v>
      </c>
    </row>
    <row r="233" spans="1:65" s="2" customFormat="1" ht="21.75" customHeight="1">
      <c r="A233" s="32"/>
      <c r="B233" s="144"/>
      <c r="C233" s="181" t="s">
        <v>217</v>
      </c>
      <c r="D233" s="181" t="s">
        <v>189</v>
      </c>
      <c r="E233" s="182" t="s">
        <v>758</v>
      </c>
      <c r="F233" s="183" t="s">
        <v>759</v>
      </c>
      <c r="G233" s="184" t="s">
        <v>226</v>
      </c>
      <c r="H233" s="185">
        <v>8</v>
      </c>
      <c r="I233" s="186"/>
      <c r="J233" s="187">
        <f>ROUND(I233*H233,2)</f>
        <v>0</v>
      </c>
      <c r="K233" s="188"/>
      <c r="L233" s="189"/>
      <c r="M233" s="190" t="s">
        <v>1</v>
      </c>
      <c r="N233" s="191" t="s">
        <v>38</v>
      </c>
      <c r="O233" s="58"/>
      <c r="P233" s="155">
        <f>O233*H233</f>
        <v>0</v>
      </c>
      <c r="Q233" s="155">
        <v>0</v>
      </c>
      <c r="R233" s="155">
        <f>Q233*H233</f>
        <v>0</v>
      </c>
      <c r="S233" s="155">
        <v>0</v>
      </c>
      <c r="T233" s="156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57" t="s">
        <v>754</v>
      </c>
      <c r="AT233" s="157" t="s">
        <v>189</v>
      </c>
      <c r="AU233" s="157" t="s">
        <v>80</v>
      </c>
      <c r="AY233" s="17" t="s">
        <v>127</v>
      </c>
      <c r="BE233" s="158">
        <f>IF(N233="základní",J233,0)</f>
        <v>0</v>
      </c>
      <c r="BF233" s="158">
        <f>IF(N233="snížená",J233,0)</f>
        <v>0</v>
      </c>
      <c r="BG233" s="158">
        <f>IF(N233="zákl. přenesená",J233,0)</f>
        <v>0</v>
      </c>
      <c r="BH233" s="158">
        <f>IF(N233="sníž. přenesená",J233,0)</f>
        <v>0</v>
      </c>
      <c r="BI233" s="158">
        <f>IF(N233="nulová",J233,0)</f>
        <v>0</v>
      </c>
      <c r="BJ233" s="17" t="s">
        <v>80</v>
      </c>
      <c r="BK233" s="158">
        <f>ROUND(I233*H233,2)</f>
        <v>0</v>
      </c>
      <c r="BL233" s="17" t="s">
        <v>754</v>
      </c>
      <c r="BM233" s="157" t="s">
        <v>299</v>
      </c>
    </row>
    <row r="234" spans="1:47" s="2" customFormat="1" ht="19.5">
      <c r="A234" s="32"/>
      <c r="B234" s="33"/>
      <c r="C234" s="32"/>
      <c r="D234" s="159" t="s">
        <v>134</v>
      </c>
      <c r="E234" s="32"/>
      <c r="F234" s="160" t="s">
        <v>759</v>
      </c>
      <c r="G234" s="32"/>
      <c r="H234" s="32"/>
      <c r="I234" s="161"/>
      <c r="J234" s="32"/>
      <c r="K234" s="32"/>
      <c r="L234" s="33"/>
      <c r="M234" s="162"/>
      <c r="N234" s="163"/>
      <c r="O234" s="58"/>
      <c r="P234" s="58"/>
      <c r="Q234" s="58"/>
      <c r="R234" s="58"/>
      <c r="S234" s="58"/>
      <c r="T234" s="59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T234" s="17" t="s">
        <v>134</v>
      </c>
      <c r="AU234" s="17" t="s">
        <v>80</v>
      </c>
    </row>
    <row r="235" spans="1:65" s="2" customFormat="1" ht="55.5" customHeight="1">
      <c r="A235" s="32"/>
      <c r="B235" s="144"/>
      <c r="C235" s="145" t="s">
        <v>302</v>
      </c>
      <c r="D235" s="145" t="s">
        <v>129</v>
      </c>
      <c r="E235" s="146" t="s">
        <v>760</v>
      </c>
      <c r="F235" s="147" t="s">
        <v>761</v>
      </c>
      <c r="G235" s="148" t="s">
        <v>226</v>
      </c>
      <c r="H235" s="149">
        <v>1</v>
      </c>
      <c r="I235" s="150"/>
      <c r="J235" s="151">
        <f>ROUND(I235*H235,2)</f>
        <v>0</v>
      </c>
      <c r="K235" s="152"/>
      <c r="L235" s="33"/>
      <c r="M235" s="153" t="s">
        <v>1</v>
      </c>
      <c r="N235" s="154" t="s">
        <v>38</v>
      </c>
      <c r="O235" s="58"/>
      <c r="P235" s="155">
        <f>O235*H235</f>
        <v>0</v>
      </c>
      <c r="Q235" s="155">
        <v>0</v>
      </c>
      <c r="R235" s="155">
        <f>Q235*H235</f>
        <v>0</v>
      </c>
      <c r="S235" s="155">
        <v>0</v>
      </c>
      <c r="T235" s="156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57" t="s">
        <v>754</v>
      </c>
      <c r="AT235" s="157" t="s">
        <v>129</v>
      </c>
      <c r="AU235" s="157" t="s">
        <v>80</v>
      </c>
      <c r="AY235" s="17" t="s">
        <v>127</v>
      </c>
      <c r="BE235" s="158">
        <f>IF(N235="základní",J235,0)</f>
        <v>0</v>
      </c>
      <c r="BF235" s="158">
        <f>IF(N235="snížená",J235,0)</f>
        <v>0</v>
      </c>
      <c r="BG235" s="158">
        <f>IF(N235="zákl. přenesená",J235,0)</f>
        <v>0</v>
      </c>
      <c r="BH235" s="158">
        <f>IF(N235="sníž. přenesená",J235,0)</f>
        <v>0</v>
      </c>
      <c r="BI235" s="158">
        <f>IF(N235="nulová",J235,0)</f>
        <v>0</v>
      </c>
      <c r="BJ235" s="17" t="s">
        <v>80</v>
      </c>
      <c r="BK235" s="158">
        <f>ROUND(I235*H235,2)</f>
        <v>0</v>
      </c>
      <c r="BL235" s="17" t="s">
        <v>754</v>
      </c>
      <c r="BM235" s="157" t="s">
        <v>305</v>
      </c>
    </row>
    <row r="236" spans="1:47" s="2" customFormat="1" ht="39">
      <c r="A236" s="32"/>
      <c r="B236" s="33"/>
      <c r="C236" s="32"/>
      <c r="D236" s="159" t="s">
        <v>134</v>
      </c>
      <c r="E236" s="32"/>
      <c r="F236" s="160" t="s">
        <v>761</v>
      </c>
      <c r="G236" s="32"/>
      <c r="H236" s="32"/>
      <c r="I236" s="161"/>
      <c r="J236" s="32"/>
      <c r="K236" s="32"/>
      <c r="L236" s="33"/>
      <c r="M236" s="162"/>
      <c r="N236" s="163"/>
      <c r="O236" s="58"/>
      <c r="P236" s="58"/>
      <c r="Q236" s="58"/>
      <c r="R236" s="58"/>
      <c r="S236" s="58"/>
      <c r="T236" s="59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T236" s="17" t="s">
        <v>134</v>
      </c>
      <c r="AU236" s="17" t="s">
        <v>80</v>
      </c>
    </row>
    <row r="237" spans="1:47" s="2" customFormat="1" ht="19.5">
      <c r="A237" s="32"/>
      <c r="B237" s="33"/>
      <c r="C237" s="32"/>
      <c r="D237" s="159" t="s">
        <v>149</v>
      </c>
      <c r="E237" s="32"/>
      <c r="F237" s="180" t="s">
        <v>762</v>
      </c>
      <c r="G237" s="32"/>
      <c r="H237" s="32"/>
      <c r="I237" s="161"/>
      <c r="J237" s="32"/>
      <c r="K237" s="32"/>
      <c r="L237" s="33"/>
      <c r="M237" s="162"/>
      <c r="N237" s="163"/>
      <c r="O237" s="58"/>
      <c r="P237" s="58"/>
      <c r="Q237" s="58"/>
      <c r="R237" s="58"/>
      <c r="S237" s="58"/>
      <c r="T237" s="59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T237" s="17" t="s">
        <v>149</v>
      </c>
      <c r="AU237" s="17" t="s">
        <v>80</v>
      </c>
    </row>
    <row r="238" spans="1:65" s="2" customFormat="1" ht="55.5" customHeight="1">
      <c r="A238" s="32"/>
      <c r="B238" s="144"/>
      <c r="C238" s="145" t="s">
        <v>221</v>
      </c>
      <c r="D238" s="145" t="s">
        <v>129</v>
      </c>
      <c r="E238" s="146" t="s">
        <v>763</v>
      </c>
      <c r="F238" s="147" t="s">
        <v>764</v>
      </c>
      <c r="G238" s="148" t="s">
        <v>226</v>
      </c>
      <c r="H238" s="149">
        <v>1</v>
      </c>
      <c r="I238" s="150"/>
      <c r="J238" s="151">
        <f>ROUND(I238*H238,2)</f>
        <v>0</v>
      </c>
      <c r="K238" s="152"/>
      <c r="L238" s="33"/>
      <c r="M238" s="153" t="s">
        <v>1</v>
      </c>
      <c r="N238" s="154" t="s">
        <v>38</v>
      </c>
      <c r="O238" s="58"/>
      <c r="P238" s="155">
        <f>O238*H238</f>
        <v>0</v>
      </c>
      <c r="Q238" s="155">
        <v>0</v>
      </c>
      <c r="R238" s="155">
        <f>Q238*H238</f>
        <v>0</v>
      </c>
      <c r="S238" s="155">
        <v>0</v>
      </c>
      <c r="T238" s="156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57" t="s">
        <v>754</v>
      </c>
      <c r="AT238" s="157" t="s">
        <v>129</v>
      </c>
      <c r="AU238" s="157" t="s">
        <v>80</v>
      </c>
      <c r="AY238" s="17" t="s">
        <v>127</v>
      </c>
      <c r="BE238" s="158">
        <f>IF(N238="základní",J238,0)</f>
        <v>0</v>
      </c>
      <c r="BF238" s="158">
        <f>IF(N238="snížená",J238,0)</f>
        <v>0</v>
      </c>
      <c r="BG238" s="158">
        <f>IF(N238="zákl. přenesená",J238,0)</f>
        <v>0</v>
      </c>
      <c r="BH238" s="158">
        <f>IF(N238="sníž. přenesená",J238,0)</f>
        <v>0</v>
      </c>
      <c r="BI238" s="158">
        <f>IF(N238="nulová",J238,0)</f>
        <v>0</v>
      </c>
      <c r="BJ238" s="17" t="s">
        <v>80</v>
      </c>
      <c r="BK238" s="158">
        <f>ROUND(I238*H238,2)</f>
        <v>0</v>
      </c>
      <c r="BL238" s="17" t="s">
        <v>754</v>
      </c>
      <c r="BM238" s="157" t="s">
        <v>201</v>
      </c>
    </row>
    <row r="239" spans="1:47" s="2" customFormat="1" ht="39">
      <c r="A239" s="32"/>
      <c r="B239" s="33"/>
      <c r="C239" s="32"/>
      <c r="D239" s="159" t="s">
        <v>134</v>
      </c>
      <c r="E239" s="32"/>
      <c r="F239" s="160" t="s">
        <v>764</v>
      </c>
      <c r="G239" s="32"/>
      <c r="H239" s="32"/>
      <c r="I239" s="161"/>
      <c r="J239" s="32"/>
      <c r="K239" s="32"/>
      <c r="L239" s="33"/>
      <c r="M239" s="162"/>
      <c r="N239" s="163"/>
      <c r="O239" s="58"/>
      <c r="P239" s="58"/>
      <c r="Q239" s="58"/>
      <c r="R239" s="58"/>
      <c r="S239" s="58"/>
      <c r="T239" s="59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T239" s="17" t="s">
        <v>134</v>
      </c>
      <c r="AU239" s="17" t="s">
        <v>80</v>
      </c>
    </row>
    <row r="240" spans="1:47" s="2" customFormat="1" ht="19.5">
      <c r="A240" s="32"/>
      <c r="B240" s="33"/>
      <c r="C240" s="32"/>
      <c r="D240" s="159" t="s">
        <v>149</v>
      </c>
      <c r="E240" s="32"/>
      <c r="F240" s="180" t="s">
        <v>765</v>
      </c>
      <c r="G240" s="32"/>
      <c r="H240" s="32"/>
      <c r="I240" s="161"/>
      <c r="J240" s="32"/>
      <c r="K240" s="32"/>
      <c r="L240" s="33"/>
      <c r="M240" s="162"/>
      <c r="N240" s="163"/>
      <c r="O240" s="58"/>
      <c r="P240" s="58"/>
      <c r="Q240" s="58"/>
      <c r="R240" s="58"/>
      <c r="S240" s="58"/>
      <c r="T240" s="59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T240" s="17" t="s">
        <v>149</v>
      </c>
      <c r="AU240" s="17" t="s">
        <v>80</v>
      </c>
    </row>
    <row r="241" spans="1:65" s="2" customFormat="1" ht="55.5" customHeight="1">
      <c r="A241" s="32"/>
      <c r="B241" s="144"/>
      <c r="C241" s="145" t="s">
        <v>311</v>
      </c>
      <c r="D241" s="145" t="s">
        <v>129</v>
      </c>
      <c r="E241" s="146" t="s">
        <v>766</v>
      </c>
      <c r="F241" s="147" t="s">
        <v>767</v>
      </c>
      <c r="G241" s="148" t="s">
        <v>181</v>
      </c>
      <c r="H241" s="149">
        <v>488.4</v>
      </c>
      <c r="I241" s="150"/>
      <c r="J241" s="151">
        <f>ROUND(I241*H241,2)</f>
        <v>0</v>
      </c>
      <c r="K241" s="152"/>
      <c r="L241" s="33"/>
      <c r="M241" s="153" t="s">
        <v>1</v>
      </c>
      <c r="N241" s="154" t="s">
        <v>38</v>
      </c>
      <c r="O241" s="58"/>
      <c r="P241" s="155">
        <f>O241*H241</f>
        <v>0</v>
      </c>
      <c r="Q241" s="155">
        <v>0</v>
      </c>
      <c r="R241" s="155">
        <f>Q241*H241</f>
        <v>0</v>
      </c>
      <c r="S241" s="155">
        <v>0</v>
      </c>
      <c r="T241" s="156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57" t="s">
        <v>754</v>
      </c>
      <c r="AT241" s="157" t="s">
        <v>129</v>
      </c>
      <c r="AU241" s="157" t="s">
        <v>80</v>
      </c>
      <c r="AY241" s="17" t="s">
        <v>127</v>
      </c>
      <c r="BE241" s="158">
        <f>IF(N241="základní",J241,0)</f>
        <v>0</v>
      </c>
      <c r="BF241" s="158">
        <f>IF(N241="snížená",J241,0)</f>
        <v>0</v>
      </c>
      <c r="BG241" s="158">
        <f>IF(N241="zákl. přenesená",J241,0)</f>
        <v>0</v>
      </c>
      <c r="BH241" s="158">
        <f>IF(N241="sníž. přenesená",J241,0)</f>
        <v>0</v>
      </c>
      <c r="BI241" s="158">
        <f>IF(N241="nulová",J241,0)</f>
        <v>0</v>
      </c>
      <c r="BJ241" s="17" t="s">
        <v>80</v>
      </c>
      <c r="BK241" s="158">
        <f>ROUND(I241*H241,2)</f>
        <v>0</v>
      </c>
      <c r="BL241" s="17" t="s">
        <v>754</v>
      </c>
      <c r="BM241" s="157" t="s">
        <v>314</v>
      </c>
    </row>
    <row r="242" spans="1:47" s="2" customFormat="1" ht="29.25">
      <c r="A242" s="32"/>
      <c r="B242" s="33"/>
      <c r="C242" s="32"/>
      <c r="D242" s="159" t="s">
        <v>134</v>
      </c>
      <c r="E242" s="32"/>
      <c r="F242" s="160" t="s">
        <v>767</v>
      </c>
      <c r="G242" s="32"/>
      <c r="H242" s="32"/>
      <c r="I242" s="161"/>
      <c r="J242" s="32"/>
      <c r="K242" s="32"/>
      <c r="L242" s="33"/>
      <c r="M242" s="162"/>
      <c r="N242" s="163"/>
      <c r="O242" s="58"/>
      <c r="P242" s="58"/>
      <c r="Q242" s="58"/>
      <c r="R242" s="58"/>
      <c r="S242" s="58"/>
      <c r="T242" s="59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T242" s="17" t="s">
        <v>134</v>
      </c>
      <c r="AU242" s="17" t="s">
        <v>80</v>
      </c>
    </row>
    <row r="243" spans="1:47" s="2" customFormat="1" ht="29.25">
      <c r="A243" s="32"/>
      <c r="B243" s="33"/>
      <c r="C243" s="32"/>
      <c r="D243" s="159" t="s">
        <v>149</v>
      </c>
      <c r="E243" s="32"/>
      <c r="F243" s="180" t="s">
        <v>768</v>
      </c>
      <c r="G243" s="32"/>
      <c r="H243" s="32"/>
      <c r="I243" s="161"/>
      <c r="J243" s="32"/>
      <c r="K243" s="32"/>
      <c r="L243" s="33"/>
      <c r="M243" s="162"/>
      <c r="N243" s="163"/>
      <c r="O243" s="58"/>
      <c r="P243" s="58"/>
      <c r="Q243" s="58"/>
      <c r="R243" s="58"/>
      <c r="S243" s="58"/>
      <c r="T243" s="59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T243" s="17" t="s">
        <v>149</v>
      </c>
      <c r="AU243" s="17" t="s">
        <v>80</v>
      </c>
    </row>
    <row r="244" spans="2:51" s="13" customFormat="1" ht="12">
      <c r="B244" s="164"/>
      <c r="D244" s="159" t="s">
        <v>135</v>
      </c>
      <c r="E244" s="165" t="s">
        <v>1</v>
      </c>
      <c r="F244" s="166" t="s">
        <v>769</v>
      </c>
      <c r="H244" s="167">
        <v>488.4</v>
      </c>
      <c r="I244" s="168"/>
      <c r="L244" s="164"/>
      <c r="M244" s="169"/>
      <c r="N244" s="170"/>
      <c r="O244" s="170"/>
      <c r="P244" s="170"/>
      <c r="Q244" s="170"/>
      <c r="R244" s="170"/>
      <c r="S244" s="170"/>
      <c r="T244" s="171"/>
      <c r="AT244" s="165" t="s">
        <v>135</v>
      </c>
      <c r="AU244" s="165" t="s">
        <v>80</v>
      </c>
      <c r="AV244" s="13" t="s">
        <v>82</v>
      </c>
      <c r="AW244" s="13" t="s">
        <v>30</v>
      </c>
      <c r="AX244" s="13" t="s">
        <v>73</v>
      </c>
      <c r="AY244" s="165" t="s">
        <v>127</v>
      </c>
    </row>
    <row r="245" spans="2:51" s="14" customFormat="1" ht="12">
      <c r="B245" s="172"/>
      <c r="D245" s="159" t="s">
        <v>135</v>
      </c>
      <c r="E245" s="173" t="s">
        <v>1</v>
      </c>
      <c r="F245" s="174" t="s">
        <v>137</v>
      </c>
      <c r="H245" s="175">
        <v>488.4</v>
      </c>
      <c r="I245" s="176"/>
      <c r="L245" s="172"/>
      <c r="M245" s="177"/>
      <c r="N245" s="178"/>
      <c r="O245" s="178"/>
      <c r="P245" s="178"/>
      <c r="Q245" s="178"/>
      <c r="R245" s="178"/>
      <c r="S245" s="178"/>
      <c r="T245" s="179"/>
      <c r="AT245" s="173" t="s">
        <v>135</v>
      </c>
      <c r="AU245" s="173" t="s">
        <v>80</v>
      </c>
      <c r="AV245" s="14" t="s">
        <v>133</v>
      </c>
      <c r="AW245" s="14" t="s">
        <v>30</v>
      </c>
      <c r="AX245" s="14" t="s">
        <v>80</v>
      </c>
      <c r="AY245" s="173" t="s">
        <v>127</v>
      </c>
    </row>
    <row r="246" spans="1:65" s="2" customFormat="1" ht="55.5" customHeight="1">
      <c r="A246" s="32"/>
      <c r="B246" s="144"/>
      <c r="C246" s="145" t="s">
        <v>227</v>
      </c>
      <c r="D246" s="145" t="s">
        <v>129</v>
      </c>
      <c r="E246" s="146" t="s">
        <v>770</v>
      </c>
      <c r="F246" s="147" t="s">
        <v>771</v>
      </c>
      <c r="G246" s="148" t="s">
        <v>181</v>
      </c>
      <c r="H246" s="149">
        <v>3.96</v>
      </c>
      <c r="I246" s="150"/>
      <c r="J246" s="151">
        <f>ROUND(I246*H246,2)</f>
        <v>0</v>
      </c>
      <c r="K246" s="152"/>
      <c r="L246" s="33"/>
      <c r="M246" s="153" t="s">
        <v>1</v>
      </c>
      <c r="N246" s="154" t="s">
        <v>38</v>
      </c>
      <c r="O246" s="58"/>
      <c r="P246" s="155">
        <f>O246*H246</f>
        <v>0</v>
      </c>
      <c r="Q246" s="155">
        <v>0</v>
      </c>
      <c r="R246" s="155">
        <f>Q246*H246</f>
        <v>0</v>
      </c>
      <c r="S246" s="155">
        <v>0</v>
      </c>
      <c r="T246" s="156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57" t="s">
        <v>754</v>
      </c>
      <c r="AT246" s="157" t="s">
        <v>129</v>
      </c>
      <c r="AU246" s="157" t="s">
        <v>80</v>
      </c>
      <c r="AY246" s="17" t="s">
        <v>127</v>
      </c>
      <c r="BE246" s="158">
        <f>IF(N246="základní",J246,0)</f>
        <v>0</v>
      </c>
      <c r="BF246" s="158">
        <f>IF(N246="snížená",J246,0)</f>
        <v>0</v>
      </c>
      <c r="BG246" s="158">
        <f>IF(N246="zákl. přenesená",J246,0)</f>
        <v>0</v>
      </c>
      <c r="BH246" s="158">
        <f>IF(N246="sníž. přenesená",J246,0)</f>
        <v>0</v>
      </c>
      <c r="BI246" s="158">
        <f>IF(N246="nulová",J246,0)</f>
        <v>0</v>
      </c>
      <c r="BJ246" s="17" t="s">
        <v>80</v>
      </c>
      <c r="BK246" s="158">
        <f>ROUND(I246*H246,2)</f>
        <v>0</v>
      </c>
      <c r="BL246" s="17" t="s">
        <v>754</v>
      </c>
      <c r="BM246" s="157" t="s">
        <v>317</v>
      </c>
    </row>
    <row r="247" spans="1:47" s="2" customFormat="1" ht="29.25">
      <c r="A247" s="32"/>
      <c r="B247" s="33"/>
      <c r="C247" s="32"/>
      <c r="D247" s="159" t="s">
        <v>134</v>
      </c>
      <c r="E247" s="32"/>
      <c r="F247" s="160" t="s">
        <v>771</v>
      </c>
      <c r="G247" s="32"/>
      <c r="H247" s="32"/>
      <c r="I247" s="161"/>
      <c r="J247" s="32"/>
      <c r="K247" s="32"/>
      <c r="L247" s="33"/>
      <c r="M247" s="162"/>
      <c r="N247" s="163"/>
      <c r="O247" s="58"/>
      <c r="P247" s="58"/>
      <c r="Q247" s="58"/>
      <c r="R247" s="58"/>
      <c r="S247" s="58"/>
      <c r="T247" s="59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T247" s="17" t="s">
        <v>134</v>
      </c>
      <c r="AU247" s="17" t="s">
        <v>80</v>
      </c>
    </row>
    <row r="248" spans="1:47" s="2" customFormat="1" ht="19.5">
      <c r="A248" s="32"/>
      <c r="B248" s="33"/>
      <c r="C248" s="32"/>
      <c r="D248" s="159" t="s">
        <v>149</v>
      </c>
      <c r="E248" s="32"/>
      <c r="F248" s="180" t="s">
        <v>772</v>
      </c>
      <c r="G248" s="32"/>
      <c r="H248" s="32"/>
      <c r="I248" s="161"/>
      <c r="J248" s="32"/>
      <c r="K248" s="32"/>
      <c r="L248" s="33"/>
      <c r="M248" s="162"/>
      <c r="N248" s="163"/>
      <c r="O248" s="58"/>
      <c r="P248" s="58"/>
      <c r="Q248" s="58"/>
      <c r="R248" s="58"/>
      <c r="S248" s="58"/>
      <c r="T248" s="59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T248" s="17" t="s">
        <v>149</v>
      </c>
      <c r="AU248" s="17" t="s">
        <v>80</v>
      </c>
    </row>
    <row r="249" spans="2:51" s="13" customFormat="1" ht="12">
      <c r="B249" s="164"/>
      <c r="D249" s="159" t="s">
        <v>135</v>
      </c>
      <c r="E249" s="165" t="s">
        <v>1</v>
      </c>
      <c r="F249" s="166" t="s">
        <v>773</v>
      </c>
      <c r="H249" s="167">
        <v>3.96</v>
      </c>
      <c r="I249" s="168"/>
      <c r="L249" s="164"/>
      <c r="M249" s="169"/>
      <c r="N249" s="170"/>
      <c r="O249" s="170"/>
      <c r="P249" s="170"/>
      <c r="Q249" s="170"/>
      <c r="R249" s="170"/>
      <c r="S249" s="170"/>
      <c r="T249" s="171"/>
      <c r="AT249" s="165" t="s">
        <v>135</v>
      </c>
      <c r="AU249" s="165" t="s">
        <v>80</v>
      </c>
      <c r="AV249" s="13" t="s">
        <v>82</v>
      </c>
      <c r="AW249" s="13" t="s">
        <v>30</v>
      </c>
      <c r="AX249" s="13" t="s">
        <v>73</v>
      </c>
      <c r="AY249" s="165" t="s">
        <v>127</v>
      </c>
    </row>
    <row r="250" spans="2:51" s="14" customFormat="1" ht="12">
      <c r="B250" s="172"/>
      <c r="D250" s="159" t="s">
        <v>135</v>
      </c>
      <c r="E250" s="173" t="s">
        <v>1</v>
      </c>
      <c r="F250" s="174" t="s">
        <v>137</v>
      </c>
      <c r="H250" s="175">
        <v>3.96</v>
      </c>
      <c r="I250" s="176"/>
      <c r="L250" s="172"/>
      <c r="M250" s="177"/>
      <c r="N250" s="178"/>
      <c r="O250" s="178"/>
      <c r="P250" s="178"/>
      <c r="Q250" s="178"/>
      <c r="R250" s="178"/>
      <c r="S250" s="178"/>
      <c r="T250" s="179"/>
      <c r="AT250" s="173" t="s">
        <v>135</v>
      </c>
      <c r="AU250" s="173" t="s">
        <v>80</v>
      </c>
      <c r="AV250" s="14" t="s">
        <v>133</v>
      </c>
      <c r="AW250" s="14" t="s">
        <v>30</v>
      </c>
      <c r="AX250" s="14" t="s">
        <v>80</v>
      </c>
      <c r="AY250" s="173" t="s">
        <v>127</v>
      </c>
    </row>
    <row r="251" spans="1:65" s="2" customFormat="1" ht="55.5" customHeight="1">
      <c r="A251" s="32"/>
      <c r="B251" s="144"/>
      <c r="C251" s="145" t="s">
        <v>320</v>
      </c>
      <c r="D251" s="145" t="s">
        <v>129</v>
      </c>
      <c r="E251" s="146" t="s">
        <v>774</v>
      </c>
      <c r="F251" s="147" t="s">
        <v>775</v>
      </c>
      <c r="G251" s="148" t="s">
        <v>181</v>
      </c>
      <c r="H251" s="149">
        <v>360.321</v>
      </c>
      <c r="I251" s="150"/>
      <c r="J251" s="151">
        <f>ROUND(I251*H251,2)</f>
        <v>0</v>
      </c>
      <c r="K251" s="152"/>
      <c r="L251" s="33"/>
      <c r="M251" s="153" t="s">
        <v>1</v>
      </c>
      <c r="N251" s="154" t="s">
        <v>38</v>
      </c>
      <c r="O251" s="58"/>
      <c r="P251" s="155">
        <f>O251*H251</f>
        <v>0</v>
      </c>
      <c r="Q251" s="155">
        <v>0</v>
      </c>
      <c r="R251" s="155">
        <f>Q251*H251</f>
        <v>0</v>
      </c>
      <c r="S251" s="155">
        <v>0</v>
      </c>
      <c r="T251" s="156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57" t="s">
        <v>754</v>
      </c>
      <c r="AT251" s="157" t="s">
        <v>129</v>
      </c>
      <c r="AU251" s="157" t="s">
        <v>80</v>
      </c>
      <c r="AY251" s="17" t="s">
        <v>127</v>
      </c>
      <c r="BE251" s="158">
        <f>IF(N251="základní",J251,0)</f>
        <v>0</v>
      </c>
      <c r="BF251" s="158">
        <f>IF(N251="snížená",J251,0)</f>
        <v>0</v>
      </c>
      <c r="BG251" s="158">
        <f>IF(N251="zákl. přenesená",J251,0)</f>
        <v>0</v>
      </c>
      <c r="BH251" s="158">
        <f>IF(N251="sníž. přenesená",J251,0)</f>
        <v>0</v>
      </c>
      <c r="BI251" s="158">
        <f>IF(N251="nulová",J251,0)</f>
        <v>0</v>
      </c>
      <c r="BJ251" s="17" t="s">
        <v>80</v>
      </c>
      <c r="BK251" s="158">
        <f>ROUND(I251*H251,2)</f>
        <v>0</v>
      </c>
      <c r="BL251" s="17" t="s">
        <v>754</v>
      </c>
      <c r="BM251" s="157" t="s">
        <v>323</v>
      </c>
    </row>
    <row r="252" spans="1:47" s="2" customFormat="1" ht="29.25">
      <c r="A252" s="32"/>
      <c r="B252" s="33"/>
      <c r="C252" s="32"/>
      <c r="D252" s="159" t="s">
        <v>134</v>
      </c>
      <c r="E252" s="32"/>
      <c r="F252" s="160" t="s">
        <v>775</v>
      </c>
      <c r="G252" s="32"/>
      <c r="H252" s="32"/>
      <c r="I252" s="161"/>
      <c r="J252" s="32"/>
      <c r="K252" s="32"/>
      <c r="L252" s="33"/>
      <c r="M252" s="162"/>
      <c r="N252" s="163"/>
      <c r="O252" s="58"/>
      <c r="P252" s="58"/>
      <c r="Q252" s="58"/>
      <c r="R252" s="58"/>
      <c r="S252" s="58"/>
      <c r="T252" s="59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T252" s="17" t="s">
        <v>134</v>
      </c>
      <c r="AU252" s="17" t="s">
        <v>80</v>
      </c>
    </row>
    <row r="253" spans="1:47" s="2" customFormat="1" ht="29.25">
      <c r="A253" s="32"/>
      <c r="B253" s="33"/>
      <c r="C253" s="32"/>
      <c r="D253" s="159" t="s">
        <v>149</v>
      </c>
      <c r="E253" s="32"/>
      <c r="F253" s="180" t="s">
        <v>776</v>
      </c>
      <c r="G253" s="32"/>
      <c r="H253" s="32"/>
      <c r="I253" s="161"/>
      <c r="J253" s="32"/>
      <c r="K253" s="32"/>
      <c r="L253" s="33"/>
      <c r="M253" s="162"/>
      <c r="N253" s="163"/>
      <c r="O253" s="58"/>
      <c r="P253" s="58"/>
      <c r="Q253" s="58"/>
      <c r="R253" s="58"/>
      <c r="S253" s="58"/>
      <c r="T253" s="59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T253" s="17" t="s">
        <v>149</v>
      </c>
      <c r="AU253" s="17" t="s">
        <v>80</v>
      </c>
    </row>
    <row r="254" spans="2:51" s="13" customFormat="1" ht="12">
      <c r="B254" s="164"/>
      <c r="D254" s="159" t="s">
        <v>135</v>
      </c>
      <c r="E254" s="165" t="s">
        <v>1</v>
      </c>
      <c r="F254" s="166" t="s">
        <v>777</v>
      </c>
      <c r="H254" s="167">
        <v>360.321</v>
      </c>
      <c r="I254" s="168"/>
      <c r="L254" s="164"/>
      <c r="M254" s="169"/>
      <c r="N254" s="170"/>
      <c r="O254" s="170"/>
      <c r="P254" s="170"/>
      <c r="Q254" s="170"/>
      <c r="R254" s="170"/>
      <c r="S254" s="170"/>
      <c r="T254" s="171"/>
      <c r="AT254" s="165" t="s">
        <v>135</v>
      </c>
      <c r="AU254" s="165" t="s">
        <v>80</v>
      </c>
      <c r="AV254" s="13" t="s">
        <v>82</v>
      </c>
      <c r="AW254" s="13" t="s">
        <v>30</v>
      </c>
      <c r="AX254" s="13" t="s">
        <v>73</v>
      </c>
      <c r="AY254" s="165" t="s">
        <v>127</v>
      </c>
    </row>
    <row r="255" spans="2:51" s="14" customFormat="1" ht="12">
      <c r="B255" s="172"/>
      <c r="D255" s="159" t="s">
        <v>135</v>
      </c>
      <c r="E255" s="173" t="s">
        <v>1</v>
      </c>
      <c r="F255" s="174" t="s">
        <v>137</v>
      </c>
      <c r="H255" s="175">
        <v>360.321</v>
      </c>
      <c r="I255" s="176"/>
      <c r="L255" s="172"/>
      <c r="M255" s="177"/>
      <c r="N255" s="178"/>
      <c r="O255" s="178"/>
      <c r="P255" s="178"/>
      <c r="Q255" s="178"/>
      <c r="R255" s="178"/>
      <c r="S255" s="178"/>
      <c r="T255" s="179"/>
      <c r="AT255" s="173" t="s">
        <v>135</v>
      </c>
      <c r="AU255" s="173" t="s">
        <v>80</v>
      </c>
      <c r="AV255" s="14" t="s">
        <v>133</v>
      </c>
      <c r="AW255" s="14" t="s">
        <v>30</v>
      </c>
      <c r="AX255" s="14" t="s">
        <v>80</v>
      </c>
      <c r="AY255" s="173" t="s">
        <v>127</v>
      </c>
    </row>
    <row r="256" spans="1:65" s="2" customFormat="1" ht="66.75" customHeight="1">
      <c r="A256" s="32"/>
      <c r="B256" s="144"/>
      <c r="C256" s="145" t="s">
        <v>230</v>
      </c>
      <c r="D256" s="145" t="s">
        <v>129</v>
      </c>
      <c r="E256" s="146" t="s">
        <v>778</v>
      </c>
      <c r="F256" s="147" t="s">
        <v>779</v>
      </c>
      <c r="G256" s="148" t="s">
        <v>181</v>
      </c>
      <c r="H256" s="149">
        <v>461.538</v>
      </c>
      <c r="I256" s="150"/>
      <c r="J256" s="151">
        <f>ROUND(I256*H256,2)</f>
        <v>0</v>
      </c>
      <c r="K256" s="152"/>
      <c r="L256" s="33"/>
      <c r="M256" s="153" t="s">
        <v>1</v>
      </c>
      <c r="N256" s="154" t="s">
        <v>38</v>
      </c>
      <c r="O256" s="58"/>
      <c r="P256" s="155">
        <f>O256*H256</f>
        <v>0</v>
      </c>
      <c r="Q256" s="155">
        <v>0</v>
      </c>
      <c r="R256" s="155">
        <f>Q256*H256</f>
        <v>0</v>
      </c>
      <c r="S256" s="155">
        <v>0</v>
      </c>
      <c r="T256" s="156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57" t="s">
        <v>754</v>
      </c>
      <c r="AT256" s="157" t="s">
        <v>129</v>
      </c>
      <c r="AU256" s="157" t="s">
        <v>80</v>
      </c>
      <c r="AY256" s="17" t="s">
        <v>127</v>
      </c>
      <c r="BE256" s="158">
        <f>IF(N256="základní",J256,0)</f>
        <v>0</v>
      </c>
      <c r="BF256" s="158">
        <f>IF(N256="snížená",J256,0)</f>
        <v>0</v>
      </c>
      <c r="BG256" s="158">
        <f>IF(N256="zákl. přenesená",J256,0)</f>
        <v>0</v>
      </c>
      <c r="BH256" s="158">
        <f>IF(N256="sníž. přenesená",J256,0)</f>
        <v>0</v>
      </c>
      <c r="BI256" s="158">
        <f>IF(N256="nulová",J256,0)</f>
        <v>0</v>
      </c>
      <c r="BJ256" s="17" t="s">
        <v>80</v>
      </c>
      <c r="BK256" s="158">
        <f>ROUND(I256*H256,2)</f>
        <v>0</v>
      </c>
      <c r="BL256" s="17" t="s">
        <v>754</v>
      </c>
      <c r="BM256" s="157" t="s">
        <v>326</v>
      </c>
    </row>
    <row r="257" spans="1:47" s="2" customFormat="1" ht="39">
      <c r="A257" s="32"/>
      <c r="B257" s="33"/>
      <c r="C257" s="32"/>
      <c r="D257" s="159" t="s">
        <v>134</v>
      </c>
      <c r="E257" s="32"/>
      <c r="F257" s="160" t="s">
        <v>779</v>
      </c>
      <c r="G257" s="32"/>
      <c r="H257" s="32"/>
      <c r="I257" s="161"/>
      <c r="J257" s="32"/>
      <c r="K257" s="32"/>
      <c r="L257" s="33"/>
      <c r="M257" s="162"/>
      <c r="N257" s="163"/>
      <c r="O257" s="58"/>
      <c r="P257" s="58"/>
      <c r="Q257" s="58"/>
      <c r="R257" s="58"/>
      <c r="S257" s="58"/>
      <c r="T257" s="59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T257" s="17" t="s">
        <v>134</v>
      </c>
      <c r="AU257" s="17" t="s">
        <v>80</v>
      </c>
    </row>
    <row r="258" spans="1:47" s="2" customFormat="1" ht="19.5">
      <c r="A258" s="32"/>
      <c r="B258" s="33"/>
      <c r="C258" s="32"/>
      <c r="D258" s="159" t="s">
        <v>149</v>
      </c>
      <c r="E258" s="32"/>
      <c r="F258" s="180" t="s">
        <v>780</v>
      </c>
      <c r="G258" s="32"/>
      <c r="H258" s="32"/>
      <c r="I258" s="161"/>
      <c r="J258" s="32"/>
      <c r="K258" s="32"/>
      <c r="L258" s="33"/>
      <c r="M258" s="162"/>
      <c r="N258" s="163"/>
      <c r="O258" s="58"/>
      <c r="P258" s="58"/>
      <c r="Q258" s="58"/>
      <c r="R258" s="58"/>
      <c r="S258" s="58"/>
      <c r="T258" s="59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T258" s="17" t="s">
        <v>149</v>
      </c>
      <c r="AU258" s="17" t="s">
        <v>80</v>
      </c>
    </row>
    <row r="259" spans="2:51" s="13" customFormat="1" ht="12">
      <c r="B259" s="164"/>
      <c r="D259" s="159" t="s">
        <v>135</v>
      </c>
      <c r="E259" s="165" t="s">
        <v>1</v>
      </c>
      <c r="F259" s="166" t="s">
        <v>677</v>
      </c>
      <c r="H259" s="167">
        <v>461.538</v>
      </c>
      <c r="I259" s="168"/>
      <c r="L259" s="164"/>
      <c r="M259" s="169"/>
      <c r="N259" s="170"/>
      <c r="O259" s="170"/>
      <c r="P259" s="170"/>
      <c r="Q259" s="170"/>
      <c r="R259" s="170"/>
      <c r="S259" s="170"/>
      <c r="T259" s="171"/>
      <c r="AT259" s="165" t="s">
        <v>135</v>
      </c>
      <c r="AU259" s="165" t="s">
        <v>80</v>
      </c>
      <c r="AV259" s="13" t="s">
        <v>82</v>
      </c>
      <c r="AW259" s="13" t="s">
        <v>30</v>
      </c>
      <c r="AX259" s="13" t="s">
        <v>73</v>
      </c>
      <c r="AY259" s="165" t="s">
        <v>127</v>
      </c>
    </row>
    <row r="260" spans="2:51" s="14" customFormat="1" ht="12">
      <c r="B260" s="172"/>
      <c r="D260" s="159" t="s">
        <v>135</v>
      </c>
      <c r="E260" s="173" t="s">
        <v>1</v>
      </c>
      <c r="F260" s="174" t="s">
        <v>137</v>
      </c>
      <c r="H260" s="175">
        <v>461.538</v>
      </c>
      <c r="I260" s="176"/>
      <c r="L260" s="172"/>
      <c r="M260" s="177"/>
      <c r="N260" s="178"/>
      <c r="O260" s="178"/>
      <c r="P260" s="178"/>
      <c r="Q260" s="178"/>
      <c r="R260" s="178"/>
      <c r="S260" s="178"/>
      <c r="T260" s="179"/>
      <c r="AT260" s="173" t="s">
        <v>135</v>
      </c>
      <c r="AU260" s="173" t="s">
        <v>80</v>
      </c>
      <c r="AV260" s="14" t="s">
        <v>133</v>
      </c>
      <c r="AW260" s="14" t="s">
        <v>30</v>
      </c>
      <c r="AX260" s="14" t="s">
        <v>80</v>
      </c>
      <c r="AY260" s="173" t="s">
        <v>127</v>
      </c>
    </row>
    <row r="261" spans="1:65" s="2" customFormat="1" ht="55.5" customHeight="1">
      <c r="A261" s="32"/>
      <c r="B261" s="144"/>
      <c r="C261" s="145" t="s">
        <v>327</v>
      </c>
      <c r="D261" s="145" t="s">
        <v>129</v>
      </c>
      <c r="E261" s="146" t="s">
        <v>781</v>
      </c>
      <c r="F261" s="147" t="s">
        <v>782</v>
      </c>
      <c r="G261" s="148" t="s">
        <v>181</v>
      </c>
      <c r="H261" s="149">
        <v>211.999</v>
      </c>
      <c r="I261" s="150"/>
      <c r="J261" s="151">
        <f>ROUND(I261*H261,2)</f>
        <v>0</v>
      </c>
      <c r="K261" s="152"/>
      <c r="L261" s="33"/>
      <c r="M261" s="153" t="s">
        <v>1</v>
      </c>
      <c r="N261" s="154" t="s">
        <v>38</v>
      </c>
      <c r="O261" s="58"/>
      <c r="P261" s="155">
        <f>O261*H261</f>
        <v>0</v>
      </c>
      <c r="Q261" s="155">
        <v>0</v>
      </c>
      <c r="R261" s="155">
        <f>Q261*H261</f>
        <v>0</v>
      </c>
      <c r="S261" s="155">
        <v>0</v>
      </c>
      <c r="T261" s="156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57" t="s">
        <v>754</v>
      </c>
      <c r="AT261" s="157" t="s">
        <v>129</v>
      </c>
      <c r="AU261" s="157" t="s">
        <v>80</v>
      </c>
      <c r="AY261" s="17" t="s">
        <v>127</v>
      </c>
      <c r="BE261" s="158">
        <f>IF(N261="základní",J261,0)</f>
        <v>0</v>
      </c>
      <c r="BF261" s="158">
        <f>IF(N261="snížená",J261,0)</f>
        <v>0</v>
      </c>
      <c r="BG261" s="158">
        <f>IF(N261="zákl. přenesená",J261,0)</f>
        <v>0</v>
      </c>
      <c r="BH261" s="158">
        <f>IF(N261="sníž. přenesená",J261,0)</f>
        <v>0</v>
      </c>
      <c r="BI261" s="158">
        <f>IF(N261="nulová",J261,0)</f>
        <v>0</v>
      </c>
      <c r="BJ261" s="17" t="s">
        <v>80</v>
      </c>
      <c r="BK261" s="158">
        <f>ROUND(I261*H261,2)</f>
        <v>0</v>
      </c>
      <c r="BL261" s="17" t="s">
        <v>754</v>
      </c>
      <c r="BM261" s="157" t="s">
        <v>330</v>
      </c>
    </row>
    <row r="262" spans="1:47" s="2" customFormat="1" ht="29.25">
      <c r="A262" s="32"/>
      <c r="B262" s="33"/>
      <c r="C262" s="32"/>
      <c r="D262" s="159" t="s">
        <v>134</v>
      </c>
      <c r="E262" s="32"/>
      <c r="F262" s="160" t="s">
        <v>782</v>
      </c>
      <c r="G262" s="32"/>
      <c r="H262" s="32"/>
      <c r="I262" s="161"/>
      <c r="J262" s="32"/>
      <c r="K262" s="32"/>
      <c r="L262" s="33"/>
      <c r="M262" s="162"/>
      <c r="N262" s="163"/>
      <c r="O262" s="58"/>
      <c r="P262" s="58"/>
      <c r="Q262" s="58"/>
      <c r="R262" s="58"/>
      <c r="S262" s="58"/>
      <c r="T262" s="59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T262" s="17" t="s">
        <v>134</v>
      </c>
      <c r="AU262" s="17" t="s">
        <v>80</v>
      </c>
    </row>
    <row r="263" spans="1:47" s="2" customFormat="1" ht="29.25">
      <c r="A263" s="32"/>
      <c r="B263" s="33"/>
      <c r="C263" s="32"/>
      <c r="D263" s="159" t="s">
        <v>149</v>
      </c>
      <c r="E263" s="32"/>
      <c r="F263" s="180" t="s">
        <v>783</v>
      </c>
      <c r="G263" s="32"/>
      <c r="H263" s="32"/>
      <c r="I263" s="161"/>
      <c r="J263" s="32"/>
      <c r="K263" s="32"/>
      <c r="L263" s="33"/>
      <c r="M263" s="162"/>
      <c r="N263" s="163"/>
      <c r="O263" s="58"/>
      <c r="P263" s="58"/>
      <c r="Q263" s="58"/>
      <c r="R263" s="58"/>
      <c r="S263" s="58"/>
      <c r="T263" s="59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T263" s="17" t="s">
        <v>149</v>
      </c>
      <c r="AU263" s="17" t="s">
        <v>80</v>
      </c>
    </row>
    <row r="264" spans="2:51" s="13" customFormat="1" ht="12">
      <c r="B264" s="164"/>
      <c r="D264" s="159" t="s">
        <v>135</v>
      </c>
      <c r="E264" s="165" t="s">
        <v>1</v>
      </c>
      <c r="F264" s="166" t="s">
        <v>784</v>
      </c>
      <c r="H264" s="167">
        <v>205.2</v>
      </c>
      <c r="I264" s="168"/>
      <c r="L264" s="164"/>
      <c r="M264" s="169"/>
      <c r="N264" s="170"/>
      <c r="O264" s="170"/>
      <c r="P264" s="170"/>
      <c r="Q264" s="170"/>
      <c r="R264" s="170"/>
      <c r="S264" s="170"/>
      <c r="T264" s="171"/>
      <c r="AT264" s="165" t="s">
        <v>135</v>
      </c>
      <c r="AU264" s="165" t="s">
        <v>80</v>
      </c>
      <c r="AV264" s="13" t="s">
        <v>82</v>
      </c>
      <c r="AW264" s="13" t="s">
        <v>30</v>
      </c>
      <c r="AX264" s="13" t="s">
        <v>73</v>
      </c>
      <c r="AY264" s="165" t="s">
        <v>127</v>
      </c>
    </row>
    <row r="265" spans="2:51" s="13" customFormat="1" ht="12">
      <c r="B265" s="164"/>
      <c r="D265" s="159" t="s">
        <v>135</v>
      </c>
      <c r="E265" s="165" t="s">
        <v>1</v>
      </c>
      <c r="F265" s="166" t="s">
        <v>785</v>
      </c>
      <c r="H265" s="167">
        <v>6.799</v>
      </c>
      <c r="I265" s="168"/>
      <c r="L265" s="164"/>
      <c r="M265" s="169"/>
      <c r="N265" s="170"/>
      <c r="O265" s="170"/>
      <c r="P265" s="170"/>
      <c r="Q265" s="170"/>
      <c r="R265" s="170"/>
      <c r="S265" s="170"/>
      <c r="T265" s="171"/>
      <c r="AT265" s="165" t="s">
        <v>135</v>
      </c>
      <c r="AU265" s="165" t="s">
        <v>80</v>
      </c>
      <c r="AV265" s="13" t="s">
        <v>82</v>
      </c>
      <c r="AW265" s="13" t="s">
        <v>30</v>
      </c>
      <c r="AX265" s="13" t="s">
        <v>73</v>
      </c>
      <c r="AY265" s="165" t="s">
        <v>127</v>
      </c>
    </row>
    <row r="266" spans="2:51" s="14" customFormat="1" ht="12">
      <c r="B266" s="172"/>
      <c r="D266" s="159" t="s">
        <v>135</v>
      </c>
      <c r="E266" s="173" t="s">
        <v>1</v>
      </c>
      <c r="F266" s="174" t="s">
        <v>137</v>
      </c>
      <c r="H266" s="175">
        <v>211.999</v>
      </c>
      <c r="I266" s="176"/>
      <c r="L266" s="172"/>
      <c r="M266" s="177"/>
      <c r="N266" s="178"/>
      <c r="O266" s="178"/>
      <c r="P266" s="178"/>
      <c r="Q266" s="178"/>
      <c r="R266" s="178"/>
      <c r="S266" s="178"/>
      <c r="T266" s="179"/>
      <c r="AT266" s="173" t="s">
        <v>135</v>
      </c>
      <c r="AU266" s="173" t="s">
        <v>80</v>
      </c>
      <c r="AV266" s="14" t="s">
        <v>133</v>
      </c>
      <c r="AW266" s="14" t="s">
        <v>30</v>
      </c>
      <c r="AX266" s="14" t="s">
        <v>80</v>
      </c>
      <c r="AY266" s="173" t="s">
        <v>127</v>
      </c>
    </row>
    <row r="267" spans="1:65" s="2" customFormat="1" ht="55.5" customHeight="1">
      <c r="A267" s="32"/>
      <c r="B267" s="144"/>
      <c r="C267" s="145" t="s">
        <v>236</v>
      </c>
      <c r="D267" s="145" t="s">
        <v>129</v>
      </c>
      <c r="E267" s="146" t="s">
        <v>786</v>
      </c>
      <c r="F267" s="147" t="s">
        <v>787</v>
      </c>
      <c r="G267" s="148" t="s">
        <v>181</v>
      </c>
      <c r="H267" s="149">
        <v>60.8</v>
      </c>
      <c r="I267" s="150"/>
      <c r="J267" s="151">
        <f>ROUND(I267*H267,2)</f>
        <v>0</v>
      </c>
      <c r="K267" s="152"/>
      <c r="L267" s="33"/>
      <c r="M267" s="153" t="s">
        <v>1</v>
      </c>
      <c r="N267" s="154" t="s">
        <v>38</v>
      </c>
      <c r="O267" s="58"/>
      <c r="P267" s="155">
        <f>O267*H267</f>
        <v>0</v>
      </c>
      <c r="Q267" s="155">
        <v>0</v>
      </c>
      <c r="R267" s="155">
        <f>Q267*H267</f>
        <v>0</v>
      </c>
      <c r="S267" s="155">
        <v>0</v>
      </c>
      <c r="T267" s="156">
        <f>S267*H267</f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57" t="s">
        <v>754</v>
      </c>
      <c r="AT267" s="157" t="s">
        <v>129</v>
      </c>
      <c r="AU267" s="157" t="s">
        <v>80</v>
      </c>
      <c r="AY267" s="17" t="s">
        <v>127</v>
      </c>
      <c r="BE267" s="158">
        <f>IF(N267="základní",J267,0)</f>
        <v>0</v>
      </c>
      <c r="BF267" s="158">
        <f>IF(N267="snížená",J267,0)</f>
        <v>0</v>
      </c>
      <c r="BG267" s="158">
        <f>IF(N267="zákl. přenesená",J267,0)</f>
        <v>0</v>
      </c>
      <c r="BH267" s="158">
        <f>IF(N267="sníž. přenesená",J267,0)</f>
        <v>0</v>
      </c>
      <c r="BI267" s="158">
        <f>IF(N267="nulová",J267,0)</f>
        <v>0</v>
      </c>
      <c r="BJ267" s="17" t="s">
        <v>80</v>
      </c>
      <c r="BK267" s="158">
        <f>ROUND(I267*H267,2)</f>
        <v>0</v>
      </c>
      <c r="BL267" s="17" t="s">
        <v>754</v>
      </c>
      <c r="BM267" s="157" t="s">
        <v>332</v>
      </c>
    </row>
    <row r="268" spans="1:47" s="2" customFormat="1" ht="29.25">
      <c r="A268" s="32"/>
      <c r="B268" s="33"/>
      <c r="C268" s="32"/>
      <c r="D268" s="159" t="s">
        <v>134</v>
      </c>
      <c r="E268" s="32"/>
      <c r="F268" s="160" t="s">
        <v>787</v>
      </c>
      <c r="G268" s="32"/>
      <c r="H268" s="32"/>
      <c r="I268" s="161"/>
      <c r="J268" s="32"/>
      <c r="K268" s="32"/>
      <c r="L268" s="33"/>
      <c r="M268" s="162"/>
      <c r="N268" s="163"/>
      <c r="O268" s="58"/>
      <c r="P268" s="58"/>
      <c r="Q268" s="58"/>
      <c r="R268" s="58"/>
      <c r="S268" s="58"/>
      <c r="T268" s="59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T268" s="17" t="s">
        <v>134</v>
      </c>
      <c r="AU268" s="17" t="s">
        <v>80</v>
      </c>
    </row>
    <row r="269" spans="1:47" s="2" customFormat="1" ht="19.5">
      <c r="A269" s="32"/>
      <c r="B269" s="33"/>
      <c r="C269" s="32"/>
      <c r="D269" s="159" t="s">
        <v>149</v>
      </c>
      <c r="E269" s="32"/>
      <c r="F269" s="180" t="s">
        <v>788</v>
      </c>
      <c r="G269" s="32"/>
      <c r="H269" s="32"/>
      <c r="I269" s="161"/>
      <c r="J269" s="32"/>
      <c r="K269" s="32"/>
      <c r="L269" s="33"/>
      <c r="M269" s="162"/>
      <c r="N269" s="163"/>
      <c r="O269" s="58"/>
      <c r="P269" s="58"/>
      <c r="Q269" s="58"/>
      <c r="R269" s="58"/>
      <c r="S269" s="58"/>
      <c r="T269" s="59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T269" s="17" t="s">
        <v>149</v>
      </c>
      <c r="AU269" s="17" t="s">
        <v>80</v>
      </c>
    </row>
    <row r="270" spans="2:51" s="13" customFormat="1" ht="12">
      <c r="B270" s="164"/>
      <c r="D270" s="159" t="s">
        <v>135</v>
      </c>
      <c r="E270" s="165" t="s">
        <v>1</v>
      </c>
      <c r="F270" s="166" t="s">
        <v>789</v>
      </c>
      <c r="H270" s="167">
        <v>60.8</v>
      </c>
      <c r="I270" s="168"/>
      <c r="L270" s="164"/>
      <c r="M270" s="169"/>
      <c r="N270" s="170"/>
      <c r="O270" s="170"/>
      <c r="P270" s="170"/>
      <c r="Q270" s="170"/>
      <c r="R270" s="170"/>
      <c r="S270" s="170"/>
      <c r="T270" s="171"/>
      <c r="AT270" s="165" t="s">
        <v>135</v>
      </c>
      <c r="AU270" s="165" t="s">
        <v>80</v>
      </c>
      <c r="AV270" s="13" t="s">
        <v>82</v>
      </c>
      <c r="AW270" s="13" t="s">
        <v>30</v>
      </c>
      <c r="AX270" s="13" t="s">
        <v>73</v>
      </c>
      <c r="AY270" s="165" t="s">
        <v>127</v>
      </c>
    </row>
    <row r="271" spans="2:51" s="14" customFormat="1" ht="12">
      <c r="B271" s="172"/>
      <c r="D271" s="159" t="s">
        <v>135</v>
      </c>
      <c r="E271" s="173" t="s">
        <v>1</v>
      </c>
      <c r="F271" s="174" t="s">
        <v>137</v>
      </c>
      <c r="H271" s="175">
        <v>60.8</v>
      </c>
      <c r="I271" s="176"/>
      <c r="L271" s="172"/>
      <c r="M271" s="177"/>
      <c r="N271" s="178"/>
      <c r="O271" s="178"/>
      <c r="P271" s="178"/>
      <c r="Q271" s="178"/>
      <c r="R271" s="178"/>
      <c r="S271" s="178"/>
      <c r="T271" s="179"/>
      <c r="AT271" s="173" t="s">
        <v>135</v>
      </c>
      <c r="AU271" s="173" t="s">
        <v>80</v>
      </c>
      <c r="AV271" s="14" t="s">
        <v>133</v>
      </c>
      <c r="AW271" s="14" t="s">
        <v>30</v>
      </c>
      <c r="AX271" s="14" t="s">
        <v>80</v>
      </c>
      <c r="AY271" s="173" t="s">
        <v>127</v>
      </c>
    </row>
    <row r="272" spans="1:65" s="2" customFormat="1" ht="21.75" customHeight="1">
      <c r="A272" s="32"/>
      <c r="B272" s="144"/>
      <c r="C272" s="145" t="s">
        <v>333</v>
      </c>
      <c r="D272" s="145" t="s">
        <v>129</v>
      </c>
      <c r="E272" s="146" t="s">
        <v>790</v>
      </c>
      <c r="F272" s="147" t="s">
        <v>791</v>
      </c>
      <c r="G272" s="148" t="s">
        <v>181</v>
      </c>
      <c r="H272" s="149">
        <v>244.2</v>
      </c>
      <c r="I272" s="150"/>
      <c r="J272" s="151">
        <f>ROUND(I272*H272,2)</f>
        <v>0</v>
      </c>
      <c r="K272" s="152"/>
      <c r="L272" s="33"/>
      <c r="M272" s="153" t="s">
        <v>1</v>
      </c>
      <c r="N272" s="154" t="s">
        <v>38</v>
      </c>
      <c r="O272" s="58"/>
      <c r="P272" s="155">
        <f>O272*H272</f>
        <v>0</v>
      </c>
      <c r="Q272" s="155">
        <v>0</v>
      </c>
      <c r="R272" s="155">
        <f>Q272*H272</f>
        <v>0</v>
      </c>
      <c r="S272" s="155">
        <v>0</v>
      </c>
      <c r="T272" s="156">
        <f>S272*H272</f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57" t="s">
        <v>754</v>
      </c>
      <c r="AT272" s="157" t="s">
        <v>129</v>
      </c>
      <c r="AU272" s="157" t="s">
        <v>80</v>
      </c>
      <c r="AY272" s="17" t="s">
        <v>127</v>
      </c>
      <c r="BE272" s="158">
        <f>IF(N272="základní",J272,0)</f>
        <v>0</v>
      </c>
      <c r="BF272" s="158">
        <f>IF(N272="snížená",J272,0)</f>
        <v>0</v>
      </c>
      <c r="BG272" s="158">
        <f>IF(N272="zákl. přenesená",J272,0)</f>
        <v>0</v>
      </c>
      <c r="BH272" s="158">
        <f>IF(N272="sníž. přenesená",J272,0)</f>
        <v>0</v>
      </c>
      <c r="BI272" s="158">
        <f>IF(N272="nulová",J272,0)</f>
        <v>0</v>
      </c>
      <c r="BJ272" s="17" t="s">
        <v>80</v>
      </c>
      <c r="BK272" s="158">
        <f>ROUND(I272*H272,2)</f>
        <v>0</v>
      </c>
      <c r="BL272" s="17" t="s">
        <v>754</v>
      </c>
      <c r="BM272" s="157" t="s">
        <v>335</v>
      </c>
    </row>
    <row r="273" spans="1:47" s="2" customFormat="1" ht="12">
      <c r="A273" s="32"/>
      <c r="B273" s="33"/>
      <c r="C273" s="32"/>
      <c r="D273" s="159" t="s">
        <v>134</v>
      </c>
      <c r="E273" s="32"/>
      <c r="F273" s="160" t="s">
        <v>791</v>
      </c>
      <c r="G273" s="32"/>
      <c r="H273" s="32"/>
      <c r="I273" s="161"/>
      <c r="J273" s="32"/>
      <c r="K273" s="32"/>
      <c r="L273" s="33"/>
      <c r="M273" s="162"/>
      <c r="N273" s="163"/>
      <c r="O273" s="58"/>
      <c r="P273" s="58"/>
      <c r="Q273" s="58"/>
      <c r="R273" s="58"/>
      <c r="S273" s="58"/>
      <c r="T273" s="59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T273" s="17" t="s">
        <v>134</v>
      </c>
      <c r="AU273" s="17" t="s">
        <v>80</v>
      </c>
    </row>
    <row r="274" spans="1:47" s="2" customFormat="1" ht="19.5">
      <c r="A274" s="32"/>
      <c r="B274" s="33"/>
      <c r="C274" s="32"/>
      <c r="D274" s="159" t="s">
        <v>149</v>
      </c>
      <c r="E274" s="32"/>
      <c r="F274" s="180" t="s">
        <v>792</v>
      </c>
      <c r="G274" s="32"/>
      <c r="H274" s="32"/>
      <c r="I274" s="161"/>
      <c r="J274" s="32"/>
      <c r="K274" s="32"/>
      <c r="L274" s="33"/>
      <c r="M274" s="162"/>
      <c r="N274" s="163"/>
      <c r="O274" s="58"/>
      <c r="P274" s="58"/>
      <c r="Q274" s="58"/>
      <c r="R274" s="58"/>
      <c r="S274" s="58"/>
      <c r="T274" s="59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T274" s="17" t="s">
        <v>149</v>
      </c>
      <c r="AU274" s="17" t="s">
        <v>80</v>
      </c>
    </row>
    <row r="275" spans="2:51" s="13" customFormat="1" ht="12">
      <c r="B275" s="164"/>
      <c r="D275" s="159" t="s">
        <v>135</v>
      </c>
      <c r="E275" s="165" t="s">
        <v>1</v>
      </c>
      <c r="F275" s="166" t="s">
        <v>681</v>
      </c>
      <c r="H275" s="167">
        <v>244.2</v>
      </c>
      <c r="I275" s="168"/>
      <c r="L275" s="164"/>
      <c r="M275" s="169"/>
      <c r="N275" s="170"/>
      <c r="O275" s="170"/>
      <c r="P275" s="170"/>
      <c r="Q275" s="170"/>
      <c r="R275" s="170"/>
      <c r="S275" s="170"/>
      <c r="T275" s="171"/>
      <c r="AT275" s="165" t="s">
        <v>135</v>
      </c>
      <c r="AU275" s="165" t="s">
        <v>80</v>
      </c>
      <c r="AV275" s="13" t="s">
        <v>82</v>
      </c>
      <c r="AW275" s="13" t="s">
        <v>30</v>
      </c>
      <c r="AX275" s="13" t="s">
        <v>73</v>
      </c>
      <c r="AY275" s="165" t="s">
        <v>127</v>
      </c>
    </row>
    <row r="276" spans="2:51" s="14" customFormat="1" ht="12">
      <c r="B276" s="172"/>
      <c r="D276" s="159" t="s">
        <v>135</v>
      </c>
      <c r="E276" s="173" t="s">
        <v>1</v>
      </c>
      <c r="F276" s="174" t="s">
        <v>137</v>
      </c>
      <c r="H276" s="175">
        <v>244.2</v>
      </c>
      <c r="I276" s="176"/>
      <c r="L276" s="172"/>
      <c r="M276" s="177"/>
      <c r="N276" s="178"/>
      <c r="O276" s="178"/>
      <c r="P276" s="178"/>
      <c r="Q276" s="178"/>
      <c r="R276" s="178"/>
      <c r="S276" s="178"/>
      <c r="T276" s="179"/>
      <c r="AT276" s="173" t="s">
        <v>135</v>
      </c>
      <c r="AU276" s="173" t="s">
        <v>80</v>
      </c>
      <c r="AV276" s="14" t="s">
        <v>133</v>
      </c>
      <c r="AW276" s="14" t="s">
        <v>30</v>
      </c>
      <c r="AX276" s="14" t="s">
        <v>80</v>
      </c>
      <c r="AY276" s="173" t="s">
        <v>127</v>
      </c>
    </row>
    <row r="277" spans="1:65" s="2" customFormat="1" ht="21.75" customHeight="1">
      <c r="A277" s="32"/>
      <c r="B277" s="144"/>
      <c r="C277" s="145" t="s">
        <v>241</v>
      </c>
      <c r="D277" s="145" t="s">
        <v>129</v>
      </c>
      <c r="E277" s="146" t="s">
        <v>793</v>
      </c>
      <c r="F277" s="147" t="s">
        <v>794</v>
      </c>
      <c r="G277" s="148" t="s">
        <v>226</v>
      </c>
      <c r="H277" s="149">
        <v>1</v>
      </c>
      <c r="I277" s="150"/>
      <c r="J277" s="151">
        <f>ROUND(I277*H277,2)</f>
        <v>0</v>
      </c>
      <c r="K277" s="152"/>
      <c r="L277" s="33"/>
      <c r="M277" s="153" t="s">
        <v>1</v>
      </c>
      <c r="N277" s="154" t="s">
        <v>38</v>
      </c>
      <c r="O277" s="58"/>
      <c r="P277" s="155">
        <f>O277*H277</f>
        <v>0</v>
      </c>
      <c r="Q277" s="155">
        <v>0</v>
      </c>
      <c r="R277" s="155">
        <f>Q277*H277</f>
        <v>0</v>
      </c>
      <c r="S277" s="155">
        <v>0</v>
      </c>
      <c r="T277" s="156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57" t="s">
        <v>754</v>
      </c>
      <c r="AT277" s="157" t="s">
        <v>129</v>
      </c>
      <c r="AU277" s="157" t="s">
        <v>80</v>
      </c>
      <c r="AY277" s="17" t="s">
        <v>127</v>
      </c>
      <c r="BE277" s="158">
        <f>IF(N277="základní",J277,0)</f>
        <v>0</v>
      </c>
      <c r="BF277" s="158">
        <f>IF(N277="snížená",J277,0)</f>
        <v>0</v>
      </c>
      <c r="BG277" s="158">
        <f>IF(N277="zákl. přenesená",J277,0)</f>
        <v>0</v>
      </c>
      <c r="BH277" s="158">
        <f>IF(N277="sníž. přenesená",J277,0)</f>
        <v>0</v>
      </c>
      <c r="BI277" s="158">
        <f>IF(N277="nulová",J277,0)</f>
        <v>0</v>
      </c>
      <c r="BJ277" s="17" t="s">
        <v>80</v>
      </c>
      <c r="BK277" s="158">
        <f>ROUND(I277*H277,2)</f>
        <v>0</v>
      </c>
      <c r="BL277" s="17" t="s">
        <v>754</v>
      </c>
      <c r="BM277" s="157" t="s">
        <v>338</v>
      </c>
    </row>
    <row r="278" spans="1:47" s="2" customFormat="1" ht="19.5">
      <c r="A278" s="32"/>
      <c r="B278" s="33"/>
      <c r="C278" s="32"/>
      <c r="D278" s="159" t="s">
        <v>134</v>
      </c>
      <c r="E278" s="32"/>
      <c r="F278" s="160" t="s">
        <v>794</v>
      </c>
      <c r="G278" s="32"/>
      <c r="H278" s="32"/>
      <c r="I278" s="161"/>
      <c r="J278" s="32"/>
      <c r="K278" s="32"/>
      <c r="L278" s="33"/>
      <c r="M278" s="162"/>
      <c r="N278" s="163"/>
      <c r="O278" s="58"/>
      <c r="P278" s="58"/>
      <c r="Q278" s="58"/>
      <c r="R278" s="58"/>
      <c r="S278" s="58"/>
      <c r="T278" s="59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T278" s="17" t="s">
        <v>134</v>
      </c>
      <c r="AU278" s="17" t="s">
        <v>80</v>
      </c>
    </row>
    <row r="279" spans="1:47" s="2" customFormat="1" ht="19.5">
      <c r="A279" s="32"/>
      <c r="B279" s="33"/>
      <c r="C279" s="32"/>
      <c r="D279" s="159" t="s">
        <v>149</v>
      </c>
      <c r="E279" s="32"/>
      <c r="F279" s="180" t="s">
        <v>795</v>
      </c>
      <c r="G279" s="32"/>
      <c r="H279" s="32"/>
      <c r="I279" s="161"/>
      <c r="J279" s="32"/>
      <c r="K279" s="32"/>
      <c r="L279" s="33"/>
      <c r="M279" s="162"/>
      <c r="N279" s="163"/>
      <c r="O279" s="58"/>
      <c r="P279" s="58"/>
      <c r="Q279" s="58"/>
      <c r="R279" s="58"/>
      <c r="S279" s="58"/>
      <c r="T279" s="59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T279" s="17" t="s">
        <v>149</v>
      </c>
      <c r="AU279" s="17" t="s">
        <v>80</v>
      </c>
    </row>
    <row r="280" spans="1:65" s="2" customFormat="1" ht="33" customHeight="1">
      <c r="A280" s="32"/>
      <c r="B280" s="144"/>
      <c r="C280" s="145" t="s">
        <v>339</v>
      </c>
      <c r="D280" s="145" t="s">
        <v>129</v>
      </c>
      <c r="E280" s="146" t="s">
        <v>796</v>
      </c>
      <c r="F280" s="147" t="s">
        <v>797</v>
      </c>
      <c r="G280" s="148" t="s">
        <v>226</v>
      </c>
      <c r="H280" s="149">
        <v>2</v>
      </c>
      <c r="I280" s="150"/>
      <c r="J280" s="151">
        <f>ROUND(I280*H280,2)</f>
        <v>0</v>
      </c>
      <c r="K280" s="152"/>
      <c r="L280" s="33"/>
      <c r="M280" s="153" t="s">
        <v>1</v>
      </c>
      <c r="N280" s="154" t="s">
        <v>38</v>
      </c>
      <c r="O280" s="58"/>
      <c r="P280" s="155">
        <f>O280*H280</f>
        <v>0</v>
      </c>
      <c r="Q280" s="155">
        <v>0</v>
      </c>
      <c r="R280" s="155">
        <f>Q280*H280</f>
        <v>0</v>
      </c>
      <c r="S280" s="155">
        <v>0</v>
      </c>
      <c r="T280" s="156">
        <f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57" t="s">
        <v>754</v>
      </c>
      <c r="AT280" s="157" t="s">
        <v>129</v>
      </c>
      <c r="AU280" s="157" t="s">
        <v>80</v>
      </c>
      <c r="AY280" s="17" t="s">
        <v>127</v>
      </c>
      <c r="BE280" s="158">
        <f>IF(N280="základní",J280,0)</f>
        <v>0</v>
      </c>
      <c r="BF280" s="158">
        <f>IF(N280="snížená",J280,0)</f>
        <v>0</v>
      </c>
      <c r="BG280" s="158">
        <f>IF(N280="zákl. přenesená",J280,0)</f>
        <v>0</v>
      </c>
      <c r="BH280" s="158">
        <f>IF(N280="sníž. přenesená",J280,0)</f>
        <v>0</v>
      </c>
      <c r="BI280" s="158">
        <f>IF(N280="nulová",J280,0)</f>
        <v>0</v>
      </c>
      <c r="BJ280" s="17" t="s">
        <v>80</v>
      </c>
      <c r="BK280" s="158">
        <f>ROUND(I280*H280,2)</f>
        <v>0</v>
      </c>
      <c r="BL280" s="17" t="s">
        <v>754</v>
      </c>
      <c r="BM280" s="157" t="s">
        <v>342</v>
      </c>
    </row>
    <row r="281" spans="1:47" s="2" customFormat="1" ht="19.5">
      <c r="A281" s="32"/>
      <c r="B281" s="33"/>
      <c r="C281" s="32"/>
      <c r="D281" s="159" t="s">
        <v>134</v>
      </c>
      <c r="E281" s="32"/>
      <c r="F281" s="160" t="s">
        <v>797</v>
      </c>
      <c r="G281" s="32"/>
      <c r="H281" s="32"/>
      <c r="I281" s="161"/>
      <c r="J281" s="32"/>
      <c r="K281" s="32"/>
      <c r="L281" s="33"/>
      <c r="M281" s="162"/>
      <c r="N281" s="163"/>
      <c r="O281" s="58"/>
      <c r="P281" s="58"/>
      <c r="Q281" s="58"/>
      <c r="R281" s="58"/>
      <c r="S281" s="58"/>
      <c r="T281" s="59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T281" s="17" t="s">
        <v>134</v>
      </c>
      <c r="AU281" s="17" t="s">
        <v>80</v>
      </c>
    </row>
    <row r="282" spans="1:47" s="2" customFormat="1" ht="19.5">
      <c r="A282" s="32"/>
      <c r="B282" s="33"/>
      <c r="C282" s="32"/>
      <c r="D282" s="159" t="s">
        <v>149</v>
      </c>
      <c r="E282" s="32"/>
      <c r="F282" s="180" t="s">
        <v>798</v>
      </c>
      <c r="G282" s="32"/>
      <c r="H282" s="32"/>
      <c r="I282" s="161"/>
      <c r="J282" s="32"/>
      <c r="K282" s="32"/>
      <c r="L282" s="33"/>
      <c r="M282" s="162"/>
      <c r="N282" s="163"/>
      <c r="O282" s="58"/>
      <c r="P282" s="58"/>
      <c r="Q282" s="58"/>
      <c r="R282" s="58"/>
      <c r="S282" s="58"/>
      <c r="T282" s="59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T282" s="17" t="s">
        <v>149</v>
      </c>
      <c r="AU282" s="17" t="s">
        <v>80</v>
      </c>
    </row>
    <row r="283" spans="1:65" s="2" customFormat="1" ht="21.75" customHeight="1">
      <c r="A283" s="32"/>
      <c r="B283" s="144"/>
      <c r="C283" s="145" t="s">
        <v>246</v>
      </c>
      <c r="D283" s="145" t="s">
        <v>129</v>
      </c>
      <c r="E283" s="146" t="s">
        <v>799</v>
      </c>
      <c r="F283" s="147" t="s">
        <v>800</v>
      </c>
      <c r="G283" s="148" t="s">
        <v>226</v>
      </c>
      <c r="H283" s="149">
        <v>2</v>
      </c>
      <c r="I283" s="150"/>
      <c r="J283" s="151">
        <f>ROUND(I283*H283,2)</f>
        <v>0</v>
      </c>
      <c r="K283" s="152"/>
      <c r="L283" s="33"/>
      <c r="M283" s="153" t="s">
        <v>1</v>
      </c>
      <c r="N283" s="154" t="s">
        <v>38</v>
      </c>
      <c r="O283" s="58"/>
      <c r="P283" s="155">
        <f>O283*H283</f>
        <v>0</v>
      </c>
      <c r="Q283" s="155">
        <v>0</v>
      </c>
      <c r="R283" s="155">
        <f>Q283*H283</f>
        <v>0</v>
      </c>
      <c r="S283" s="155">
        <v>0</v>
      </c>
      <c r="T283" s="156">
        <f>S283*H283</f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57" t="s">
        <v>754</v>
      </c>
      <c r="AT283" s="157" t="s">
        <v>129</v>
      </c>
      <c r="AU283" s="157" t="s">
        <v>80</v>
      </c>
      <c r="AY283" s="17" t="s">
        <v>127</v>
      </c>
      <c r="BE283" s="158">
        <f>IF(N283="základní",J283,0)</f>
        <v>0</v>
      </c>
      <c r="BF283" s="158">
        <f>IF(N283="snížená",J283,0)</f>
        <v>0</v>
      </c>
      <c r="BG283" s="158">
        <f>IF(N283="zákl. přenesená",J283,0)</f>
        <v>0</v>
      </c>
      <c r="BH283" s="158">
        <f>IF(N283="sníž. přenesená",J283,0)</f>
        <v>0</v>
      </c>
      <c r="BI283" s="158">
        <f>IF(N283="nulová",J283,0)</f>
        <v>0</v>
      </c>
      <c r="BJ283" s="17" t="s">
        <v>80</v>
      </c>
      <c r="BK283" s="158">
        <f>ROUND(I283*H283,2)</f>
        <v>0</v>
      </c>
      <c r="BL283" s="17" t="s">
        <v>754</v>
      </c>
      <c r="BM283" s="157" t="s">
        <v>346</v>
      </c>
    </row>
    <row r="284" spans="1:47" s="2" customFormat="1" ht="19.5">
      <c r="A284" s="32"/>
      <c r="B284" s="33"/>
      <c r="C284" s="32"/>
      <c r="D284" s="159" t="s">
        <v>134</v>
      </c>
      <c r="E284" s="32"/>
      <c r="F284" s="160" t="s">
        <v>800</v>
      </c>
      <c r="G284" s="32"/>
      <c r="H284" s="32"/>
      <c r="I284" s="161"/>
      <c r="J284" s="32"/>
      <c r="K284" s="32"/>
      <c r="L284" s="33"/>
      <c r="M284" s="162"/>
      <c r="N284" s="163"/>
      <c r="O284" s="58"/>
      <c r="P284" s="58"/>
      <c r="Q284" s="58"/>
      <c r="R284" s="58"/>
      <c r="S284" s="58"/>
      <c r="T284" s="59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T284" s="17" t="s">
        <v>134</v>
      </c>
      <c r="AU284" s="17" t="s">
        <v>80</v>
      </c>
    </row>
    <row r="285" spans="1:47" s="2" customFormat="1" ht="19.5">
      <c r="A285" s="32"/>
      <c r="B285" s="33"/>
      <c r="C285" s="32"/>
      <c r="D285" s="159" t="s">
        <v>149</v>
      </c>
      <c r="E285" s="32"/>
      <c r="F285" s="180" t="s">
        <v>801</v>
      </c>
      <c r="G285" s="32"/>
      <c r="H285" s="32"/>
      <c r="I285" s="161"/>
      <c r="J285" s="32"/>
      <c r="K285" s="32"/>
      <c r="L285" s="33"/>
      <c r="M285" s="162"/>
      <c r="N285" s="163"/>
      <c r="O285" s="58"/>
      <c r="P285" s="58"/>
      <c r="Q285" s="58"/>
      <c r="R285" s="58"/>
      <c r="S285" s="58"/>
      <c r="T285" s="59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T285" s="17" t="s">
        <v>149</v>
      </c>
      <c r="AU285" s="17" t="s">
        <v>80</v>
      </c>
    </row>
    <row r="286" spans="1:65" s="2" customFormat="1" ht="21.75" customHeight="1">
      <c r="A286" s="32"/>
      <c r="B286" s="144"/>
      <c r="C286" s="145" t="s">
        <v>348</v>
      </c>
      <c r="D286" s="145" t="s">
        <v>129</v>
      </c>
      <c r="E286" s="146" t="s">
        <v>802</v>
      </c>
      <c r="F286" s="147" t="s">
        <v>803</v>
      </c>
      <c r="G286" s="148" t="s">
        <v>181</v>
      </c>
      <c r="H286" s="149">
        <v>355.391</v>
      </c>
      <c r="I286" s="150"/>
      <c r="J286" s="151">
        <f>ROUND(I286*H286,2)</f>
        <v>0</v>
      </c>
      <c r="K286" s="152"/>
      <c r="L286" s="33"/>
      <c r="M286" s="153" t="s">
        <v>1</v>
      </c>
      <c r="N286" s="154" t="s">
        <v>38</v>
      </c>
      <c r="O286" s="58"/>
      <c r="P286" s="155">
        <f>O286*H286</f>
        <v>0</v>
      </c>
      <c r="Q286" s="155">
        <v>0</v>
      </c>
      <c r="R286" s="155">
        <f>Q286*H286</f>
        <v>0</v>
      </c>
      <c r="S286" s="155">
        <v>0</v>
      </c>
      <c r="T286" s="156">
        <f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57" t="s">
        <v>754</v>
      </c>
      <c r="AT286" s="157" t="s">
        <v>129</v>
      </c>
      <c r="AU286" s="157" t="s">
        <v>80</v>
      </c>
      <c r="AY286" s="17" t="s">
        <v>127</v>
      </c>
      <c r="BE286" s="158">
        <f>IF(N286="základní",J286,0)</f>
        <v>0</v>
      </c>
      <c r="BF286" s="158">
        <f>IF(N286="snížená",J286,0)</f>
        <v>0</v>
      </c>
      <c r="BG286" s="158">
        <f>IF(N286="zákl. přenesená",J286,0)</f>
        <v>0</v>
      </c>
      <c r="BH286" s="158">
        <f>IF(N286="sníž. přenesená",J286,0)</f>
        <v>0</v>
      </c>
      <c r="BI286" s="158">
        <f>IF(N286="nulová",J286,0)</f>
        <v>0</v>
      </c>
      <c r="BJ286" s="17" t="s">
        <v>80</v>
      </c>
      <c r="BK286" s="158">
        <f>ROUND(I286*H286,2)</f>
        <v>0</v>
      </c>
      <c r="BL286" s="17" t="s">
        <v>754</v>
      </c>
      <c r="BM286" s="157" t="s">
        <v>351</v>
      </c>
    </row>
    <row r="287" spans="1:47" s="2" customFormat="1" ht="12">
      <c r="A287" s="32"/>
      <c r="B287" s="33"/>
      <c r="C287" s="32"/>
      <c r="D287" s="159" t="s">
        <v>134</v>
      </c>
      <c r="E287" s="32"/>
      <c r="F287" s="160" t="s">
        <v>803</v>
      </c>
      <c r="G287" s="32"/>
      <c r="H287" s="32"/>
      <c r="I287" s="161"/>
      <c r="J287" s="32"/>
      <c r="K287" s="32"/>
      <c r="L287" s="33"/>
      <c r="M287" s="162"/>
      <c r="N287" s="163"/>
      <c r="O287" s="58"/>
      <c r="P287" s="58"/>
      <c r="Q287" s="58"/>
      <c r="R287" s="58"/>
      <c r="S287" s="58"/>
      <c r="T287" s="59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T287" s="17" t="s">
        <v>134</v>
      </c>
      <c r="AU287" s="17" t="s">
        <v>80</v>
      </c>
    </row>
    <row r="288" spans="2:51" s="13" customFormat="1" ht="12">
      <c r="B288" s="164"/>
      <c r="D288" s="159" t="s">
        <v>135</v>
      </c>
      <c r="E288" s="165" t="s">
        <v>1</v>
      </c>
      <c r="F288" s="166" t="s">
        <v>804</v>
      </c>
      <c r="H288" s="167">
        <v>355.391</v>
      </c>
      <c r="I288" s="168"/>
      <c r="L288" s="164"/>
      <c r="M288" s="169"/>
      <c r="N288" s="170"/>
      <c r="O288" s="170"/>
      <c r="P288" s="170"/>
      <c r="Q288" s="170"/>
      <c r="R288" s="170"/>
      <c r="S288" s="170"/>
      <c r="T288" s="171"/>
      <c r="AT288" s="165" t="s">
        <v>135</v>
      </c>
      <c r="AU288" s="165" t="s">
        <v>80</v>
      </c>
      <c r="AV288" s="13" t="s">
        <v>82</v>
      </c>
      <c r="AW288" s="13" t="s">
        <v>30</v>
      </c>
      <c r="AX288" s="13" t="s">
        <v>73</v>
      </c>
      <c r="AY288" s="165" t="s">
        <v>127</v>
      </c>
    </row>
    <row r="289" spans="2:51" s="14" customFormat="1" ht="12">
      <c r="B289" s="172"/>
      <c r="D289" s="159" t="s">
        <v>135</v>
      </c>
      <c r="E289" s="173" t="s">
        <v>1</v>
      </c>
      <c r="F289" s="174" t="s">
        <v>137</v>
      </c>
      <c r="H289" s="175">
        <v>355.391</v>
      </c>
      <c r="I289" s="176"/>
      <c r="L289" s="172"/>
      <c r="M289" s="177"/>
      <c r="N289" s="178"/>
      <c r="O289" s="178"/>
      <c r="P289" s="178"/>
      <c r="Q289" s="178"/>
      <c r="R289" s="178"/>
      <c r="S289" s="178"/>
      <c r="T289" s="179"/>
      <c r="AT289" s="173" t="s">
        <v>135</v>
      </c>
      <c r="AU289" s="173" t="s">
        <v>80</v>
      </c>
      <c r="AV289" s="14" t="s">
        <v>133</v>
      </c>
      <c r="AW289" s="14" t="s">
        <v>30</v>
      </c>
      <c r="AX289" s="14" t="s">
        <v>80</v>
      </c>
      <c r="AY289" s="173" t="s">
        <v>127</v>
      </c>
    </row>
    <row r="290" spans="1:65" s="2" customFormat="1" ht="21.75" customHeight="1">
      <c r="A290" s="32"/>
      <c r="B290" s="144"/>
      <c r="C290" s="145" t="s">
        <v>251</v>
      </c>
      <c r="D290" s="145" t="s">
        <v>129</v>
      </c>
      <c r="E290" s="146" t="s">
        <v>805</v>
      </c>
      <c r="F290" s="147" t="s">
        <v>806</v>
      </c>
      <c r="G290" s="148" t="s">
        <v>181</v>
      </c>
      <c r="H290" s="149">
        <v>60.8</v>
      </c>
      <c r="I290" s="150"/>
      <c r="J290" s="151">
        <f>ROUND(I290*H290,2)</f>
        <v>0</v>
      </c>
      <c r="K290" s="152"/>
      <c r="L290" s="33"/>
      <c r="M290" s="153" t="s">
        <v>1</v>
      </c>
      <c r="N290" s="154" t="s">
        <v>38</v>
      </c>
      <c r="O290" s="58"/>
      <c r="P290" s="155">
        <f>O290*H290</f>
        <v>0</v>
      </c>
      <c r="Q290" s="155">
        <v>0</v>
      </c>
      <c r="R290" s="155">
        <f>Q290*H290</f>
        <v>0</v>
      </c>
      <c r="S290" s="155">
        <v>0</v>
      </c>
      <c r="T290" s="156">
        <f>S290*H290</f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57" t="s">
        <v>754</v>
      </c>
      <c r="AT290" s="157" t="s">
        <v>129</v>
      </c>
      <c r="AU290" s="157" t="s">
        <v>80</v>
      </c>
      <c r="AY290" s="17" t="s">
        <v>127</v>
      </c>
      <c r="BE290" s="158">
        <f>IF(N290="základní",J290,0)</f>
        <v>0</v>
      </c>
      <c r="BF290" s="158">
        <f>IF(N290="snížená",J290,0)</f>
        <v>0</v>
      </c>
      <c r="BG290" s="158">
        <f>IF(N290="zákl. přenesená",J290,0)</f>
        <v>0</v>
      </c>
      <c r="BH290" s="158">
        <f>IF(N290="sníž. přenesená",J290,0)</f>
        <v>0</v>
      </c>
      <c r="BI290" s="158">
        <f>IF(N290="nulová",J290,0)</f>
        <v>0</v>
      </c>
      <c r="BJ290" s="17" t="s">
        <v>80</v>
      </c>
      <c r="BK290" s="158">
        <f>ROUND(I290*H290,2)</f>
        <v>0</v>
      </c>
      <c r="BL290" s="17" t="s">
        <v>754</v>
      </c>
      <c r="BM290" s="157" t="s">
        <v>354</v>
      </c>
    </row>
    <row r="291" spans="1:47" s="2" customFormat="1" ht="12">
      <c r="A291" s="32"/>
      <c r="B291" s="33"/>
      <c r="C291" s="32"/>
      <c r="D291" s="159" t="s">
        <v>134</v>
      </c>
      <c r="E291" s="32"/>
      <c r="F291" s="160" t="s">
        <v>806</v>
      </c>
      <c r="G291" s="32"/>
      <c r="H291" s="32"/>
      <c r="I291" s="161"/>
      <c r="J291" s="32"/>
      <c r="K291" s="32"/>
      <c r="L291" s="33"/>
      <c r="M291" s="162"/>
      <c r="N291" s="163"/>
      <c r="O291" s="58"/>
      <c r="P291" s="58"/>
      <c r="Q291" s="58"/>
      <c r="R291" s="58"/>
      <c r="S291" s="58"/>
      <c r="T291" s="59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T291" s="17" t="s">
        <v>134</v>
      </c>
      <c r="AU291" s="17" t="s">
        <v>80</v>
      </c>
    </row>
    <row r="292" spans="2:51" s="13" customFormat="1" ht="12">
      <c r="B292" s="164"/>
      <c r="D292" s="159" t="s">
        <v>135</v>
      </c>
      <c r="E292" s="165" t="s">
        <v>1</v>
      </c>
      <c r="F292" s="166" t="s">
        <v>789</v>
      </c>
      <c r="H292" s="167">
        <v>60.8</v>
      </c>
      <c r="I292" s="168"/>
      <c r="L292" s="164"/>
      <c r="M292" s="169"/>
      <c r="N292" s="170"/>
      <c r="O292" s="170"/>
      <c r="P292" s="170"/>
      <c r="Q292" s="170"/>
      <c r="R292" s="170"/>
      <c r="S292" s="170"/>
      <c r="T292" s="171"/>
      <c r="AT292" s="165" t="s">
        <v>135</v>
      </c>
      <c r="AU292" s="165" t="s">
        <v>80</v>
      </c>
      <c r="AV292" s="13" t="s">
        <v>82</v>
      </c>
      <c r="AW292" s="13" t="s">
        <v>30</v>
      </c>
      <c r="AX292" s="13" t="s">
        <v>73</v>
      </c>
      <c r="AY292" s="165" t="s">
        <v>127</v>
      </c>
    </row>
    <row r="293" spans="2:51" s="14" customFormat="1" ht="12">
      <c r="B293" s="172"/>
      <c r="D293" s="159" t="s">
        <v>135</v>
      </c>
      <c r="E293" s="173" t="s">
        <v>1</v>
      </c>
      <c r="F293" s="174" t="s">
        <v>137</v>
      </c>
      <c r="H293" s="175">
        <v>60.8</v>
      </c>
      <c r="I293" s="176"/>
      <c r="L293" s="172"/>
      <c r="M293" s="177"/>
      <c r="N293" s="178"/>
      <c r="O293" s="178"/>
      <c r="P293" s="178"/>
      <c r="Q293" s="178"/>
      <c r="R293" s="178"/>
      <c r="S293" s="178"/>
      <c r="T293" s="179"/>
      <c r="AT293" s="173" t="s">
        <v>135</v>
      </c>
      <c r="AU293" s="173" t="s">
        <v>80</v>
      </c>
      <c r="AV293" s="14" t="s">
        <v>133</v>
      </c>
      <c r="AW293" s="14" t="s">
        <v>30</v>
      </c>
      <c r="AX293" s="14" t="s">
        <v>80</v>
      </c>
      <c r="AY293" s="173" t="s">
        <v>127</v>
      </c>
    </row>
    <row r="294" spans="1:65" s="2" customFormat="1" ht="16.5" customHeight="1">
      <c r="A294" s="32"/>
      <c r="B294" s="144"/>
      <c r="C294" s="145" t="s">
        <v>355</v>
      </c>
      <c r="D294" s="145" t="s">
        <v>129</v>
      </c>
      <c r="E294" s="146" t="s">
        <v>807</v>
      </c>
      <c r="F294" s="147" t="s">
        <v>808</v>
      </c>
      <c r="G294" s="148" t="s">
        <v>181</v>
      </c>
      <c r="H294" s="149">
        <v>0.274</v>
      </c>
      <c r="I294" s="150"/>
      <c r="J294" s="151">
        <f>ROUND(I294*H294,2)</f>
        <v>0</v>
      </c>
      <c r="K294" s="152"/>
      <c r="L294" s="33"/>
      <c r="M294" s="153" t="s">
        <v>1</v>
      </c>
      <c r="N294" s="154" t="s">
        <v>38</v>
      </c>
      <c r="O294" s="58"/>
      <c r="P294" s="155">
        <f>O294*H294</f>
        <v>0</v>
      </c>
      <c r="Q294" s="155">
        <v>0</v>
      </c>
      <c r="R294" s="155">
        <f>Q294*H294</f>
        <v>0</v>
      </c>
      <c r="S294" s="155">
        <v>0</v>
      </c>
      <c r="T294" s="156">
        <f>S294*H294</f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57" t="s">
        <v>754</v>
      </c>
      <c r="AT294" s="157" t="s">
        <v>129</v>
      </c>
      <c r="AU294" s="157" t="s">
        <v>80</v>
      </c>
      <c r="AY294" s="17" t="s">
        <v>127</v>
      </c>
      <c r="BE294" s="158">
        <f>IF(N294="základní",J294,0)</f>
        <v>0</v>
      </c>
      <c r="BF294" s="158">
        <f>IF(N294="snížená",J294,0)</f>
        <v>0</v>
      </c>
      <c r="BG294" s="158">
        <f>IF(N294="zákl. přenesená",J294,0)</f>
        <v>0</v>
      </c>
      <c r="BH294" s="158">
        <f>IF(N294="sníž. přenesená",J294,0)</f>
        <v>0</v>
      </c>
      <c r="BI294" s="158">
        <f>IF(N294="nulová",J294,0)</f>
        <v>0</v>
      </c>
      <c r="BJ294" s="17" t="s">
        <v>80</v>
      </c>
      <c r="BK294" s="158">
        <f>ROUND(I294*H294,2)</f>
        <v>0</v>
      </c>
      <c r="BL294" s="17" t="s">
        <v>754</v>
      </c>
      <c r="BM294" s="157" t="s">
        <v>358</v>
      </c>
    </row>
    <row r="295" spans="1:47" s="2" customFormat="1" ht="12">
      <c r="A295" s="32"/>
      <c r="B295" s="33"/>
      <c r="C295" s="32"/>
      <c r="D295" s="159" t="s">
        <v>134</v>
      </c>
      <c r="E295" s="32"/>
      <c r="F295" s="160" t="s">
        <v>808</v>
      </c>
      <c r="G295" s="32"/>
      <c r="H295" s="32"/>
      <c r="I295" s="161"/>
      <c r="J295" s="32"/>
      <c r="K295" s="32"/>
      <c r="L295" s="33"/>
      <c r="M295" s="162"/>
      <c r="N295" s="163"/>
      <c r="O295" s="58"/>
      <c r="P295" s="58"/>
      <c r="Q295" s="58"/>
      <c r="R295" s="58"/>
      <c r="S295" s="58"/>
      <c r="T295" s="59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T295" s="17" t="s">
        <v>134</v>
      </c>
      <c r="AU295" s="17" t="s">
        <v>80</v>
      </c>
    </row>
    <row r="296" spans="2:51" s="13" customFormat="1" ht="12">
      <c r="B296" s="164"/>
      <c r="D296" s="159" t="s">
        <v>135</v>
      </c>
      <c r="E296" s="165" t="s">
        <v>1</v>
      </c>
      <c r="F296" s="166" t="s">
        <v>809</v>
      </c>
      <c r="H296" s="167">
        <v>0.274</v>
      </c>
      <c r="I296" s="168"/>
      <c r="L296" s="164"/>
      <c r="M296" s="169"/>
      <c r="N296" s="170"/>
      <c r="O296" s="170"/>
      <c r="P296" s="170"/>
      <c r="Q296" s="170"/>
      <c r="R296" s="170"/>
      <c r="S296" s="170"/>
      <c r="T296" s="171"/>
      <c r="AT296" s="165" t="s">
        <v>135</v>
      </c>
      <c r="AU296" s="165" t="s">
        <v>80</v>
      </c>
      <c r="AV296" s="13" t="s">
        <v>82</v>
      </c>
      <c r="AW296" s="13" t="s">
        <v>30</v>
      </c>
      <c r="AX296" s="13" t="s">
        <v>73</v>
      </c>
      <c r="AY296" s="165" t="s">
        <v>127</v>
      </c>
    </row>
    <row r="297" spans="2:51" s="14" customFormat="1" ht="12">
      <c r="B297" s="172"/>
      <c r="D297" s="159" t="s">
        <v>135</v>
      </c>
      <c r="E297" s="173" t="s">
        <v>1</v>
      </c>
      <c r="F297" s="174" t="s">
        <v>137</v>
      </c>
      <c r="H297" s="175">
        <v>0.274</v>
      </c>
      <c r="I297" s="176"/>
      <c r="L297" s="172"/>
      <c r="M297" s="177"/>
      <c r="N297" s="178"/>
      <c r="O297" s="178"/>
      <c r="P297" s="178"/>
      <c r="Q297" s="178"/>
      <c r="R297" s="178"/>
      <c r="S297" s="178"/>
      <c r="T297" s="179"/>
      <c r="AT297" s="173" t="s">
        <v>135</v>
      </c>
      <c r="AU297" s="173" t="s">
        <v>80</v>
      </c>
      <c r="AV297" s="14" t="s">
        <v>133</v>
      </c>
      <c r="AW297" s="14" t="s">
        <v>30</v>
      </c>
      <c r="AX297" s="14" t="s">
        <v>80</v>
      </c>
      <c r="AY297" s="173" t="s">
        <v>127</v>
      </c>
    </row>
    <row r="298" spans="1:65" s="2" customFormat="1" ht="16.5" customHeight="1">
      <c r="A298" s="32"/>
      <c r="B298" s="144"/>
      <c r="C298" s="145" t="s">
        <v>254</v>
      </c>
      <c r="D298" s="145" t="s">
        <v>129</v>
      </c>
      <c r="E298" s="146" t="s">
        <v>810</v>
      </c>
      <c r="F298" s="147" t="s">
        <v>811</v>
      </c>
      <c r="G298" s="148" t="s">
        <v>181</v>
      </c>
      <c r="H298" s="149">
        <v>4.93</v>
      </c>
      <c r="I298" s="150"/>
      <c r="J298" s="151">
        <f>ROUND(I298*H298,2)</f>
        <v>0</v>
      </c>
      <c r="K298" s="152"/>
      <c r="L298" s="33"/>
      <c r="M298" s="153" t="s">
        <v>1</v>
      </c>
      <c r="N298" s="154" t="s">
        <v>38</v>
      </c>
      <c r="O298" s="58"/>
      <c r="P298" s="155">
        <f>O298*H298</f>
        <v>0</v>
      </c>
      <c r="Q298" s="155">
        <v>0</v>
      </c>
      <c r="R298" s="155">
        <f>Q298*H298</f>
        <v>0</v>
      </c>
      <c r="S298" s="155">
        <v>0</v>
      </c>
      <c r="T298" s="156">
        <f>S298*H298</f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57" t="s">
        <v>754</v>
      </c>
      <c r="AT298" s="157" t="s">
        <v>129</v>
      </c>
      <c r="AU298" s="157" t="s">
        <v>80</v>
      </c>
      <c r="AY298" s="17" t="s">
        <v>127</v>
      </c>
      <c r="BE298" s="158">
        <f>IF(N298="základní",J298,0)</f>
        <v>0</v>
      </c>
      <c r="BF298" s="158">
        <f>IF(N298="snížená",J298,0)</f>
        <v>0</v>
      </c>
      <c r="BG298" s="158">
        <f>IF(N298="zákl. přenesená",J298,0)</f>
        <v>0</v>
      </c>
      <c r="BH298" s="158">
        <f>IF(N298="sníž. přenesená",J298,0)</f>
        <v>0</v>
      </c>
      <c r="BI298" s="158">
        <f>IF(N298="nulová",J298,0)</f>
        <v>0</v>
      </c>
      <c r="BJ298" s="17" t="s">
        <v>80</v>
      </c>
      <c r="BK298" s="158">
        <f>ROUND(I298*H298,2)</f>
        <v>0</v>
      </c>
      <c r="BL298" s="17" t="s">
        <v>754</v>
      </c>
      <c r="BM298" s="157" t="s">
        <v>362</v>
      </c>
    </row>
    <row r="299" spans="1:47" s="2" customFormat="1" ht="12">
      <c r="A299" s="32"/>
      <c r="B299" s="33"/>
      <c r="C299" s="32"/>
      <c r="D299" s="159" t="s">
        <v>134</v>
      </c>
      <c r="E299" s="32"/>
      <c r="F299" s="160" t="s">
        <v>811</v>
      </c>
      <c r="G299" s="32"/>
      <c r="H299" s="32"/>
      <c r="I299" s="161"/>
      <c r="J299" s="32"/>
      <c r="K299" s="32"/>
      <c r="L299" s="33"/>
      <c r="M299" s="162"/>
      <c r="N299" s="163"/>
      <c r="O299" s="58"/>
      <c r="P299" s="58"/>
      <c r="Q299" s="58"/>
      <c r="R299" s="58"/>
      <c r="S299" s="58"/>
      <c r="T299" s="59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T299" s="17" t="s">
        <v>134</v>
      </c>
      <c r="AU299" s="17" t="s">
        <v>80</v>
      </c>
    </row>
    <row r="300" spans="2:51" s="13" customFormat="1" ht="12">
      <c r="B300" s="164"/>
      <c r="D300" s="159" t="s">
        <v>135</v>
      </c>
      <c r="E300" s="165" t="s">
        <v>1</v>
      </c>
      <c r="F300" s="166" t="s">
        <v>812</v>
      </c>
      <c r="H300" s="167">
        <v>4.93</v>
      </c>
      <c r="I300" s="168"/>
      <c r="L300" s="164"/>
      <c r="M300" s="169"/>
      <c r="N300" s="170"/>
      <c r="O300" s="170"/>
      <c r="P300" s="170"/>
      <c r="Q300" s="170"/>
      <c r="R300" s="170"/>
      <c r="S300" s="170"/>
      <c r="T300" s="171"/>
      <c r="AT300" s="165" t="s">
        <v>135</v>
      </c>
      <c r="AU300" s="165" t="s">
        <v>80</v>
      </c>
      <c r="AV300" s="13" t="s">
        <v>82</v>
      </c>
      <c r="AW300" s="13" t="s">
        <v>30</v>
      </c>
      <c r="AX300" s="13" t="s">
        <v>73</v>
      </c>
      <c r="AY300" s="165" t="s">
        <v>127</v>
      </c>
    </row>
    <row r="301" spans="2:51" s="14" customFormat="1" ht="12">
      <c r="B301" s="172"/>
      <c r="D301" s="159" t="s">
        <v>135</v>
      </c>
      <c r="E301" s="173" t="s">
        <v>1</v>
      </c>
      <c r="F301" s="174" t="s">
        <v>137</v>
      </c>
      <c r="H301" s="175">
        <v>4.93</v>
      </c>
      <c r="I301" s="176"/>
      <c r="L301" s="172"/>
      <c r="M301" s="203"/>
      <c r="N301" s="204"/>
      <c r="O301" s="204"/>
      <c r="P301" s="204"/>
      <c r="Q301" s="204"/>
      <c r="R301" s="204"/>
      <c r="S301" s="204"/>
      <c r="T301" s="205"/>
      <c r="AT301" s="173" t="s">
        <v>135</v>
      </c>
      <c r="AU301" s="173" t="s">
        <v>80</v>
      </c>
      <c r="AV301" s="14" t="s">
        <v>133</v>
      </c>
      <c r="AW301" s="14" t="s">
        <v>30</v>
      </c>
      <c r="AX301" s="14" t="s">
        <v>80</v>
      </c>
      <c r="AY301" s="173" t="s">
        <v>127</v>
      </c>
    </row>
    <row r="302" spans="1:31" s="2" customFormat="1" ht="6.95" customHeight="1">
      <c r="A302" s="32"/>
      <c r="B302" s="47"/>
      <c r="C302" s="48"/>
      <c r="D302" s="48"/>
      <c r="E302" s="48"/>
      <c r="F302" s="48"/>
      <c r="G302" s="48"/>
      <c r="H302" s="48"/>
      <c r="I302" s="48"/>
      <c r="J302" s="48"/>
      <c r="K302" s="48"/>
      <c r="L302" s="33"/>
      <c r="M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</row>
  </sheetData>
  <sheetProtection algorithmName="SHA-512" hashValue="FTlY4wKh35r9XexazazAXhvLcnnydevEP8YgNZ7Kwf/WXLZfWmRcoQTM0MfnflxqrHdR7gPlLsmvp80vckncYw==" saltValue="ZRjiCPdCXmJxWoz0B8F6yQ==" spinCount="100000" sheet="1" objects="1" scenarios="1"/>
  <autoFilter ref="C118:K301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79"/>
  <sheetViews>
    <sheetView showGridLines="0" workbookViewId="0" topLeftCell="A125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08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7" t="s">
        <v>88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s="1" customFormat="1" ht="24.95" customHeight="1">
      <c r="B4" s="20"/>
      <c r="D4" s="21" t="s">
        <v>89</v>
      </c>
      <c r="L4" s="20"/>
      <c r="M4" s="93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26.25" customHeight="1">
      <c r="B7" s="20"/>
      <c r="E7" s="248" t="str">
        <f>'Rekapitulace stavby'!K6</f>
        <v>Kopie - KR - Oprava mostu v km 52960 v úseku Dolní Bousov  Libuň (003)</v>
      </c>
      <c r="F7" s="249"/>
      <c r="G7" s="249"/>
      <c r="H7" s="249"/>
      <c r="L7" s="20"/>
    </row>
    <row r="8" spans="1:31" s="2" customFormat="1" ht="12" customHeight="1">
      <c r="A8" s="32"/>
      <c r="B8" s="33"/>
      <c r="C8" s="32"/>
      <c r="D8" s="27" t="s">
        <v>90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20" t="s">
        <v>813</v>
      </c>
      <c r="F9" s="247"/>
      <c r="G9" s="247"/>
      <c r="H9" s="247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2. 2. 2021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27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0" t="str">
        <f>'Rekapitulace stavby'!E14</f>
        <v>Vyplň údaj</v>
      </c>
      <c r="F18" s="239"/>
      <c r="G18" s="239"/>
      <c r="H18" s="239"/>
      <c r="I18" s="27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27" t="s">
        <v>25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26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31</v>
      </c>
      <c r="E23" s="32"/>
      <c r="F23" s="32"/>
      <c r="G23" s="32"/>
      <c r="H23" s="32"/>
      <c r="I23" s="2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43" t="s">
        <v>1</v>
      </c>
      <c r="F27" s="243"/>
      <c r="G27" s="243"/>
      <c r="H27" s="243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33</v>
      </c>
      <c r="E30" s="32"/>
      <c r="F30" s="32"/>
      <c r="G30" s="32"/>
      <c r="H30" s="32"/>
      <c r="I30" s="32"/>
      <c r="J30" s="71">
        <f>ROUND(J126,2)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35</v>
      </c>
      <c r="G32" s="32"/>
      <c r="H32" s="32"/>
      <c r="I32" s="36" t="s">
        <v>34</v>
      </c>
      <c r="J32" s="36" t="s">
        <v>36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8" t="s">
        <v>37</v>
      </c>
      <c r="E33" s="27" t="s">
        <v>38</v>
      </c>
      <c r="F33" s="99">
        <f>ROUND((SUM(BE126:BE178)),2)</f>
        <v>0</v>
      </c>
      <c r="G33" s="32"/>
      <c r="H33" s="32"/>
      <c r="I33" s="100">
        <v>0.21</v>
      </c>
      <c r="J33" s="99">
        <f>ROUND(((SUM(BE126:BE178))*I33),2)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39</v>
      </c>
      <c r="F34" s="99">
        <f>ROUND((SUM(BF126:BF178)),2)</f>
        <v>0</v>
      </c>
      <c r="G34" s="32"/>
      <c r="H34" s="32"/>
      <c r="I34" s="100">
        <v>0.15</v>
      </c>
      <c r="J34" s="99">
        <f>ROUND(((SUM(BF126:BF178))*I34),2)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40</v>
      </c>
      <c r="F35" s="99">
        <f>ROUND((SUM(BG126:BG178)),2)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41</v>
      </c>
      <c r="F36" s="99">
        <f>ROUND((SUM(BH126:BH178)),2)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42</v>
      </c>
      <c r="F37" s="99">
        <f>ROUND((SUM(BI126:BI178)),2)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43</v>
      </c>
      <c r="E39" s="60"/>
      <c r="F39" s="60"/>
      <c r="G39" s="103" t="s">
        <v>44</v>
      </c>
      <c r="H39" s="104" t="s">
        <v>45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46</v>
      </c>
      <c r="E50" s="44"/>
      <c r="F50" s="44"/>
      <c r="G50" s="43" t="s">
        <v>47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48</v>
      </c>
      <c r="E61" s="35"/>
      <c r="F61" s="107" t="s">
        <v>49</v>
      </c>
      <c r="G61" s="45" t="s">
        <v>48</v>
      </c>
      <c r="H61" s="35"/>
      <c r="I61" s="35"/>
      <c r="J61" s="108" t="s">
        <v>49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50</v>
      </c>
      <c r="E65" s="46"/>
      <c r="F65" s="46"/>
      <c r="G65" s="43" t="s">
        <v>51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48</v>
      </c>
      <c r="E76" s="35"/>
      <c r="F76" s="107" t="s">
        <v>49</v>
      </c>
      <c r="G76" s="45" t="s">
        <v>48</v>
      </c>
      <c r="H76" s="35"/>
      <c r="I76" s="35"/>
      <c r="J76" s="108" t="s">
        <v>49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92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26.25" customHeight="1">
      <c r="A85" s="32"/>
      <c r="B85" s="33"/>
      <c r="C85" s="32"/>
      <c r="D85" s="32"/>
      <c r="E85" s="248" t="str">
        <f>E7</f>
        <v>Kopie - KR - Oprava mostu v km 52960 v úseku Dolní Bousov  Libuň (003)</v>
      </c>
      <c r="F85" s="249"/>
      <c r="G85" s="249"/>
      <c r="H85" s="249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90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20" t="str">
        <f>E9</f>
        <v>VRN - Vedlejší rozpočtové...</v>
      </c>
      <c r="F87" s="247"/>
      <c r="G87" s="247"/>
      <c r="H87" s="247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27" t="s">
        <v>22</v>
      </c>
      <c r="J89" s="55" t="str">
        <f>IF(J12="","",J12)</f>
        <v>2. 2. 2021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27" t="s">
        <v>29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27" t="s">
        <v>31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93</v>
      </c>
      <c r="D94" s="101"/>
      <c r="E94" s="101"/>
      <c r="F94" s="101"/>
      <c r="G94" s="101"/>
      <c r="H94" s="101"/>
      <c r="I94" s="101"/>
      <c r="J94" s="110" t="s">
        <v>94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1" t="s">
        <v>95</v>
      </c>
      <c r="D96" s="32"/>
      <c r="E96" s="32"/>
      <c r="F96" s="32"/>
      <c r="G96" s="32"/>
      <c r="H96" s="32"/>
      <c r="I96" s="32"/>
      <c r="J96" s="71">
        <f>J126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96</v>
      </c>
    </row>
    <row r="97" spans="2:12" s="9" customFormat="1" ht="24.95" customHeight="1">
      <c r="B97" s="112"/>
      <c r="D97" s="113" t="s">
        <v>97</v>
      </c>
      <c r="E97" s="114"/>
      <c r="F97" s="114"/>
      <c r="G97" s="114"/>
      <c r="H97" s="114"/>
      <c r="I97" s="114"/>
      <c r="J97" s="115">
        <f>J127</f>
        <v>0</v>
      </c>
      <c r="L97" s="112"/>
    </row>
    <row r="98" spans="2:12" s="10" customFormat="1" ht="19.9" customHeight="1">
      <c r="B98" s="116"/>
      <c r="D98" s="117" t="s">
        <v>661</v>
      </c>
      <c r="E98" s="118"/>
      <c r="F98" s="118"/>
      <c r="G98" s="118"/>
      <c r="H98" s="118"/>
      <c r="I98" s="118"/>
      <c r="J98" s="119">
        <f>J128</f>
        <v>0</v>
      </c>
      <c r="L98" s="116"/>
    </row>
    <row r="99" spans="2:12" s="9" customFormat="1" ht="24.95" customHeight="1">
      <c r="B99" s="112"/>
      <c r="D99" s="113" t="s">
        <v>814</v>
      </c>
      <c r="E99" s="114"/>
      <c r="F99" s="114"/>
      <c r="G99" s="114"/>
      <c r="H99" s="114"/>
      <c r="I99" s="114"/>
      <c r="J99" s="115">
        <f>J140</f>
        <v>0</v>
      </c>
      <c r="L99" s="112"/>
    </row>
    <row r="100" spans="2:12" s="10" customFormat="1" ht="19.9" customHeight="1">
      <c r="B100" s="116"/>
      <c r="D100" s="117" t="s">
        <v>815</v>
      </c>
      <c r="E100" s="118"/>
      <c r="F100" s="118"/>
      <c r="G100" s="118"/>
      <c r="H100" s="118"/>
      <c r="I100" s="118"/>
      <c r="J100" s="119">
        <f>J141</f>
        <v>0</v>
      </c>
      <c r="L100" s="116"/>
    </row>
    <row r="101" spans="2:12" s="10" customFormat="1" ht="19.9" customHeight="1">
      <c r="B101" s="116"/>
      <c r="D101" s="117" t="s">
        <v>816</v>
      </c>
      <c r="E101" s="118"/>
      <c r="F101" s="118"/>
      <c r="G101" s="118"/>
      <c r="H101" s="118"/>
      <c r="I101" s="118"/>
      <c r="J101" s="119">
        <f>J142</f>
        <v>0</v>
      </c>
      <c r="L101" s="116"/>
    </row>
    <row r="102" spans="2:12" s="10" customFormat="1" ht="19.9" customHeight="1">
      <c r="B102" s="116"/>
      <c r="D102" s="117" t="s">
        <v>817</v>
      </c>
      <c r="E102" s="118"/>
      <c r="F102" s="118"/>
      <c r="G102" s="118"/>
      <c r="H102" s="118"/>
      <c r="I102" s="118"/>
      <c r="J102" s="119">
        <f>J148</f>
        <v>0</v>
      </c>
      <c r="L102" s="116"/>
    </row>
    <row r="103" spans="2:12" s="10" customFormat="1" ht="19.9" customHeight="1">
      <c r="B103" s="116"/>
      <c r="D103" s="117" t="s">
        <v>818</v>
      </c>
      <c r="E103" s="118"/>
      <c r="F103" s="118"/>
      <c r="G103" s="118"/>
      <c r="H103" s="118"/>
      <c r="I103" s="118"/>
      <c r="J103" s="119">
        <f>J155</f>
        <v>0</v>
      </c>
      <c r="L103" s="116"/>
    </row>
    <row r="104" spans="2:12" s="10" customFormat="1" ht="19.9" customHeight="1">
      <c r="B104" s="116"/>
      <c r="D104" s="117" t="s">
        <v>819</v>
      </c>
      <c r="E104" s="118"/>
      <c r="F104" s="118"/>
      <c r="G104" s="118"/>
      <c r="H104" s="118"/>
      <c r="I104" s="118"/>
      <c r="J104" s="119">
        <f>J164</f>
        <v>0</v>
      </c>
      <c r="L104" s="116"/>
    </row>
    <row r="105" spans="2:12" s="10" customFormat="1" ht="19.9" customHeight="1">
      <c r="B105" s="116"/>
      <c r="D105" s="117" t="s">
        <v>820</v>
      </c>
      <c r="E105" s="118"/>
      <c r="F105" s="118"/>
      <c r="G105" s="118"/>
      <c r="H105" s="118"/>
      <c r="I105" s="118"/>
      <c r="J105" s="119">
        <f>J170</f>
        <v>0</v>
      </c>
      <c r="L105" s="116"/>
    </row>
    <row r="106" spans="2:12" s="10" customFormat="1" ht="19.9" customHeight="1">
      <c r="B106" s="116"/>
      <c r="D106" s="117" t="s">
        <v>821</v>
      </c>
      <c r="E106" s="118"/>
      <c r="F106" s="118"/>
      <c r="G106" s="118"/>
      <c r="H106" s="118"/>
      <c r="I106" s="118"/>
      <c r="J106" s="119">
        <f>J176</f>
        <v>0</v>
      </c>
      <c r="L106" s="116"/>
    </row>
    <row r="107" spans="1:31" s="2" customFormat="1" ht="21.75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>
      <c r="A108" s="32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31" s="2" customFormat="1" ht="6.95" customHeight="1">
      <c r="A112" s="32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24.95" customHeight="1">
      <c r="A113" s="32"/>
      <c r="B113" s="33"/>
      <c r="C113" s="21" t="s">
        <v>112</v>
      </c>
      <c r="D113" s="32"/>
      <c r="E113" s="32"/>
      <c r="F113" s="32"/>
      <c r="G113" s="32"/>
      <c r="H113" s="32"/>
      <c r="I113" s="3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16</v>
      </c>
      <c r="D115" s="32"/>
      <c r="E115" s="32"/>
      <c r="F115" s="32"/>
      <c r="G115" s="32"/>
      <c r="H115" s="32"/>
      <c r="I115" s="32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26.25" customHeight="1">
      <c r="A116" s="32"/>
      <c r="B116" s="33"/>
      <c r="C116" s="32"/>
      <c r="D116" s="32"/>
      <c r="E116" s="248" t="str">
        <f>E7</f>
        <v>Kopie - KR - Oprava mostu v km 52960 v úseku Dolní Bousov  Libuň (003)</v>
      </c>
      <c r="F116" s="249"/>
      <c r="G116" s="249"/>
      <c r="H116" s="249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90</v>
      </c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6.5" customHeight="1">
      <c r="A118" s="32"/>
      <c r="B118" s="33"/>
      <c r="C118" s="32"/>
      <c r="D118" s="32"/>
      <c r="E118" s="220" t="str">
        <f>E9</f>
        <v>VRN - Vedlejší rozpočtové...</v>
      </c>
      <c r="F118" s="247"/>
      <c r="G118" s="247"/>
      <c r="H118" s="247"/>
      <c r="I118" s="32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20</v>
      </c>
      <c r="D120" s="32"/>
      <c r="E120" s="32"/>
      <c r="F120" s="25" t="str">
        <f>F12</f>
        <v xml:space="preserve"> </v>
      </c>
      <c r="G120" s="32"/>
      <c r="H120" s="32"/>
      <c r="I120" s="27" t="s">
        <v>22</v>
      </c>
      <c r="J120" s="55" t="str">
        <f>IF(J12="","",J12)</f>
        <v>2. 2. 2021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5.2" customHeight="1">
      <c r="A122" s="32"/>
      <c r="B122" s="33"/>
      <c r="C122" s="27" t="s">
        <v>24</v>
      </c>
      <c r="D122" s="32"/>
      <c r="E122" s="32"/>
      <c r="F122" s="25" t="str">
        <f>E15</f>
        <v xml:space="preserve"> </v>
      </c>
      <c r="G122" s="32"/>
      <c r="H122" s="32"/>
      <c r="I122" s="27" t="s">
        <v>29</v>
      </c>
      <c r="J122" s="30" t="str">
        <f>E21</f>
        <v xml:space="preserve"> 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5.2" customHeight="1">
      <c r="A123" s="32"/>
      <c r="B123" s="33"/>
      <c r="C123" s="27" t="s">
        <v>27</v>
      </c>
      <c r="D123" s="32"/>
      <c r="E123" s="32"/>
      <c r="F123" s="25" t="str">
        <f>IF(E18="","",E18)</f>
        <v>Vyplň údaj</v>
      </c>
      <c r="G123" s="32"/>
      <c r="H123" s="32"/>
      <c r="I123" s="27" t="s">
        <v>31</v>
      </c>
      <c r="J123" s="30" t="str">
        <f>E24</f>
        <v xml:space="preserve"> 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0.3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11" customFormat="1" ht="29.25" customHeight="1">
      <c r="A125" s="120"/>
      <c r="B125" s="121"/>
      <c r="C125" s="122" t="s">
        <v>113</v>
      </c>
      <c r="D125" s="123" t="s">
        <v>58</v>
      </c>
      <c r="E125" s="123" t="s">
        <v>54</v>
      </c>
      <c r="F125" s="123" t="s">
        <v>55</v>
      </c>
      <c r="G125" s="123" t="s">
        <v>114</v>
      </c>
      <c r="H125" s="123" t="s">
        <v>115</v>
      </c>
      <c r="I125" s="123" t="s">
        <v>116</v>
      </c>
      <c r="J125" s="124" t="s">
        <v>94</v>
      </c>
      <c r="K125" s="125" t="s">
        <v>117</v>
      </c>
      <c r="L125" s="126"/>
      <c r="M125" s="62" t="s">
        <v>1</v>
      </c>
      <c r="N125" s="63" t="s">
        <v>37</v>
      </c>
      <c r="O125" s="63" t="s">
        <v>118</v>
      </c>
      <c r="P125" s="63" t="s">
        <v>119</v>
      </c>
      <c r="Q125" s="63" t="s">
        <v>120</v>
      </c>
      <c r="R125" s="63" t="s">
        <v>121</v>
      </c>
      <c r="S125" s="63" t="s">
        <v>122</v>
      </c>
      <c r="T125" s="64" t="s">
        <v>123</v>
      </c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</row>
    <row r="126" spans="1:63" s="2" customFormat="1" ht="22.9" customHeight="1">
      <c r="A126" s="32"/>
      <c r="B126" s="33"/>
      <c r="C126" s="69" t="s">
        <v>124</v>
      </c>
      <c r="D126" s="32"/>
      <c r="E126" s="32"/>
      <c r="F126" s="32"/>
      <c r="G126" s="32"/>
      <c r="H126" s="32"/>
      <c r="I126" s="32"/>
      <c r="J126" s="127">
        <f>BK126</f>
        <v>0</v>
      </c>
      <c r="K126" s="32"/>
      <c r="L126" s="33"/>
      <c r="M126" s="65"/>
      <c r="N126" s="56"/>
      <c r="O126" s="66"/>
      <c r="P126" s="128">
        <f>P127+P140</f>
        <v>0</v>
      </c>
      <c r="Q126" s="66"/>
      <c r="R126" s="128">
        <f>R127+R140</f>
        <v>0</v>
      </c>
      <c r="S126" s="66"/>
      <c r="T126" s="129">
        <f>T127+T140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72</v>
      </c>
      <c r="AU126" s="17" t="s">
        <v>96</v>
      </c>
      <c r="BK126" s="130">
        <f>BK127+BK140</f>
        <v>0</v>
      </c>
    </row>
    <row r="127" spans="2:63" s="12" customFormat="1" ht="25.9" customHeight="1">
      <c r="B127" s="131"/>
      <c r="D127" s="132" t="s">
        <v>72</v>
      </c>
      <c r="E127" s="133" t="s">
        <v>125</v>
      </c>
      <c r="F127" s="133" t="s">
        <v>126</v>
      </c>
      <c r="I127" s="134"/>
      <c r="J127" s="135">
        <f>BK127</f>
        <v>0</v>
      </c>
      <c r="L127" s="131"/>
      <c r="M127" s="136"/>
      <c r="N127" s="137"/>
      <c r="O127" s="137"/>
      <c r="P127" s="138">
        <f>P128</f>
        <v>0</v>
      </c>
      <c r="Q127" s="137"/>
      <c r="R127" s="138">
        <f>R128</f>
        <v>0</v>
      </c>
      <c r="S127" s="137"/>
      <c r="T127" s="139">
        <f>T128</f>
        <v>0</v>
      </c>
      <c r="AR127" s="132" t="s">
        <v>80</v>
      </c>
      <c r="AT127" s="140" t="s">
        <v>72</v>
      </c>
      <c r="AU127" s="140" t="s">
        <v>73</v>
      </c>
      <c r="AY127" s="132" t="s">
        <v>127</v>
      </c>
      <c r="BK127" s="141">
        <f>BK128</f>
        <v>0</v>
      </c>
    </row>
    <row r="128" spans="2:63" s="12" customFormat="1" ht="22.9" customHeight="1">
      <c r="B128" s="131"/>
      <c r="D128" s="132" t="s">
        <v>72</v>
      </c>
      <c r="E128" s="142" t="s">
        <v>152</v>
      </c>
      <c r="F128" s="142" t="s">
        <v>663</v>
      </c>
      <c r="I128" s="134"/>
      <c r="J128" s="143">
        <f>BK128</f>
        <v>0</v>
      </c>
      <c r="L128" s="131"/>
      <c r="M128" s="136"/>
      <c r="N128" s="137"/>
      <c r="O128" s="137"/>
      <c r="P128" s="138">
        <f>SUM(P129:P139)</f>
        <v>0</v>
      </c>
      <c r="Q128" s="137"/>
      <c r="R128" s="138">
        <f>SUM(R129:R139)</f>
        <v>0</v>
      </c>
      <c r="S128" s="137"/>
      <c r="T128" s="139">
        <f>SUM(T129:T139)</f>
        <v>0</v>
      </c>
      <c r="AR128" s="132" t="s">
        <v>80</v>
      </c>
      <c r="AT128" s="140" t="s">
        <v>72</v>
      </c>
      <c r="AU128" s="140" t="s">
        <v>80</v>
      </c>
      <c r="AY128" s="132" t="s">
        <v>127</v>
      </c>
      <c r="BK128" s="141">
        <f>SUM(BK129:BK139)</f>
        <v>0</v>
      </c>
    </row>
    <row r="129" spans="1:65" s="2" customFormat="1" ht="21.75" customHeight="1">
      <c r="A129" s="32"/>
      <c r="B129" s="144"/>
      <c r="C129" s="145" t="s">
        <v>80</v>
      </c>
      <c r="D129" s="145" t="s">
        <v>129</v>
      </c>
      <c r="E129" s="146" t="s">
        <v>822</v>
      </c>
      <c r="F129" s="147" t="s">
        <v>823</v>
      </c>
      <c r="G129" s="148" t="s">
        <v>132</v>
      </c>
      <c r="H129" s="149">
        <v>300</v>
      </c>
      <c r="I129" s="150"/>
      <c r="J129" s="151">
        <f>ROUND(I129*H129,2)</f>
        <v>0</v>
      </c>
      <c r="K129" s="152"/>
      <c r="L129" s="33"/>
      <c r="M129" s="153" t="s">
        <v>1</v>
      </c>
      <c r="N129" s="154" t="s">
        <v>38</v>
      </c>
      <c r="O129" s="58"/>
      <c r="P129" s="155">
        <f>O129*H129</f>
        <v>0</v>
      </c>
      <c r="Q129" s="155">
        <v>0</v>
      </c>
      <c r="R129" s="155">
        <f>Q129*H129</f>
        <v>0</v>
      </c>
      <c r="S129" s="155">
        <v>0</v>
      </c>
      <c r="T129" s="156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57" t="s">
        <v>133</v>
      </c>
      <c r="AT129" s="157" t="s">
        <v>129</v>
      </c>
      <c r="AU129" s="157" t="s">
        <v>82</v>
      </c>
      <c r="AY129" s="17" t="s">
        <v>127</v>
      </c>
      <c r="BE129" s="158">
        <f>IF(N129="základní",J129,0)</f>
        <v>0</v>
      </c>
      <c r="BF129" s="158">
        <f>IF(N129="snížená",J129,0)</f>
        <v>0</v>
      </c>
      <c r="BG129" s="158">
        <f>IF(N129="zákl. přenesená",J129,0)</f>
        <v>0</v>
      </c>
      <c r="BH129" s="158">
        <f>IF(N129="sníž. přenesená",J129,0)</f>
        <v>0</v>
      </c>
      <c r="BI129" s="158">
        <f>IF(N129="nulová",J129,0)</f>
        <v>0</v>
      </c>
      <c r="BJ129" s="17" t="s">
        <v>80</v>
      </c>
      <c r="BK129" s="158">
        <f>ROUND(I129*H129,2)</f>
        <v>0</v>
      </c>
      <c r="BL129" s="17" t="s">
        <v>133</v>
      </c>
      <c r="BM129" s="157" t="s">
        <v>82</v>
      </c>
    </row>
    <row r="130" spans="1:47" s="2" customFormat="1" ht="19.5">
      <c r="A130" s="32"/>
      <c r="B130" s="33"/>
      <c r="C130" s="32"/>
      <c r="D130" s="159" t="s">
        <v>134</v>
      </c>
      <c r="E130" s="32"/>
      <c r="F130" s="160" t="s">
        <v>823</v>
      </c>
      <c r="G130" s="32"/>
      <c r="H130" s="32"/>
      <c r="I130" s="161"/>
      <c r="J130" s="32"/>
      <c r="K130" s="32"/>
      <c r="L130" s="33"/>
      <c r="M130" s="162"/>
      <c r="N130" s="163"/>
      <c r="O130" s="58"/>
      <c r="P130" s="58"/>
      <c r="Q130" s="58"/>
      <c r="R130" s="58"/>
      <c r="S130" s="58"/>
      <c r="T130" s="59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134</v>
      </c>
      <c r="AU130" s="17" t="s">
        <v>82</v>
      </c>
    </row>
    <row r="131" spans="2:51" s="13" customFormat="1" ht="12">
      <c r="B131" s="164"/>
      <c r="D131" s="159" t="s">
        <v>135</v>
      </c>
      <c r="E131" s="165" t="s">
        <v>1</v>
      </c>
      <c r="F131" s="166" t="s">
        <v>824</v>
      </c>
      <c r="H131" s="167">
        <v>300</v>
      </c>
      <c r="I131" s="168"/>
      <c r="L131" s="164"/>
      <c r="M131" s="169"/>
      <c r="N131" s="170"/>
      <c r="O131" s="170"/>
      <c r="P131" s="170"/>
      <c r="Q131" s="170"/>
      <c r="R131" s="170"/>
      <c r="S131" s="170"/>
      <c r="T131" s="171"/>
      <c r="AT131" s="165" t="s">
        <v>135</v>
      </c>
      <c r="AU131" s="165" t="s">
        <v>82</v>
      </c>
      <c r="AV131" s="13" t="s">
        <v>82</v>
      </c>
      <c r="AW131" s="13" t="s">
        <v>30</v>
      </c>
      <c r="AX131" s="13" t="s">
        <v>73</v>
      </c>
      <c r="AY131" s="165" t="s">
        <v>127</v>
      </c>
    </row>
    <row r="132" spans="2:51" s="14" customFormat="1" ht="12">
      <c r="B132" s="172"/>
      <c r="D132" s="159" t="s">
        <v>135</v>
      </c>
      <c r="E132" s="173" t="s">
        <v>1</v>
      </c>
      <c r="F132" s="174" t="s">
        <v>137</v>
      </c>
      <c r="H132" s="175">
        <v>300</v>
      </c>
      <c r="I132" s="176"/>
      <c r="L132" s="172"/>
      <c r="M132" s="177"/>
      <c r="N132" s="178"/>
      <c r="O132" s="178"/>
      <c r="P132" s="178"/>
      <c r="Q132" s="178"/>
      <c r="R132" s="178"/>
      <c r="S132" s="178"/>
      <c r="T132" s="179"/>
      <c r="AT132" s="173" t="s">
        <v>135</v>
      </c>
      <c r="AU132" s="173" t="s">
        <v>82</v>
      </c>
      <c r="AV132" s="14" t="s">
        <v>133</v>
      </c>
      <c r="AW132" s="14" t="s">
        <v>30</v>
      </c>
      <c r="AX132" s="14" t="s">
        <v>80</v>
      </c>
      <c r="AY132" s="173" t="s">
        <v>127</v>
      </c>
    </row>
    <row r="133" spans="1:65" s="2" customFormat="1" ht="16.5" customHeight="1">
      <c r="A133" s="32"/>
      <c r="B133" s="144"/>
      <c r="C133" s="181" t="s">
        <v>82</v>
      </c>
      <c r="D133" s="181" t="s">
        <v>189</v>
      </c>
      <c r="E133" s="182" t="s">
        <v>825</v>
      </c>
      <c r="F133" s="183" t="s">
        <v>826</v>
      </c>
      <c r="G133" s="184" t="s">
        <v>226</v>
      </c>
      <c r="H133" s="185">
        <v>66.667</v>
      </c>
      <c r="I133" s="186"/>
      <c r="J133" s="187">
        <f>ROUND(I133*H133,2)</f>
        <v>0</v>
      </c>
      <c r="K133" s="188"/>
      <c r="L133" s="189"/>
      <c r="M133" s="190" t="s">
        <v>1</v>
      </c>
      <c r="N133" s="191" t="s">
        <v>38</v>
      </c>
      <c r="O133" s="58"/>
      <c r="P133" s="155">
        <f>O133*H133</f>
        <v>0</v>
      </c>
      <c r="Q133" s="155">
        <v>0</v>
      </c>
      <c r="R133" s="155">
        <f>Q133*H133</f>
        <v>0</v>
      </c>
      <c r="S133" s="155">
        <v>0</v>
      </c>
      <c r="T133" s="156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57" t="s">
        <v>148</v>
      </c>
      <c r="AT133" s="157" t="s">
        <v>189</v>
      </c>
      <c r="AU133" s="157" t="s">
        <v>82</v>
      </c>
      <c r="AY133" s="17" t="s">
        <v>127</v>
      </c>
      <c r="BE133" s="158">
        <f>IF(N133="základní",J133,0)</f>
        <v>0</v>
      </c>
      <c r="BF133" s="158">
        <f>IF(N133="snížená",J133,0)</f>
        <v>0</v>
      </c>
      <c r="BG133" s="158">
        <f>IF(N133="zákl. přenesená",J133,0)</f>
        <v>0</v>
      </c>
      <c r="BH133" s="158">
        <f>IF(N133="sníž. přenesená",J133,0)</f>
        <v>0</v>
      </c>
      <c r="BI133" s="158">
        <f>IF(N133="nulová",J133,0)</f>
        <v>0</v>
      </c>
      <c r="BJ133" s="17" t="s">
        <v>80</v>
      </c>
      <c r="BK133" s="158">
        <f>ROUND(I133*H133,2)</f>
        <v>0</v>
      </c>
      <c r="BL133" s="17" t="s">
        <v>133</v>
      </c>
      <c r="BM133" s="157" t="s">
        <v>133</v>
      </c>
    </row>
    <row r="134" spans="1:47" s="2" customFormat="1" ht="12">
      <c r="A134" s="32"/>
      <c r="B134" s="33"/>
      <c r="C134" s="32"/>
      <c r="D134" s="159" t="s">
        <v>134</v>
      </c>
      <c r="E134" s="32"/>
      <c r="F134" s="160" t="s">
        <v>826</v>
      </c>
      <c r="G134" s="32"/>
      <c r="H134" s="32"/>
      <c r="I134" s="161"/>
      <c r="J134" s="32"/>
      <c r="K134" s="32"/>
      <c r="L134" s="33"/>
      <c r="M134" s="162"/>
      <c r="N134" s="163"/>
      <c r="O134" s="58"/>
      <c r="P134" s="58"/>
      <c r="Q134" s="58"/>
      <c r="R134" s="58"/>
      <c r="S134" s="58"/>
      <c r="T134" s="59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134</v>
      </c>
      <c r="AU134" s="17" t="s">
        <v>82</v>
      </c>
    </row>
    <row r="135" spans="1:47" s="2" customFormat="1" ht="19.5">
      <c r="A135" s="32"/>
      <c r="B135" s="33"/>
      <c r="C135" s="32"/>
      <c r="D135" s="159" t="s">
        <v>149</v>
      </c>
      <c r="E135" s="32"/>
      <c r="F135" s="180" t="s">
        <v>827</v>
      </c>
      <c r="G135" s="32"/>
      <c r="H135" s="32"/>
      <c r="I135" s="161"/>
      <c r="J135" s="32"/>
      <c r="K135" s="32"/>
      <c r="L135" s="33"/>
      <c r="M135" s="162"/>
      <c r="N135" s="163"/>
      <c r="O135" s="58"/>
      <c r="P135" s="58"/>
      <c r="Q135" s="58"/>
      <c r="R135" s="58"/>
      <c r="S135" s="58"/>
      <c r="T135" s="59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7" t="s">
        <v>149</v>
      </c>
      <c r="AU135" s="17" t="s">
        <v>82</v>
      </c>
    </row>
    <row r="136" spans="2:51" s="13" customFormat="1" ht="12">
      <c r="B136" s="164"/>
      <c r="D136" s="159" t="s">
        <v>135</v>
      </c>
      <c r="E136" s="165" t="s">
        <v>1</v>
      </c>
      <c r="F136" s="166" t="s">
        <v>828</v>
      </c>
      <c r="H136" s="167">
        <v>66.667</v>
      </c>
      <c r="I136" s="168"/>
      <c r="L136" s="164"/>
      <c r="M136" s="169"/>
      <c r="N136" s="170"/>
      <c r="O136" s="170"/>
      <c r="P136" s="170"/>
      <c r="Q136" s="170"/>
      <c r="R136" s="170"/>
      <c r="S136" s="170"/>
      <c r="T136" s="171"/>
      <c r="AT136" s="165" t="s">
        <v>135</v>
      </c>
      <c r="AU136" s="165" t="s">
        <v>82</v>
      </c>
      <c r="AV136" s="13" t="s">
        <v>82</v>
      </c>
      <c r="AW136" s="13" t="s">
        <v>30</v>
      </c>
      <c r="AX136" s="13" t="s">
        <v>73</v>
      </c>
      <c r="AY136" s="165" t="s">
        <v>127</v>
      </c>
    </row>
    <row r="137" spans="2:51" s="14" customFormat="1" ht="12">
      <c r="B137" s="172"/>
      <c r="D137" s="159" t="s">
        <v>135</v>
      </c>
      <c r="E137" s="173" t="s">
        <v>1</v>
      </c>
      <c r="F137" s="174" t="s">
        <v>137</v>
      </c>
      <c r="H137" s="175">
        <v>66.667</v>
      </c>
      <c r="I137" s="176"/>
      <c r="L137" s="172"/>
      <c r="M137" s="177"/>
      <c r="N137" s="178"/>
      <c r="O137" s="178"/>
      <c r="P137" s="178"/>
      <c r="Q137" s="178"/>
      <c r="R137" s="178"/>
      <c r="S137" s="178"/>
      <c r="T137" s="179"/>
      <c r="AT137" s="173" t="s">
        <v>135</v>
      </c>
      <c r="AU137" s="173" t="s">
        <v>82</v>
      </c>
      <c r="AV137" s="14" t="s">
        <v>133</v>
      </c>
      <c r="AW137" s="14" t="s">
        <v>30</v>
      </c>
      <c r="AX137" s="14" t="s">
        <v>80</v>
      </c>
      <c r="AY137" s="173" t="s">
        <v>127</v>
      </c>
    </row>
    <row r="138" spans="1:65" s="2" customFormat="1" ht="16.5" customHeight="1">
      <c r="A138" s="32"/>
      <c r="B138" s="144"/>
      <c r="C138" s="145" t="s">
        <v>142</v>
      </c>
      <c r="D138" s="145" t="s">
        <v>129</v>
      </c>
      <c r="E138" s="146" t="s">
        <v>829</v>
      </c>
      <c r="F138" s="147" t="s">
        <v>830</v>
      </c>
      <c r="G138" s="148" t="s">
        <v>132</v>
      </c>
      <c r="H138" s="149">
        <v>300</v>
      </c>
      <c r="I138" s="150"/>
      <c r="J138" s="151">
        <f>ROUND(I138*H138,2)</f>
        <v>0</v>
      </c>
      <c r="K138" s="152"/>
      <c r="L138" s="33"/>
      <c r="M138" s="153" t="s">
        <v>1</v>
      </c>
      <c r="N138" s="154" t="s">
        <v>38</v>
      </c>
      <c r="O138" s="58"/>
      <c r="P138" s="155">
        <f>O138*H138</f>
        <v>0</v>
      </c>
      <c r="Q138" s="155">
        <v>0</v>
      </c>
      <c r="R138" s="155">
        <f>Q138*H138</f>
        <v>0</v>
      </c>
      <c r="S138" s="155">
        <v>0</v>
      </c>
      <c r="T138" s="156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7" t="s">
        <v>133</v>
      </c>
      <c r="AT138" s="157" t="s">
        <v>129</v>
      </c>
      <c r="AU138" s="157" t="s">
        <v>82</v>
      </c>
      <c r="AY138" s="17" t="s">
        <v>127</v>
      </c>
      <c r="BE138" s="158">
        <f>IF(N138="základní",J138,0)</f>
        <v>0</v>
      </c>
      <c r="BF138" s="158">
        <f>IF(N138="snížená",J138,0)</f>
        <v>0</v>
      </c>
      <c r="BG138" s="158">
        <f>IF(N138="zákl. přenesená",J138,0)</f>
        <v>0</v>
      </c>
      <c r="BH138" s="158">
        <f>IF(N138="sníž. přenesená",J138,0)</f>
        <v>0</v>
      </c>
      <c r="BI138" s="158">
        <f>IF(N138="nulová",J138,0)</f>
        <v>0</v>
      </c>
      <c r="BJ138" s="17" t="s">
        <v>80</v>
      </c>
      <c r="BK138" s="158">
        <f>ROUND(I138*H138,2)</f>
        <v>0</v>
      </c>
      <c r="BL138" s="17" t="s">
        <v>133</v>
      </c>
      <c r="BM138" s="157" t="s">
        <v>145</v>
      </c>
    </row>
    <row r="139" spans="1:47" s="2" customFormat="1" ht="12">
      <c r="A139" s="32"/>
      <c r="B139" s="33"/>
      <c r="C139" s="32"/>
      <c r="D139" s="159" t="s">
        <v>134</v>
      </c>
      <c r="E139" s="32"/>
      <c r="F139" s="160" t="s">
        <v>830</v>
      </c>
      <c r="G139" s="32"/>
      <c r="H139" s="32"/>
      <c r="I139" s="161"/>
      <c r="J139" s="32"/>
      <c r="K139" s="32"/>
      <c r="L139" s="33"/>
      <c r="M139" s="162"/>
      <c r="N139" s="163"/>
      <c r="O139" s="58"/>
      <c r="P139" s="58"/>
      <c r="Q139" s="58"/>
      <c r="R139" s="58"/>
      <c r="S139" s="58"/>
      <c r="T139" s="59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7" t="s">
        <v>134</v>
      </c>
      <c r="AU139" s="17" t="s">
        <v>82</v>
      </c>
    </row>
    <row r="140" spans="2:63" s="12" customFormat="1" ht="25.9" customHeight="1">
      <c r="B140" s="131"/>
      <c r="D140" s="132" t="s">
        <v>72</v>
      </c>
      <c r="E140" s="133" t="s">
        <v>86</v>
      </c>
      <c r="F140" s="133" t="s">
        <v>831</v>
      </c>
      <c r="I140" s="134"/>
      <c r="J140" s="135">
        <f>BK140</f>
        <v>0</v>
      </c>
      <c r="L140" s="131"/>
      <c r="M140" s="136"/>
      <c r="N140" s="137"/>
      <c r="O140" s="137"/>
      <c r="P140" s="138">
        <f>P141+P142+P148+P155+P164+P170+P176</f>
        <v>0</v>
      </c>
      <c r="Q140" s="137"/>
      <c r="R140" s="138">
        <f>R141+R142+R148+R155+R164+R170+R176</f>
        <v>0</v>
      </c>
      <c r="S140" s="137"/>
      <c r="T140" s="139">
        <f>T141+T142+T148+T155+T164+T170+T176</f>
        <v>0</v>
      </c>
      <c r="AR140" s="132" t="s">
        <v>152</v>
      </c>
      <c r="AT140" s="140" t="s">
        <v>72</v>
      </c>
      <c r="AU140" s="140" t="s">
        <v>73</v>
      </c>
      <c r="AY140" s="132" t="s">
        <v>127</v>
      </c>
      <c r="BK140" s="141">
        <f>BK141+BK142+BK148+BK155+BK164+BK170+BK176</f>
        <v>0</v>
      </c>
    </row>
    <row r="141" spans="2:63" s="12" customFormat="1" ht="22.9" customHeight="1">
      <c r="B141" s="131"/>
      <c r="D141" s="132" t="s">
        <v>72</v>
      </c>
      <c r="E141" s="142" t="s">
        <v>832</v>
      </c>
      <c r="F141" s="142" t="s">
        <v>833</v>
      </c>
      <c r="I141" s="134"/>
      <c r="J141" s="143">
        <f>BK141</f>
        <v>0</v>
      </c>
      <c r="L141" s="131"/>
      <c r="M141" s="136"/>
      <c r="N141" s="137"/>
      <c r="O141" s="137"/>
      <c r="P141" s="138">
        <v>0</v>
      </c>
      <c r="Q141" s="137"/>
      <c r="R141" s="138">
        <v>0</v>
      </c>
      <c r="S141" s="137"/>
      <c r="T141" s="139">
        <v>0</v>
      </c>
      <c r="AR141" s="132" t="s">
        <v>152</v>
      </c>
      <c r="AT141" s="140" t="s">
        <v>72</v>
      </c>
      <c r="AU141" s="140" t="s">
        <v>80</v>
      </c>
      <c r="AY141" s="132" t="s">
        <v>127</v>
      </c>
      <c r="BK141" s="141">
        <v>0</v>
      </c>
    </row>
    <row r="142" spans="2:63" s="12" customFormat="1" ht="22.9" customHeight="1">
      <c r="B142" s="131"/>
      <c r="D142" s="132" t="s">
        <v>72</v>
      </c>
      <c r="E142" s="142" t="s">
        <v>834</v>
      </c>
      <c r="F142" s="142" t="s">
        <v>835</v>
      </c>
      <c r="I142" s="134"/>
      <c r="J142" s="143">
        <f>BK142</f>
        <v>0</v>
      </c>
      <c r="L142" s="131"/>
      <c r="M142" s="136"/>
      <c r="N142" s="137"/>
      <c r="O142" s="137"/>
      <c r="P142" s="138">
        <f>SUM(P143:P147)</f>
        <v>0</v>
      </c>
      <c r="Q142" s="137"/>
      <c r="R142" s="138">
        <f>SUM(R143:R147)</f>
        <v>0</v>
      </c>
      <c r="S142" s="137"/>
      <c r="T142" s="139">
        <f>SUM(T143:T147)</f>
        <v>0</v>
      </c>
      <c r="AR142" s="132" t="s">
        <v>133</v>
      </c>
      <c r="AT142" s="140" t="s">
        <v>72</v>
      </c>
      <c r="AU142" s="140" t="s">
        <v>80</v>
      </c>
      <c r="AY142" s="132" t="s">
        <v>127</v>
      </c>
      <c r="BK142" s="141">
        <f>SUM(BK143:BK147)</f>
        <v>0</v>
      </c>
    </row>
    <row r="143" spans="1:65" s="2" customFormat="1" ht="16.5" customHeight="1">
      <c r="A143" s="32"/>
      <c r="B143" s="144"/>
      <c r="C143" s="145" t="s">
        <v>133</v>
      </c>
      <c r="D143" s="145" t="s">
        <v>129</v>
      </c>
      <c r="E143" s="146" t="s">
        <v>836</v>
      </c>
      <c r="F143" s="147" t="s">
        <v>837</v>
      </c>
      <c r="G143" s="148" t="s">
        <v>434</v>
      </c>
      <c r="H143" s="149">
        <v>900</v>
      </c>
      <c r="I143" s="150"/>
      <c r="J143" s="151">
        <f>ROUND(I143*H143,2)</f>
        <v>0</v>
      </c>
      <c r="K143" s="152"/>
      <c r="L143" s="33"/>
      <c r="M143" s="153" t="s">
        <v>1</v>
      </c>
      <c r="N143" s="154" t="s">
        <v>38</v>
      </c>
      <c r="O143" s="58"/>
      <c r="P143" s="155">
        <f>O143*H143</f>
        <v>0</v>
      </c>
      <c r="Q143" s="155">
        <v>0</v>
      </c>
      <c r="R143" s="155">
        <f>Q143*H143</f>
        <v>0</v>
      </c>
      <c r="S143" s="155">
        <v>0</v>
      </c>
      <c r="T143" s="156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7" t="s">
        <v>754</v>
      </c>
      <c r="AT143" s="157" t="s">
        <v>129</v>
      </c>
      <c r="AU143" s="157" t="s">
        <v>82</v>
      </c>
      <c r="AY143" s="17" t="s">
        <v>127</v>
      </c>
      <c r="BE143" s="158">
        <f>IF(N143="základní",J143,0)</f>
        <v>0</v>
      </c>
      <c r="BF143" s="158">
        <f>IF(N143="snížená",J143,0)</f>
        <v>0</v>
      </c>
      <c r="BG143" s="158">
        <f>IF(N143="zákl. přenesená",J143,0)</f>
        <v>0</v>
      </c>
      <c r="BH143" s="158">
        <f>IF(N143="sníž. přenesená",J143,0)</f>
        <v>0</v>
      </c>
      <c r="BI143" s="158">
        <f>IF(N143="nulová",J143,0)</f>
        <v>0</v>
      </c>
      <c r="BJ143" s="17" t="s">
        <v>80</v>
      </c>
      <c r="BK143" s="158">
        <f>ROUND(I143*H143,2)</f>
        <v>0</v>
      </c>
      <c r="BL143" s="17" t="s">
        <v>754</v>
      </c>
      <c r="BM143" s="157" t="s">
        <v>148</v>
      </c>
    </row>
    <row r="144" spans="1:47" s="2" customFormat="1" ht="12">
      <c r="A144" s="32"/>
      <c r="B144" s="33"/>
      <c r="C144" s="32"/>
      <c r="D144" s="159" t="s">
        <v>134</v>
      </c>
      <c r="E144" s="32"/>
      <c r="F144" s="160" t="s">
        <v>837</v>
      </c>
      <c r="G144" s="32"/>
      <c r="H144" s="32"/>
      <c r="I144" s="161"/>
      <c r="J144" s="32"/>
      <c r="K144" s="32"/>
      <c r="L144" s="33"/>
      <c r="M144" s="162"/>
      <c r="N144" s="163"/>
      <c r="O144" s="58"/>
      <c r="P144" s="58"/>
      <c r="Q144" s="58"/>
      <c r="R144" s="58"/>
      <c r="S144" s="58"/>
      <c r="T144" s="59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7" t="s">
        <v>134</v>
      </c>
      <c r="AU144" s="17" t="s">
        <v>82</v>
      </c>
    </row>
    <row r="145" spans="1:47" s="2" customFormat="1" ht="19.5">
      <c r="A145" s="32"/>
      <c r="B145" s="33"/>
      <c r="C145" s="32"/>
      <c r="D145" s="159" t="s">
        <v>149</v>
      </c>
      <c r="E145" s="32"/>
      <c r="F145" s="180" t="s">
        <v>838</v>
      </c>
      <c r="G145" s="32"/>
      <c r="H145" s="32"/>
      <c r="I145" s="161"/>
      <c r="J145" s="32"/>
      <c r="K145" s="32"/>
      <c r="L145" s="33"/>
      <c r="M145" s="162"/>
      <c r="N145" s="163"/>
      <c r="O145" s="58"/>
      <c r="P145" s="58"/>
      <c r="Q145" s="58"/>
      <c r="R145" s="58"/>
      <c r="S145" s="58"/>
      <c r="T145" s="59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7" t="s">
        <v>149</v>
      </c>
      <c r="AU145" s="17" t="s">
        <v>82</v>
      </c>
    </row>
    <row r="146" spans="2:51" s="13" customFormat="1" ht="12">
      <c r="B146" s="164"/>
      <c r="D146" s="159" t="s">
        <v>135</v>
      </c>
      <c r="E146" s="165" t="s">
        <v>1</v>
      </c>
      <c r="F146" s="166" t="s">
        <v>839</v>
      </c>
      <c r="H146" s="167">
        <v>900</v>
      </c>
      <c r="I146" s="168"/>
      <c r="L146" s="164"/>
      <c r="M146" s="169"/>
      <c r="N146" s="170"/>
      <c r="O146" s="170"/>
      <c r="P146" s="170"/>
      <c r="Q146" s="170"/>
      <c r="R146" s="170"/>
      <c r="S146" s="170"/>
      <c r="T146" s="171"/>
      <c r="AT146" s="165" t="s">
        <v>135</v>
      </c>
      <c r="AU146" s="165" t="s">
        <v>82</v>
      </c>
      <c r="AV146" s="13" t="s">
        <v>82</v>
      </c>
      <c r="AW146" s="13" t="s">
        <v>30</v>
      </c>
      <c r="AX146" s="13" t="s">
        <v>73</v>
      </c>
      <c r="AY146" s="165" t="s">
        <v>127</v>
      </c>
    </row>
    <row r="147" spans="2:51" s="14" customFormat="1" ht="12">
      <c r="B147" s="172"/>
      <c r="D147" s="159" t="s">
        <v>135</v>
      </c>
      <c r="E147" s="173" t="s">
        <v>1</v>
      </c>
      <c r="F147" s="174" t="s">
        <v>137</v>
      </c>
      <c r="H147" s="175">
        <v>900</v>
      </c>
      <c r="I147" s="176"/>
      <c r="L147" s="172"/>
      <c r="M147" s="177"/>
      <c r="N147" s="178"/>
      <c r="O147" s="178"/>
      <c r="P147" s="178"/>
      <c r="Q147" s="178"/>
      <c r="R147" s="178"/>
      <c r="S147" s="178"/>
      <c r="T147" s="179"/>
      <c r="AT147" s="173" t="s">
        <v>135</v>
      </c>
      <c r="AU147" s="173" t="s">
        <v>82</v>
      </c>
      <c r="AV147" s="14" t="s">
        <v>133</v>
      </c>
      <c r="AW147" s="14" t="s">
        <v>30</v>
      </c>
      <c r="AX147" s="14" t="s">
        <v>80</v>
      </c>
      <c r="AY147" s="173" t="s">
        <v>127</v>
      </c>
    </row>
    <row r="148" spans="2:63" s="12" customFormat="1" ht="22.9" customHeight="1">
      <c r="B148" s="131"/>
      <c r="D148" s="132" t="s">
        <v>72</v>
      </c>
      <c r="E148" s="142" t="s">
        <v>840</v>
      </c>
      <c r="F148" s="142" t="s">
        <v>841</v>
      </c>
      <c r="I148" s="134"/>
      <c r="J148" s="143">
        <f>BK148</f>
        <v>0</v>
      </c>
      <c r="L148" s="131"/>
      <c r="M148" s="136"/>
      <c r="N148" s="137"/>
      <c r="O148" s="137"/>
      <c r="P148" s="138">
        <f>SUM(P149:P154)</f>
        <v>0</v>
      </c>
      <c r="Q148" s="137"/>
      <c r="R148" s="138">
        <f>SUM(R149:R154)</f>
        <v>0</v>
      </c>
      <c r="S148" s="137"/>
      <c r="T148" s="139">
        <f>SUM(T149:T154)</f>
        <v>0</v>
      </c>
      <c r="AR148" s="132" t="s">
        <v>152</v>
      </c>
      <c r="AT148" s="140" t="s">
        <v>72</v>
      </c>
      <c r="AU148" s="140" t="s">
        <v>80</v>
      </c>
      <c r="AY148" s="132" t="s">
        <v>127</v>
      </c>
      <c r="BK148" s="141">
        <f>SUM(BK149:BK154)</f>
        <v>0</v>
      </c>
    </row>
    <row r="149" spans="1:65" s="2" customFormat="1" ht="16.5" customHeight="1">
      <c r="A149" s="32"/>
      <c r="B149" s="144"/>
      <c r="C149" s="145" t="s">
        <v>152</v>
      </c>
      <c r="D149" s="145" t="s">
        <v>129</v>
      </c>
      <c r="E149" s="146" t="s">
        <v>842</v>
      </c>
      <c r="F149" s="147" t="s">
        <v>843</v>
      </c>
      <c r="G149" s="148" t="s">
        <v>844</v>
      </c>
      <c r="H149" s="149">
        <v>1</v>
      </c>
      <c r="I149" s="150"/>
      <c r="J149" s="151">
        <f>ROUND(I149*H149,2)</f>
        <v>0</v>
      </c>
      <c r="K149" s="152"/>
      <c r="L149" s="33"/>
      <c r="M149" s="153" t="s">
        <v>1</v>
      </c>
      <c r="N149" s="154" t="s">
        <v>38</v>
      </c>
      <c r="O149" s="58"/>
      <c r="P149" s="155">
        <f>O149*H149</f>
        <v>0</v>
      </c>
      <c r="Q149" s="155">
        <v>0</v>
      </c>
      <c r="R149" s="155">
        <f>Q149*H149</f>
        <v>0</v>
      </c>
      <c r="S149" s="155">
        <v>0</v>
      </c>
      <c r="T149" s="156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7" t="s">
        <v>133</v>
      </c>
      <c r="AT149" s="157" t="s">
        <v>129</v>
      </c>
      <c r="AU149" s="157" t="s">
        <v>82</v>
      </c>
      <c r="AY149" s="17" t="s">
        <v>127</v>
      </c>
      <c r="BE149" s="158">
        <f>IF(N149="základní",J149,0)</f>
        <v>0</v>
      </c>
      <c r="BF149" s="158">
        <f>IF(N149="snížená",J149,0)</f>
        <v>0</v>
      </c>
      <c r="BG149" s="158">
        <f>IF(N149="zákl. přenesená",J149,0)</f>
        <v>0</v>
      </c>
      <c r="BH149" s="158">
        <f>IF(N149="sníž. přenesená",J149,0)</f>
        <v>0</v>
      </c>
      <c r="BI149" s="158">
        <f>IF(N149="nulová",J149,0)</f>
        <v>0</v>
      </c>
      <c r="BJ149" s="17" t="s">
        <v>80</v>
      </c>
      <c r="BK149" s="158">
        <f>ROUND(I149*H149,2)</f>
        <v>0</v>
      </c>
      <c r="BL149" s="17" t="s">
        <v>133</v>
      </c>
      <c r="BM149" s="157" t="s">
        <v>155</v>
      </c>
    </row>
    <row r="150" spans="1:47" s="2" customFormat="1" ht="12">
      <c r="A150" s="32"/>
      <c r="B150" s="33"/>
      <c r="C150" s="32"/>
      <c r="D150" s="159" t="s">
        <v>134</v>
      </c>
      <c r="E150" s="32"/>
      <c r="F150" s="160" t="s">
        <v>843</v>
      </c>
      <c r="G150" s="32"/>
      <c r="H150" s="32"/>
      <c r="I150" s="161"/>
      <c r="J150" s="32"/>
      <c r="K150" s="32"/>
      <c r="L150" s="33"/>
      <c r="M150" s="162"/>
      <c r="N150" s="163"/>
      <c r="O150" s="58"/>
      <c r="P150" s="58"/>
      <c r="Q150" s="58"/>
      <c r="R150" s="58"/>
      <c r="S150" s="58"/>
      <c r="T150" s="59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7" t="s">
        <v>134</v>
      </c>
      <c r="AU150" s="17" t="s">
        <v>82</v>
      </c>
    </row>
    <row r="151" spans="1:65" s="2" customFormat="1" ht="16.5" customHeight="1">
      <c r="A151" s="32"/>
      <c r="B151" s="144"/>
      <c r="C151" s="145" t="s">
        <v>145</v>
      </c>
      <c r="D151" s="145" t="s">
        <v>129</v>
      </c>
      <c r="E151" s="146" t="s">
        <v>845</v>
      </c>
      <c r="F151" s="147" t="s">
        <v>846</v>
      </c>
      <c r="G151" s="148" t="s">
        <v>844</v>
      </c>
      <c r="H151" s="149">
        <v>1</v>
      </c>
      <c r="I151" s="150"/>
      <c r="J151" s="151">
        <f>ROUND(I151*H151,2)</f>
        <v>0</v>
      </c>
      <c r="K151" s="152"/>
      <c r="L151" s="33"/>
      <c r="M151" s="153" t="s">
        <v>1</v>
      </c>
      <c r="N151" s="154" t="s">
        <v>38</v>
      </c>
      <c r="O151" s="58"/>
      <c r="P151" s="155">
        <f>O151*H151</f>
        <v>0</v>
      </c>
      <c r="Q151" s="155">
        <v>0</v>
      </c>
      <c r="R151" s="155">
        <f>Q151*H151</f>
        <v>0</v>
      </c>
      <c r="S151" s="155">
        <v>0</v>
      </c>
      <c r="T151" s="156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57" t="s">
        <v>133</v>
      </c>
      <c r="AT151" s="157" t="s">
        <v>129</v>
      </c>
      <c r="AU151" s="157" t="s">
        <v>82</v>
      </c>
      <c r="AY151" s="17" t="s">
        <v>127</v>
      </c>
      <c r="BE151" s="158">
        <f>IF(N151="základní",J151,0)</f>
        <v>0</v>
      </c>
      <c r="BF151" s="158">
        <f>IF(N151="snížená",J151,0)</f>
        <v>0</v>
      </c>
      <c r="BG151" s="158">
        <f>IF(N151="zákl. přenesená",J151,0)</f>
        <v>0</v>
      </c>
      <c r="BH151" s="158">
        <f>IF(N151="sníž. přenesená",J151,0)</f>
        <v>0</v>
      </c>
      <c r="BI151" s="158">
        <f>IF(N151="nulová",J151,0)</f>
        <v>0</v>
      </c>
      <c r="BJ151" s="17" t="s">
        <v>80</v>
      </c>
      <c r="BK151" s="158">
        <f>ROUND(I151*H151,2)</f>
        <v>0</v>
      </c>
      <c r="BL151" s="17" t="s">
        <v>133</v>
      </c>
      <c r="BM151" s="157" t="s">
        <v>159</v>
      </c>
    </row>
    <row r="152" spans="1:47" s="2" customFormat="1" ht="12">
      <c r="A152" s="32"/>
      <c r="B152" s="33"/>
      <c r="C152" s="32"/>
      <c r="D152" s="159" t="s">
        <v>134</v>
      </c>
      <c r="E152" s="32"/>
      <c r="F152" s="160" t="s">
        <v>846</v>
      </c>
      <c r="G152" s="32"/>
      <c r="H152" s="32"/>
      <c r="I152" s="161"/>
      <c r="J152" s="32"/>
      <c r="K152" s="32"/>
      <c r="L152" s="33"/>
      <c r="M152" s="162"/>
      <c r="N152" s="163"/>
      <c r="O152" s="58"/>
      <c r="P152" s="58"/>
      <c r="Q152" s="58"/>
      <c r="R152" s="58"/>
      <c r="S152" s="58"/>
      <c r="T152" s="59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7" t="s">
        <v>134</v>
      </c>
      <c r="AU152" s="17" t="s">
        <v>82</v>
      </c>
    </row>
    <row r="153" spans="1:65" s="2" customFormat="1" ht="16.5" customHeight="1">
      <c r="A153" s="32"/>
      <c r="B153" s="144"/>
      <c r="C153" s="145" t="s">
        <v>161</v>
      </c>
      <c r="D153" s="145" t="s">
        <v>129</v>
      </c>
      <c r="E153" s="146" t="s">
        <v>847</v>
      </c>
      <c r="F153" s="147" t="s">
        <v>848</v>
      </c>
      <c r="G153" s="148" t="s">
        <v>844</v>
      </c>
      <c r="H153" s="149">
        <v>1</v>
      </c>
      <c r="I153" s="150"/>
      <c r="J153" s="151">
        <f>ROUND(I153*H153,2)</f>
        <v>0</v>
      </c>
      <c r="K153" s="152"/>
      <c r="L153" s="33"/>
      <c r="M153" s="153" t="s">
        <v>1</v>
      </c>
      <c r="N153" s="154" t="s">
        <v>38</v>
      </c>
      <c r="O153" s="58"/>
      <c r="P153" s="155">
        <f>O153*H153</f>
        <v>0</v>
      </c>
      <c r="Q153" s="155">
        <v>0</v>
      </c>
      <c r="R153" s="155">
        <f>Q153*H153</f>
        <v>0</v>
      </c>
      <c r="S153" s="155">
        <v>0</v>
      </c>
      <c r="T153" s="156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57" t="s">
        <v>133</v>
      </c>
      <c r="AT153" s="157" t="s">
        <v>129</v>
      </c>
      <c r="AU153" s="157" t="s">
        <v>82</v>
      </c>
      <c r="AY153" s="17" t="s">
        <v>127</v>
      </c>
      <c r="BE153" s="158">
        <f>IF(N153="základní",J153,0)</f>
        <v>0</v>
      </c>
      <c r="BF153" s="158">
        <f>IF(N153="snížená",J153,0)</f>
        <v>0</v>
      </c>
      <c r="BG153" s="158">
        <f>IF(N153="zákl. přenesená",J153,0)</f>
        <v>0</v>
      </c>
      <c r="BH153" s="158">
        <f>IF(N153="sníž. přenesená",J153,0)</f>
        <v>0</v>
      </c>
      <c r="BI153" s="158">
        <f>IF(N153="nulová",J153,0)</f>
        <v>0</v>
      </c>
      <c r="BJ153" s="17" t="s">
        <v>80</v>
      </c>
      <c r="BK153" s="158">
        <f>ROUND(I153*H153,2)</f>
        <v>0</v>
      </c>
      <c r="BL153" s="17" t="s">
        <v>133</v>
      </c>
      <c r="BM153" s="157" t="s">
        <v>164</v>
      </c>
    </row>
    <row r="154" spans="1:47" s="2" customFormat="1" ht="12">
      <c r="A154" s="32"/>
      <c r="B154" s="33"/>
      <c r="C154" s="32"/>
      <c r="D154" s="159" t="s">
        <v>134</v>
      </c>
      <c r="E154" s="32"/>
      <c r="F154" s="160" t="s">
        <v>848</v>
      </c>
      <c r="G154" s="32"/>
      <c r="H154" s="32"/>
      <c r="I154" s="161"/>
      <c r="J154" s="32"/>
      <c r="K154" s="32"/>
      <c r="L154" s="33"/>
      <c r="M154" s="162"/>
      <c r="N154" s="163"/>
      <c r="O154" s="58"/>
      <c r="P154" s="58"/>
      <c r="Q154" s="58"/>
      <c r="R154" s="58"/>
      <c r="S154" s="58"/>
      <c r="T154" s="59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7" t="s">
        <v>134</v>
      </c>
      <c r="AU154" s="17" t="s">
        <v>82</v>
      </c>
    </row>
    <row r="155" spans="2:63" s="12" customFormat="1" ht="22.9" customHeight="1">
      <c r="B155" s="131"/>
      <c r="D155" s="132" t="s">
        <v>72</v>
      </c>
      <c r="E155" s="142" t="s">
        <v>849</v>
      </c>
      <c r="F155" s="142" t="s">
        <v>850</v>
      </c>
      <c r="I155" s="134"/>
      <c r="J155" s="143">
        <f>BK155</f>
        <v>0</v>
      </c>
      <c r="L155" s="131"/>
      <c r="M155" s="136"/>
      <c r="N155" s="137"/>
      <c r="O155" s="137"/>
      <c r="P155" s="138">
        <f>SUM(P156:P163)</f>
        <v>0</v>
      </c>
      <c r="Q155" s="137"/>
      <c r="R155" s="138">
        <f>SUM(R156:R163)</f>
        <v>0</v>
      </c>
      <c r="S155" s="137"/>
      <c r="T155" s="139">
        <f>SUM(T156:T163)</f>
        <v>0</v>
      </c>
      <c r="AR155" s="132" t="s">
        <v>152</v>
      </c>
      <c r="AT155" s="140" t="s">
        <v>72</v>
      </c>
      <c r="AU155" s="140" t="s">
        <v>80</v>
      </c>
      <c r="AY155" s="132" t="s">
        <v>127</v>
      </c>
      <c r="BK155" s="141">
        <f>SUM(BK156:BK163)</f>
        <v>0</v>
      </c>
    </row>
    <row r="156" spans="1:65" s="2" customFormat="1" ht="16.5" customHeight="1">
      <c r="A156" s="32"/>
      <c r="B156" s="144"/>
      <c r="C156" s="145" t="s">
        <v>148</v>
      </c>
      <c r="D156" s="145" t="s">
        <v>129</v>
      </c>
      <c r="E156" s="146" t="s">
        <v>851</v>
      </c>
      <c r="F156" s="147" t="s">
        <v>850</v>
      </c>
      <c r="G156" s="148" t="s">
        <v>844</v>
      </c>
      <c r="H156" s="149">
        <v>1</v>
      </c>
      <c r="I156" s="150"/>
      <c r="J156" s="151">
        <f>ROUND(I156*H156,2)</f>
        <v>0</v>
      </c>
      <c r="K156" s="152"/>
      <c r="L156" s="33"/>
      <c r="M156" s="153" t="s">
        <v>1</v>
      </c>
      <c r="N156" s="154" t="s">
        <v>38</v>
      </c>
      <c r="O156" s="58"/>
      <c r="P156" s="155">
        <f>O156*H156</f>
        <v>0</v>
      </c>
      <c r="Q156" s="155">
        <v>0</v>
      </c>
      <c r="R156" s="155">
        <f>Q156*H156</f>
        <v>0</v>
      </c>
      <c r="S156" s="155">
        <v>0</v>
      </c>
      <c r="T156" s="156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7" t="s">
        <v>133</v>
      </c>
      <c r="AT156" s="157" t="s">
        <v>129</v>
      </c>
      <c r="AU156" s="157" t="s">
        <v>82</v>
      </c>
      <c r="AY156" s="17" t="s">
        <v>127</v>
      </c>
      <c r="BE156" s="158">
        <f>IF(N156="základní",J156,0)</f>
        <v>0</v>
      </c>
      <c r="BF156" s="158">
        <f>IF(N156="snížená",J156,0)</f>
        <v>0</v>
      </c>
      <c r="BG156" s="158">
        <f>IF(N156="zákl. přenesená",J156,0)</f>
        <v>0</v>
      </c>
      <c r="BH156" s="158">
        <f>IF(N156="sníž. přenesená",J156,0)</f>
        <v>0</v>
      </c>
      <c r="BI156" s="158">
        <f>IF(N156="nulová",J156,0)</f>
        <v>0</v>
      </c>
      <c r="BJ156" s="17" t="s">
        <v>80</v>
      </c>
      <c r="BK156" s="158">
        <f>ROUND(I156*H156,2)</f>
        <v>0</v>
      </c>
      <c r="BL156" s="17" t="s">
        <v>133</v>
      </c>
      <c r="BM156" s="157" t="s">
        <v>167</v>
      </c>
    </row>
    <row r="157" spans="1:47" s="2" customFormat="1" ht="12">
      <c r="A157" s="32"/>
      <c r="B157" s="33"/>
      <c r="C157" s="32"/>
      <c r="D157" s="159" t="s">
        <v>134</v>
      </c>
      <c r="E157" s="32"/>
      <c r="F157" s="160" t="s">
        <v>850</v>
      </c>
      <c r="G157" s="32"/>
      <c r="H157" s="32"/>
      <c r="I157" s="161"/>
      <c r="J157" s="32"/>
      <c r="K157" s="32"/>
      <c r="L157" s="33"/>
      <c r="M157" s="162"/>
      <c r="N157" s="163"/>
      <c r="O157" s="58"/>
      <c r="P157" s="58"/>
      <c r="Q157" s="58"/>
      <c r="R157" s="58"/>
      <c r="S157" s="58"/>
      <c r="T157" s="59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7" t="s">
        <v>134</v>
      </c>
      <c r="AU157" s="17" t="s">
        <v>82</v>
      </c>
    </row>
    <row r="158" spans="1:65" s="2" customFormat="1" ht="16.5" customHeight="1">
      <c r="A158" s="32"/>
      <c r="B158" s="144"/>
      <c r="C158" s="145" t="s">
        <v>169</v>
      </c>
      <c r="D158" s="145" t="s">
        <v>129</v>
      </c>
      <c r="E158" s="146" t="s">
        <v>852</v>
      </c>
      <c r="F158" s="147" t="s">
        <v>853</v>
      </c>
      <c r="G158" s="148" t="s">
        <v>844</v>
      </c>
      <c r="H158" s="149">
        <v>1</v>
      </c>
      <c r="I158" s="150"/>
      <c r="J158" s="151">
        <f>ROUND(I158*H158,2)</f>
        <v>0</v>
      </c>
      <c r="K158" s="152"/>
      <c r="L158" s="33"/>
      <c r="M158" s="153" t="s">
        <v>1</v>
      </c>
      <c r="N158" s="154" t="s">
        <v>38</v>
      </c>
      <c r="O158" s="58"/>
      <c r="P158" s="155">
        <f>O158*H158</f>
        <v>0</v>
      </c>
      <c r="Q158" s="155">
        <v>0</v>
      </c>
      <c r="R158" s="155">
        <f>Q158*H158</f>
        <v>0</v>
      </c>
      <c r="S158" s="155">
        <v>0</v>
      </c>
      <c r="T158" s="156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7" t="s">
        <v>133</v>
      </c>
      <c r="AT158" s="157" t="s">
        <v>129</v>
      </c>
      <c r="AU158" s="157" t="s">
        <v>82</v>
      </c>
      <c r="AY158" s="17" t="s">
        <v>127</v>
      </c>
      <c r="BE158" s="158">
        <f>IF(N158="základní",J158,0)</f>
        <v>0</v>
      </c>
      <c r="BF158" s="158">
        <f>IF(N158="snížená",J158,0)</f>
        <v>0</v>
      </c>
      <c r="BG158" s="158">
        <f>IF(N158="zákl. přenesená",J158,0)</f>
        <v>0</v>
      </c>
      <c r="BH158" s="158">
        <f>IF(N158="sníž. přenesená",J158,0)</f>
        <v>0</v>
      </c>
      <c r="BI158" s="158">
        <f>IF(N158="nulová",J158,0)</f>
        <v>0</v>
      </c>
      <c r="BJ158" s="17" t="s">
        <v>80</v>
      </c>
      <c r="BK158" s="158">
        <f>ROUND(I158*H158,2)</f>
        <v>0</v>
      </c>
      <c r="BL158" s="17" t="s">
        <v>133</v>
      </c>
      <c r="BM158" s="157" t="s">
        <v>172</v>
      </c>
    </row>
    <row r="159" spans="1:47" s="2" customFormat="1" ht="12">
      <c r="A159" s="32"/>
      <c r="B159" s="33"/>
      <c r="C159" s="32"/>
      <c r="D159" s="159" t="s">
        <v>134</v>
      </c>
      <c r="E159" s="32"/>
      <c r="F159" s="160" t="s">
        <v>853</v>
      </c>
      <c r="G159" s="32"/>
      <c r="H159" s="32"/>
      <c r="I159" s="161"/>
      <c r="J159" s="32"/>
      <c r="K159" s="32"/>
      <c r="L159" s="33"/>
      <c r="M159" s="162"/>
      <c r="N159" s="163"/>
      <c r="O159" s="58"/>
      <c r="P159" s="58"/>
      <c r="Q159" s="58"/>
      <c r="R159" s="58"/>
      <c r="S159" s="58"/>
      <c r="T159" s="59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T159" s="17" t="s">
        <v>134</v>
      </c>
      <c r="AU159" s="17" t="s">
        <v>82</v>
      </c>
    </row>
    <row r="160" spans="1:65" s="2" customFormat="1" ht="16.5" customHeight="1">
      <c r="A160" s="32"/>
      <c r="B160" s="144"/>
      <c r="C160" s="145" t="s">
        <v>155</v>
      </c>
      <c r="D160" s="145" t="s">
        <v>129</v>
      </c>
      <c r="E160" s="146" t="s">
        <v>854</v>
      </c>
      <c r="F160" s="147" t="s">
        <v>855</v>
      </c>
      <c r="G160" s="148" t="s">
        <v>844</v>
      </c>
      <c r="H160" s="149">
        <v>1</v>
      </c>
      <c r="I160" s="150"/>
      <c r="J160" s="151">
        <f>ROUND(I160*H160,2)</f>
        <v>0</v>
      </c>
      <c r="K160" s="152"/>
      <c r="L160" s="33"/>
      <c r="M160" s="153" t="s">
        <v>1</v>
      </c>
      <c r="N160" s="154" t="s">
        <v>38</v>
      </c>
      <c r="O160" s="58"/>
      <c r="P160" s="155">
        <f>O160*H160</f>
        <v>0</v>
      </c>
      <c r="Q160" s="155">
        <v>0</v>
      </c>
      <c r="R160" s="155">
        <f>Q160*H160</f>
        <v>0</v>
      </c>
      <c r="S160" s="155">
        <v>0</v>
      </c>
      <c r="T160" s="156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57" t="s">
        <v>133</v>
      </c>
      <c r="AT160" s="157" t="s">
        <v>129</v>
      </c>
      <c r="AU160" s="157" t="s">
        <v>82</v>
      </c>
      <c r="AY160" s="17" t="s">
        <v>127</v>
      </c>
      <c r="BE160" s="158">
        <f>IF(N160="základní",J160,0)</f>
        <v>0</v>
      </c>
      <c r="BF160" s="158">
        <f>IF(N160="snížená",J160,0)</f>
        <v>0</v>
      </c>
      <c r="BG160" s="158">
        <f>IF(N160="zákl. přenesená",J160,0)</f>
        <v>0</v>
      </c>
      <c r="BH160" s="158">
        <f>IF(N160="sníž. přenesená",J160,0)</f>
        <v>0</v>
      </c>
      <c r="BI160" s="158">
        <f>IF(N160="nulová",J160,0)</f>
        <v>0</v>
      </c>
      <c r="BJ160" s="17" t="s">
        <v>80</v>
      </c>
      <c r="BK160" s="158">
        <f>ROUND(I160*H160,2)</f>
        <v>0</v>
      </c>
      <c r="BL160" s="17" t="s">
        <v>133</v>
      </c>
      <c r="BM160" s="157" t="s">
        <v>176</v>
      </c>
    </row>
    <row r="161" spans="1:47" s="2" customFormat="1" ht="12">
      <c r="A161" s="32"/>
      <c r="B161" s="33"/>
      <c r="C161" s="32"/>
      <c r="D161" s="159" t="s">
        <v>134</v>
      </c>
      <c r="E161" s="32"/>
      <c r="F161" s="160" t="s">
        <v>855</v>
      </c>
      <c r="G161" s="32"/>
      <c r="H161" s="32"/>
      <c r="I161" s="161"/>
      <c r="J161" s="32"/>
      <c r="K161" s="32"/>
      <c r="L161" s="33"/>
      <c r="M161" s="162"/>
      <c r="N161" s="163"/>
      <c r="O161" s="58"/>
      <c r="P161" s="58"/>
      <c r="Q161" s="58"/>
      <c r="R161" s="58"/>
      <c r="S161" s="58"/>
      <c r="T161" s="59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T161" s="17" t="s">
        <v>134</v>
      </c>
      <c r="AU161" s="17" t="s">
        <v>82</v>
      </c>
    </row>
    <row r="162" spans="1:65" s="2" customFormat="1" ht="16.5" customHeight="1">
      <c r="A162" s="32"/>
      <c r="B162" s="144"/>
      <c r="C162" s="145" t="s">
        <v>178</v>
      </c>
      <c r="D162" s="145" t="s">
        <v>129</v>
      </c>
      <c r="E162" s="146" t="s">
        <v>856</v>
      </c>
      <c r="F162" s="147" t="s">
        <v>857</v>
      </c>
      <c r="G162" s="148" t="s">
        <v>858</v>
      </c>
      <c r="H162" s="149">
        <v>1</v>
      </c>
      <c r="I162" s="150"/>
      <c r="J162" s="151">
        <f>ROUND(I162*H162,2)</f>
        <v>0</v>
      </c>
      <c r="K162" s="152"/>
      <c r="L162" s="33"/>
      <c r="M162" s="153" t="s">
        <v>1</v>
      </c>
      <c r="N162" s="154" t="s">
        <v>38</v>
      </c>
      <c r="O162" s="58"/>
      <c r="P162" s="155">
        <f>O162*H162</f>
        <v>0</v>
      </c>
      <c r="Q162" s="155">
        <v>0</v>
      </c>
      <c r="R162" s="155">
        <f>Q162*H162</f>
        <v>0</v>
      </c>
      <c r="S162" s="155">
        <v>0</v>
      </c>
      <c r="T162" s="156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7" t="s">
        <v>133</v>
      </c>
      <c r="AT162" s="157" t="s">
        <v>129</v>
      </c>
      <c r="AU162" s="157" t="s">
        <v>82</v>
      </c>
      <c r="AY162" s="17" t="s">
        <v>127</v>
      </c>
      <c r="BE162" s="158">
        <f>IF(N162="základní",J162,0)</f>
        <v>0</v>
      </c>
      <c r="BF162" s="158">
        <f>IF(N162="snížená",J162,0)</f>
        <v>0</v>
      </c>
      <c r="BG162" s="158">
        <f>IF(N162="zákl. přenesená",J162,0)</f>
        <v>0</v>
      </c>
      <c r="BH162" s="158">
        <f>IF(N162="sníž. přenesená",J162,0)</f>
        <v>0</v>
      </c>
      <c r="BI162" s="158">
        <f>IF(N162="nulová",J162,0)</f>
        <v>0</v>
      </c>
      <c r="BJ162" s="17" t="s">
        <v>80</v>
      </c>
      <c r="BK162" s="158">
        <f>ROUND(I162*H162,2)</f>
        <v>0</v>
      </c>
      <c r="BL162" s="17" t="s">
        <v>133</v>
      </c>
      <c r="BM162" s="157" t="s">
        <v>182</v>
      </c>
    </row>
    <row r="163" spans="1:47" s="2" customFormat="1" ht="12">
      <c r="A163" s="32"/>
      <c r="B163" s="33"/>
      <c r="C163" s="32"/>
      <c r="D163" s="159" t="s">
        <v>134</v>
      </c>
      <c r="E163" s="32"/>
      <c r="F163" s="160" t="s">
        <v>857</v>
      </c>
      <c r="G163" s="32"/>
      <c r="H163" s="32"/>
      <c r="I163" s="161"/>
      <c r="J163" s="32"/>
      <c r="K163" s="32"/>
      <c r="L163" s="33"/>
      <c r="M163" s="162"/>
      <c r="N163" s="163"/>
      <c r="O163" s="58"/>
      <c r="P163" s="58"/>
      <c r="Q163" s="58"/>
      <c r="R163" s="58"/>
      <c r="S163" s="58"/>
      <c r="T163" s="59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T163" s="17" t="s">
        <v>134</v>
      </c>
      <c r="AU163" s="17" t="s">
        <v>82</v>
      </c>
    </row>
    <row r="164" spans="2:63" s="12" customFormat="1" ht="22.9" customHeight="1">
      <c r="B164" s="131"/>
      <c r="D164" s="132" t="s">
        <v>72</v>
      </c>
      <c r="E164" s="142" t="s">
        <v>859</v>
      </c>
      <c r="F164" s="142" t="s">
        <v>860</v>
      </c>
      <c r="I164" s="134"/>
      <c r="J164" s="143">
        <f>BK164</f>
        <v>0</v>
      </c>
      <c r="L164" s="131"/>
      <c r="M164" s="136"/>
      <c r="N164" s="137"/>
      <c r="O164" s="137"/>
      <c r="P164" s="138">
        <f>SUM(P165:P169)</f>
        <v>0</v>
      </c>
      <c r="Q164" s="137"/>
      <c r="R164" s="138">
        <f>SUM(R165:R169)</f>
        <v>0</v>
      </c>
      <c r="S164" s="137"/>
      <c r="T164" s="139">
        <f>SUM(T165:T169)</f>
        <v>0</v>
      </c>
      <c r="AR164" s="132" t="s">
        <v>152</v>
      </c>
      <c r="AT164" s="140" t="s">
        <v>72</v>
      </c>
      <c r="AU164" s="140" t="s">
        <v>80</v>
      </c>
      <c r="AY164" s="132" t="s">
        <v>127</v>
      </c>
      <c r="BK164" s="141">
        <f>SUM(BK165:BK169)</f>
        <v>0</v>
      </c>
    </row>
    <row r="165" spans="1:65" s="2" customFormat="1" ht="16.5" customHeight="1">
      <c r="A165" s="32"/>
      <c r="B165" s="144"/>
      <c r="C165" s="145" t="s">
        <v>159</v>
      </c>
      <c r="D165" s="145" t="s">
        <v>129</v>
      </c>
      <c r="E165" s="146" t="s">
        <v>861</v>
      </c>
      <c r="F165" s="147" t="s">
        <v>862</v>
      </c>
      <c r="G165" s="148" t="s">
        <v>844</v>
      </c>
      <c r="H165" s="149">
        <v>1</v>
      </c>
      <c r="I165" s="150"/>
      <c r="J165" s="151">
        <f>ROUND(I165*H165,2)</f>
        <v>0</v>
      </c>
      <c r="K165" s="152"/>
      <c r="L165" s="33"/>
      <c r="M165" s="153" t="s">
        <v>1</v>
      </c>
      <c r="N165" s="154" t="s">
        <v>38</v>
      </c>
      <c r="O165" s="58"/>
      <c r="P165" s="155">
        <f>O165*H165</f>
        <v>0</v>
      </c>
      <c r="Q165" s="155">
        <v>0</v>
      </c>
      <c r="R165" s="155">
        <f>Q165*H165</f>
        <v>0</v>
      </c>
      <c r="S165" s="155">
        <v>0</v>
      </c>
      <c r="T165" s="156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57" t="s">
        <v>133</v>
      </c>
      <c r="AT165" s="157" t="s">
        <v>129</v>
      </c>
      <c r="AU165" s="157" t="s">
        <v>82</v>
      </c>
      <c r="AY165" s="17" t="s">
        <v>127</v>
      </c>
      <c r="BE165" s="158">
        <f>IF(N165="základní",J165,0)</f>
        <v>0</v>
      </c>
      <c r="BF165" s="158">
        <f>IF(N165="snížená",J165,0)</f>
        <v>0</v>
      </c>
      <c r="BG165" s="158">
        <f>IF(N165="zákl. přenesená",J165,0)</f>
        <v>0</v>
      </c>
      <c r="BH165" s="158">
        <f>IF(N165="sníž. přenesená",J165,0)</f>
        <v>0</v>
      </c>
      <c r="BI165" s="158">
        <f>IF(N165="nulová",J165,0)</f>
        <v>0</v>
      </c>
      <c r="BJ165" s="17" t="s">
        <v>80</v>
      </c>
      <c r="BK165" s="158">
        <f>ROUND(I165*H165,2)</f>
        <v>0</v>
      </c>
      <c r="BL165" s="17" t="s">
        <v>133</v>
      </c>
      <c r="BM165" s="157" t="s">
        <v>186</v>
      </c>
    </row>
    <row r="166" spans="1:47" s="2" customFormat="1" ht="12">
      <c r="A166" s="32"/>
      <c r="B166" s="33"/>
      <c r="C166" s="32"/>
      <c r="D166" s="159" t="s">
        <v>134</v>
      </c>
      <c r="E166" s="32"/>
      <c r="F166" s="160" t="s">
        <v>862</v>
      </c>
      <c r="G166" s="32"/>
      <c r="H166" s="32"/>
      <c r="I166" s="161"/>
      <c r="J166" s="32"/>
      <c r="K166" s="32"/>
      <c r="L166" s="33"/>
      <c r="M166" s="162"/>
      <c r="N166" s="163"/>
      <c r="O166" s="58"/>
      <c r="P166" s="58"/>
      <c r="Q166" s="58"/>
      <c r="R166" s="58"/>
      <c r="S166" s="58"/>
      <c r="T166" s="59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T166" s="17" t="s">
        <v>134</v>
      </c>
      <c r="AU166" s="17" t="s">
        <v>82</v>
      </c>
    </row>
    <row r="167" spans="1:47" s="2" customFormat="1" ht="19.5">
      <c r="A167" s="32"/>
      <c r="B167" s="33"/>
      <c r="C167" s="32"/>
      <c r="D167" s="159" t="s">
        <v>149</v>
      </c>
      <c r="E167" s="32"/>
      <c r="F167" s="180" t="s">
        <v>863</v>
      </c>
      <c r="G167" s="32"/>
      <c r="H167" s="32"/>
      <c r="I167" s="161"/>
      <c r="J167" s="32"/>
      <c r="K167" s="32"/>
      <c r="L167" s="33"/>
      <c r="M167" s="162"/>
      <c r="N167" s="163"/>
      <c r="O167" s="58"/>
      <c r="P167" s="58"/>
      <c r="Q167" s="58"/>
      <c r="R167" s="58"/>
      <c r="S167" s="58"/>
      <c r="T167" s="59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7" t="s">
        <v>149</v>
      </c>
      <c r="AU167" s="17" t="s">
        <v>82</v>
      </c>
    </row>
    <row r="168" spans="1:65" s="2" customFormat="1" ht="16.5" customHeight="1">
      <c r="A168" s="32"/>
      <c r="B168" s="144"/>
      <c r="C168" s="145" t="s">
        <v>188</v>
      </c>
      <c r="D168" s="145" t="s">
        <v>129</v>
      </c>
      <c r="E168" s="146" t="s">
        <v>864</v>
      </c>
      <c r="F168" s="147" t="s">
        <v>865</v>
      </c>
      <c r="G168" s="148" t="s">
        <v>844</v>
      </c>
      <c r="H168" s="149">
        <v>1</v>
      </c>
      <c r="I168" s="150"/>
      <c r="J168" s="151">
        <f>ROUND(I168*H168,2)</f>
        <v>0</v>
      </c>
      <c r="K168" s="152"/>
      <c r="L168" s="33"/>
      <c r="M168" s="153" t="s">
        <v>1</v>
      </c>
      <c r="N168" s="154" t="s">
        <v>38</v>
      </c>
      <c r="O168" s="58"/>
      <c r="P168" s="155">
        <f>O168*H168</f>
        <v>0</v>
      </c>
      <c r="Q168" s="155">
        <v>0</v>
      </c>
      <c r="R168" s="155">
        <f>Q168*H168</f>
        <v>0</v>
      </c>
      <c r="S168" s="155">
        <v>0</v>
      </c>
      <c r="T168" s="156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57" t="s">
        <v>133</v>
      </c>
      <c r="AT168" s="157" t="s">
        <v>129</v>
      </c>
      <c r="AU168" s="157" t="s">
        <v>82</v>
      </c>
      <c r="AY168" s="17" t="s">
        <v>127</v>
      </c>
      <c r="BE168" s="158">
        <f>IF(N168="základní",J168,0)</f>
        <v>0</v>
      </c>
      <c r="BF168" s="158">
        <f>IF(N168="snížená",J168,0)</f>
        <v>0</v>
      </c>
      <c r="BG168" s="158">
        <f>IF(N168="zákl. přenesená",J168,0)</f>
        <v>0</v>
      </c>
      <c r="BH168" s="158">
        <f>IF(N168="sníž. přenesená",J168,0)</f>
        <v>0</v>
      </c>
      <c r="BI168" s="158">
        <f>IF(N168="nulová",J168,0)</f>
        <v>0</v>
      </c>
      <c r="BJ168" s="17" t="s">
        <v>80</v>
      </c>
      <c r="BK168" s="158">
        <f>ROUND(I168*H168,2)</f>
        <v>0</v>
      </c>
      <c r="BL168" s="17" t="s">
        <v>133</v>
      </c>
      <c r="BM168" s="157" t="s">
        <v>192</v>
      </c>
    </row>
    <row r="169" spans="1:47" s="2" customFormat="1" ht="12">
      <c r="A169" s="32"/>
      <c r="B169" s="33"/>
      <c r="C169" s="32"/>
      <c r="D169" s="159" t="s">
        <v>134</v>
      </c>
      <c r="E169" s="32"/>
      <c r="F169" s="160" t="s">
        <v>865</v>
      </c>
      <c r="G169" s="32"/>
      <c r="H169" s="32"/>
      <c r="I169" s="161"/>
      <c r="J169" s="32"/>
      <c r="K169" s="32"/>
      <c r="L169" s="33"/>
      <c r="M169" s="162"/>
      <c r="N169" s="163"/>
      <c r="O169" s="58"/>
      <c r="P169" s="58"/>
      <c r="Q169" s="58"/>
      <c r="R169" s="58"/>
      <c r="S169" s="58"/>
      <c r="T169" s="59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T169" s="17" t="s">
        <v>134</v>
      </c>
      <c r="AU169" s="17" t="s">
        <v>82</v>
      </c>
    </row>
    <row r="170" spans="2:63" s="12" customFormat="1" ht="22.9" customHeight="1">
      <c r="B170" s="131"/>
      <c r="D170" s="132" t="s">
        <v>72</v>
      </c>
      <c r="E170" s="142" t="s">
        <v>866</v>
      </c>
      <c r="F170" s="142" t="s">
        <v>867</v>
      </c>
      <c r="I170" s="134"/>
      <c r="J170" s="143">
        <f>BK170</f>
        <v>0</v>
      </c>
      <c r="L170" s="131"/>
      <c r="M170" s="136"/>
      <c r="N170" s="137"/>
      <c r="O170" s="137"/>
      <c r="P170" s="138">
        <f>SUM(P171:P175)</f>
        <v>0</v>
      </c>
      <c r="Q170" s="137"/>
      <c r="R170" s="138">
        <f>SUM(R171:R175)</f>
        <v>0</v>
      </c>
      <c r="S170" s="137"/>
      <c r="T170" s="139">
        <f>SUM(T171:T175)</f>
        <v>0</v>
      </c>
      <c r="AR170" s="132" t="s">
        <v>152</v>
      </c>
      <c r="AT170" s="140" t="s">
        <v>72</v>
      </c>
      <c r="AU170" s="140" t="s">
        <v>80</v>
      </c>
      <c r="AY170" s="132" t="s">
        <v>127</v>
      </c>
      <c r="BK170" s="141">
        <f>SUM(BK171:BK175)</f>
        <v>0</v>
      </c>
    </row>
    <row r="171" spans="1:65" s="2" customFormat="1" ht="16.5" customHeight="1">
      <c r="A171" s="32"/>
      <c r="B171" s="144"/>
      <c r="C171" s="145" t="s">
        <v>164</v>
      </c>
      <c r="D171" s="145" t="s">
        <v>129</v>
      </c>
      <c r="E171" s="146" t="s">
        <v>868</v>
      </c>
      <c r="F171" s="147" t="s">
        <v>869</v>
      </c>
      <c r="G171" s="148" t="s">
        <v>844</v>
      </c>
      <c r="H171" s="149">
        <v>1</v>
      </c>
      <c r="I171" s="150"/>
      <c r="J171" s="151">
        <f>ROUND(I171*H171,2)</f>
        <v>0</v>
      </c>
      <c r="K171" s="152"/>
      <c r="L171" s="33"/>
      <c r="M171" s="153" t="s">
        <v>1</v>
      </c>
      <c r="N171" s="154" t="s">
        <v>38</v>
      </c>
      <c r="O171" s="58"/>
      <c r="P171" s="155">
        <f>O171*H171</f>
        <v>0</v>
      </c>
      <c r="Q171" s="155">
        <v>0</v>
      </c>
      <c r="R171" s="155">
        <f>Q171*H171</f>
        <v>0</v>
      </c>
      <c r="S171" s="155">
        <v>0</v>
      </c>
      <c r="T171" s="156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7" t="s">
        <v>133</v>
      </c>
      <c r="AT171" s="157" t="s">
        <v>129</v>
      </c>
      <c r="AU171" s="157" t="s">
        <v>82</v>
      </c>
      <c r="AY171" s="17" t="s">
        <v>127</v>
      </c>
      <c r="BE171" s="158">
        <f>IF(N171="základní",J171,0)</f>
        <v>0</v>
      </c>
      <c r="BF171" s="158">
        <f>IF(N171="snížená",J171,0)</f>
        <v>0</v>
      </c>
      <c r="BG171" s="158">
        <f>IF(N171="zákl. přenesená",J171,0)</f>
        <v>0</v>
      </c>
      <c r="BH171" s="158">
        <f>IF(N171="sníž. přenesená",J171,0)</f>
        <v>0</v>
      </c>
      <c r="BI171" s="158">
        <f>IF(N171="nulová",J171,0)</f>
        <v>0</v>
      </c>
      <c r="BJ171" s="17" t="s">
        <v>80</v>
      </c>
      <c r="BK171" s="158">
        <f>ROUND(I171*H171,2)</f>
        <v>0</v>
      </c>
      <c r="BL171" s="17" t="s">
        <v>133</v>
      </c>
      <c r="BM171" s="157" t="s">
        <v>195</v>
      </c>
    </row>
    <row r="172" spans="1:47" s="2" customFormat="1" ht="12">
      <c r="A172" s="32"/>
      <c r="B172" s="33"/>
      <c r="C172" s="32"/>
      <c r="D172" s="159" t="s">
        <v>134</v>
      </c>
      <c r="E172" s="32"/>
      <c r="F172" s="160" t="s">
        <v>869</v>
      </c>
      <c r="G172" s="32"/>
      <c r="H172" s="32"/>
      <c r="I172" s="161"/>
      <c r="J172" s="32"/>
      <c r="K172" s="32"/>
      <c r="L172" s="33"/>
      <c r="M172" s="162"/>
      <c r="N172" s="163"/>
      <c r="O172" s="58"/>
      <c r="P172" s="58"/>
      <c r="Q172" s="58"/>
      <c r="R172" s="58"/>
      <c r="S172" s="58"/>
      <c r="T172" s="59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7" t="s">
        <v>134</v>
      </c>
      <c r="AU172" s="17" t="s">
        <v>82</v>
      </c>
    </row>
    <row r="173" spans="1:47" s="2" customFormat="1" ht="19.5">
      <c r="A173" s="32"/>
      <c r="B173" s="33"/>
      <c r="C173" s="32"/>
      <c r="D173" s="159" t="s">
        <v>149</v>
      </c>
      <c r="E173" s="32"/>
      <c r="F173" s="180" t="s">
        <v>870</v>
      </c>
      <c r="G173" s="32"/>
      <c r="H173" s="32"/>
      <c r="I173" s="161"/>
      <c r="J173" s="32"/>
      <c r="K173" s="32"/>
      <c r="L173" s="33"/>
      <c r="M173" s="162"/>
      <c r="N173" s="163"/>
      <c r="O173" s="58"/>
      <c r="P173" s="58"/>
      <c r="Q173" s="58"/>
      <c r="R173" s="58"/>
      <c r="S173" s="58"/>
      <c r="T173" s="59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T173" s="17" t="s">
        <v>149</v>
      </c>
      <c r="AU173" s="17" t="s">
        <v>82</v>
      </c>
    </row>
    <row r="174" spans="1:65" s="2" customFormat="1" ht="16.5" customHeight="1">
      <c r="A174" s="32"/>
      <c r="B174" s="144"/>
      <c r="C174" s="145" t="s">
        <v>8</v>
      </c>
      <c r="D174" s="145" t="s">
        <v>129</v>
      </c>
      <c r="E174" s="146" t="s">
        <v>871</v>
      </c>
      <c r="F174" s="147" t="s">
        <v>872</v>
      </c>
      <c r="G174" s="148" t="s">
        <v>844</v>
      </c>
      <c r="H174" s="149">
        <v>1</v>
      </c>
      <c r="I174" s="150"/>
      <c r="J174" s="151">
        <f>ROUND(I174*H174,2)</f>
        <v>0</v>
      </c>
      <c r="K174" s="152"/>
      <c r="L174" s="33"/>
      <c r="M174" s="153" t="s">
        <v>1</v>
      </c>
      <c r="N174" s="154" t="s">
        <v>38</v>
      </c>
      <c r="O174" s="58"/>
      <c r="P174" s="155">
        <f>O174*H174</f>
        <v>0</v>
      </c>
      <c r="Q174" s="155">
        <v>0</v>
      </c>
      <c r="R174" s="155">
        <f>Q174*H174</f>
        <v>0</v>
      </c>
      <c r="S174" s="155">
        <v>0</v>
      </c>
      <c r="T174" s="156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7" t="s">
        <v>133</v>
      </c>
      <c r="AT174" s="157" t="s">
        <v>129</v>
      </c>
      <c r="AU174" s="157" t="s">
        <v>82</v>
      </c>
      <c r="AY174" s="17" t="s">
        <v>127</v>
      </c>
      <c r="BE174" s="158">
        <f>IF(N174="základní",J174,0)</f>
        <v>0</v>
      </c>
      <c r="BF174" s="158">
        <f>IF(N174="snížená",J174,0)</f>
        <v>0</v>
      </c>
      <c r="BG174" s="158">
        <f>IF(N174="zákl. přenesená",J174,0)</f>
        <v>0</v>
      </c>
      <c r="BH174" s="158">
        <f>IF(N174="sníž. přenesená",J174,0)</f>
        <v>0</v>
      </c>
      <c r="BI174" s="158">
        <f>IF(N174="nulová",J174,0)</f>
        <v>0</v>
      </c>
      <c r="BJ174" s="17" t="s">
        <v>80</v>
      </c>
      <c r="BK174" s="158">
        <f>ROUND(I174*H174,2)</f>
        <v>0</v>
      </c>
      <c r="BL174" s="17" t="s">
        <v>133</v>
      </c>
      <c r="BM174" s="157" t="s">
        <v>199</v>
      </c>
    </row>
    <row r="175" spans="1:47" s="2" customFormat="1" ht="12">
      <c r="A175" s="32"/>
      <c r="B175" s="33"/>
      <c r="C175" s="32"/>
      <c r="D175" s="159" t="s">
        <v>134</v>
      </c>
      <c r="E175" s="32"/>
      <c r="F175" s="160" t="s">
        <v>872</v>
      </c>
      <c r="G175" s="32"/>
      <c r="H175" s="32"/>
      <c r="I175" s="161"/>
      <c r="J175" s="32"/>
      <c r="K175" s="32"/>
      <c r="L175" s="33"/>
      <c r="M175" s="162"/>
      <c r="N175" s="163"/>
      <c r="O175" s="58"/>
      <c r="P175" s="58"/>
      <c r="Q175" s="58"/>
      <c r="R175" s="58"/>
      <c r="S175" s="58"/>
      <c r="T175" s="59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T175" s="17" t="s">
        <v>134</v>
      </c>
      <c r="AU175" s="17" t="s">
        <v>82</v>
      </c>
    </row>
    <row r="176" spans="2:63" s="12" customFormat="1" ht="22.9" customHeight="1">
      <c r="B176" s="131"/>
      <c r="D176" s="132" t="s">
        <v>72</v>
      </c>
      <c r="E176" s="142" t="s">
        <v>873</v>
      </c>
      <c r="F176" s="142" t="s">
        <v>874</v>
      </c>
      <c r="I176" s="134"/>
      <c r="J176" s="143">
        <f>BK176</f>
        <v>0</v>
      </c>
      <c r="L176" s="131"/>
      <c r="M176" s="136"/>
      <c r="N176" s="137"/>
      <c r="O176" s="137"/>
      <c r="P176" s="138">
        <f>SUM(P177:P178)</f>
        <v>0</v>
      </c>
      <c r="Q176" s="137"/>
      <c r="R176" s="138">
        <f>SUM(R177:R178)</f>
        <v>0</v>
      </c>
      <c r="S176" s="137"/>
      <c r="T176" s="139">
        <f>SUM(T177:T178)</f>
        <v>0</v>
      </c>
      <c r="AR176" s="132" t="s">
        <v>152</v>
      </c>
      <c r="AT176" s="140" t="s">
        <v>72</v>
      </c>
      <c r="AU176" s="140" t="s">
        <v>80</v>
      </c>
      <c r="AY176" s="132" t="s">
        <v>127</v>
      </c>
      <c r="BK176" s="141">
        <f>SUM(BK177:BK178)</f>
        <v>0</v>
      </c>
    </row>
    <row r="177" spans="1:65" s="2" customFormat="1" ht="16.5" customHeight="1">
      <c r="A177" s="32"/>
      <c r="B177" s="144"/>
      <c r="C177" s="145" t="s">
        <v>167</v>
      </c>
      <c r="D177" s="145" t="s">
        <v>129</v>
      </c>
      <c r="E177" s="146" t="s">
        <v>875</v>
      </c>
      <c r="F177" s="147" t="s">
        <v>876</v>
      </c>
      <c r="G177" s="148" t="s">
        <v>844</v>
      </c>
      <c r="H177" s="149">
        <v>1</v>
      </c>
      <c r="I177" s="150"/>
      <c r="J177" s="151">
        <f>ROUND(I177*H177,2)</f>
        <v>0</v>
      </c>
      <c r="K177" s="152"/>
      <c r="L177" s="33"/>
      <c r="M177" s="153" t="s">
        <v>1</v>
      </c>
      <c r="N177" s="154" t="s">
        <v>38</v>
      </c>
      <c r="O177" s="58"/>
      <c r="P177" s="155">
        <f>O177*H177</f>
        <v>0</v>
      </c>
      <c r="Q177" s="155">
        <v>0</v>
      </c>
      <c r="R177" s="155">
        <f>Q177*H177</f>
        <v>0</v>
      </c>
      <c r="S177" s="155">
        <v>0</v>
      </c>
      <c r="T177" s="156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57" t="s">
        <v>133</v>
      </c>
      <c r="AT177" s="157" t="s">
        <v>129</v>
      </c>
      <c r="AU177" s="157" t="s">
        <v>82</v>
      </c>
      <c r="AY177" s="17" t="s">
        <v>127</v>
      </c>
      <c r="BE177" s="158">
        <f>IF(N177="základní",J177,0)</f>
        <v>0</v>
      </c>
      <c r="BF177" s="158">
        <f>IF(N177="snížená",J177,0)</f>
        <v>0</v>
      </c>
      <c r="BG177" s="158">
        <f>IF(N177="zákl. přenesená",J177,0)</f>
        <v>0</v>
      </c>
      <c r="BH177" s="158">
        <f>IF(N177="sníž. přenesená",J177,0)</f>
        <v>0</v>
      </c>
      <c r="BI177" s="158">
        <f>IF(N177="nulová",J177,0)</f>
        <v>0</v>
      </c>
      <c r="BJ177" s="17" t="s">
        <v>80</v>
      </c>
      <c r="BK177" s="158">
        <f>ROUND(I177*H177,2)</f>
        <v>0</v>
      </c>
      <c r="BL177" s="17" t="s">
        <v>133</v>
      </c>
      <c r="BM177" s="157" t="s">
        <v>204</v>
      </c>
    </row>
    <row r="178" spans="1:47" s="2" customFormat="1" ht="12">
      <c r="A178" s="32"/>
      <c r="B178" s="33"/>
      <c r="C178" s="32"/>
      <c r="D178" s="159" t="s">
        <v>134</v>
      </c>
      <c r="E178" s="32"/>
      <c r="F178" s="160" t="s">
        <v>876</v>
      </c>
      <c r="G178" s="32"/>
      <c r="H178" s="32"/>
      <c r="I178" s="161"/>
      <c r="J178" s="32"/>
      <c r="K178" s="32"/>
      <c r="L178" s="33"/>
      <c r="M178" s="199"/>
      <c r="N178" s="200"/>
      <c r="O178" s="201"/>
      <c r="P178" s="201"/>
      <c r="Q178" s="201"/>
      <c r="R178" s="201"/>
      <c r="S178" s="201"/>
      <c r="T178" s="20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T178" s="17" t="s">
        <v>134</v>
      </c>
      <c r="AU178" s="17" t="s">
        <v>82</v>
      </c>
    </row>
    <row r="179" spans="1:31" s="2" customFormat="1" ht="6.95" customHeight="1">
      <c r="A179" s="32"/>
      <c r="B179" s="47"/>
      <c r="C179" s="48"/>
      <c r="D179" s="48"/>
      <c r="E179" s="48"/>
      <c r="F179" s="48"/>
      <c r="G179" s="48"/>
      <c r="H179" s="48"/>
      <c r="I179" s="48"/>
      <c r="J179" s="48"/>
      <c r="K179" s="48"/>
      <c r="L179" s="33"/>
      <c r="M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</row>
  </sheetData>
  <autoFilter ref="C125:K178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Kudláček František</dc:creator>
  <cp:keywords/>
  <dc:description/>
  <cp:lastModifiedBy>Jirowetz Jan, Ing.</cp:lastModifiedBy>
  <dcterms:created xsi:type="dcterms:W3CDTF">2021-02-02T08:48:05Z</dcterms:created>
  <dcterms:modified xsi:type="dcterms:W3CDTF">2021-02-02T09:17:26Z</dcterms:modified>
  <cp:category/>
  <cp:version/>
  <cp:contentType/>
  <cp:contentStatus/>
</cp:coreProperties>
</file>