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TrnkovaV\Desktop\KROS výstupy\"/>
    </mc:Choice>
  </mc:AlternateContent>
  <bookViews>
    <workbookView xWindow="0" yWindow="0" windowWidth="0" windowHeight="0"/>
  </bookViews>
  <sheets>
    <sheet name="Rekapitulace stavby" sheetId="1" r:id="rId1"/>
    <sheet name="1 - SO 01" sheetId="2" r:id="rId2"/>
    <sheet name="2 - SO 02" sheetId="3" r:id="rId3"/>
    <sheet name="3 - SO 03" sheetId="4" r:id="rId4"/>
    <sheet name="4 - SO 04" sheetId="5" r:id="rId5"/>
    <sheet name="5 - SO 05" sheetId="6" r:id="rId6"/>
    <sheet name="6 - SO 06" sheetId="7" r:id="rId7"/>
    <sheet name="7 - SO 07" sheetId="8" r:id="rId8"/>
    <sheet name="2 - Materiál dodávaný obj..." sheetId="9" r:id="rId9"/>
    <sheet name="3 - VRN" sheetId="10" r:id="rId10"/>
  </sheets>
  <definedNames>
    <definedName name="_xlnm.Print_Area" localSheetId="0">'Rekapitulace stavby'!$D$4:$AO$36,'Rekapitulace stavby'!$C$42:$AQ$65</definedName>
    <definedName name="_xlnm.Print_Titles" localSheetId="0">'Rekapitulace stavby'!$52:$52</definedName>
    <definedName name="_xlnm._FilterDatabase" localSheetId="1" hidden="1">'1 - SO 01'!$C$86:$K$264</definedName>
    <definedName name="_xlnm.Print_Area" localSheetId="1">'1 - SO 01'!$C$72:$J$264</definedName>
    <definedName name="_xlnm.Print_Titles" localSheetId="1">'1 - SO 01'!$86:$86</definedName>
    <definedName name="_xlnm._FilterDatabase" localSheetId="2" hidden="1">'2 - SO 02'!$C$86:$K$98</definedName>
    <definedName name="_xlnm.Print_Area" localSheetId="2">'2 - SO 02'!$C$72:$J$98</definedName>
    <definedName name="_xlnm.Print_Titles" localSheetId="2">'2 - SO 02'!$86:$86</definedName>
    <definedName name="_xlnm._FilterDatabase" localSheetId="3" hidden="1">'3 - SO 03'!$C$86:$K$94</definedName>
    <definedName name="_xlnm.Print_Area" localSheetId="3">'3 - SO 03'!$C$72:$J$94</definedName>
    <definedName name="_xlnm.Print_Titles" localSheetId="3">'3 - SO 03'!$86:$86</definedName>
    <definedName name="_xlnm._FilterDatabase" localSheetId="4" hidden="1">'4 - SO 04'!$C$86:$K$189</definedName>
    <definedName name="_xlnm.Print_Area" localSheetId="4">'4 - SO 04'!$C$72:$J$189</definedName>
    <definedName name="_xlnm.Print_Titles" localSheetId="4">'4 - SO 04'!$86:$86</definedName>
    <definedName name="_xlnm._FilterDatabase" localSheetId="5" hidden="1">'5 - SO 05'!$C$84:$K$94</definedName>
    <definedName name="_xlnm.Print_Area" localSheetId="5">'5 - SO 05'!$C$70:$J$94</definedName>
    <definedName name="_xlnm.Print_Titles" localSheetId="5">'5 - SO 05'!$84:$84</definedName>
    <definedName name="_xlnm._FilterDatabase" localSheetId="6" hidden="1">'6 - SO 06'!$C$84:$K$177</definedName>
    <definedName name="_xlnm.Print_Area" localSheetId="6">'6 - SO 06'!$C$70:$J$177</definedName>
    <definedName name="_xlnm.Print_Titles" localSheetId="6">'6 - SO 06'!$84:$84</definedName>
    <definedName name="_xlnm._FilterDatabase" localSheetId="7" hidden="1">'7 - SO 07'!$C$84:$K$94</definedName>
    <definedName name="_xlnm.Print_Area" localSheetId="7">'7 - SO 07'!$C$70:$J$94</definedName>
    <definedName name="_xlnm.Print_Titles" localSheetId="7">'7 - SO 07'!$84:$84</definedName>
    <definedName name="_xlnm._FilterDatabase" localSheetId="8" hidden="1">'2 - Materiál dodávaný obj...'!$C$78:$K$101</definedName>
    <definedName name="_xlnm.Print_Area" localSheetId="8">'2 - Materiál dodávaný obj...'!$C$66:$J$101</definedName>
    <definedName name="_xlnm.Print_Titles" localSheetId="8">'2 - Materiál dodávaný obj...'!$78:$78</definedName>
    <definedName name="_xlnm._FilterDatabase" localSheetId="9" hidden="1">'3 - VRN'!$C$78:$K$85</definedName>
    <definedName name="_xlnm.Print_Area" localSheetId="9">'3 - VRN'!$C$66:$J$85</definedName>
    <definedName name="_xlnm.Print_Titles" localSheetId="9">'3 - VRN'!$78:$78</definedName>
  </definedNames>
  <calcPr/>
</workbook>
</file>

<file path=xl/calcChain.xml><?xml version="1.0" encoding="utf-8"?>
<calcChain xmlns="http://schemas.openxmlformats.org/spreadsheetml/2006/main">
  <c i="10" l="1" r="J37"/>
  <c r="J36"/>
  <c i="1" r="AY64"/>
  <c i="10" r="J35"/>
  <c i="1" r="AX64"/>
  <c i="10"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BI81"/>
  <c r="BH81"/>
  <c r="BG81"/>
  <c r="BF81"/>
  <c r="T81"/>
  <c r="R81"/>
  <c r="P81"/>
  <c r="BI80"/>
  <c r="BH80"/>
  <c r="BG80"/>
  <c r="BF80"/>
  <c r="T80"/>
  <c r="R80"/>
  <c r="P80"/>
  <c r="J76"/>
  <c r="F73"/>
  <c r="E71"/>
  <c r="J55"/>
  <c r="F52"/>
  <c r="E50"/>
  <c r="J21"/>
  <c r="E21"/>
  <c r="J75"/>
  <c r="J20"/>
  <c r="J18"/>
  <c r="E18"/>
  <c r="F76"/>
  <c r="J17"/>
  <c r="J15"/>
  <c r="E15"/>
  <c r="F75"/>
  <c r="J14"/>
  <c r="J12"/>
  <c r="J73"/>
  <c r="E7"/>
  <c r="E69"/>
  <c i="9" r="J37"/>
  <c r="J36"/>
  <c i="1" r="AY63"/>
  <c i="9" r="J35"/>
  <c i="1" r="AX63"/>
  <c i="9"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88"/>
  <c r="BH88"/>
  <c r="BG88"/>
  <c r="BF88"/>
  <c r="T88"/>
  <c r="R88"/>
  <c r="P88"/>
  <c r="BI86"/>
  <c r="BH86"/>
  <c r="BG86"/>
  <c r="BF86"/>
  <c r="T86"/>
  <c r="R86"/>
  <c r="P86"/>
  <c r="BI81"/>
  <c r="BH81"/>
  <c r="BG81"/>
  <c r="BF81"/>
  <c r="T81"/>
  <c r="R81"/>
  <c r="P81"/>
  <c r="BI80"/>
  <c r="BH80"/>
  <c r="BG80"/>
  <c r="BF80"/>
  <c r="T80"/>
  <c r="R80"/>
  <c r="P80"/>
  <c r="J76"/>
  <c r="F73"/>
  <c r="E71"/>
  <c r="J55"/>
  <c r="F52"/>
  <c r="E50"/>
  <c r="J21"/>
  <c r="E21"/>
  <c r="J75"/>
  <c r="J20"/>
  <c r="J18"/>
  <c r="E18"/>
  <c r="F76"/>
  <c r="J17"/>
  <c r="J15"/>
  <c r="E15"/>
  <c r="F54"/>
  <c r="J14"/>
  <c r="J12"/>
  <c r="J73"/>
  <c r="E7"/>
  <c r="E69"/>
  <c i="8" r="J39"/>
  <c r="J38"/>
  <c i="1" r="AY62"/>
  <c i="8" r="J37"/>
  <c i="1" r="AX62"/>
  <c i="8"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82"/>
  <c r="F79"/>
  <c r="E77"/>
  <c r="J59"/>
  <c r="F56"/>
  <c r="E54"/>
  <c r="J23"/>
  <c r="E23"/>
  <c r="J81"/>
  <c r="J22"/>
  <c r="J20"/>
  <c r="E20"/>
  <c r="F82"/>
  <c r="J19"/>
  <c r="J17"/>
  <c r="E17"/>
  <c r="F81"/>
  <c r="J16"/>
  <c r="J14"/>
  <c r="J56"/>
  <c r="E7"/>
  <c r="E50"/>
  <c i="7" r="J39"/>
  <c r="J38"/>
  <c i="1" r="AY61"/>
  <c i="7" r="J37"/>
  <c i="1" r="AX61"/>
  <c i="7" r="BI175"/>
  <c r="BH175"/>
  <c r="BG175"/>
  <c r="BF175"/>
  <c r="T175"/>
  <c r="R175"/>
  <c r="P175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58"/>
  <c r="BH158"/>
  <c r="BG158"/>
  <c r="BF158"/>
  <c r="T158"/>
  <c r="R158"/>
  <c r="P158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7"/>
  <c r="BH117"/>
  <c r="BG117"/>
  <c r="BF117"/>
  <c r="T117"/>
  <c r="R117"/>
  <c r="P117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2"/>
  <c r="F79"/>
  <c r="E77"/>
  <c r="J59"/>
  <c r="F56"/>
  <c r="E54"/>
  <c r="J23"/>
  <c r="E23"/>
  <c r="J81"/>
  <c r="J22"/>
  <c r="J20"/>
  <c r="E20"/>
  <c r="F82"/>
  <c r="J19"/>
  <c r="J17"/>
  <c r="E17"/>
  <c r="F58"/>
  <c r="J16"/>
  <c r="J14"/>
  <c r="J79"/>
  <c r="E7"/>
  <c r="E73"/>
  <c i="6" r="J39"/>
  <c r="J38"/>
  <c i="1" r="AY60"/>
  <c i="6" r="J37"/>
  <c i="1" r="AX60"/>
  <c i="6"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82"/>
  <c r="F79"/>
  <c r="E77"/>
  <c r="J59"/>
  <c r="F56"/>
  <c r="E54"/>
  <c r="J23"/>
  <c r="E23"/>
  <c r="J81"/>
  <c r="J22"/>
  <c r="J20"/>
  <c r="E20"/>
  <c r="F59"/>
  <c r="J19"/>
  <c r="J17"/>
  <c r="E17"/>
  <c r="F81"/>
  <c r="J16"/>
  <c r="J14"/>
  <c r="J56"/>
  <c r="E7"/>
  <c r="E73"/>
  <c i="5" r="J39"/>
  <c r="J38"/>
  <c i="1" r="AY59"/>
  <c i="5" r="J37"/>
  <c i="1" r="AX59"/>
  <c i="5" r="BI187"/>
  <c r="BH187"/>
  <c r="BG187"/>
  <c r="BF187"/>
  <c r="T187"/>
  <c r="R187"/>
  <c r="P187"/>
  <c r="BI184"/>
  <c r="BH184"/>
  <c r="BG184"/>
  <c r="BF184"/>
  <c r="T184"/>
  <c r="R184"/>
  <c r="P184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67"/>
  <c r="BH167"/>
  <c r="BG167"/>
  <c r="BF167"/>
  <c r="T167"/>
  <c r="R167"/>
  <c r="P167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98"/>
  <c r="BH98"/>
  <c r="BG98"/>
  <c r="BF98"/>
  <c r="T98"/>
  <c r="R98"/>
  <c r="P98"/>
  <c r="BI97"/>
  <c r="BH97"/>
  <c r="BG97"/>
  <c r="BF97"/>
  <c r="T97"/>
  <c r="R97"/>
  <c r="P97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J84"/>
  <c r="F81"/>
  <c r="E79"/>
  <c r="J59"/>
  <c r="F56"/>
  <c r="E54"/>
  <c r="J23"/>
  <c r="E23"/>
  <c r="J83"/>
  <c r="J22"/>
  <c r="J20"/>
  <c r="E20"/>
  <c r="F59"/>
  <c r="J19"/>
  <c r="J17"/>
  <c r="E17"/>
  <c r="F83"/>
  <c r="J16"/>
  <c r="J14"/>
  <c r="J81"/>
  <c r="E7"/>
  <c r="E75"/>
  <c i="4" r="P89"/>
  <c r="P88"/>
  <c r="P87"/>
  <c i="1" r="AU58"/>
  <c i="4" r="J39"/>
  <c r="J38"/>
  <c i="1" r="AY58"/>
  <c i="4" r="J37"/>
  <c i="1" r="AX58"/>
  <c i="4"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J84"/>
  <c r="F81"/>
  <c r="E79"/>
  <c r="J59"/>
  <c r="F56"/>
  <c r="E54"/>
  <c r="J23"/>
  <c r="E23"/>
  <c r="J83"/>
  <c r="J22"/>
  <c r="J20"/>
  <c r="E20"/>
  <c r="F84"/>
  <c r="J19"/>
  <c r="J17"/>
  <c r="E17"/>
  <c r="F58"/>
  <c r="J16"/>
  <c r="J14"/>
  <c r="J56"/>
  <c r="E7"/>
  <c r="E75"/>
  <c i="3" r="J39"/>
  <c r="J38"/>
  <c i="1" r="AY57"/>
  <c i="3" r="J37"/>
  <c i="1" r="AX57"/>
  <c i="3"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J84"/>
  <c r="F81"/>
  <c r="E79"/>
  <c r="J59"/>
  <c r="F56"/>
  <c r="E54"/>
  <c r="J23"/>
  <c r="E23"/>
  <c r="J58"/>
  <c r="J22"/>
  <c r="J20"/>
  <c r="E20"/>
  <c r="F84"/>
  <c r="J19"/>
  <c r="J17"/>
  <c r="E17"/>
  <c r="F83"/>
  <c r="J16"/>
  <c r="J14"/>
  <c r="J81"/>
  <c r="E7"/>
  <c r="E75"/>
  <c i="2" r="J39"/>
  <c r="J38"/>
  <c i="1" r="AY56"/>
  <c i="2" r="J37"/>
  <c i="1" r="AX56"/>
  <c i="2"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39"/>
  <c r="BH239"/>
  <c r="BG239"/>
  <c r="BF239"/>
  <c r="T239"/>
  <c r="R239"/>
  <c r="P239"/>
  <c r="BI237"/>
  <c r="BH237"/>
  <c r="BG237"/>
  <c r="BF237"/>
  <c r="T237"/>
  <c r="R237"/>
  <c r="P237"/>
  <c r="BI234"/>
  <c r="BH234"/>
  <c r="BG234"/>
  <c r="BF234"/>
  <c r="T234"/>
  <c r="R234"/>
  <c r="P234"/>
  <c r="BI228"/>
  <c r="BH228"/>
  <c r="BG228"/>
  <c r="BF228"/>
  <c r="T228"/>
  <c r="R228"/>
  <c r="P228"/>
  <c r="BI224"/>
  <c r="BH224"/>
  <c r="BG224"/>
  <c r="BF224"/>
  <c r="T224"/>
  <c r="R224"/>
  <c r="P224"/>
  <c r="BI219"/>
  <c r="BH219"/>
  <c r="BG219"/>
  <c r="BF219"/>
  <c r="T219"/>
  <c r="R219"/>
  <c r="P219"/>
  <c r="BI214"/>
  <c r="BH214"/>
  <c r="BG214"/>
  <c r="BF214"/>
  <c r="T214"/>
  <c r="R214"/>
  <c r="P214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68"/>
  <c r="BH168"/>
  <c r="BG168"/>
  <c r="BF168"/>
  <c r="T168"/>
  <c r="R168"/>
  <c r="P168"/>
  <c r="BI163"/>
  <c r="BH163"/>
  <c r="BG163"/>
  <c r="BF163"/>
  <c r="T163"/>
  <c r="R163"/>
  <c r="P163"/>
  <c r="BI158"/>
  <c r="BH158"/>
  <c r="BG158"/>
  <c r="BF158"/>
  <c r="T158"/>
  <c r="R158"/>
  <c r="P158"/>
  <c r="BI157"/>
  <c r="BH157"/>
  <c r="BG157"/>
  <c r="BF157"/>
  <c r="T157"/>
  <c r="R157"/>
  <c r="P157"/>
  <c r="BI152"/>
  <c r="BH152"/>
  <c r="BG152"/>
  <c r="BF152"/>
  <c r="T152"/>
  <c r="R152"/>
  <c r="P152"/>
  <c r="BI151"/>
  <c r="BH151"/>
  <c r="BG151"/>
  <c r="BF151"/>
  <c r="T151"/>
  <c r="R151"/>
  <c r="P151"/>
  <c r="BI143"/>
  <c r="BH143"/>
  <c r="BG143"/>
  <c r="BF143"/>
  <c r="T143"/>
  <c r="R143"/>
  <c r="P143"/>
  <c r="BI142"/>
  <c r="BH142"/>
  <c r="BG142"/>
  <c r="BF142"/>
  <c r="T142"/>
  <c r="R142"/>
  <c r="P142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23"/>
  <c r="BH123"/>
  <c r="BG123"/>
  <c r="BF123"/>
  <c r="T123"/>
  <c r="R123"/>
  <c r="P123"/>
  <c r="BI115"/>
  <c r="BH115"/>
  <c r="BG115"/>
  <c r="BF115"/>
  <c r="T115"/>
  <c r="R115"/>
  <c r="P115"/>
  <c r="BI110"/>
  <c r="BH110"/>
  <c r="BG110"/>
  <c r="BF110"/>
  <c r="T110"/>
  <c r="R110"/>
  <c r="P110"/>
  <c r="BI105"/>
  <c r="BH105"/>
  <c r="BG105"/>
  <c r="BF105"/>
  <c r="T105"/>
  <c r="R105"/>
  <c r="P105"/>
  <c r="BI98"/>
  <c r="BH98"/>
  <c r="BG98"/>
  <c r="BF98"/>
  <c r="T98"/>
  <c r="R98"/>
  <c r="P98"/>
  <c r="BI90"/>
  <c r="BH90"/>
  <c r="BG90"/>
  <c r="BF90"/>
  <c r="T90"/>
  <c r="R90"/>
  <c r="P90"/>
  <c r="J84"/>
  <c r="F81"/>
  <c r="E79"/>
  <c r="J59"/>
  <c r="F56"/>
  <c r="E54"/>
  <c r="J23"/>
  <c r="E23"/>
  <c r="J83"/>
  <c r="J22"/>
  <c r="J20"/>
  <c r="E20"/>
  <c r="F84"/>
  <c r="J19"/>
  <c r="J17"/>
  <c r="E17"/>
  <c r="F83"/>
  <c r="J16"/>
  <c r="J14"/>
  <c r="J81"/>
  <c r="E7"/>
  <c r="E75"/>
  <c i="1" r="L50"/>
  <c r="AM50"/>
  <c r="AM49"/>
  <c r="L49"/>
  <c r="AM47"/>
  <c r="L47"/>
  <c r="L45"/>
  <c r="L44"/>
  <c i="10" r="BK85"/>
  <c r="BK84"/>
  <c r="J83"/>
  <c r="J82"/>
  <c r="J81"/>
  <c r="BK80"/>
  <c r="J80"/>
  <c i="9" r="J101"/>
  <c r="J100"/>
  <c r="BK99"/>
  <c r="J98"/>
  <c r="J97"/>
  <c r="J96"/>
  <c r="BK95"/>
  <c r="J94"/>
  <c r="J93"/>
  <c r="BK88"/>
  <c r="J86"/>
  <c i="8" r="BK94"/>
  <c r="J92"/>
  <c r="BK90"/>
  <c r="BK87"/>
  <c i="7" r="BK164"/>
  <c r="J154"/>
  <c r="BK152"/>
  <c r="BK148"/>
  <c r="BK140"/>
  <c r="BK132"/>
  <c r="BK121"/>
  <c r="BK120"/>
  <c r="BK117"/>
  <c r="J90"/>
  <c r="J86"/>
  <c i="6" r="BK94"/>
  <c r="BK92"/>
  <c r="J91"/>
  <c r="J89"/>
  <c r="J87"/>
  <c r="BK86"/>
  <c i="5" r="BK187"/>
  <c r="J187"/>
  <c r="J184"/>
  <c r="J178"/>
  <c r="BK173"/>
  <c r="J163"/>
  <c r="J153"/>
  <c r="J149"/>
  <c r="BK147"/>
  <c r="J141"/>
  <c r="BK134"/>
  <c r="BK133"/>
  <c r="BK126"/>
  <c r="BK120"/>
  <c r="BK110"/>
  <c r="J108"/>
  <c r="BK104"/>
  <c r="BK103"/>
  <c r="BK98"/>
  <c r="J97"/>
  <c r="J90"/>
  <c i="4" r="J94"/>
  <c r="BK93"/>
  <c r="J92"/>
  <c r="BK91"/>
  <c r="J90"/>
  <c i="3" r="J96"/>
  <c r="BK95"/>
  <c r="BK94"/>
  <c r="BK93"/>
  <c r="BK92"/>
  <c r="BK91"/>
  <c r="J90"/>
  <c i="2" r="J258"/>
  <c r="BK251"/>
  <c r="BK248"/>
  <c r="BK245"/>
  <c r="BK234"/>
  <c r="BK228"/>
  <c r="J224"/>
  <c r="J219"/>
  <c r="BK206"/>
  <c r="J194"/>
  <c r="J191"/>
  <c r="J190"/>
  <c i="10" r="J85"/>
  <c r="J84"/>
  <c r="BK83"/>
  <c r="BK82"/>
  <c r="BK81"/>
  <c i="9" r="BK98"/>
  <c r="J95"/>
  <c r="BK93"/>
  <c r="J92"/>
  <c r="J88"/>
  <c r="BK86"/>
  <c r="J81"/>
  <c r="BK80"/>
  <c i="8" r="J94"/>
  <c r="J91"/>
  <c r="J89"/>
  <c r="BK88"/>
  <c r="BK86"/>
  <c i="7" r="BK175"/>
  <c r="J175"/>
  <c r="J169"/>
  <c r="J167"/>
  <c r="BK158"/>
  <c r="BK154"/>
  <c r="BK143"/>
  <c r="J142"/>
  <c r="BK139"/>
  <c r="BK137"/>
  <c r="J135"/>
  <c r="BK133"/>
  <c r="J127"/>
  <c r="J124"/>
  <c r="BK113"/>
  <c r="J111"/>
  <c r="BK100"/>
  <c r="J98"/>
  <c r="J94"/>
  <c i="6" r="J94"/>
  <c r="BK91"/>
  <c r="BK88"/>
  <c i="5" r="BK184"/>
  <c r="BK178"/>
  <c r="BK176"/>
  <c r="J173"/>
  <c r="BK163"/>
  <c r="BK161"/>
  <c r="BK159"/>
  <c r="BK157"/>
  <c r="BK155"/>
  <c r="BK148"/>
  <c r="BK143"/>
  <c r="J140"/>
  <c r="BK136"/>
  <c r="J133"/>
  <c r="J131"/>
  <c r="J127"/>
  <c r="J120"/>
  <c r="BK118"/>
  <c r="J116"/>
  <c r="BK111"/>
  <c r="J110"/>
  <c r="BK108"/>
  <c r="J106"/>
  <c r="J104"/>
  <c r="BK102"/>
  <c r="J98"/>
  <c r="J93"/>
  <c r="BK92"/>
  <c r="BK91"/>
  <c i="2" r="J262"/>
  <c r="BK258"/>
  <c r="BK254"/>
  <c r="J251"/>
  <c r="J248"/>
  <c r="BK237"/>
  <c r="J234"/>
  <c r="J228"/>
  <c r="BK219"/>
  <c r="J214"/>
  <c r="J206"/>
  <c r="BK194"/>
  <c r="J192"/>
  <c r="BK190"/>
  <c r="BK188"/>
  <c r="BK180"/>
  <c r="BK178"/>
  <c r="J176"/>
  <c r="J174"/>
  <c r="BK173"/>
  <c r="J168"/>
  <c r="BK163"/>
  <c r="BK158"/>
  <c r="J157"/>
  <c r="BK152"/>
  <c r="J151"/>
  <c r="BK143"/>
  <c r="J142"/>
  <c r="J134"/>
  <c r="J133"/>
  <c r="J131"/>
  <c r="J123"/>
  <c r="BK115"/>
  <c r="BK110"/>
  <c r="J105"/>
  <c r="J98"/>
  <c r="BK90"/>
  <c i="9" r="BK101"/>
  <c r="BK100"/>
  <c r="J99"/>
  <c r="BK97"/>
  <c r="BK96"/>
  <c r="BK94"/>
  <c r="BK92"/>
  <c r="J80"/>
  <c i="8" r="BK92"/>
  <c r="BK91"/>
  <c r="J90"/>
  <c r="BK89"/>
  <c r="J88"/>
  <c r="J87"/>
  <c r="J86"/>
  <c i="7" r="BK169"/>
  <c r="BK167"/>
  <c r="J164"/>
  <c r="J152"/>
  <c r="BK150"/>
  <c r="J148"/>
  <c r="J144"/>
  <c r="BK142"/>
  <c r="J140"/>
  <c r="BK135"/>
  <c r="J133"/>
  <c r="J131"/>
  <c r="BK123"/>
  <c r="BK118"/>
  <c r="J113"/>
  <c r="J109"/>
  <c r="BK108"/>
  <c r="J104"/>
  <c r="BK98"/>
  <c r="BK94"/>
  <c r="BK86"/>
  <c i="6" r="J90"/>
  <c r="BK89"/>
  <c r="J88"/>
  <c i="5" r="J176"/>
  <c r="BK167"/>
  <c r="J159"/>
  <c r="J157"/>
  <c r="J155"/>
  <c r="BK153"/>
  <c r="BK149"/>
  <c r="J148"/>
  <c r="J147"/>
  <c r="J143"/>
  <c r="BK141"/>
  <c r="BK140"/>
  <c r="BK138"/>
  <c r="BK131"/>
  <c r="J130"/>
  <c r="BK128"/>
  <c r="BK127"/>
  <c r="BK124"/>
  <c r="BK122"/>
  <c r="J118"/>
  <c r="BK116"/>
  <c r="J115"/>
  <c r="J111"/>
  <c r="BK106"/>
  <c r="J92"/>
  <c i="4" r="J91"/>
  <c i="3" r="J98"/>
  <c r="BK96"/>
  <c r="J95"/>
  <c r="J94"/>
  <c r="J93"/>
  <c r="J92"/>
  <c r="BK90"/>
  <c i="2" r="BK262"/>
  <c r="J254"/>
  <c r="BK239"/>
  <c r="J237"/>
  <c r="BK224"/>
  <c r="BK214"/>
  <c r="J204"/>
  <c r="BK202"/>
  <c r="BK192"/>
  <c r="BK191"/>
  <c r="J188"/>
  <c r="J180"/>
  <c r="J178"/>
  <c r="BK176"/>
  <c r="BK174"/>
  <c r="J173"/>
  <c r="BK168"/>
  <c r="J163"/>
  <c r="J158"/>
  <c r="BK157"/>
  <c r="J152"/>
  <c r="BK151"/>
  <c r="J143"/>
  <c r="BK142"/>
  <c r="BK134"/>
  <c r="BK133"/>
  <c r="BK131"/>
  <c r="BK123"/>
  <c r="J115"/>
  <c r="J110"/>
  <c r="BK105"/>
  <c r="BK98"/>
  <c r="J90"/>
  <c i="1" r="AS55"/>
  <c i="9" r="BK81"/>
  <c i="7" r="J158"/>
  <c r="J150"/>
  <c r="BK144"/>
  <c r="J143"/>
  <c r="J139"/>
  <c r="J137"/>
  <c r="J132"/>
  <c r="BK131"/>
  <c r="BK127"/>
  <c r="BK124"/>
  <c r="J123"/>
  <c r="J121"/>
  <c r="J120"/>
  <c r="J118"/>
  <c r="J117"/>
  <c r="BK111"/>
  <c r="BK109"/>
  <c r="J108"/>
  <c r="BK104"/>
  <c r="J100"/>
  <c r="BK90"/>
  <c i="6" r="J92"/>
  <c r="BK90"/>
  <c r="BK87"/>
  <c r="J86"/>
  <c i="5" r="J167"/>
  <c r="J161"/>
  <c r="J138"/>
  <c r="J136"/>
  <c r="J134"/>
  <c r="BK130"/>
  <c r="J128"/>
  <c r="J126"/>
  <c r="J124"/>
  <c r="J122"/>
  <c r="BK115"/>
  <c r="J103"/>
  <c r="J102"/>
  <c r="BK97"/>
  <c r="BK93"/>
  <c r="J91"/>
  <c r="BK90"/>
  <c i="4" r="BK94"/>
  <c r="J93"/>
  <c r="BK92"/>
  <c r="BK90"/>
  <c i="3" r="BK98"/>
  <c r="J91"/>
  <c i="2" r="J245"/>
  <c r="J239"/>
  <c r="BK204"/>
  <c r="J202"/>
  <c l="1" r="T89"/>
  <c r="T88"/>
  <c r="T87"/>
  <c i="3" r="BK89"/>
  <c r="BK88"/>
  <c r="J88"/>
  <c r="J64"/>
  <c r="P89"/>
  <c r="P88"/>
  <c r="P87"/>
  <c i="1" r="AU57"/>
  <c i="5" r="BK89"/>
  <c r="BK88"/>
  <c r="J88"/>
  <c r="J64"/>
  <c i="6" r="P85"/>
  <c i="1" r="AU60"/>
  <c i="7" r="BK85"/>
  <c r="J85"/>
  <c r="J63"/>
  <c i="2" r="P89"/>
  <c r="P88"/>
  <c r="P87"/>
  <c i="1" r="AU56"/>
  <c i="3" r="T89"/>
  <c r="T88"/>
  <c r="T87"/>
  <c i="4" r="BK89"/>
  <c r="J89"/>
  <c r="J65"/>
  <c r="T89"/>
  <c r="T88"/>
  <c r="T87"/>
  <c i="5" r="R89"/>
  <c r="R88"/>
  <c r="R87"/>
  <c i="6" r="BK85"/>
  <c r="J85"/>
  <c r="J63"/>
  <c i="7" r="T85"/>
  <c i="8" r="R85"/>
  <c i="5" r="P89"/>
  <c r="P88"/>
  <c r="P87"/>
  <c i="1" r="AU59"/>
  <c i="6" r="R85"/>
  <c i="7" r="P85"/>
  <c i="1" r="AU61"/>
  <c i="8" r="BK85"/>
  <c r="J85"/>
  <c r="P85"/>
  <c i="1" r="AU62"/>
  <c i="10" r="BK79"/>
  <c r="J79"/>
  <c r="J59"/>
  <c r="R79"/>
  <c i="2" r="BK89"/>
  <c r="J89"/>
  <c r="J65"/>
  <c r="R89"/>
  <c r="R88"/>
  <c r="R87"/>
  <c i="3" r="R89"/>
  <c r="R88"/>
  <c r="R87"/>
  <c i="4" r="R89"/>
  <c r="R88"/>
  <c r="R87"/>
  <c i="5" r="T89"/>
  <c r="T88"/>
  <c r="T87"/>
  <c i="6" r="T85"/>
  <c i="7" r="R85"/>
  <c i="8" r="T85"/>
  <c i="9" r="BK79"/>
  <c r="J79"/>
  <c r="J59"/>
  <c r="P79"/>
  <c i="1" r="AU63"/>
  <c i="9" r="R79"/>
  <c r="T79"/>
  <c i="10" r="P79"/>
  <c i="1" r="AU64"/>
  <c i="10" r="T79"/>
  <c i="2" r="BE194"/>
  <c r="BE214"/>
  <c r="BE224"/>
  <c r="BE228"/>
  <c r="BE248"/>
  <c r="BE251"/>
  <c i="3" r="J56"/>
  <c r="F59"/>
  <c r="J83"/>
  <c r="BE90"/>
  <c r="BE91"/>
  <c r="BE94"/>
  <c r="BE95"/>
  <c i="4" r="F59"/>
  <c r="F83"/>
  <c r="BE91"/>
  <c r="BE93"/>
  <c i="5" r="BE104"/>
  <c r="BE110"/>
  <c r="BE118"/>
  <c r="BE127"/>
  <c r="BE131"/>
  <c r="BE143"/>
  <c r="BE153"/>
  <c r="BE157"/>
  <c r="BE173"/>
  <c r="BE178"/>
  <c i="6" r="J79"/>
  <c r="BE88"/>
  <c r="BE92"/>
  <c r="BE94"/>
  <c i="7" r="E50"/>
  <c r="J58"/>
  <c r="F81"/>
  <c r="BE131"/>
  <c r="BE133"/>
  <c r="BE135"/>
  <c r="BE158"/>
  <c r="BE164"/>
  <c i="9" r="E48"/>
  <c r="J52"/>
  <c r="F75"/>
  <c i="2" r="E50"/>
  <c r="F58"/>
  <c r="F59"/>
  <c r="BE90"/>
  <c r="BE98"/>
  <c r="BE115"/>
  <c r="BE123"/>
  <c r="BE131"/>
  <c r="BE133"/>
  <c r="BE134"/>
  <c r="BE143"/>
  <c r="BE152"/>
  <c r="BE163"/>
  <c r="BE174"/>
  <c r="BE176"/>
  <c r="BE180"/>
  <c r="BE188"/>
  <c r="BE191"/>
  <c r="BE206"/>
  <c r="BE245"/>
  <c i="3" r="F58"/>
  <c r="BE92"/>
  <c r="BE96"/>
  <c r="BE98"/>
  <c i="4" r="E50"/>
  <c r="J58"/>
  <c r="J81"/>
  <c i="5" r="J56"/>
  <c r="F58"/>
  <c r="J58"/>
  <c r="F84"/>
  <c r="BE90"/>
  <c r="BE91"/>
  <c r="BE97"/>
  <c r="BE102"/>
  <c r="BE103"/>
  <c r="BE108"/>
  <c r="BE116"/>
  <c r="BE134"/>
  <c r="BE148"/>
  <c r="BE161"/>
  <c r="BE163"/>
  <c r="BE167"/>
  <c r="BE176"/>
  <c r="BE184"/>
  <c i="6" r="F58"/>
  <c r="J58"/>
  <c r="F82"/>
  <c r="BE86"/>
  <c i="7" r="BE98"/>
  <c r="BE109"/>
  <c r="BE111"/>
  <c r="BE113"/>
  <c r="BE118"/>
  <c r="BE120"/>
  <c r="BE127"/>
  <c r="BE137"/>
  <c r="BE140"/>
  <c r="BE152"/>
  <c r="BE154"/>
  <c i="8" r="J58"/>
  <c r="E73"/>
  <c r="BE87"/>
  <c r="BE88"/>
  <c r="BE90"/>
  <c r="BE91"/>
  <c i="9" r="F55"/>
  <c r="BE80"/>
  <c r="BE88"/>
  <c r="BE93"/>
  <c r="BE95"/>
  <c r="BE96"/>
  <c r="BE101"/>
  <c i="2" r="J56"/>
  <c r="J58"/>
  <c r="BE105"/>
  <c r="BE110"/>
  <c r="BE142"/>
  <c r="BE151"/>
  <c r="BE157"/>
  <c r="BE158"/>
  <c r="BE168"/>
  <c r="BE173"/>
  <c r="BE178"/>
  <c r="BE192"/>
  <c r="BE237"/>
  <c r="BE254"/>
  <c r="BE258"/>
  <c r="BE262"/>
  <c i="5" r="E50"/>
  <c r="BE93"/>
  <c r="BE120"/>
  <c r="BE122"/>
  <c r="BE124"/>
  <c r="BE126"/>
  <c r="BE128"/>
  <c r="BE130"/>
  <c r="BE133"/>
  <c r="BE141"/>
  <c r="BE147"/>
  <c r="BE149"/>
  <c i="6" r="E50"/>
  <c r="BE89"/>
  <c i="7" r="F59"/>
  <c r="BE86"/>
  <c r="BE90"/>
  <c r="BE94"/>
  <c r="BE100"/>
  <c r="BE121"/>
  <c r="BE144"/>
  <c r="BE148"/>
  <c r="BE150"/>
  <c r="BE169"/>
  <c r="BE175"/>
  <c i="8" r="F58"/>
  <c r="J79"/>
  <c r="BE89"/>
  <c r="BE94"/>
  <c i="9" r="J54"/>
  <c r="BE81"/>
  <c r="BE94"/>
  <c r="BE99"/>
  <c i="10" r="BE81"/>
  <c r="BE82"/>
  <c i="2" r="BE190"/>
  <c r="BE202"/>
  <c r="BE204"/>
  <c r="BE219"/>
  <c r="BE234"/>
  <c r="BE239"/>
  <c i="3" r="E50"/>
  <c r="BE93"/>
  <c i="4" r="BE90"/>
  <c r="BE92"/>
  <c r="BE94"/>
  <c i="5" r="BE92"/>
  <c r="BE98"/>
  <c r="BE106"/>
  <c r="BE111"/>
  <c r="BE115"/>
  <c r="BE136"/>
  <c r="BE138"/>
  <c r="BE140"/>
  <c r="BE155"/>
  <c r="BE159"/>
  <c r="BE187"/>
  <c i="6" r="BE87"/>
  <c r="BE90"/>
  <c r="BE91"/>
  <c i="7" r="J56"/>
  <c r="BE104"/>
  <c r="BE108"/>
  <c r="BE117"/>
  <c r="BE123"/>
  <c r="BE124"/>
  <c r="BE132"/>
  <c r="BE139"/>
  <c r="BE142"/>
  <c r="BE143"/>
  <c r="BE167"/>
  <c i="8" r="F59"/>
  <c r="BE86"/>
  <c r="BE92"/>
  <c i="9" r="BE86"/>
  <c r="BE92"/>
  <c r="BE97"/>
  <c r="BE98"/>
  <c r="BE100"/>
  <c i="10" r="E48"/>
  <c r="J52"/>
  <c r="F54"/>
  <c r="J54"/>
  <c r="F55"/>
  <c r="BE80"/>
  <c r="BE83"/>
  <c r="BE84"/>
  <c r="BE85"/>
  <c i="7" r="F38"/>
  <c i="1" r="BC61"/>
  <c i="6" r="F36"/>
  <c i="1" r="BA60"/>
  <c i="7" r="F37"/>
  <c i="1" r="BB61"/>
  <c i="10" r="F34"/>
  <c i="1" r="BA64"/>
  <c i="2" r="F37"/>
  <c i="1" r="BB56"/>
  <c i="5" r="F39"/>
  <c i="1" r="BD59"/>
  <c i="8" r="F37"/>
  <c i="1" r="BB62"/>
  <c i="9" r="F34"/>
  <c i="1" r="BA63"/>
  <c i="9" r="F36"/>
  <c i="1" r="BC63"/>
  <c i="3" r="F37"/>
  <c i="1" r="BB57"/>
  <c i="4" r="F39"/>
  <c i="1" r="BD58"/>
  <c i="5" r="F36"/>
  <c i="1" r="BA59"/>
  <c i="2" r="F36"/>
  <c i="1" r="BA56"/>
  <c i="8" r="J36"/>
  <c i="1" r="AW62"/>
  <c i="9" r="F37"/>
  <c i="1" r="BD63"/>
  <c i="7" r="F39"/>
  <c i="1" r="BD61"/>
  <c i="10" r="J34"/>
  <c i="1" r="AW64"/>
  <c i="2" r="F38"/>
  <c i="1" r="BC56"/>
  <c i="5" r="F38"/>
  <c i="1" r="BC59"/>
  <c i="6" r="F37"/>
  <c i="1" r="BB60"/>
  <c i="7" r="J36"/>
  <c i="1" r="AW61"/>
  <c i="2" r="F39"/>
  <c i="1" r="BD56"/>
  <c i="3" r="F36"/>
  <c i="1" r="BA57"/>
  <c i="3" r="F38"/>
  <c i="1" r="BC57"/>
  <c i="4" r="F36"/>
  <c i="1" r="BA58"/>
  <c i="5" r="F37"/>
  <c i="1" r="BB59"/>
  <c i="6" r="F38"/>
  <c i="1" r="BC60"/>
  <c i="2" r="J36"/>
  <c i="1" r="AW56"/>
  <c i="6" r="F39"/>
  <c i="1" r="BD60"/>
  <c i="9" r="F35"/>
  <c i="1" r="BB63"/>
  <c i="10" r="F37"/>
  <c i="1" r="BD64"/>
  <c r="AS54"/>
  <c i="4" r="F37"/>
  <c i="1" r="BB58"/>
  <c i="8" r="F39"/>
  <c i="1" r="BD62"/>
  <c i="9" r="J34"/>
  <c i="1" r="AW63"/>
  <c i="5" r="J36"/>
  <c i="1" r="AW59"/>
  <c i="8" r="F36"/>
  <c i="1" r="BA62"/>
  <c i="8" r="F38"/>
  <c i="1" r="BC62"/>
  <c i="8" r="J32"/>
  <c i="1" r="AG62"/>
  <c i="10" r="F35"/>
  <c i="1" r="BB64"/>
  <c i="3" r="J36"/>
  <c i="1" r="AW57"/>
  <c i="3" r="F39"/>
  <c i="1" r="BD57"/>
  <c i="4" r="J36"/>
  <c i="1" r="AW58"/>
  <c i="4" r="F38"/>
  <c i="1" r="BC58"/>
  <c i="6" r="J36"/>
  <c i="1" r="AW60"/>
  <c i="7" r="F36"/>
  <c i="1" r="BA61"/>
  <c i="10" r="F36"/>
  <c i="1" r="BC64"/>
  <c i="5" l="1" r="J89"/>
  <c r="J65"/>
  <c i="2" r="BK88"/>
  <c r="J88"/>
  <c r="J64"/>
  <c i="3" r="J89"/>
  <c r="J65"/>
  <c i="4" r="BK88"/>
  <c r="J88"/>
  <c r="J64"/>
  <c i="5" r="BK87"/>
  <c r="J87"/>
  <c i="8" r="J63"/>
  <c i="3" r="BK87"/>
  <c r="J87"/>
  <c r="J63"/>
  <c i="6" r="J32"/>
  <c i="1" r="AG60"/>
  <c i="7" r="J32"/>
  <c i="1" r="AG61"/>
  <c i="9" r="J30"/>
  <c i="1" r="AG63"/>
  <c i="10" r="J30"/>
  <c i="1" r="AG64"/>
  <c i="2" r="F35"/>
  <c i="1" r="AZ56"/>
  <c i="4" r="F35"/>
  <c i="1" r="AZ58"/>
  <c i="4" r="J35"/>
  <c i="1" r="AV58"/>
  <c r="AT58"/>
  <c i="7" r="F35"/>
  <c i="1" r="AZ61"/>
  <c r="BC55"/>
  <c r="AY55"/>
  <c i="6" r="J35"/>
  <c i="1" r="AV60"/>
  <c r="AT60"/>
  <c i="8" r="F35"/>
  <c i="1" r="AZ62"/>
  <c i="9" r="J33"/>
  <c i="1" r="AV63"/>
  <c r="AT63"/>
  <c i="10" r="F33"/>
  <c i="1" r="AZ64"/>
  <c i="2" r="J35"/>
  <c i="1" r="AV56"/>
  <c r="AT56"/>
  <c i="9" r="F33"/>
  <c i="1" r="AZ63"/>
  <c i="5" r="J32"/>
  <c i="1" r="AG59"/>
  <c i="3" r="J35"/>
  <c i="1" r="AV57"/>
  <c r="AT57"/>
  <c i="6" r="F35"/>
  <c i="1" r="AZ60"/>
  <c r="AU55"/>
  <c r="AU54"/>
  <c i="5" r="J35"/>
  <c i="1" r="AV59"/>
  <c r="AT59"/>
  <c i="8" r="J35"/>
  <c i="1" r="AV62"/>
  <c r="AT62"/>
  <c r="BA55"/>
  <c r="AW55"/>
  <c i="7" r="J35"/>
  <c i="1" r="AV61"/>
  <c r="AT61"/>
  <c r="BB55"/>
  <c r="AX55"/>
  <c r="BD55"/>
  <c r="BD54"/>
  <c r="W33"/>
  <c i="5" r="F35"/>
  <c i="1" r="AZ59"/>
  <c i="3" r="F35"/>
  <c i="1" r="AZ57"/>
  <c i="10" r="J33"/>
  <c i="1" r="AV64"/>
  <c r="AT64"/>
  <c i="6" l="1" r="J41"/>
  <c i="7" r="J41"/>
  <c i="9" r="J39"/>
  <c i="5" r="J41"/>
  <c i="10" r="J39"/>
  <c i="2" r="BK87"/>
  <c r="J87"/>
  <c r="J63"/>
  <c i="4" r="BK87"/>
  <c r="J87"/>
  <c r="J63"/>
  <c i="5" r="J63"/>
  <c i="8" r="J41"/>
  <c i="1" r="AN62"/>
  <c r="AN60"/>
  <c r="AN61"/>
  <c r="AN63"/>
  <c r="AN64"/>
  <c r="AN59"/>
  <c r="BC54"/>
  <c r="W32"/>
  <c r="BB54"/>
  <c r="AX54"/>
  <c r="AZ55"/>
  <c r="AV55"/>
  <c r="AT55"/>
  <c i="3" r="J32"/>
  <c i="1" r="AG57"/>
  <c r="AN57"/>
  <c r="BA54"/>
  <c r="W30"/>
  <c i="3" l="1" r="J41"/>
  <c i="1" r="AW54"/>
  <c r="AK30"/>
  <c r="AY54"/>
  <c r="W31"/>
  <c i="2" r="J32"/>
  <c i="1" r="AG56"/>
  <c r="AN56"/>
  <c i="4" r="J32"/>
  <c i="1" r="AG58"/>
  <c r="AN58"/>
  <c r="AZ54"/>
  <c r="W29"/>
  <c i="4" l="1" r="J41"/>
  <c i="2" r="J41"/>
  <c i="1" r="AG55"/>
  <c r="AG54"/>
  <c r="AK26"/>
  <c r="AV54"/>
  <c r="AK29"/>
  <c l="1" r="AN55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<sst xmlns="http://schemas.openxmlformats.org/spreadsheetml/2006/main">
  <si>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</si>
  <si>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</si>
  <si>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</si>
  <si>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</si>
  <si>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</si>
  <si>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{f01b4e2b-977a-4b5a-8a90-e2c2da93f530}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</si>
  <si>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</si>
  <si>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</si>
  <si>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</si>
  <si>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</si>
  <si>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</si>
  <si>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</si>
  <si>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</si>
  <si>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</si>
  <si>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650190097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</si>
  <si>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</si>
  <si>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</si>
  <si>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výhybek v žst. Lovosice</t>
  </si>
  <si>
    <t>KSO:</t>
  </si>
  <si>
    <t/>
  </si>
  <si>
    <t>CC-CZ:</t>
  </si>
  <si>
    <t>Místo:</t>
  </si>
  <si>
    <t xml:space="preserve"> </t>
  </si>
  <si>
    <t>Datum:</t>
  </si>
  <si>
    <t>1. 12. 2020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</si>
  <si>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</si>
  <si>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</si>
  <si>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</si>
  <si>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</si>
  <si>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</si>
  <si>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</si>
  <si>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</si>
  <si>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</si>
  <si>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Věra Trnková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</si>
  <si>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</si>
  <si>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</si>
  <si>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</si>
  <si>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</si>
  <si>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</si>
  <si>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</si>
  <si>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</si>
  <si>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</si>
  <si>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</si>
  <si>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</si>
  <si>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</si>
  <si>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</si>
  <si>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</si>
  <si>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</si>
  <si>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</si>
  <si>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</si>
  <si>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</si>
  <si>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</si>
  <si>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</si>
  <si>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</si>
  <si>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</si>
  <si>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</si>
  <si>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</si>
  <si>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</si>
  <si>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</si>
  <si>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</si>
  <si>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</si>
  <si>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</si>
  <si>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</si>
  <si>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</si>
  <si>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</si>
  <si>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</si>
  <si>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</si>
  <si>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</si>
  <si>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</si>
  <si>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</si>
  <si>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</si>
  <si>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</si>
  <si>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</si>
  <si>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</si>
  <si>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</t>
  </si>
  <si>
    <t>ZRN</t>
  </si>
  <si>
    <t>STA</t>
  </si>
  <si>
    <t>{219c0b07-7453-461d-9c1c-5e4520515155}</t>
  </si>
  <si>
    <t>2</t>
  </si>
  <si>
    <t>/</t>
  </si>
  <si>
    <t>SO 01</t>
  </si>
  <si>
    <t>Soupis</t>
  </si>
  <si>
    <t>{18a17cf1-799d-49f5-919d-3188f7e2a9d7}</t>
  </si>
  <si>
    <t>SO 02</t>
  </si>
  <si>
    <t>{f36f4fab-a64f-428c-b904-a50f26a76b72}</t>
  </si>
  <si>
    <t>3</t>
  </si>
  <si>
    <t>SO 03</t>
  </si>
  <si>
    <t>{48a23d65-e818-44e7-b8db-3d36f3cdc340}</t>
  </si>
  <si>
    <t>4</t>
  </si>
  <si>
    <t>SO 04</t>
  </si>
  <si>
    <t>{4badaad4-bed2-47a3-abad-47c65212dffd}</t>
  </si>
  <si>
    <t>5</t>
  </si>
  <si>
    <t>SO 05</t>
  </si>
  <si>
    <t>{917d8b29-24c4-4f5f-8721-b01b4c34e25b}</t>
  </si>
  <si>
    <t>6</t>
  </si>
  <si>
    <t>SO 06</t>
  </si>
  <si>
    <t>{3b8fac0c-5b90-4d2c-a519-9c30687d46c3}</t>
  </si>
  <si>
    <t>7</t>
  </si>
  <si>
    <t>SO 07</t>
  </si>
  <si>
    <t>{fa703e2e-8ea8-43e1-a2e1-462ffee139ca}</t>
  </si>
  <si>
    <t>Materiál dodávaný objednatelem NEOCEŇOVAT</t>
  </si>
  <si>
    <t>{4148cb40-367b-451b-a921-cd10204df0f2}</t>
  </si>
  <si>
    <t>VRN</t>
  </si>
  <si>
    <t>{f359decd-b0ff-49ac-b550-2eae1cbd417f}</t>
  </si>
  <si>
    <t>KRYCÍ LIST SOUPISU PRACÍ</t>
  </si>
  <si>
    <t>Objekt:</t>
  </si>
  <si>
    <t>1 - ZRN</t>
  </si>
  <si>
    <t>Soupis:</t>
  </si>
  <si>
    <t>1 - SO 01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</si>
  <si>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</si>
  <si>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</si>
  <si>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</si>
  <si>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</si>
  <si>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</si>
  <si>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</si>
  <si>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</si>
  <si>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</si>
  <si>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</si>
  <si>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</si>
  <si>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</si>
  <si>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</si>
  <si>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</si>
  <si>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</si>
  <si>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</si>
  <si>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</si>
  <si>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</si>
  <si>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</si>
  <si>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</si>
  <si>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</si>
  <si>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</si>
  <si>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</si>
  <si>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Komunikace pozemní</t>
  </si>
  <si>
    <t>K</t>
  </si>
  <si>
    <t>5906020030</t>
  </si>
  <si>
    <t>Souvislá výměna pražců v KL otevřeném i zapuštěném pražce dřevěné výhybkové délky do 3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</si>
  <si>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kus</t>
  </si>
  <si>
    <t>1883816922</t>
  </si>
  <si>
    <t>VV</t>
  </si>
  <si>
    <t>"DKS" 108</t>
  </si>
  <si>
    <t>"v.č.108" 19</t>
  </si>
  <si>
    <t>"v.č. 109"19</t>
  </si>
  <si>
    <t>"v.č.110"19</t>
  </si>
  <si>
    <t>"v.č.111" 11</t>
  </si>
  <si>
    <t>"v.č.112" 21</t>
  </si>
  <si>
    <t>Součet</t>
  </si>
  <si>
    <t>5906020040</t>
  </si>
  <si>
    <t>Souvislá výměna pražců v KL otevřeném i zapuštěném pražce dřevěné výhybkové délky přes 3 do 4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</si>
  <si>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-1610161483</t>
  </si>
  <si>
    <t>"DKS" 60</t>
  </si>
  <si>
    <t>"v.č.108" 13</t>
  </si>
  <si>
    <t>"v.č. 109"13</t>
  </si>
  <si>
    <t>"v.č. 110" 13</t>
  </si>
  <si>
    <t>"v.č.112" 18</t>
  </si>
  <si>
    <t>5906020050</t>
  </si>
  <si>
    <t>Souvislá výměna pražců v KL otevřeném i zapuštěném pražce dřevěné výhybkové délky přes 4 do 5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</si>
  <si>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1043175188</t>
  </si>
  <si>
    <t>"DKS" 24</t>
  </si>
  <si>
    <t>"v.č.108,109,110, 111" 0</t>
  </si>
  <si>
    <t>"v.č.112" 3</t>
  </si>
  <si>
    <t>5906020010</t>
  </si>
  <si>
    <t>Souvislá výměna pražců v KL otevřeném i zapuštěném pražce dřevěné příčné nevystrojené.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</si>
  <si>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-1731926858</t>
  </si>
  <si>
    <t>"v.č.108" 4</t>
  </si>
  <si>
    <t>"v.č. 109" 6</t>
  </si>
  <si>
    <t>"v.č. 110" 14</t>
  </si>
  <si>
    <t>M</t>
  </si>
  <si>
    <t>5958134075</t>
  </si>
  <si>
    <t>Součásti upevňovací vrtule R1(145)</t>
  </si>
  <si>
    <t>8</t>
  </si>
  <si>
    <t>746556588</t>
  </si>
  <si>
    <t>"DKS" 600</t>
  </si>
  <si>
    <t>"v.č.108" 350</t>
  </si>
  <si>
    <t>"v.č. 109" 400</t>
  </si>
  <si>
    <t>"v.č. 110" 460</t>
  </si>
  <si>
    <t>"v.č.111" 0</t>
  </si>
  <si>
    <t>"v.č.112" 400</t>
  </si>
  <si>
    <t>5958134080</t>
  </si>
  <si>
    <t>Součásti upevňovací vrtule R2 (160)</t>
  </si>
  <si>
    <t>-966598292</t>
  </si>
  <si>
    <t>"v.č.108" 200</t>
  </si>
  <si>
    <t>"v.č. 109" 200</t>
  </si>
  <si>
    <t>"v.č. 110" 200</t>
  </si>
  <si>
    <t>"v.č.111" 88</t>
  </si>
  <si>
    <t>"v.č.112" 260</t>
  </si>
  <si>
    <t>5958134040</t>
  </si>
  <si>
    <t>Součásti upevňovací kroužek pružný dvojitý Fe 6</t>
  </si>
  <si>
    <t>2110775707</t>
  </si>
  <si>
    <t>2210+1548+362</t>
  </si>
  <si>
    <t>5908053150</t>
  </si>
  <si>
    <t>Výměna drobného kolejiva šroub svěrkový tv. T. Poznámka: 1. V cenách jsou započteny náklady na demontáž upevňovadel, výměnu součásti, montáž upevňovadel a ošetření součástí mazivem. 2. V cenách nejsou obsaženy náklady na dodávku materiálu.</t>
  </si>
  <si>
    <t>1971367007</t>
  </si>
  <si>
    <t>9</t>
  </si>
  <si>
    <t>5958134042</t>
  </si>
  <si>
    <t>Součásti upevňovací šroub svěrkový T10 M24x80</t>
  </si>
  <si>
    <t>-1197270691</t>
  </si>
  <si>
    <t>"DKS" 220</t>
  </si>
  <si>
    <t>"v.č.108" 40</t>
  </si>
  <si>
    <t>"v.č. 109" 40</t>
  </si>
  <si>
    <t>"v.č. 110" 40</t>
  </si>
  <si>
    <t>"v.č.111" 22</t>
  </si>
  <si>
    <t>"v.č.112" 0</t>
  </si>
  <si>
    <t>10</t>
  </si>
  <si>
    <t>5908052010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</si>
  <si>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</si>
  <si>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-749931316</t>
  </si>
  <si>
    <t>11</t>
  </si>
  <si>
    <t>5958158005</t>
  </si>
  <si>
    <t xml:space="preserve">Podložka pryžová pod patu kolejnice S49  183/126/6</t>
  </si>
  <si>
    <t>1627681549</t>
  </si>
  <si>
    <t>"DKS" 200</t>
  </si>
  <si>
    <t>"v.č.108" 100</t>
  </si>
  <si>
    <t>"v.č. 109" 100</t>
  </si>
  <si>
    <t>"v.č. 110" 120</t>
  </si>
  <si>
    <t>"v.č.112" 120</t>
  </si>
  <si>
    <t>12</t>
  </si>
  <si>
    <t>5958173000</t>
  </si>
  <si>
    <t>Polyetylenové pásy v kotoučích</t>
  </si>
  <si>
    <t>m2</t>
  </si>
  <si>
    <t>1967472319</t>
  </si>
  <si>
    <t>13</t>
  </si>
  <si>
    <t>5907015040</t>
  </si>
  <si>
    <t>Ojedinělá výměna kolejnic stávající upevnění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</si>
  <si>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m</t>
  </si>
  <si>
    <t>-2048365509</t>
  </si>
  <si>
    <t>"DKS" 12+12+4*13+8*3</t>
  </si>
  <si>
    <t>"v.č. 110" 12+50</t>
  </si>
  <si>
    <t>"v.č.112" 13</t>
  </si>
  <si>
    <t>14</t>
  </si>
  <si>
    <t>5907050120</t>
  </si>
  <si>
    <t>Dělení kolejnic kyslíkem soustavy S49 nebo T. Poznámka: 1. V cenách jsou započteny náklady na manipulaci, podložení, označení a provedení řezu kolejnice.</t>
  </si>
  <si>
    <t>479258141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</si>
  <si>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</si>
  <si>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</si>
  <si>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</si>
  <si>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-1415738694</t>
  </si>
  <si>
    <t>"DKS" 26</t>
  </si>
  <si>
    <t>"v.č. 110" 10</t>
  </si>
  <si>
    <t>"v.č.112" 2</t>
  </si>
  <si>
    <t>16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</si>
  <si>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</si>
  <si>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</si>
  <si>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1535872416</t>
  </si>
  <si>
    <t>"DKS" 4</t>
  </si>
  <si>
    <t>"v.č. 110" 2</t>
  </si>
  <si>
    <t>"v.č.112" 1</t>
  </si>
  <si>
    <t>17</t>
  </si>
  <si>
    <t>5910040020</t>
  </si>
  <si>
    <t>Umožnění volné dilatace kolejnice demontáž upevňovadel bez osazení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</si>
  <si>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272025267</t>
  </si>
  <si>
    <t>"DKS" 4*50</t>
  </si>
  <si>
    <t>"v.č. 110" 2*50</t>
  </si>
  <si>
    <t>"v.č.112" 1*50</t>
  </si>
  <si>
    <t>18</t>
  </si>
  <si>
    <t>5910040120</t>
  </si>
  <si>
    <t>Umožnění volné dilatace kolejnice montáž upevňovadel bez odstranění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</si>
  <si>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331079899</t>
  </si>
  <si>
    <t>19</t>
  </si>
  <si>
    <t>5911197040</t>
  </si>
  <si>
    <t>Výměna srdcovky dvojité bez stoliček a přídržnice Kn 60 soustavy T. Poznámka: 1. V cenách jsou započteny náklady na montáž a demontáž prozatímních styků, demontáž upevňovadel a přídržnice, demontáž, výměna srdcovky, montáž upevňovadel a přídržnice a ošetření součástí mazivem. 2. V cenách nejsou obsaženy náklady na demontáž a montáž styku nebo dělení a svaření kolejnic a dodávku materiálu.</t>
  </si>
  <si>
    <t>558008603</t>
  </si>
  <si>
    <t>"DKS" 2</t>
  </si>
  <si>
    <t>20</t>
  </si>
  <si>
    <t>5911113030</t>
  </si>
  <si>
    <t>Výměna srdcovky jednoduché montované z kolejnic soustavy T.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</si>
  <si>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t</t>
  </si>
  <si>
    <t>649055507</t>
  </si>
  <si>
    <t>5910090060</t>
  </si>
  <si>
    <t>Navaření srdcovky jednoduché montované z kolejnic úhel odbočení 5°-7,9° (1:7,5 až 1:9)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</si>
  <si>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441037168</t>
  </si>
  <si>
    <t>"v.č.111" 1</t>
  </si>
  <si>
    <t>22</t>
  </si>
  <si>
    <t>5911313020</t>
  </si>
  <si>
    <t>Seřízení hákového závěru výhybky jednoduché jednozávěrové soustavy S49.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</si>
  <si>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1477696920</t>
  </si>
  <si>
    <t xml:space="preserve">"DKS" </t>
  </si>
  <si>
    <t>"v.č.108" 1</t>
  </si>
  <si>
    <t>"v.č. 109"1</t>
  </si>
  <si>
    <t>"v.č.110"1</t>
  </si>
  <si>
    <t>23</t>
  </si>
  <si>
    <t>5911011030</t>
  </si>
  <si>
    <t>Výměna jazyků a opornic výhybky jednoduché s jedním hákovým závěrem soustavy T.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</si>
  <si>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-1048687597</t>
  </si>
  <si>
    <t>"v.č. 110" 2*13,1</t>
  </si>
  <si>
    <t>24</t>
  </si>
  <si>
    <t>5910130030</t>
  </si>
  <si>
    <t>Demontáž zádržné opěrky z jazyka i opornice. Poznámka: 1. V cenách jsou započteny náklady na demontáž a naložení výzisku na dopravní prostředek.</t>
  </si>
  <si>
    <t>pár</t>
  </si>
  <si>
    <t>-136423522</t>
  </si>
  <si>
    <t>25</t>
  </si>
  <si>
    <t>5910131030</t>
  </si>
  <si>
    <t>Montáž zádržné opěrky na jazyk i opornici. Poznámka: 1. V cenách jsou započteny náklady na montáž. 2. V cenách nejsou obsaženy náklady na dodávku materiálu a vrtání otvorů.</t>
  </si>
  <si>
    <t>522050671</t>
  </si>
  <si>
    <t>26</t>
  </si>
  <si>
    <t>5911003010</t>
  </si>
  <si>
    <t>Ošetření pohyblivých částí výhybky bez válečkových stoliček jednoduché 1:6 až 1:11 nebo 14° až 5°. Poznámka: 1. V cenách jsou započteny náklady na očištění kluzných stoliček a závěrů od nečistot a jejich ošetření součástí mazivem nebo antikorozním prostředkem.</t>
  </si>
  <si>
    <t>840388789</t>
  </si>
  <si>
    <t>5*2</t>
  </si>
  <si>
    <t>27</t>
  </si>
  <si>
    <t>5905023030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</si>
  <si>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drtě.</t>
  </si>
  <si>
    <t>-145368735</t>
  </si>
  <si>
    <t>"DKS" 100</t>
  </si>
  <si>
    <t>"v.č.108" 20</t>
  </si>
  <si>
    <t>"v.č. 109" 20</t>
  </si>
  <si>
    <t>"v.č. 110" 20</t>
  </si>
  <si>
    <t>"v.č.111" 15</t>
  </si>
  <si>
    <t>"v.č.112" 2*30</t>
  </si>
  <si>
    <t>28</t>
  </si>
  <si>
    <t>5955101085</t>
  </si>
  <si>
    <t>Kamenivo drcené recyklované drť frakce 4/16</t>
  </si>
  <si>
    <t>-1578161586</t>
  </si>
  <si>
    <t>(20+5+5+5+5+10)*1,9</t>
  </si>
  <si>
    <t>29</t>
  </si>
  <si>
    <t>5905105040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</si>
  <si>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</si>
  <si>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m3</t>
  </si>
  <si>
    <t>-105785943</t>
  </si>
  <si>
    <t>85</t>
  </si>
  <si>
    <t>30</t>
  </si>
  <si>
    <t>5955101005</t>
  </si>
  <si>
    <t>Kamenivo drcené štěrk frakce 31,5/63 třídy min. BII</t>
  </si>
  <si>
    <t>-769897622</t>
  </si>
  <si>
    <t>"DKS" 40*1,5</t>
  </si>
  <si>
    <t>"v.č.108" 10*1,5</t>
  </si>
  <si>
    <t>"v.č. 109" 10*1,5</t>
  </si>
  <si>
    <t>"v.č. 110" 10*1,5</t>
  </si>
  <si>
    <t>"v.č.111" 5*1,5</t>
  </si>
  <si>
    <t>"v.č.112" 10*1,5</t>
  </si>
  <si>
    <t>31</t>
  </si>
  <si>
    <t>R7592007079</t>
  </si>
  <si>
    <t>Demontáž počítacího bodu počítače náprav</t>
  </si>
  <si>
    <t>512</t>
  </si>
  <si>
    <t>1940744825</t>
  </si>
  <si>
    <t>"v.č.110" 1</t>
  </si>
  <si>
    <t>"v.č.109" 1</t>
  </si>
  <si>
    <t>32</t>
  </si>
  <si>
    <t>R7592005079</t>
  </si>
  <si>
    <t>Montáž počítacího bodu počítače náprav - uložení a připevnění na určené místo, seřízení polohy, přezkoušení</t>
  </si>
  <si>
    <t>496778561</t>
  </si>
  <si>
    <t>33</t>
  </si>
  <si>
    <t>9902100500</t>
  </si>
  <si>
    <t>Doprava obousměrná (např. dodávek z vlastních zásob zhotovitele nebo objednatele nebo výzisku) mechanizací o nosnosti přes 3,5 t sypanin (kameniva, písku, suti, dlažebních kostek, atd.)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</si>
  <si>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1209682844</t>
  </si>
  <si>
    <t>"nový štěrk" 127,5</t>
  </si>
  <si>
    <t>"drť na stezku" 95</t>
  </si>
  <si>
    <t>34</t>
  </si>
  <si>
    <t>9902100400</t>
  </si>
  <si>
    <t>Doprava obousměrná (např. dodávek z vlastních zásob zhotovitele nebo objednatele nebo výzisku) mechanizací o nosnosti přes 3,5 t sypanin (kameniva, písku, suti, dlažebních kostek,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</si>
  <si>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898505455</t>
  </si>
  <si>
    <t>odtěž.KL</t>
  </si>
  <si>
    <t>72+18+18+18+9+18</t>
  </si>
  <si>
    <t>výzisk - pryž. a polyet.podl.</t>
  </si>
  <si>
    <t>0,115+0,090</t>
  </si>
  <si>
    <t>35</t>
  </si>
  <si>
    <t>9909000100</t>
  </si>
  <si>
    <t>Poplatek za uložení suti nebo hmot na oficiální skládku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</si>
  <si>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1930603355</t>
  </si>
  <si>
    <t>odtěž.KL na skl.</t>
  </si>
  <si>
    <t>153</t>
  </si>
  <si>
    <t>36</t>
  </si>
  <si>
    <t>9909000400</t>
  </si>
  <si>
    <t>Poplatek za likvidaci plastových součástí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</si>
  <si>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1221565084</t>
  </si>
  <si>
    <t>37</t>
  </si>
  <si>
    <t>9902100100</t>
  </si>
  <si>
    <t>Doprava obousměrná (např. dodávek z vlastních zásob zhotovitele nebo objednatele nebo výzisku) mechanizací o nosnosti přes 3,5 t sypanin (kameniva, písku, suti, dlažebních kostek,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</si>
  <si>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-2026851656</t>
  </si>
  <si>
    <t>výzisk KL po žst</t>
  </si>
  <si>
    <t>výzisk -upev.</t>
  </si>
  <si>
    <t>1,149+0,882+0,371+0,116</t>
  </si>
  <si>
    <t>38</t>
  </si>
  <si>
    <t>9902300700</t>
  </si>
  <si>
    <t>Doprava jednosměrná (např. nakupovaného materiálu) mechanizací o nosnosti přes 3,5 t sypanin (kameniva, písku, suti, dlažebních kostek, atd.) do 100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</si>
  <si>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-993813797</t>
  </si>
  <si>
    <t>nový mat. (upevn.)</t>
  </si>
  <si>
    <t>1,149+0,882+0,371+0,116+0,115+0,090</t>
  </si>
  <si>
    <t>39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</si>
  <si>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</si>
  <si>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</si>
  <si>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-99895419</t>
  </si>
  <si>
    <t xml:space="preserve">souhrnně pro SO 01 - 07 </t>
  </si>
  <si>
    <t>40</t>
  </si>
  <si>
    <t>7497351560</t>
  </si>
  <si>
    <t>Montáž přímého ukolejnění na elektrizovaných tratích nebo v kolejových obvodech</t>
  </si>
  <si>
    <t>-1446769541</t>
  </si>
  <si>
    <t>41</t>
  </si>
  <si>
    <t>9902200300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</si>
  <si>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</si>
  <si>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-1099084402</t>
  </si>
  <si>
    <t>odvoz dř. pražců na skl.</t>
  </si>
  <si>
    <t>55</t>
  </si>
  <si>
    <t>42</t>
  </si>
  <si>
    <t>9909000200</t>
  </si>
  <si>
    <t>Poplatek za uložení nebezpečného odpadu na oficiální skládku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</si>
  <si>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-696669907</t>
  </si>
  <si>
    <t>43</t>
  </si>
  <si>
    <t>9903200100</t>
  </si>
  <si>
    <t>Přeprava mechanizace na místo prováděných prací o hmotnosti přes 12 t přes 50 do 100 km Poznámka: 1. Ceny jsou určeny pro dopravu mechanizmů na místo prováděných prací po silnici i po kolejích.2. V ceně jsou započteny i náklady na zpáteční cestu dopravního prostředku. Měrnou jednotkou je kus přepravovaného stroje.</t>
  </si>
  <si>
    <t>491839151</t>
  </si>
  <si>
    <t>souhrnně pro SO 01 - 07 (3x ASPv, bagr)</t>
  </si>
  <si>
    <t>2 - SO 02</t>
  </si>
  <si>
    <t>5909041010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</si>
  <si>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</si>
  <si>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-649318170</t>
  </si>
  <si>
    <t>5909031010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</si>
  <si>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</si>
  <si>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km</t>
  </si>
  <si>
    <t>-464275372</t>
  </si>
  <si>
    <t>5905110020</t>
  </si>
  <si>
    <t>Snížení KL pod patou kolejnice ve výhybce. Poznámka: 1. V cenách jsou započteny náklady na snížení KL pod patou kolejnice ručně vidlemi. 2. V cenách nejsou obsaženy náklady na doplnění a dodávku kameniva.</t>
  </si>
  <si>
    <t>-1605193097</t>
  </si>
  <si>
    <t>5909010020</t>
  </si>
  <si>
    <t>Ojedinělé ruční podbití pražců příčných dřevěných. Poznámka: 1. V cenách jsou započteny náklady na podbití pražce oboustranně v otevřeném i zapuštěném KL, odstranění kameniva, zdvih, ruční podbití, úprava profilu KL a případná úprava snížení pod patou kolejnice.</t>
  </si>
  <si>
    <t>452331917</t>
  </si>
  <si>
    <t>5905095020</t>
  </si>
  <si>
    <t>Úprava kolejového lože ojediněle ručně v koleji lože zapuštěné. Poznámka: 1. V cenách jsou započteny náklady na úpravu KL koleje a výhybek ojediněle vidlemi. 2. V cenách nejsou obsaženy náklady na doplnění a dodávku kameniva.</t>
  </si>
  <si>
    <t>1189998609</t>
  </si>
  <si>
    <t>1320650241</t>
  </si>
  <si>
    <t>2118387241</t>
  </si>
  <si>
    <t>66*1,5</t>
  </si>
  <si>
    <t>9902300200</t>
  </si>
  <si>
    <t>Doprava jednosměrná (např. nakupovaného materiálu) mechanizací o nosnosti přes 3,5 t sypanin (kameniva, písku, suti, dlažebních kostek, atd.) do 20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</si>
  <si>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473483269</t>
  </si>
  <si>
    <t>3 - SO 03</t>
  </si>
  <si>
    <t>5910075010</t>
  </si>
  <si>
    <t>Opravné broušení jazyka šíře plochy do 30 mm hloubky do 2 mm. Poznámka: 1. V cenách jsou započteny náklady na odstranění převalků a povrchových vad, optimalizace příčného profilu a geometrie dílů výhybky.</t>
  </si>
  <si>
    <t>-774088820</t>
  </si>
  <si>
    <t>5910075110</t>
  </si>
  <si>
    <t>Opravné broušení opornice šíře plochy do 30 mm hloubky do 2 mm. Poznámka: 1. V cenách jsou započteny náklady na odstranění převalků a povrchových vad, optimalizace příčného profilu a geometrie dílů výhybky.</t>
  </si>
  <si>
    <t>620040340</t>
  </si>
  <si>
    <t>5910075210</t>
  </si>
  <si>
    <t>Opravné broušení výhybkové kolejnice šíře plochy do 30 mm hloubky do 2 mm. Poznámka: 1. V cenách jsou započteny náklady na odstranění převalků a povrchových vad, optimalizace příčného profilu a geometrie dílů výhybky.</t>
  </si>
  <si>
    <t>1510868773</t>
  </si>
  <si>
    <t>5910080010</t>
  </si>
  <si>
    <t>Opravné broušení srdcovky jednoduché 1:4,5 a 1:6 hloubky do 2 mm. Poznámka: 1. V cenách jsou započteny náklady na odstranění vznikajících převalků, povrchových vad a měření profilu srdcovky šablonou.</t>
  </si>
  <si>
    <t>-557057656</t>
  </si>
  <si>
    <t>5910080110</t>
  </si>
  <si>
    <t>Opravné broušení srdcovky jednoduché 1:7,5 a 1:9 hloubky do 2 mm. Poznámka: 1. V cenách jsou započteny náklady na odstranění vznikajících převalků, povrchových vad a měření profilu srdcovky šablonou.</t>
  </si>
  <si>
    <t>-801861718</t>
  </si>
  <si>
    <t>4 - SO 04</t>
  </si>
  <si>
    <t>5999010010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</si>
  <si>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</si>
  <si>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-1980525911</t>
  </si>
  <si>
    <t>5911655040</t>
  </si>
  <si>
    <t>Demontáž jednoduché výhybky na úložišti dřevěné pražce soustavy S49. Poznámka: 1. V cenách jsou započteny náklady na demontáž do součástí, manipulaci, naložení na dopravní prostředek a uložení vyzískaného materiálu na úložišti.</t>
  </si>
  <si>
    <t>882326539</t>
  </si>
  <si>
    <t>5911629040</t>
  </si>
  <si>
    <t>Montáž jednoduché výhybky na úložišti dřevěné pražce soustavy S49.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</si>
  <si>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1226474751</t>
  </si>
  <si>
    <t>596114400R</t>
  </si>
  <si>
    <t xml:space="preserve">Výhybka jednoduchá smontovaná pražce dřevěné S S49 1:5,7–230 S –p-HZ-d-K-ZP </t>
  </si>
  <si>
    <t>1416995271</t>
  </si>
  <si>
    <t xml:space="preserve">výhybka vč. dř. pražců S S49 1:5,7–230 S –p-HZ-d-K-ZP </t>
  </si>
  <si>
    <t>viz technická zpráva</t>
  </si>
  <si>
    <t>5999015010</t>
  </si>
  <si>
    <t>Vložení konstrukcí nebo dílů hmotnosti do 10 t. Poznámka: 1. V cenách jsou započteny náklady na vložení konstrukce podle technologického postupu, přeprava v místě technologické manipulace. Položka obsahuje náklady na práce v blízkosti trakčního vedení.</t>
  </si>
  <si>
    <t>-1602176055</t>
  </si>
  <si>
    <t>7594105380</t>
  </si>
  <si>
    <t>Montáž dalšího kolíku ocelových propojek na kolejnici</t>
  </si>
  <si>
    <t>2075815551</t>
  </si>
  <si>
    <t xml:space="preserve">mtž kolíkových propojek v jazykové a </t>
  </si>
  <si>
    <t>srdcovkové části</t>
  </si>
  <si>
    <t>7594110090</t>
  </si>
  <si>
    <t>Lanové propojení s kolíkovým ukončením KB 1xCu70/700 norma 703579005 (HM0404223390000)</t>
  </si>
  <si>
    <t>1982705741</t>
  </si>
  <si>
    <t>7594110095</t>
  </si>
  <si>
    <t>Lanové propojení s kolíkovým ukončením KB 1xCu70/1000 norma 703579006 (HM0404223400000)</t>
  </si>
  <si>
    <t>648474570</t>
  </si>
  <si>
    <t>141844692</t>
  </si>
  <si>
    <t>"v.č.147" 38</t>
  </si>
  <si>
    <t>497856983</t>
  </si>
  <si>
    <t>"v.č.147" 20</t>
  </si>
  <si>
    <t>5906020020</t>
  </si>
  <si>
    <t>Souvislá výměna pražců v KL otevřeném i zapuštěném pražce dřevěné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</si>
  <si>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-699431274</t>
  </si>
  <si>
    <t>"v.č.141" 30</t>
  </si>
  <si>
    <t>5956101030</t>
  </si>
  <si>
    <t xml:space="preserve">Pražec dřevěný příčný vystrojený   buk 2600x260x160 mm</t>
  </si>
  <si>
    <t>1532031976</t>
  </si>
  <si>
    <t>5906020120</t>
  </si>
  <si>
    <t>Souvislá výměna pražců v KL otevřeném i zapuštěném pražce betonové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</si>
  <si>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384406721</t>
  </si>
  <si>
    <t>"v.č.141" 6</t>
  </si>
  <si>
    <t>"v.č.147" 23</t>
  </si>
  <si>
    <t>5956140040</t>
  </si>
  <si>
    <t>Pražec betonový příčný vystrojený včetně kompletů tv. B03 (S)</t>
  </si>
  <si>
    <t>-992351819</t>
  </si>
  <si>
    <t>241197814</t>
  </si>
  <si>
    <t>"v.č.147" 12</t>
  </si>
  <si>
    <t>1833050004</t>
  </si>
  <si>
    <t>"v.č.147" 200</t>
  </si>
  <si>
    <t>-1908221796</t>
  </si>
  <si>
    <t>"v.č.147" 1200</t>
  </si>
  <si>
    <t>2032774843</t>
  </si>
  <si>
    <t>200+1200</t>
  </si>
  <si>
    <t>-1322857373</t>
  </si>
  <si>
    <t>"v.č.147" 246</t>
  </si>
  <si>
    <t>5958158020</t>
  </si>
  <si>
    <t>Podložka pryžová pod patu kolejnice R65 183/151/6</t>
  </si>
  <si>
    <t>-1392835423</t>
  </si>
  <si>
    <t>-1024302892</t>
  </si>
  <si>
    <t>5908050005</t>
  </si>
  <si>
    <t>Výměna upevnění podkladnicového komplet. Poznámka: 1. V cenách jsou započteny náklady na demontáž, výměnu a montáž, ošetření součástí mazivem a naložení výzisku na dopravní prostředek. 2. V cenách nejsou obsaženy náklady na vrtání pražce a dodávku materiálu.</t>
  </si>
  <si>
    <t>1080037487</t>
  </si>
  <si>
    <t>"v.č. 147" 92</t>
  </si>
  <si>
    <t>5958128010</t>
  </si>
  <si>
    <t>Komplety ŽS 4 (šroub RS 1, matice M 24, podložka Fe6, svěrka ŽS4)</t>
  </si>
  <si>
    <t>586726324</t>
  </si>
  <si>
    <t>-1898057588</t>
  </si>
  <si>
    <t>"v.č. 141" 14</t>
  </si>
  <si>
    <t>1412647575</t>
  </si>
  <si>
    <t>-1114939012</t>
  </si>
  <si>
    <t>"v.č. 141" 16</t>
  </si>
  <si>
    <t>637276986</t>
  </si>
  <si>
    <t>"v.č. 141" 6</t>
  </si>
  <si>
    <t>-1395857261</t>
  </si>
  <si>
    <t>"v.č. 141" 6*50</t>
  </si>
  <si>
    <t>1560353593</t>
  </si>
  <si>
    <t>5910090050</t>
  </si>
  <si>
    <t>Navaření srdcovky jednoduché montované z kolejnic úhel odbočení 5°-7,9° (1:7,5 až 1:9) hloubky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</si>
  <si>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-1262137945</t>
  </si>
  <si>
    <t>"v.č.147" 2</t>
  </si>
  <si>
    <t>1609690691</t>
  </si>
  <si>
    <t>"v.č.141" 1</t>
  </si>
  <si>
    <t>"v.č. 147" 4</t>
  </si>
  <si>
    <t>-133633302</t>
  </si>
  <si>
    <t>5911003210</t>
  </si>
  <si>
    <t>Ošetření pohyblivých částí výhybky bez válečkových stoliček křižovatkové celá. Poznámka: 1. V cenách jsou započteny náklady na očištění kluzných stoliček a závěrů od nečistot a jejich ošetření součástí mazivem nebo antikorozním prostředkem.</t>
  </si>
  <si>
    <t>1488190163</t>
  </si>
  <si>
    <t>-1973487559</t>
  </si>
  <si>
    <t>"v.č.141" 80</t>
  </si>
  <si>
    <t>"v.č. 147" 50</t>
  </si>
  <si>
    <t>-1124759754</t>
  </si>
  <si>
    <t>(15+5)*1,9</t>
  </si>
  <si>
    <t>998451554</t>
  </si>
  <si>
    <t>20+15</t>
  </si>
  <si>
    <t>-1085526317</t>
  </si>
  <si>
    <t>35*1,5</t>
  </si>
  <si>
    <t>674376703</t>
  </si>
  <si>
    <t>"v.č.141" 2</t>
  </si>
  <si>
    <t>-1827632300</t>
  </si>
  <si>
    <t>1552158396</t>
  </si>
  <si>
    <t>"nový štěrk" 52,5</t>
  </si>
  <si>
    <t>"drť na stezku" 38</t>
  </si>
  <si>
    <t>243531690</t>
  </si>
  <si>
    <t>36+27</t>
  </si>
  <si>
    <t>0,044+0,005+0,025</t>
  </si>
  <si>
    <t>-2094054260</t>
  </si>
  <si>
    <t>63</t>
  </si>
  <si>
    <t>1685071307</t>
  </si>
  <si>
    <t>44</t>
  </si>
  <si>
    <t>-1293834623</t>
  </si>
  <si>
    <t>0,104+0,684+0,126+0,113</t>
  </si>
  <si>
    <t>45</t>
  </si>
  <si>
    <t>401261538</t>
  </si>
  <si>
    <t>0,104+0,684+0,126+0,044+0,005+0,025+0,113</t>
  </si>
  <si>
    <t>46</t>
  </si>
  <si>
    <t>9902401200</t>
  </si>
  <si>
    <t>Doprava jednosměrná (např. nakupovaného materiálu) mechanizací o nosnosti přes 3,5 t objemnějšího kusového materiálu (prefabrikátů, stožárů, výhybek, rozvaděčů, vybouraných hmot atd.) do 350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</si>
  <si>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-1132581074</t>
  </si>
  <si>
    <t>nový mat. (výhybka)</t>
  </si>
  <si>
    <t>5 - SO 05</t>
  </si>
  <si>
    <t>29192809</t>
  </si>
  <si>
    <t>197511091</t>
  </si>
  <si>
    <t>-2096795039</t>
  </si>
  <si>
    <t>-1899089212</t>
  </si>
  <si>
    <t>2039446428</t>
  </si>
  <si>
    <t>-574029607</t>
  </si>
  <si>
    <t>516245636</t>
  </si>
  <si>
    <t>99*1,5</t>
  </si>
  <si>
    <t>841811337</t>
  </si>
  <si>
    <t>6 - SO 06</t>
  </si>
  <si>
    <t>154548959</t>
  </si>
  <si>
    <t>"v.č.134" 16</t>
  </si>
  <si>
    <t>"v.č. 144"13</t>
  </si>
  <si>
    <t>-1432713518</t>
  </si>
  <si>
    <t>"v.č.134" 18</t>
  </si>
  <si>
    <t>1526621342</t>
  </si>
  <si>
    <t>"v.č.134" 11</t>
  </si>
  <si>
    <t>"v.č.144" 5</t>
  </si>
  <si>
    <t>-1169693564</t>
  </si>
  <si>
    <t>"v.č.144" 6</t>
  </si>
  <si>
    <t>622051447</t>
  </si>
  <si>
    <t>"v.č.134" 320</t>
  </si>
  <si>
    <t>"v.č.144" 400</t>
  </si>
  <si>
    <t>716633881</t>
  </si>
  <si>
    <t>"v.č.134" 240</t>
  </si>
  <si>
    <t>"v.č.144" 250</t>
  </si>
  <si>
    <t>181539144</t>
  </si>
  <si>
    <t>-162047629</t>
  </si>
  <si>
    <t>"v.č.134" 70</t>
  </si>
  <si>
    <t>-1799760314</t>
  </si>
  <si>
    <t>720+490+70</t>
  </si>
  <si>
    <t>1488915752</t>
  </si>
  <si>
    <t>"v.č.134" 120</t>
  </si>
  <si>
    <t>"v.č.144" 110</t>
  </si>
  <si>
    <t>1669808541</t>
  </si>
  <si>
    <t>-24687611</t>
  </si>
  <si>
    <t>"v.č. 144" 210</t>
  </si>
  <si>
    <t>2092085131</t>
  </si>
  <si>
    <t>5908045025</t>
  </si>
  <si>
    <t>Výměna podkladnice čtyři vrtule pražce dřevěné.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</si>
  <si>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1426668735</t>
  </si>
  <si>
    <t>32+12</t>
  </si>
  <si>
    <t>5958140005</t>
  </si>
  <si>
    <t>Podkladnice žebrová tv. S4pl</t>
  </si>
  <si>
    <t>406025620</t>
  </si>
  <si>
    <t>595814600R</t>
  </si>
  <si>
    <t>podkladnice pro přídržnici Kn60</t>
  </si>
  <si>
    <t>1639759942</t>
  </si>
  <si>
    <t>1737490489</t>
  </si>
  <si>
    <t>"v.č.134" 1</t>
  </si>
  <si>
    <t>"v.č. 144"1</t>
  </si>
  <si>
    <t>-1033918916</t>
  </si>
  <si>
    <t>660245994</t>
  </si>
  <si>
    <t>5910020130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</si>
  <si>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</si>
  <si>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266791962</t>
  </si>
  <si>
    <t>"v.č.134" 6</t>
  </si>
  <si>
    <t>-1028516895</t>
  </si>
  <si>
    <t>"v.č.134" 2</t>
  </si>
  <si>
    <t>-1073401445</t>
  </si>
  <si>
    <t>"v.č.134" 2*50</t>
  </si>
  <si>
    <t>462226102</t>
  </si>
  <si>
    <t>5911013030</t>
  </si>
  <si>
    <t>Výměna jazyka a opornice výhybky jednoduché s jedním hákovým závěrem soustavy T.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</si>
  <si>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1476696349</t>
  </si>
  <si>
    <t>"v.č. 134"2*13,1</t>
  </si>
  <si>
    <t>-813002492</t>
  </si>
  <si>
    <t>1942259725</t>
  </si>
  <si>
    <t>785315731</t>
  </si>
  <si>
    <t>"v.č.134" 30</t>
  </si>
  <si>
    <t>"v.č. 144" 60</t>
  </si>
  <si>
    <t>1286250925</t>
  </si>
  <si>
    <t>(5+10)*1,9</t>
  </si>
  <si>
    <t>1345706250</t>
  </si>
  <si>
    <t>10+10</t>
  </si>
  <si>
    <t>1367392911</t>
  </si>
  <si>
    <t>20*1,5</t>
  </si>
  <si>
    <t>638918930</t>
  </si>
  <si>
    <t>"nový štěrk" 30</t>
  </si>
  <si>
    <t>"drť na stezku" 28,5</t>
  </si>
  <si>
    <t>-812172728</t>
  </si>
  <si>
    <t>18+18</t>
  </si>
  <si>
    <t>0,041+0,030</t>
  </si>
  <si>
    <t>-2094173509</t>
  </si>
  <si>
    <t>-805569194</t>
  </si>
  <si>
    <t>-314879079</t>
  </si>
  <si>
    <t>0,374+0,279+0,022+0,115+0,258+0,237+0,090</t>
  </si>
  <si>
    <t>-1697298023</t>
  </si>
  <si>
    <t>0,374+0,279+0,022+0,115+0,041+0,030+0,258+0,237+0,090</t>
  </si>
  <si>
    <t>7 - SO 07</t>
  </si>
  <si>
    <t>1291355937</t>
  </si>
  <si>
    <t>-777541745</t>
  </si>
  <si>
    <t>-2034862893</t>
  </si>
  <si>
    <t>-1521581680</t>
  </si>
  <si>
    <t>-480229111</t>
  </si>
  <si>
    <t>1233623679</t>
  </si>
  <si>
    <t>-624487247</t>
  </si>
  <si>
    <t>-1208552924</t>
  </si>
  <si>
    <t>2 - Materiál dodávaný objednatelem NEOCEŇOVAT</t>
  </si>
  <si>
    <t>5956116000</t>
  </si>
  <si>
    <t>Pražce dřevěné výhybkové dub skupina 3 160x260</t>
  </si>
  <si>
    <t>1464076619</t>
  </si>
  <si>
    <t>5956101010</t>
  </si>
  <si>
    <t>Pražec dřevěný příčný nevystrojený buk 2600x260x160 mm</t>
  </si>
  <si>
    <t>44045326</t>
  </si>
  <si>
    <t>"SO 01" 24</t>
  </si>
  <si>
    <t>"SO 04" 12</t>
  </si>
  <si>
    <t>"SO 06" 6</t>
  </si>
  <si>
    <t>5956213040</t>
  </si>
  <si>
    <t xml:space="preserve">Pražec betonový příčný vystrojený  užitý SB6</t>
  </si>
  <si>
    <t>-1028792290</t>
  </si>
  <si>
    <t>"v.č. 147" 23</t>
  </si>
  <si>
    <t>5957201010</t>
  </si>
  <si>
    <t>Kolejnice užité tv. S49</t>
  </si>
  <si>
    <t>831732648</t>
  </si>
  <si>
    <t>"SO 01" 175</t>
  </si>
  <si>
    <t xml:space="preserve">"SO 04"  14</t>
  </si>
  <si>
    <t>596116600R</t>
  </si>
  <si>
    <t xml:space="preserve">Srdcovka jednoduchá  T12°</t>
  </si>
  <si>
    <t>-678848321</t>
  </si>
  <si>
    <t>596116900R</t>
  </si>
  <si>
    <t>Srdcovka dvojitá T12°</t>
  </si>
  <si>
    <t>1634355505</t>
  </si>
  <si>
    <t>596111810R</t>
  </si>
  <si>
    <t>Jazyk levý ohnutý</t>
  </si>
  <si>
    <t>688432930</t>
  </si>
  <si>
    <t>596110510R</t>
  </si>
  <si>
    <t>Opornice levá přímá</t>
  </si>
  <si>
    <t>1210893465</t>
  </si>
  <si>
    <t>596110420R</t>
  </si>
  <si>
    <t>Jazyk pravý přímý</t>
  </si>
  <si>
    <t>-326945705</t>
  </si>
  <si>
    <t>596110520R</t>
  </si>
  <si>
    <t>Opornice pravá ohnutá</t>
  </si>
  <si>
    <t>-954845020</t>
  </si>
  <si>
    <t>596110820R</t>
  </si>
  <si>
    <t>Jazyk pravý ohnutý</t>
  </si>
  <si>
    <t>-1281388547</t>
  </si>
  <si>
    <t>596110530R</t>
  </si>
  <si>
    <t>Opornice pravá přímá</t>
  </si>
  <si>
    <t>-1493078405</t>
  </si>
  <si>
    <t>596110430R</t>
  </si>
  <si>
    <t>Jazyk levý přímý</t>
  </si>
  <si>
    <t>1523168958</t>
  </si>
  <si>
    <t>596110540P</t>
  </si>
  <si>
    <t>Opornice levá ohnutá</t>
  </si>
  <si>
    <t>1829374251</t>
  </si>
  <si>
    <t>3 - VRN</t>
  </si>
  <si>
    <t>021201001</t>
  </si>
  <si>
    <t>Průzkumné práce pro opravy Průzkum výskytu škodlivin kontaminace kameniva ropnými látkami</t>
  </si>
  <si>
    <t>ks</t>
  </si>
  <si>
    <t>-2131642137</t>
  </si>
  <si>
    <t>022101011</t>
  </si>
  <si>
    <t>Geodetické práce Geodetické práce v průběhu opravy</t>
  </si>
  <si>
    <t>kpl</t>
  </si>
  <si>
    <t>823631568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</si>
  <si>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</si>
  <si>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</si>
  <si>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552059095</t>
  </si>
  <si>
    <t>023121001</t>
  </si>
  <si>
    <t>Projektové práce Projektová dokumentace - přípravné práce Zjednodušený projekt opravy koleje - V ceně jsou započteny náklady na vyhotovení projektové dokumentace podle požadavku objednatele v rozsahu pro ohlášení : 1) Technická zpráva; 2) Situace; 3) Podélný profil; 4) Vytyčovací výkres; 5) Seznam souřadnic vytyčovacích bodů.</t>
  </si>
  <si>
    <t>1709548400</t>
  </si>
  <si>
    <t>023131001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</si>
  <si>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</si>
  <si>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-521643852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</si>
  <si>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</si>
  <si>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</si>
  <si>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-1761840302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</si>
</sst>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35" fillId="2" borderId="19" xfId="0" applyFont="1" applyFill="1" applyBorder="1" applyAlignment="1" applyProtection="1">
      <alignment horizontal="left" vertical="center"/>
      <protection locked="0"/>
    </xf>
    <xf numFmtId="0" fontId="35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35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49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650190097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Oprava výhybek v žst. Lovosice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1. 12. 2020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30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50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28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32</v>
      </c>
      <c r="AJ50" s="40"/>
      <c r="AK50" s="40"/>
      <c r="AL50" s="40"/>
      <c r="AM50" s="73" t="str">
        <f>IF(E20="","",E20)</f>
        <v>Věra Trnková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51</v>
      </c>
      <c r="D52" s="87"/>
      <c r="E52" s="87"/>
      <c r="F52" s="87"/>
      <c r="G52" s="87"/>
      <c r="H52" s="88"/>
      <c r="I52" s="89" t="s">
        <v>52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53</v>
      </c>
      <c r="AH52" s="87"/>
      <c r="AI52" s="87"/>
      <c r="AJ52" s="87"/>
      <c r="AK52" s="87"/>
      <c r="AL52" s="87"/>
      <c r="AM52" s="87"/>
      <c r="AN52" s="89" t="s">
        <v>54</v>
      </c>
      <c r="AO52" s="87"/>
      <c r="AP52" s="87"/>
      <c r="AQ52" s="91" t="s">
        <v>55</v>
      </c>
      <c r="AR52" s="44"/>
      <c r="AS52" s="92" t="s">
        <v>56</v>
      </c>
      <c r="AT52" s="93" t="s">
        <v>57</v>
      </c>
      <c r="AU52" s="93" t="s">
        <v>58</v>
      </c>
      <c r="AV52" s="93" t="s">
        <v>59</v>
      </c>
      <c r="AW52" s="93" t="s">
        <v>60</v>
      </c>
      <c r="AX52" s="93" t="s">
        <v>61</v>
      </c>
      <c r="AY52" s="93" t="s">
        <v>62</v>
      </c>
      <c r="AZ52" s="93" t="s">
        <v>63</v>
      </c>
      <c r="BA52" s="93" t="s">
        <v>64</v>
      </c>
      <c r="BB52" s="93" t="s">
        <v>65</v>
      </c>
      <c r="BC52" s="93" t="s">
        <v>66</v>
      </c>
      <c r="BD52" s="94" t="s">
        <v>67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68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ROUND(AG55+AG63+AG64,2)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ROUND(AS55+AS63+AS64,2)</f>
        <v>0</v>
      </c>
      <c r="AT54" s="106">
        <f>ROUND(SUM(AV54:AW54),2)</f>
        <v>0</v>
      </c>
      <c r="AU54" s="107">
        <f>ROUND(AU55+AU63+AU64,5)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ROUND(AZ55+AZ63+AZ64,2)</f>
        <v>0</v>
      </c>
      <c r="BA54" s="106">
        <f>ROUND(BA55+BA63+BA64,2)</f>
        <v>0</v>
      </c>
      <c r="BB54" s="106">
        <f>ROUND(BB55+BB63+BB64,2)</f>
        <v>0</v>
      </c>
      <c r="BC54" s="106">
        <f>ROUND(BC55+BC63+BC64,2)</f>
        <v>0</v>
      </c>
      <c r="BD54" s="108">
        <f>ROUND(BD55+BD63+BD64,2)</f>
        <v>0</v>
      </c>
      <c r="BE54" s="6"/>
      <c r="BS54" s="109" t="s">
        <v>69</v>
      </c>
      <c r="BT54" s="109" t="s">
        <v>70</v>
      </c>
      <c r="BU54" s="110" t="s">
        <v>71</v>
      </c>
      <c r="BV54" s="109" t="s">
        <v>72</v>
      </c>
      <c r="BW54" s="109" t="s">
        <v>5</v>
      </c>
      <c r="BX54" s="109" t="s">
        <v>73</v>
      </c>
      <c r="CL54" s="109" t="s">
        <v>19</v>
      </c>
    </row>
    <row r="55" s="7" customFormat="1" ht="16.5" customHeight="1">
      <c r="A55" s="7"/>
      <c r="B55" s="111"/>
      <c r="C55" s="112"/>
      <c r="D55" s="113" t="s">
        <v>74</v>
      </c>
      <c r="E55" s="113"/>
      <c r="F55" s="113"/>
      <c r="G55" s="113"/>
      <c r="H55" s="113"/>
      <c r="I55" s="114"/>
      <c r="J55" s="113" t="s">
        <v>75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ROUND(SUM(AG56:AG62),2)</f>
        <v>0</v>
      </c>
      <c r="AH55" s="114"/>
      <c r="AI55" s="114"/>
      <c r="AJ55" s="114"/>
      <c r="AK55" s="114"/>
      <c r="AL55" s="114"/>
      <c r="AM55" s="114"/>
      <c r="AN55" s="116">
        <f>SUM(AG55,AT55)</f>
        <v>0</v>
      </c>
      <c r="AO55" s="114"/>
      <c r="AP55" s="114"/>
      <c r="AQ55" s="117" t="s">
        <v>76</v>
      </c>
      <c r="AR55" s="118"/>
      <c r="AS55" s="119">
        <f>ROUND(SUM(AS56:AS62),2)</f>
        <v>0</v>
      </c>
      <c r="AT55" s="120">
        <f>ROUND(SUM(AV55:AW55),2)</f>
        <v>0</v>
      </c>
      <c r="AU55" s="121">
        <f>ROUND(SUM(AU56:AU62),5)</f>
        <v>0</v>
      </c>
      <c r="AV55" s="120">
        <f>ROUND(AZ55*L29,2)</f>
        <v>0</v>
      </c>
      <c r="AW55" s="120">
        <f>ROUND(BA55*L30,2)</f>
        <v>0</v>
      </c>
      <c r="AX55" s="120">
        <f>ROUND(BB55*L29,2)</f>
        <v>0</v>
      </c>
      <c r="AY55" s="120">
        <f>ROUND(BC55*L30,2)</f>
        <v>0</v>
      </c>
      <c r="AZ55" s="120">
        <f>ROUND(SUM(AZ56:AZ62),2)</f>
        <v>0</v>
      </c>
      <c r="BA55" s="120">
        <f>ROUND(SUM(BA56:BA62),2)</f>
        <v>0</v>
      </c>
      <c r="BB55" s="120">
        <f>ROUND(SUM(BB56:BB62),2)</f>
        <v>0</v>
      </c>
      <c r="BC55" s="120">
        <f>ROUND(SUM(BC56:BC62),2)</f>
        <v>0</v>
      </c>
      <c r="BD55" s="122">
        <f>ROUND(SUM(BD56:BD62),2)</f>
        <v>0</v>
      </c>
      <c r="BE55" s="7"/>
      <c r="BS55" s="123" t="s">
        <v>69</v>
      </c>
      <c r="BT55" s="123" t="s">
        <v>74</v>
      </c>
      <c r="BU55" s="123" t="s">
        <v>71</v>
      </c>
      <c r="BV55" s="123" t="s">
        <v>72</v>
      </c>
      <c r="BW55" s="123" t="s">
        <v>77</v>
      </c>
      <c r="BX55" s="123" t="s">
        <v>5</v>
      </c>
      <c r="CL55" s="123" t="s">
        <v>19</v>
      </c>
      <c r="CM55" s="123" t="s">
        <v>78</v>
      </c>
    </row>
    <row r="56" s="4" customFormat="1" ht="16.5" customHeight="1">
      <c r="A56" s="124" t="s">
        <v>79</v>
      </c>
      <c r="B56" s="63"/>
      <c r="C56" s="125"/>
      <c r="D56" s="125"/>
      <c r="E56" s="126" t="s">
        <v>74</v>
      </c>
      <c r="F56" s="126"/>
      <c r="G56" s="126"/>
      <c r="H56" s="126"/>
      <c r="I56" s="126"/>
      <c r="J56" s="125"/>
      <c r="K56" s="126" t="s">
        <v>80</v>
      </c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7">
        <f>'1 - SO 01'!J32</f>
        <v>0</v>
      </c>
      <c r="AH56" s="125"/>
      <c r="AI56" s="125"/>
      <c r="AJ56" s="125"/>
      <c r="AK56" s="125"/>
      <c r="AL56" s="125"/>
      <c r="AM56" s="125"/>
      <c r="AN56" s="127">
        <f>SUM(AG56,AT56)</f>
        <v>0</v>
      </c>
      <c r="AO56" s="125"/>
      <c r="AP56" s="125"/>
      <c r="AQ56" s="128" t="s">
        <v>81</v>
      </c>
      <c r="AR56" s="65"/>
      <c r="AS56" s="129">
        <v>0</v>
      </c>
      <c r="AT56" s="130">
        <f>ROUND(SUM(AV56:AW56),2)</f>
        <v>0</v>
      </c>
      <c r="AU56" s="131">
        <f>'1 - SO 01'!P87</f>
        <v>0</v>
      </c>
      <c r="AV56" s="130">
        <f>'1 - SO 01'!J35</f>
        <v>0</v>
      </c>
      <c r="AW56" s="130">
        <f>'1 - SO 01'!J36</f>
        <v>0</v>
      </c>
      <c r="AX56" s="130">
        <f>'1 - SO 01'!J37</f>
        <v>0</v>
      </c>
      <c r="AY56" s="130">
        <f>'1 - SO 01'!J38</f>
        <v>0</v>
      </c>
      <c r="AZ56" s="130">
        <f>'1 - SO 01'!F35</f>
        <v>0</v>
      </c>
      <c r="BA56" s="130">
        <f>'1 - SO 01'!F36</f>
        <v>0</v>
      </c>
      <c r="BB56" s="130">
        <f>'1 - SO 01'!F37</f>
        <v>0</v>
      </c>
      <c r="BC56" s="130">
        <f>'1 - SO 01'!F38</f>
        <v>0</v>
      </c>
      <c r="BD56" s="132">
        <f>'1 - SO 01'!F39</f>
        <v>0</v>
      </c>
      <c r="BE56" s="4"/>
      <c r="BT56" s="133" t="s">
        <v>78</v>
      </c>
      <c r="BV56" s="133" t="s">
        <v>72</v>
      </c>
      <c r="BW56" s="133" t="s">
        <v>82</v>
      </c>
      <c r="BX56" s="133" t="s">
        <v>77</v>
      </c>
      <c r="CL56" s="133" t="s">
        <v>19</v>
      </c>
    </row>
    <row r="57" s="4" customFormat="1" ht="16.5" customHeight="1">
      <c r="A57" s="124" t="s">
        <v>79</v>
      </c>
      <c r="B57" s="63"/>
      <c r="C57" s="125"/>
      <c r="D57" s="125"/>
      <c r="E57" s="126" t="s">
        <v>78</v>
      </c>
      <c r="F57" s="126"/>
      <c r="G57" s="126"/>
      <c r="H57" s="126"/>
      <c r="I57" s="126"/>
      <c r="J57" s="125"/>
      <c r="K57" s="126" t="s">
        <v>83</v>
      </c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7">
        <f>'2 - SO 02'!J32</f>
        <v>0</v>
      </c>
      <c r="AH57" s="125"/>
      <c r="AI57" s="125"/>
      <c r="AJ57" s="125"/>
      <c r="AK57" s="125"/>
      <c r="AL57" s="125"/>
      <c r="AM57" s="125"/>
      <c r="AN57" s="127">
        <f>SUM(AG57,AT57)</f>
        <v>0</v>
      </c>
      <c r="AO57" s="125"/>
      <c r="AP57" s="125"/>
      <c r="AQ57" s="128" t="s">
        <v>81</v>
      </c>
      <c r="AR57" s="65"/>
      <c r="AS57" s="129">
        <v>0</v>
      </c>
      <c r="AT57" s="130">
        <f>ROUND(SUM(AV57:AW57),2)</f>
        <v>0</v>
      </c>
      <c r="AU57" s="131">
        <f>'2 - SO 02'!P87</f>
        <v>0</v>
      </c>
      <c r="AV57" s="130">
        <f>'2 - SO 02'!J35</f>
        <v>0</v>
      </c>
      <c r="AW57" s="130">
        <f>'2 - SO 02'!J36</f>
        <v>0</v>
      </c>
      <c r="AX57" s="130">
        <f>'2 - SO 02'!J37</f>
        <v>0</v>
      </c>
      <c r="AY57" s="130">
        <f>'2 - SO 02'!J38</f>
        <v>0</v>
      </c>
      <c r="AZ57" s="130">
        <f>'2 - SO 02'!F35</f>
        <v>0</v>
      </c>
      <c r="BA57" s="130">
        <f>'2 - SO 02'!F36</f>
        <v>0</v>
      </c>
      <c r="BB57" s="130">
        <f>'2 - SO 02'!F37</f>
        <v>0</v>
      </c>
      <c r="BC57" s="130">
        <f>'2 - SO 02'!F38</f>
        <v>0</v>
      </c>
      <c r="BD57" s="132">
        <f>'2 - SO 02'!F39</f>
        <v>0</v>
      </c>
      <c r="BE57" s="4"/>
      <c r="BT57" s="133" t="s">
        <v>78</v>
      </c>
      <c r="BV57" s="133" t="s">
        <v>72</v>
      </c>
      <c r="BW57" s="133" t="s">
        <v>84</v>
      </c>
      <c r="BX57" s="133" t="s">
        <v>77</v>
      </c>
      <c r="CL57" s="133" t="s">
        <v>19</v>
      </c>
    </row>
    <row r="58" s="4" customFormat="1" ht="16.5" customHeight="1">
      <c r="A58" s="124" t="s">
        <v>79</v>
      </c>
      <c r="B58" s="63"/>
      <c r="C58" s="125"/>
      <c r="D58" s="125"/>
      <c r="E58" s="126" t="s">
        <v>85</v>
      </c>
      <c r="F58" s="126"/>
      <c r="G58" s="126"/>
      <c r="H58" s="126"/>
      <c r="I58" s="126"/>
      <c r="J58" s="125"/>
      <c r="K58" s="126" t="s">
        <v>86</v>
      </c>
      <c r="L58" s="126"/>
      <c r="M58" s="126"/>
      <c r="N58" s="126"/>
      <c r="O58" s="126"/>
      <c r="P58" s="126"/>
      <c r="Q58" s="126"/>
      <c r="R58" s="126"/>
      <c r="S58" s="126"/>
      <c r="T58" s="126"/>
      <c r="U58" s="126"/>
      <c r="V58" s="126"/>
      <c r="W58" s="126"/>
      <c r="X58" s="126"/>
      <c r="Y58" s="126"/>
      <c r="Z58" s="126"/>
      <c r="AA58" s="126"/>
      <c r="AB58" s="126"/>
      <c r="AC58" s="126"/>
      <c r="AD58" s="126"/>
      <c r="AE58" s="126"/>
      <c r="AF58" s="126"/>
      <c r="AG58" s="127">
        <f>'3 - SO 03'!J32</f>
        <v>0</v>
      </c>
      <c r="AH58" s="125"/>
      <c r="AI58" s="125"/>
      <c r="AJ58" s="125"/>
      <c r="AK58" s="125"/>
      <c r="AL58" s="125"/>
      <c r="AM58" s="125"/>
      <c r="AN58" s="127">
        <f>SUM(AG58,AT58)</f>
        <v>0</v>
      </c>
      <c r="AO58" s="125"/>
      <c r="AP58" s="125"/>
      <c r="AQ58" s="128" t="s">
        <v>81</v>
      </c>
      <c r="AR58" s="65"/>
      <c r="AS58" s="129">
        <v>0</v>
      </c>
      <c r="AT58" s="130">
        <f>ROUND(SUM(AV58:AW58),2)</f>
        <v>0</v>
      </c>
      <c r="AU58" s="131">
        <f>'3 - SO 03'!P87</f>
        <v>0</v>
      </c>
      <c r="AV58" s="130">
        <f>'3 - SO 03'!J35</f>
        <v>0</v>
      </c>
      <c r="AW58" s="130">
        <f>'3 - SO 03'!J36</f>
        <v>0</v>
      </c>
      <c r="AX58" s="130">
        <f>'3 - SO 03'!J37</f>
        <v>0</v>
      </c>
      <c r="AY58" s="130">
        <f>'3 - SO 03'!J38</f>
        <v>0</v>
      </c>
      <c r="AZ58" s="130">
        <f>'3 - SO 03'!F35</f>
        <v>0</v>
      </c>
      <c r="BA58" s="130">
        <f>'3 - SO 03'!F36</f>
        <v>0</v>
      </c>
      <c r="BB58" s="130">
        <f>'3 - SO 03'!F37</f>
        <v>0</v>
      </c>
      <c r="BC58" s="130">
        <f>'3 - SO 03'!F38</f>
        <v>0</v>
      </c>
      <c r="BD58" s="132">
        <f>'3 - SO 03'!F39</f>
        <v>0</v>
      </c>
      <c r="BE58" s="4"/>
      <c r="BT58" s="133" t="s">
        <v>78</v>
      </c>
      <c r="BV58" s="133" t="s">
        <v>72</v>
      </c>
      <c r="BW58" s="133" t="s">
        <v>87</v>
      </c>
      <c r="BX58" s="133" t="s">
        <v>77</v>
      </c>
      <c r="CL58" s="133" t="s">
        <v>19</v>
      </c>
    </row>
    <row r="59" s="4" customFormat="1" ht="16.5" customHeight="1">
      <c r="A59" s="124" t="s">
        <v>79</v>
      </c>
      <c r="B59" s="63"/>
      <c r="C59" s="125"/>
      <c r="D59" s="125"/>
      <c r="E59" s="126" t="s">
        <v>88</v>
      </c>
      <c r="F59" s="126"/>
      <c r="G59" s="126"/>
      <c r="H59" s="126"/>
      <c r="I59" s="126"/>
      <c r="J59" s="125"/>
      <c r="K59" s="126" t="s">
        <v>89</v>
      </c>
      <c r="L59" s="126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7">
        <f>'4 - SO 04'!J32</f>
        <v>0</v>
      </c>
      <c r="AH59" s="125"/>
      <c r="AI59" s="125"/>
      <c r="AJ59" s="125"/>
      <c r="AK59" s="125"/>
      <c r="AL59" s="125"/>
      <c r="AM59" s="125"/>
      <c r="AN59" s="127">
        <f>SUM(AG59,AT59)</f>
        <v>0</v>
      </c>
      <c r="AO59" s="125"/>
      <c r="AP59" s="125"/>
      <c r="AQ59" s="128" t="s">
        <v>81</v>
      </c>
      <c r="AR59" s="65"/>
      <c r="AS59" s="129">
        <v>0</v>
      </c>
      <c r="AT59" s="130">
        <f>ROUND(SUM(AV59:AW59),2)</f>
        <v>0</v>
      </c>
      <c r="AU59" s="131">
        <f>'4 - SO 04'!P87</f>
        <v>0</v>
      </c>
      <c r="AV59" s="130">
        <f>'4 - SO 04'!J35</f>
        <v>0</v>
      </c>
      <c r="AW59" s="130">
        <f>'4 - SO 04'!J36</f>
        <v>0</v>
      </c>
      <c r="AX59" s="130">
        <f>'4 - SO 04'!J37</f>
        <v>0</v>
      </c>
      <c r="AY59" s="130">
        <f>'4 - SO 04'!J38</f>
        <v>0</v>
      </c>
      <c r="AZ59" s="130">
        <f>'4 - SO 04'!F35</f>
        <v>0</v>
      </c>
      <c r="BA59" s="130">
        <f>'4 - SO 04'!F36</f>
        <v>0</v>
      </c>
      <c r="BB59" s="130">
        <f>'4 - SO 04'!F37</f>
        <v>0</v>
      </c>
      <c r="BC59" s="130">
        <f>'4 - SO 04'!F38</f>
        <v>0</v>
      </c>
      <c r="BD59" s="132">
        <f>'4 - SO 04'!F39</f>
        <v>0</v>
      </c>
      <c r="BE59" s="4"/>
      <c r="BT59" s="133" t="s">
        <v>78</v>
      </c>
      <c r="BV59" s="133" t="s">
        <v>72</v>
      </c>
      <c r="BW59" s="133" t="s">
        <v>90</v>
      </c>
      <c r="BX59" s="133" t="s">
        <v>77</v>
      </c>
      <c r="CL59" s="133" t="s">
        <v>19</v>
      </c>
    </row>
    <row r="60" s="4" customFormat="1" ht="16.5" customHeight="1">
      <c r="A60" s="124" t="s">
        <v>79</v>
      </c>
      <c r="B60" s="63"/>
      <c r="C60" s="125"/>
      <c r="D60" s="125"/>
      <c r="E60" s="126" t="s">
        <v>91</v>
      </c>
      <c r="F60" s="126"/>
      <c r="G60" s="126"/>
      <c r="H60" s="126"/>
      <c r="I60" s="126"/>
      <c r="J60" s="125"/>
      <c r="K60" s="126" t="s">
        <v>92</v>
      </c>
      <c r="L60" s="126"/>
      <c r="M60" s="126"/>
      <c r="N60" s="126"/>
      <c r="O60" s="126"/>
      <c r="P60" s="126"/>
      <c r="Q60" s="126"/>
      <c r="R60" s="126"/>
      <c r="S60" s="126"/>
      <c r="T60" s="126"/>
      <c r="U60" s="126"/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  <c r="AF60" s="126"/>
      <c r="AG60" s="127">
        <f>'5 - SO 05'!J32</f>
        <v>0</v>
      </c>
      <c r="AH60" s="125"/>
      <c r="AI60" s="125"/>
      <c r="AJ60" s="125"/>
      <c r="AK60" s="125"/>
      <c r="AL60" s="125"/>
      <c r="AM60" s="125"/>
      <c r="AN60" s="127">
        <f>SUM(AG60,AT60)</f>
        <v>0</v>
      </c>
      <c r="AO60" s="125"/>
      <c r="AP60" s="125"/>
      <c r="AQ60" s="128" t="s">
        <v>81</v>
      </c>
      <c r="AR60" s="65"/>
      <c r="AS60" s="129">
        <v>0</v>
      </c>
      <c r="AT60" s="130">
        <f>ROUND(SUM(AV60:AW60),2)</f>
        <v>0</v>
      </c>
      <c r="AU60" s="131">
        <f>'5 - SO 05'!P85</f>
        <v>0</v>
      </c>
      <c r="AV60" s="130">
        <f>'5 - SO 05'!J35</f>
        <v>0</v>
      </c>
      <c r="AW60" s="130">
        <f>'5 - SO 05'!J36</f>
        <v>0</v>
      </c>
      <c r="AX60" s="130">
        <f>'5 - SO 05'!J37</f>
        <v>0</v>
      </c>
      <c r="AY60" s="130">
        <f>'5 - SO 05'!J38</f>
        <v>0</v>
      </c>
      <c r="AZ60" s="130">
        <f>'5 - SO 05'!F35</f>
        <v>0</v>
      </c>
      <c r="BA60" s="130">
        <f>'5 - SO 05'!F36</f>
        <v>0</v>
      </c>
      <c r="BB60" s="130">
        <f>'5 - SO 05'!F37</f>
        <v>0</v>
      </c>
      <c r="BC60" s="130">
        <f>'5 - SO 05'!F38</f>
        <v>0</v>
      </c>
      <c r="BD60" s="132">
        <f>'5 - SO 05'!F39</f>
        <v>0</v>
      </c>
      <c r="BE60" s="4"/>
      <c r="BT60" s="133" t="s">
        <v>78</v>
      </c>
      <c r="BV60" s="133" t="s">
        <v>72</v>
      </c>
      <c r="BW60" s="133" t="s">
        <v>93</v>
      </c>
      <c r="BX60" s="133" t="s">
        <v>77</v>
      </c>
      <c r="CL60" s="133" t="s">
        <v>19</v>
      </c>
    </row>
    <row r="61" s="4" customFormat="1" ht="16.5" customHeight="1">
      <c r="A61" s="124" t="s">
        <v>79</v>
      </c>
      <c r="B61" s="63"/>
      <c r="C61" s="125"/>
      <c r="D61" s="125"/>
      <c r="E61" s="126" t="s">
        <v>94</v>
      </c>
      <c r="F61" s="126"/>
      <c r="G61" s="126"/>
      <c r="H61" s="126"/>
      <c r="I61" s="126"/>
      <c r="J61" s="125"/>
      <c r="K61" s="126" t="s">
        <v>95</v>
      </c>
      <c r="L61" s="126"/>
      <c r="M61" s="126"/>
      <c r="N61" s="126"/>
      <c r="O61" s="126"/>
      <c r="P61" s="126"/>
      <c r="Q61" s="126"/>
      <c r="R61" s="126"/>
      <c r="S61" s="126"/>
      <c r="T61" s="126"/>
      <c r="U61" s="126"/>
      <c r="V61" s="126"/>
      <c r="W61" s="126"/>
      <c r="X61" s="126"/>
      <c r="Y61" s="126"/>
      <c r="Z61" s="126"/>
      <c r="AA61" s="126"/>
      <c r="AB61" s="126"/>
      <c r="AC61" s="126"/>
      <c r="AD61" s="126"/>
      <c r="AE61" s="126"/>
      <c r="AF61" s="126"/>
      <c r="AG61" s="127">
        <f>'6 - SO 06'!J32</f>
        <v>0</v>
      </c>
      <c r="AH61" s="125"/>
      <c r="AI61" s="125"/>
      <c r="AJ61" s="125"/>
      <c r="AK61" s="125"/>
      <c r="AL61" s="125"/>
      <c r="AM61" s="125"/>
      <c r="AN61" s="127">
        <f>SUM(AG61,AT61)</f>
        <v>0</v>
      </c>
      <c r="AO61" s="125"/>
      <c r="AP61" s="125"/>
      <c r="AQ61" s="128" t="s">
        <v>81</v>
      </c>
      <c r="AR61" s="65"/>
      <c r="AS61" s="129">
        <v>0</v>
      </c>
      <c r="AT61" s="130">
        <f>ROUND(SUM(AV61:AW61),2)</f>
        <v>0</v>
      </c>
      <c r="AU61" s="131">
        <f>'6 - SO 06'!P85</f>
        <v>0</v>
      </c>
      <c r="AV61" s="130">
        <f>'6 - SO 06'!J35</f>
        <v>0</v>
      </c>
      <c r="AW61" s="130">
        <f>'6 - SO 06'!J36</f>
        <v>0</v>
      </c>
      <c r="AX61" s="130">
        <f>'6 - SO 06'!J37</f>
        <v>0</v>
      </c>
      <c r="AY61" s="130">
        <f>'6 - SO 06'!J38</f>
        <v>0</v>
      </c>
      <c r="AZ61" s="130">
        <f>'6 - SO 06'!F35</f>
        <v>0</v>
      </c>
      <c r="BA61" s="130">
        <f>'6 - SO 06'!F36</f>
        <v>0</v>
      </c>
      <c r="BB61" s="130">
        <f>'6 - SO 06'!F37</f>
        <v>0</v>
      </c>
      <c r="BC61" s="130">
        <f>'6 - SO 06'!F38</f>
        <v>0</v>
      </c>
      <c r="BD61" s="132">
        <f>'6 - SO 06'!F39</f>
        <v>0</v>
      </c>
      <c r="BE61" s="4"/>
      <c r="BT61" s="133" t="s">
        <v>78</v>
      </c>
      <c r="BV61" s="133" t="s">
        <v>72</v>
      </c>
      <c r="BW61" s="133" t="s">
        <v>96</v>
      </c>
      <c r="BX61" s="133" t="s">
        <v>77</v>
      </c>
      <c r="CL61" s="133" t="s">
        <v>19</v>
      </c>
    </row>
    <row r="62" s="4" customFormat="1" ht="16.5" customHeight="1">
      <c r="A62" s="124" t="s">
        <v>79</v>
      </c>
      <c r="B62" s="63"/>
      <c r="C62" s="125"/>
      <c r="D62" s="125"/>
      <c r="E62" s="126" t="s">
        <v>97</v>
      </c>
      <c r="F62" s="126"/>
      <c r="G62" s="126"/>
      <c r="H62" s="126"/>
      <c r="I62" s="126"/>
      <c r="J62" s="125"/>
      <c r="K62" s="126" t="s">
        <v>98</v>
      </c>
      <c r="L62" s="126"/>
      <c r="M62" s="126"/>
      <c r="N62" s="126"/>
      <c r="O62" s="126"/>
      <c r="P62" s="126"/>
      <c r="Q62" s="126"/>
      <c r="R62" s="126"/>
      <c r="S62" s="126"/>
      <c r="T62" s="126"/>
      <c r="U62" s="126"/>
      <c r="V62" s="126"/>
      <c r="W62" s="126"/>
      <c r="X62" s="126"/>
      <c r="Y62" s="126"/>
      <c r="Z62" s="126"/>
      <c r="AA62" s="126"/>
      <c r="AB62" s="126"/>
      <c r="AC62" s="126"/>
      <c r="AD62" s="126"/>
      <c r="AE62" s="126"/>
      <c r="AF62" s="126"/>
      <c r="AG62" s="127">
        <f>'7 - SO 07'!J32</f>
        <v>0</v>
      </c>
      <c r="AH62" s="125"/>
      <c r="AI62" s="125"/>
      <c r="AJ62" s="125"/>
      <c r="AK62" s="125"/>
      <c r="AL62" s="125"/>
      <c r="AM62" s="125"/>
      <c r="AN62" s="127">
        <f>SUM(AG62,AT62)</f>
        <v>0</v>
      </c>
      <c r="AO62" s="125"/>
      <c r="AP62" s="125"/>
      <c r="AQ62" s="128" t="s">
        <v>81</v>
      </c>
      <c r="AR62" s="65"/>
      <c r="AS62" s="129">
        <v>0</v>
      </c>
      <c r="AT62" s="130">
        <f>ROUND(SUM(AV62:AW62),2)</f>
        <v>0</v>
      </c>
      <c r="AU62" s="131">
        <f>'7 - SO 07'!P85</f>
        <v>0</v>
      </c>
      <c r="AV62" s="130">
        <f>'7 - SO 07'!J35</f>
        <v>0</v>
      </c>
      <c r="AW62" s="130">
        <f>'7 - SO 07'!J36</f>
        <v>0</v>
      </c>
      <c r="AX62" s="130">
        <f>'7 - SO 07'!J37</f>
        <v>0</v>
      </c>
      <c r="AY62" s="130">
        <f>'7 - SO 07'!J38</f>
        <v>0</v>
      </c>
      <c r="AZ62" s="130">
        <f>'7 - SO 07'!F35</f>
        <v>0</v>
      </c>
      <c r="BA62" s="130">
        <f>'7 - SO 07'!F36</f>
        <v>0</v>
      </c>
      <c r="BB62" s="130">
        <f>'7 - SO 07'!F37</f>
        <v>0</v>
      </c>
      <c r="BC62" s="130">
        <f>'7 - SO 07'!F38</f>
        <v>0</v>
      </c>
      <c r="BD62" s="132">
        <f>'7 - SO 07'!F39</f>
        <v>0</v>
      </c>
      <c r="BE62" s="4"/>
      <c r="BT62" s="133" t="s">
        <v>78</v>
      </c>
      <c r="BV62" s="133" t="s">
        <v>72</v>
      </c>
      <c r="BW62" s="133" t="s">
        <v>99</v>
      </c>
      <c r="BX62" s="133" t="s">
        <v>77</v>
      </c>
      <c r="CL62" s="133" t="s">
        <v>19</v>
      </c>
    </row>
    <row r="63" s="7" customFormat="1" ht="24.75" customHeight="1">
      <c r="A63" s="124" t="s">
        <v>79</v>
      </c>
      <c r="B63" s="111"/>
      <c r="C63" s="112"/>
      <c r="D63" s="113" t="s">
        <v>78</v>
      </c>
      <c r="E63" s="113"/>
      <c r="F63" s="113"/>
      <c r="G63" s="113"/>
      <c r="H63" s="113"/>
      <c r="I63" s="114"/>
      <c r="J63" s="113" t="s">
        <v>100</v>
      </c>
      <c r="K63" s="113"/>
      <c r="L63" s="113"/>
      <c r="M63" s="113"/>
      <c r="N63" s="113"/>
      <c r="O63" s="113"/>
      <c r="P63" s="113"/>
      <c r="Q63" s="113"/>
      <c r="R63" s="113"/>
      <c r="S63" s="113"/>
      <c r="T63" s="113"/>
      <c r="U63" s="113"/>
      <c r="V63" s="113"/>
      <c r="W63" s="113"/>
      <c r="X63" s="113"/>
      <c r="Y63" s="113"/>
      <c r="Z63" s="113"/>
      <c r="AA63" s="113"/>
      <c r="AB63" s="113"/>
      <c r="AC63" s="113"/>
      <c r="AD63" s="113"/>
      <c r="AE63" s="113"/>
      <c r="AF63" s="113"/>
      <c r="AG63" s="116">
        <f>'2 - Materiál dodávaný obj...'!J30</f>
        <v>0</v>
      </c>
      <c r="AH63" s="114"/>
      <c r="AI63" s="114"/>
      <c r="AJ63" s="114"/>
      <c r="AK63" s="114"/>
      <c r="AL63" s="114"/>
      <c r="AM63" s="114"/>
      <c r="AN63" s="116">
        <f>SUM(AG63,AT63)</f>
        <v>0</v>
      </c>
      <c r="AO63" s="114"/>
      <c r="AP63" s="114"/>
      <c r="AQ63" s="117" t="s">
        <v>76</v>
      </c>
      <c r="AR63" s="118"/>
      <c r="AS63" s="119">
        <v>0</v>
      </c>
      <c r="AT63" s="120">
        <f>ROUND(SUM(AV63:AW63),2)</f>
        <v>0</v>
      </c>
      <c r="AU63" s="121">
        <f>'2 - Materiál dodávaný obj...'!P79</f>
        <v>0</v>
      </c>
      <c r="AV63" s="120">
        <f>'2 - Materiál dodávaný obj...'!J33</f>
        <v>0</v>
      </c>
      <c r="AW63" s="120">
        <f>'2 - Materiál dodávaný obj...'!J34</f>
        <v>0</v>
      </c>
      <c r="AX63" s="120">
        <f>'2 - Materiál dodávaný obj...'!J35</f>
        <v>0</v>
      </c>
      <c r="AY63" s="120">
        <f>'2 - Materiál dodávaný obj...'!J36</f>
        <v>0</v>
      </c>
      <c r="AZ63" s="120">
        <f>'2 - Materiál dodávaný obj...'!F33</f>
        <v>0</v>
      </c>
      <c r="BA63" s="120">
        <f>'2 - Materiál dodávaný obj...'!F34</f>
        <v>0</v>
      </c>
      <c r="BB63" s="120">
        <f>'2 - Materiál dodávaný obj...'!F35</f>
        <v>0</v>
      </c>
      <c r="BC63" s="120">
        <f>'2 - Materiál dodávaný obj...'!F36</f>
        <v>0</v>
      </c>
      <c r="BD63" s="122">
        <f>'2 - Materiál dodávaný obj...'!F37</f>
        <v>0</v>
      </c>
      <c r="BE63" s="7"/>
      <c r="BT63" s="123" t="s">
        <v>74</v>
      </c>
      <c r="BV63" s="123" t="s">
        <v>72</v>
      </c>
      <c r="BW63" s="123" t="s">
        <v>101</v>
      </c>
      <c r="BX63" s="123" t="s">
        <v>5</v>
      </c>
      <c r="CL63" s="123" t="s">
        <v>19</v>
      </c>
      <c r="CM63" s="123" t="s">
        <v>78</v>
      </c>
    </row>
    <row r="64" s="7" customFormat="1" ht="16.5" customHeight="1">
      <c r="A64" s="124" t="s">
        <v>79</v>
      </c>
      <c r="B64" s="111"/>
      <c r="C64" s="112"/>
      <c r="D64" s="113" t="s">
        <v>85</v>
      </c>
      <c r="E64" s="113"/>
      <c r="F64" s="113"/>
      <c r="G64" s="113"/>
      <c r="H64" s="113"/>
      <c r="I64" s="114"/>
      <c r="J64" s="113" t="s">
        <v>102</v>
      </c>
      <c r="K64" s="113"/>
      <c r="L64" s="113"/>
      <c r="M64" s="113"/>
      <c r="N64" s="113"/>
      <c r="O64" s="113"/>
      <c r="P64" s="113"/>
      <c r="Q64" s="113"/>
      <c r="R64" s="113"/>
      <c r="S64" s="113"/>
      <c r="T64" s="113"/>
      <c r="U64" s="113"/>
      <c r="V64" s="113"/>
      <c r="W64" s="113"/>
      <c r="X64" s="113"/>
      <c r="Y64" s="113"/>
      <c r="Z64" s="113"/>
      <c r="AA64" s="113"/>
      <c r="AB64" s="113"/>
      <c r="AC64" s="113"/>
      <c r="AD64" s="113"/>
      <c r="AE64" s="113"/>
      <c r="AF64" s="113"/>
      <c r="AG64" s="116">
        <f>'3 - VRN'!J30</f>
        <v>0</v>
      </c>
      <c r="AH64" s="114"/>
      <c r="AI64" s="114"/>
      <c r="AJ64" s="114"/>
      <c r="AK64" s="114"/>
      <c r="AL64" s="114"/>
      <c r="AM64" s="114"/>
      <c r="AN64" s="116">
        <f>SUM(AG64,AT64)</f>
        <v>0</v>
      </c>
      <c r="AO64" s="114"/>
      <c r="AP64" s="114"/>
      <c r="AQ64" s="117" t="s">
        <v>76</v>
      </c>
      <c r="AR64" s="118"/>
      <c r="AS64" s="134">
        <v>0</v>
      </c>
      <c r="AT64" s="135">
        <f>ROUND(SUM(AV64:AW64),2)</f>
        <v>0</v>
      </c>
      <c r="AU64" s="136">
        <f>'3 - VRN'!P79</f>
        <v>0</v>
      </c>
      <c r="AV64" s="135">
        <f>'3 - VRN'!J33</f>
        <v>0</v>
      </c>
      <c r="AW64" s="135">
        <f>'3 - VRN'!J34</f>
        <v>0</v>
      </c>
      <c r="AX64" s="135">
        <f>'3 - VRN'!J35</f>
        <v>0</v>
      </c>
      <c r="AY64" s="135">
        <f>'3 - VRN'!J36</f>
        <v>0</v>
      </c>
      <c r="AZ64" s="135">
        <f>'3 - VRN'!F33</f>
        <v>0</v>
      </c>
      <c r="BA64" s="135">
        <f>'3 - VRN'!F34</f>
        <v>0</v>
      </c>
      <c r="BB64" s="135">
        <f>'3 - VRN'!F35</f>
        <v>0</v>
      </c>
      <c r="BC64" s="135">
        <f>'3 - VRN'!F36</f>
        <v>0</v>
      </c>
      <c r="BD64" s="137">
        <f>'3 - VRN'!F37</f>
        <v>0</v>
      </c>
      <c r="BE64" s="7"/>
      <c r="BT64" s="123" t="s">
        <v>74</v>
      </c>
      <c r="BV64" s="123" t="s">
        <v>72</v>
      </c>
      <c r="BW64" s="123" t="s">
        <v>103</v>
      </c>
      <c r="BX64" s="123" t="s">
        <v>5</v>
      </c>
      <c r="CL64" s="123" t="s">
        <v>19</v>
      </c>
      <c r="CM64" s="123" t="s">
        <v>78</v>
      </c>
    </row>
    <row r="65" s="2" customFormat="1" ht="30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0"/>
      <c r="AR65" s="44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/>
      <c r="AQ66" s="60"/>
      <c r="AR66" s="44"/>
      <c r="AS66" s="38"/>
      <c r="AT66" s="38"/>
      <c r="AU66" s="38"/>
      <c r="AV66" s="38"/>
      <c r="AW66" s="38"/>
      <c r="AX66" s="38"/>
      <c r="AY66" s="38"/>
      <c r="AZ66" s="38"/>
      <c r="BA66" s="38"/>
      <c r="BB66" s="38"/>
      <c r="BC66" s="38"/>
      <c r="BD66" s="38"/>
      <c r="BE66" s="38"/>
    </row>
  </sheetData>
  <sheetProtection sheet="1" formatColumns="0" formatRows="0" objects="1" scenarios="1" spinCount="100000" saltValue="emFB30zVgcZ1zVJn5jqVpQ0C5H1KEHE6i1BTh+m1xdzUC4he+S0/HBh+pMGKyne/Lk0j5j7yC/nClqC0yZ76oQ==" hashValue="KluO5xh5AESSK+gU1Z/YRbJLG6OZoid6U5IXWF8ar6XqQTHYp1Kg5rH1gy1pwgOqPIvIngjpaa/Qg3/h7Qv3Zw==" algorithmName="SHA-512" password="CC35"/>
  <mergeCells count="78">
    <mergeCell ref="C52:G52"/>
    <mergeCell ref="D63:H63"/>
    <mergeCell ref="D64:H64"/>
    <mergeCell ref="D55:H55"/>
    <mergeCell ref="E59:I59"/>
    <mergeCell ref="E60:I60"/>
    <mergeCell ref="E56:I56"/>
    <mergeCell ref="E57:I57"/>
    <mergeCell ref="E62:I62"/>
    <mergeCell ref="E58:I58"/>
    <mergeCell ref="E61:I61"/>
    <mergeCell ref="I52:AF52"/>
    <mergeCell ref="J64:AF64"/>
    <mergeCell ref="J55:AF55"/>
    <mergeCell ref="J63:AF63"/>
    <mergeCell ref="K56:AF56"/>
    <mergeCell ref="K58:AF58"/>
    <mergeCell ref="K59:AF59"/>
    <mergeCell ref="K60:AF60"/>
    <mergeCell ref="K62:AF62"/>
    <mergeCell ref="K57:AF57"/>
    <mergeCell ref="K61:AF61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58:AM58"/>
    <mergeCell ref="AG61:AM61"/>
    <mergeCell ref="AG64:AM64"/>
    <mergeCell ref="AG56:AM56"/>
    <mergeCell ref="AG62:AM62"/>
    <mergeCell ref="AG55:AM55"/>
    <mergeCell ref="AG63:AM63"/>
    <mergeCell ref="AG59:AM59"/>
    <mergeCell ref="AG52:AM52"/>
    <mergeCell ref="AG60:AM60"/>
    <mergeCell ref="AG57:AM57"/>
    <mergeCell ref="AM50:AP50"/>
    <mergeCell ref="AM49:AP49"/>
    <mergeCell ref="AM47:AN47"/>
    <mergeCell ref="AN63:AP63"/>
    <mergeCell ref="AN58:AP58"/>
    <mergeCell ref="AN61:AP61"/>
    <mergeCell ref="AN60:AP60"/>
    <mergeCell ref="AN59:AP59"/>
    <mergeCell ref="AN57:AP57"/>
    <mergeCell ref="AN56:AP56"/>
    <mergeCell ref="AN55:AP55"/>
    <mergeCell ref="AN52:AP52"/>
    <mergeCell ref="AN62:AP62"/>
    <mergeCell ref="AN64:AP64"/>
    <mergeCell ref="AS49:AT51"/>
    <mergeCell ref="AN54:AP54"/>
  </mergeCells>
  <hyperlinks>
    <hyperlink ref="A56" location="'1 - SO 01'!C2" display="/"/>
    <hyperlink ref="A57" location="'2 - SO 02'!C2" display="/"/>
    <hyperlink ref="A58" location="'3 - SO 03'!C2" display="/"/>
    <hyperlink ref="A59" location="'4 - SO 04'!C2" display="/"/>
    <hyperlink ref="A60" location="'5 - SO 05'!C2" display="/"/>
    <hyperlink ref="A61" location="'6 - SO 06'!C2" display="/"/>
    <hyperlink ref="A62" location="'7 - SO 07'!C2" display="/"/>
    <hyperlink ref="A63" location="'2 - Materiál dodávaný obj...'!C2" display="/"/>
    <hyperlink ref="A64" location="'3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103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hidden="1" s="1" customFormat="1" ht="24.96" customHeight="1">
      <c r="B4" s="20"/>
      <c r="D4" s="140" t="s">
        <v>104</v>
      </c>
      <c r="L4" s="20"/>
      <c r="M4" s="14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2" t="s">
        <v>16</v>
      </c>
      <c r="L6" s="20"/>
    </row>
    <row r="7" hidden="1" s="1" customFormat="1" ht="16.5" customHeight="1">
      <c r="B7" s="20"/>
      <c r="E7" s="143" t="str">
        <f>'Rekapitulace stavby'!K6</f>
        <v>Oprava výhybek v žst. Lovosice</v>
      </c>
      <c r="F7" s="142"/>
      <c r="G7" s="142"/>
      <c r="H7" s="142"/>
      <c r="L7" s="20"/>
    </row>
    <row r="8" hidden="1" s="2" customFormat="1" ht="12" customHeight="1">
      <c r="A8" s="38"/>
      <c r="B8" s="44"/>
      <c r="C8" s="38"/>
      <c r="D8" s="142" t="s">
        <v>105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5" t="s">
        <v>709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1. 12. 2020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tr">
        <f>IF('Rekapitulace stavby'!AN10="","",'Rekapitulace stavby'!AN10)</f>
        <v/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3" t="str">
        <f>IF('Rekapitulace stavby'!E11="","",'Rekapitulace stavby'!E11)</f>
        <v xml:space="preserve"> </v>
      </c>
      <c r="F15" s="38"/>
      <c r="G15" s="38"/>
      <c r="H15" s="38"/>
      <c r="I15" s="142" t="s">
        <v>27</v>
      </c>
      <c r="J15" s="133" t="str">
        <f>IF('Rekapitulace stavby'!AN11="","",'Rekapitulace stavby'!AN11)</f>
        <v/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27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2" t="s">
        <v>26</v>
      </c>
      <c r="J20" s="133" t="str">
        <f>IF('Rekapitulace stavby'!AN16="","",'Rekapitulace stavby'!AN16)</f>
        <v/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3" t="str">
        <f>IF('Rekapitulace stavby'!E17="","",'Rekapitulace stavby'!E17)</f>
        <v xml:space="preserve"> </v>
      </c>
      <c r="F21" s="38"/>
      <c r="G21" s="38"/>
      <c r="H21" s="38"/>
      <c r="I21" s="142" t="s">
        <v>27</v>
      </c>
      <c r="J21" s="133" t="str">
        <f>IF('Rekapitulace stavby'!AN17="","",'Rekapitulace stavby'!AN17)</f>
        <v/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2" t="s">
        <v>32</v>
      </c>
      <c r="E23" s="38"/>
      <c r="F23" s="38"/>
      <c r="G23" s="38"/>
      <c r="H23" s="38"/>
      <c r="I23" s="142" t="s">
        <v>26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3" t="s">
        <v>33</v>
      </c>
      <c r="F24" s="38"/>
      <c r="G24" s="38"/>
      <c r="H24" s="38"/>
      <c r="I24" s="142" t="s">
        <v>27</v>
      </c>
      <c r="J24" s="133" t="s">
        <v>19</v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2" t="s">
        <v>34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2" t="s">
        <v>36</v>
      </c>
      <c r="E30" s="38"/>
      <c r="F30" s="38"/>
      <c r="G30" s="38"/>
      <c r="H30" s="38"/>
      <c r="I30" s="38"/>
      <c r="J30" s="153">
        <f>ROUND(J79,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4" t="s">
        <v>38</v>
      </c>
      <c r="G32" s="38"/>
      <c r="H32" s="38"/>
      <c r="I32" s="154" t="s">
        <v>37</v>
      </c>
      <c r="J32" s="154" t="s">
        <v>39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5" t="s">
        <v>40</v>
      </c>
      <c r="E33" s="142" t="s">
        <v>41</v>
      </c>
      <c r="F33" s="156">
        <f>ROUND((SUM(BE79:BE85)),  2)</f>
        <v>0</v>
      </c>
      <c r="G33" s="38"/>
      <c r="H33" s="38"/>
      <c r="I33" s="157">
        <v>0.20999999999999999</v>
      </c>
      <c r="J33" s="156">
        <f>ROUND(((SUM(BE79:BE85))*I33),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2" t="s">
        <v>42</v>
      </c>
      <c r="F34" s="156">
        <f>ROUND((SUM(BF79:BF85)),  2)</f>
        <v>0</v>
      </c>
      <c r="G34" s="38"/>
      <c r="H34" s="38"/>
      <c r="I34" s="157">
        <v>0.14999999999999999</v>
      </c>
      <c r="J34" s="156">
        <f>ROUND(((SUM(BF79:BF85))*I34),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43</v>
      </c>
      <c r="F35" s="156">
        <f>ROUND((SUM(BG79:BG85)),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44</v>
      </c>
      <c r="F36" s="156">
        <f>ROUND((SUM(BH79:BH85)),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56">
        <f>ROUND((SUM(BI79:BI85)),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8"/>
      <c r="D39" s="159" t="s">
        <v>46</v>
      </c>
      <c r="E39" s="160"/>
      <c r="F39" s="160"/>
      <c r="G39" s="161" t="s">
        <v>47</v>
      </c>
      <c r="H39" s="162" t="s">
        <v>48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109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9" t="str">
        <f>E7</f>
        <v>Oprava výhybek v žst. Lovosice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105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3 - VRN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1. 12. 2020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>Věra Trnková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70" t="s">
        <v>110</v>
      </c>
      <c r="D57" s="171"/>
      <c r="E57" s="171"/>
      <c r="F57" s="171"/>
      <c r="G57" s="171"/>
      <c r="H57" s="171"/>
      <c r="I57" s="171"/>
      <c r="J57" s="172" t="s">
        <v>111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73" t="s">
        <v>68</v>
      </c>
      <c r="D59" s="40"/>
      <c r="E59" s="40"/>
      <c r="F59" s="40"/>
      <c r="G59" s="40"/>
      <c r="H59" s="40"/>
      <c r="I59" s="40"/>
      <c r="J59" s="102">
        <f>J79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112</v>
      </c>
    </row>
    <row r="60" hidden="1" s="2" customFormat="1" ht="21.84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6.96" customHeight="1">
      <c r="A61" s="38"/>
      <c r="B61" s="59"/>
      <c r="C61" s="60"/>
      <c r="D61" s="60"/>
      <c r="E61" s="60"/>
      <c r="F61" s="60"/>
      <c r="G61" s="60"/>
      <c r="H61" s="60"/>
      <c r="I61" s="60"/>
      <c r="J61" s="60"/>
      <c r="K61" s="60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/>
    <row r="63" hidden="1"/>
    <row r="64" hidden="1"/>
    <row r="65" s="2" customFormat="1" ht="6.96" customHeight="1">
      <c r="A65" s="38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24.96" customHeight="1">
      <c r="A66" s="38"/>
      <c r="B66" s="39"/>
      <c r="C66" s="23" t="s">
        <v>115</v>
      </c>
      <c r="D66" s="40"/>
      <c r="E66" s="40"/>
      <c r="F66" s="40"/>
      <c r="G66" s="40"/>
      <c r="H66" s="40"/>
      <c r="I66" s="40"/>
      <c r="J66" s="40"/>
      <c r="K66" s="4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12" customHeight="1">
      <c r="A68" s="38"/>
      <c r="B68" s="39"/>
      <c r="C68" s="32" t="s">
        <v>16</v>
      </c>
      <c r="D68" s="40"/>
      <c r="E68" s="40"/>
      <c r="F68" s="40"/>
      <c r="G68" s="40"/>
      <c r="H68" s="40"/>
      <c r="I68" s="40"/>
      <c r="J68" s="40"/>
      <c r="K68" s="4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6.5" customHeight="1">
      <c r="A69" s="38"/>
      <c r="B69" s="39"/>
      <c r="C69" s="40"/>
      <c r="D69" s="40"/>
      <c r="E69" s="169" t="str">
        <f>E7</f>
        <v>Oprava výhybek v žst. Lovosice</v>
      </c>
      <c r="F69" s="32"/>
      <c r="G69" s="32"/>
      <c r="H69" s="32"/>
      <c r="I69" s="40"/>
      <c r="J69" s="40"/>
      <c r="K69" s="4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105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69" t="str">
        <f>E9</f>
        <v>3 - VRN</v>
      </c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21</v>
      </c>
      <c r="D73" s="40"/>
      <c r="E73" s="40"/>
      <c r="F73" s="27" t="str">
        <f>F12</f>
        <v xml:space="preserve"> </v>
      </c>
      <c r="G73" s="40"/>
      <c r="H73" s="40"/>
      <c r="I73" s="32" t="s">
        <v>23</v>
      </c>
      <c r="J73" s="72" t="str">
        <f>IF(J12="","",J12)</f>
        <v>1. 12. 2020</v>
      </c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5.15" customHeight="1">
      <c r="A75" s="38"/>
      <c r="B75" s="39"/>
      <c r="C75" s="32" t="s">
        <v>25</v>
      </c>
      <c r="D75" s="40"/>
      <c r="E75" s="40"/>
      <c r="F75" s="27" t="str">
        <f>E15</f>
        <v xml:space="preserve"> </v>
      </c>
      <c r="G75" s="40"/>
      <c r="H75" s="40"/>
      <c r="I75" s="32" t="s">
        <v>30</v>
      </c>
      <c r="J75" s="36" t="str">
        <f>E21</f>
        <v xml:space="preserve"> </v>
      </c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28</v>
      </c>
      <c r="D76" s="40"/>
      <c r="E76" s="40"/>
      <c r="F76" s="27" t="str">
        <f>IF(E18="","",E18)</f>
        <v>Vyplň údaj</v>
      </c>
      <c r="G76" s="40"/>
      <c r="H76" s="40"/>
      <c r="I76" s="32" t="s">
        <v>32</v>
      </c>
      <c r="J76" s="36" t="str">
        <f>E24</f>
        <v>Věra Trnková</v>
      </c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0.32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11" customFormat="1" ht="29.28" customHeight="1">
      <c r="A78" s="185"/>
      <c r="B78" s="186"/>
      <c r="C78" s="187" t="s">
        <v>116</v>
      </c>
      <c r="D78" s="188" t="s">
        <v>55</v>
      </c>
      <c r="E78" s="188" t="s">
        <v>51</v>
      </c>
      <c r="F78" s="188" t="s">
        <v>52</v>
      </c>
      <c r="G78" s="188" t="s">
        <v>117</v>
      </c>
      <c r="H78" s="188" t="s">
        <v>118</v>
      </c>
      <c r="I78" s="188" t="s">
        <v>119</v>
      </c>
      <c r="J78" s="189" t="s">
        <v>111</v>
      </c>
      <c r="K78" s="190" t="s">
        <v>120</v>
      </c>
      <c r="L78" s="191"/>
      <c r="M78" s="92" t="s">
        <v>19</v>
      </c>
      <c r="N78" s="93" t="s">
        <v>40</v>
      </c>
      <c r="O78" s="93" t="s">
        <v>121</v>
      </c>
      <c r="P78" s="93" t="s">
        <v>122</v>
      </c>
      <c r="Q78" s="93" t="s">
        <v>123</v>
      </c>
      <c r="R78" s="93" t="s">
        <v>124</v>
      </c>
      <c r="S78" s="93" t="s">
        <v>125</v>
      </c>
      <c r="T78" s="94" t="s">
        <v>126</v>
      </c>
      <c r="U78" s="185"/>
      <c r="V78" s="185"/>
      <c r="W78" s="185"/>
      <c r="X78" s="185"/>
      <c r="Y78" s="185"/>
      <c r="Z78" s="185"/>
      <c r="AA78" s="185"/>
      <c r="AB78" s="185"/>
      <c r="AC78" s="185"/>
      <c r="AD78" s="185"/>
      <c r="AE78" s="185"/>
    </row>
    <row r="79" s="2" customFormat="1" ht="22.8" customHeight="1">
      <c r="A79" s="38"/>
      <c r="B79" s="39"/>
      <c r="C79" s="99" t="s">
        <v>127</v>
      </c>
      <c r="D79" s="40"/>
      <c r="E79" s="40"/>
      <c r="F79" s="40"/>
      <c r="G79" s="40"/>
      <c r="H79" s="40"/>
      <c r="I79" s="40"/>
      <c r="J79" s="192">
        <f>BK79</f>
        <v>0</v>
      </c>
      <c r="K79" s="40"/>
      <c r="L79" s="44"/>
      <c r="M79" s="95"/>
      <c r="N79" s="193"/>
      <c r="O79" s="96"/>
      <c r="P79" s="194">
        <f>SUM(P80:P85)</f>
        <v>0</v>
      </c>
      <c r="Q79" s="96"/>
      <c r="R79" s="194">
        <f>SUM(R80:R85)</f>
        <v>0</v>
      </c>
      <c r="S79" s="96"/>
      <c r="T79" s="195">
        <f>SUM(T80:T85)</f>
        <v>0</v>
      </c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T79" s="17" t="s">
        <v>69</v>
      </c>
      <c r="AU79" s="17" t="s">
        <v>112</v>
      </c>
      <c r="BK79" s="196">
        <f>SUM(BK80:BK85)</f>
        <v>0</v>
      </c>
    </row>
    <row r="80" s="2" customFormat="1" ht="14.4" customHeight="1">
      <c r="A80" s="38"/>
      <c r="B80" s="39"/>
      <c r="C80" s="213" t="s">
        <v>74</v>
      </c>
      <c r="D80" s="213" t="s">
        <v>132</v>
      </c>
      <c r="E80" s="214" t="s">
        <v>710</v>
      </c>
      <c r="F80" s="215" t="s">
        <v>711</v>
      </c>
      <c r="G80" s="216" t="s">
        <v>712</v>
      </c>
      <c r="H80" s="217">
        <v>1</v>
      </c>
      <c r="I80" s="218"/>
      <c r="J80" s="219">
        <f>ROUND(I80*H80,2)</f>
        <v>0</v>
      </c>
      <c r="K80" s="220"/>
      <c r="L80" s="44"/>
      <c r="M80" s="221" t="s">
        <v>19</v>
      </c>
      <c r="N80" s="222" t="s">
        <v>41</v>
      </c>
      <c r="O80" s="84"/>
      <c r="P80" s="223">
        <f>O80*H80</f>
        <v>0</v>
      </c>
      <c r="Q80" s="223">
        <v>0</v>
      </c>
      <c r="R80" s="223">
        <f>Q80*H80</f>
        <v>0</v>
      </c>
      <c r="S80" s="223">
        <v>0</v>
      </c>
      <c r="T80" s="224">
        <f>S80*H80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R80" s="225" t="s">
        <v>88</v>
      </c>
      <c r="AT80" s="225" t="s">
        <v>132</v>
      </c>
      <c r="AU80" s="225" t="s">
        <v>70</v>
      </c>
      <c r="AY80" s="17" t="s">
        <v>130</v>
      </c>
      <c r="BE80" s="226">
        <f>IF(N80="základní",J80,0)</f>
        <v>0</v>
      </c>
      <c r="BF80" s="226">
        <f>IF(N80="snížená",J80,0)</f>
        <v>0</v>
      </c>
      <c r="BG80" s="226">
        <f>IF(N80="zákl. přenesená",J80,0)</f>
        <v>0</v>
      </c>
      <c r="BH80" s="226">
        <f>IF(N80="sníž. přenesená",J80,0)</f>
        <v>0</v>
      </c>
      <c r="BI80" s="226">
        <f>IF(N80="nulová",J80,0)</f>
        <v>0</v>
      </c>
      <c r="BJ80" s="17" t="s">
        <v>74</v>
      </c>
      <c r="BK80" s="226">
        <f>ROUND(I80*H80,2)</f>
        <v>0</v>
      </c>
      <c r="BL80" s="17" t="s">
        <v>88</v>
      </c>
      <c r="BM80" s="225" t="s">
        <v>713</v>
      </c>
    </row>
    <row r="81" s="2" customFormat="1" ht="14.4" customHeight="1">
      <c r="A81" s="38"/>
      <c r="B81" s="39"/>
      <c r="C81" s="213" t="s">
        <v>78</v>
      </c>
      <c r="D81" s="213" t="s">
        <v>132</v>
      </c>
      <c r="E81" s="214" t="s">
        <v>714</v>
      </c>
      <c r="F81" s="215" t="s">
        <v>715</v>
      </c>
      <c r="G81" s="216" t="s">
        <v>716</v>
      </c>
      <c r="H81" s="217">
        <v>1</v>
      </c>
      <c r="I81" s="218"/>
      <c r="J81" s="219">
        <f>ROUND(I81*H81,2)</f>
        <v>0</v>
      </c>
      <c r="K81" s="220"/>
      <c r="L81" s="44"/>
      <c r="M81" s="221" t="s">
        <v>19</v>
      </c>
      <c r="N81" s="222" t="s">
        <v>41</v>
      </c>
      <c r="O81" s="84"/>
      <c r="P81" s="223">
        <f>O81*H81</f>
        <v>0</v>
      </c>
      <c r="Q81" s="223">
        <v>0</v>
      </c>
      <c r="R81" s="223">
        <f>Q81*H81</f>
        <v>0</v>
      </c>
      <c r="S81" s="223">
        <v>0</v>
      </c>
      <c r="T81" s="224">
        <f>S81*H81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R81" s="225" t="s">
        <v>88</v>
      </c>
      <c r="AT81" s="225" t="s">
        <v>132</v>
      </c>
      <c r="AU81" s="225" t="s">
        <v>70</v>
      </c>
      <c r="AY81" s="17" t="s">
        <v>130</v>
      </c>
      <c r="BE81" s="226">
        <f>IF(N81="základní",J81,0)</f>
        <v>0</v>
      </c>
      <c r="BF81" s="226">
        <f>IF(N81="snížená",J81,0)</f>
        <v>0</v>
      </c>
      <c r="BG81" s="226">
        <f>IF(N81="zákl. přenesená",J81,0)</f>
        <v>0</v>
      </c>
      <c r="BH81" s="226">
        <f>IF(N81="sníž. přenesená",J81,0)</f>
        <v>0</v>
      </c>
      <c r="BI81" s="226">
        <f>IF(N81="nulová",J81,0)</f>
        <v>0</v>
      </c>
      <c r="BJ81" s="17" t="s">
        <v>74</v>
      </c>
      <c r="BK81" s="226">
        <f>ROUND(I81*H81,2)</f>
        <v>0</v>
      </c>
      <c r="BL81" s="17" t="s">
        <v>88</v>
      </c>
      <c r="BM81" s="225" t="s">
        <v>717</v>
      </c>
    </row>
    <row r="82" s="2" customFormat="1" ht="37.8" customHeight="1">
      <c r="A82" s="38"/>
      <c r="B82" s="39"/>
      <c r="C82" s="213" t="s">
        <v>85</v>
      </c>
      <c r="D82" s="213" t="s">
        <v>132</v>
      </c>
      <c r="E82" s="214" t="s">
        <v>718</v>
      </c>
      <c r="F82" s="215" t="s">
        <v>719</v>
      </c>
      <c r="G82" s="216" t="s">
        <v>716</v>
      </c>
      <c r="H82" s="217">
        <v>1</v>
      </c>
      <c r="I82" s="218"/>
      <c r="J82" s="219">
        <f>ROUND(I82*H82,2)</f>
        <v>0</v>
      </c>
      <c r="K82" s="220"/>
      <c r="L82" s="44"/>
      <c r="M82" s="221" t="s">
        <v>19</v>
      </c>
      <c r="N82" s="222" t="s">
        <v>41</v>
      </c>
      <c r="O82" s="84"/>
      <c r="P82" s="223">
        <f>O82*H82</f>
        <v>0</v>
      </c>
      <c r="Q82" s="223">
        <v>0</v>
      </c>
      <c r="R82" s="223">
        <f>Q82*H82</f>
        <v>0</v>
      </c>
      <c r="S82" s="223">
        <v>0</v>
      </c>
      <c r="T82" s="224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25" t="s">
        <v>88</v>
      </c>
      <c r="AT82" s="225" t="s">
        <v>132</v>
      </c>
      <c r="AU82" s="225" t="s">
        <v>70</v>
      </c>
      <c r="AY82" s="17" t="s">
        <v>130</v>
      </c>
      <c r="BE82" s="226">
        <f>IF(N82="základní",J82,0)</f>
        <v>0</v>
      </c>
      <c r="BF82" s="226">
        <f>IF(N82="snížená",J82,0)</f>
        <v>0</v>
      </c>
      <c r="BG82" s="226">
        <f>IF(N82="zákl. přenesená",J82,0)</f>
        <v>0</v>
      </c>
      <c r="BH82" s="226">
        <f>IF(N82="sníž. přenesená",J82,0)</f>
        <v>0</v>
      </c>
      <c r="BI82" s="226">
        <f>IF(N82="nulová",J82,0)</f>
        <v>0</v>
      </c>
      <c r="BJ82" s="17" t="s">
        <v>74</v>
      </c>
      <c r="BK82" s="226">
        <f>ROUND(I82*H82,2)</f>
        <v>0</v>
      </c>
      <c r="BL82" s="17" t="s">
        <v>88</v>
      </c>
      <c r="BM82" s="225" t="s">
        <v>720</v>
      </c>
    </row>
    <row r="83" s="2" customFormat="1" ht="49.05" customHeight="1">
      <c r="A83" s="38"/>
      <c r="B83" s="39"/>
      <c r="C83" s="213" t="s">
        <v>88</v>
      </c>
      <c r="D83" s="213" t="s">
        <v>132</v>
      </c>
      <c r="E83" s="214" t="s">
        <v>721</v>
      </c>
      <c r="F83" s="215" t="s">
        <v>722</v>
      </c>
      <c r="G83" s="216" t="s">
        <v>716</v>
      </c>
      <c r="H83" s="217">
        <v>1</v>
      </c>
      <c r="I83" s="218"/>
      <c r="J83" s="219">
        <f>ROUND(I83*H83,2)</f>
        <v>0</v>
      </c>
      <c r="K83" s="220"/>
      <c r="L83" s="44"/>
      <c r="M83" s="221" t="s">
        <v>19</v>
      </c>
      <c r="N83" s="222" t="s">
        <v>41</v>
      </c>
      <c r="O83" s="84"/>
      <c r="P83" s="223">
        <f>O83*H83</f>
        <v>0</v>
      </c>
      <c r="Q83" s="223">
        <v>0</v>
      </c>
      <c r="R83" s="223">
        <f>Q83*H83</f>
        <v>0</v>
      </c>
      <c r="S83" s="223">
        <v>0</v>
      </c>
      <c r="T83" s="224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225" t="s">
        <v>88</v>
      </c>
      <c r="AT83" s="225" t="s">
        <v>132</v>
      </c>
      <c r="AU83" s="225" t="s">
        <v>70</v>
      </c>
      <c r="AY83" s="17" t="s">
        <v>130</v>
      </c>
      <c r="BE83" s="226">
        <f>IF(N83="základní",J83,0)</f>
        <v>0</v>
      </c>
      <c r="BF83" s="226">
        <f>IF(N83="snížená",J83,0)</f>
        <v>0</v>
      </c>
      <c r="BG83" s="226">
        <f>IF(N83="zákl. přenesená",J83,0)</f>
        <v>0</v>
      </c>
      <c r="BH83" s="226">
        <f>IF(N83="sníž. přenesená",J83,0)</f>
        <v>0</v>
      </c>
      <c r="BI83" s="226">
        <f>IF(N83="nulová",J83,0)</f>
        <v>0</v>
      </c>
      <c r="BJ83" s="17" t="s">
        <v>74</v>
      </c>
      <c r="BK83" s="226">
        <f>ROUND(I83*H83,2)</f>
        <v>0</v>
      </c>
      <c r="BL83" s="17" t="s">
        <v>88</v>
      </c>
      <c r="BM83" s="225" t="s">
        <v>723</v>
      </c>
    </row>
    <row r="84" s="2" customFormat="1" ht="49.05" customHeight="1">
      <c r="A84" s="38"/>
      <c r="B84" s="39"/>
      <c r="C84" s="213" t="s">
        <v>91</v>
      </c>
      <c r="D84" s="213" t="s">
        <v>132</v>
      </c>
      <c r="E84" s="214" t="s">
        <v>724</v>
      </c>
      <c r="F84" s="215" t="s">
        <v>725</v>
      </c>
      <c r="G84" s="216" t="s">
        <v>716</v>
      </c>
      <c r="H84" s="217">
        <v>1</v>
      </c>
      <c r="I84" s="218"/>
      <c r="J84" s="219">
        <f>ROUND(I84*H84,2)</f>
        <v>0</v>
      </c>
      <c r="K84" s="220"/>
      <c r="L84" s="44"/>
      <c r="M84" s="221" t="s">
        <v>19</v>
      </c>
      <c r="N84" s="222" t="s">
        <v>41</v>
      </c>
      <c r="O84" s="84"/>
      <c r="P84" s="223">
        <f>O84*H84</f>
        <v>0</v>
      </c>
      <c r="Q84" s="223">
        <v>0</v>
      </c>
      <c r="R84" s="223">
        <f>Q84*H84</f>
        <v>0</v>
      </c>
      <c r="S84" s="223">
        <v>0</v>
      </c>
      <c r="T84" s="224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25" t="s">
        <v>88</v>
      </c>
      <c r="AT84" s="225" t="s">
        <v>132</v>
      </c>
      <c r="AU84" s="225" t="s">
        <v>70</v>
      </c>
      <c r="AY84" s="17" t="s">
        <v>130</v>
      </c>
      <c r="BE84" s="226">
        <f>IF(N84="základní",J84,0)</f>
        <v>0</v>
      </c>
      <c r="BF84" s="226">
        <f>IF(N84="snížená",J84,0)</f>
        <v>0</v>
      </c>
      <c r="BG84" s="226">
        <f>IF(N84="zákl. přenesená",J84,0)</f>
        <v>0</v>
      </c>
      <c r="BH84" s="226">
        <f>IF(N84="sníž. přenesená",J84,0)</f>
        <v>0</v>
      </c>
      <c r="BI84" s="226">
        <f>IF(N84="nulová",J84,0)</f>
        <v>0</v>
      </c>
      <c r="BJ84" s="17" t="s">
        <v>74</v>
      </c>
      <c r="BK84" s="226">
        <f>ROUND(I84*H84,2)</f>
        <v>0</v>
      </c>
      <c r="BL84" s="17" t="s">
        <v>88</v>
      </c>
      <c r="BM84" s="225" t="s">
        <v>726</v>
      </c>
    </row>
    <row r="85" s="2" customFormat="1" ht="37.8" customHeight="1">
      <c r="A85" s="38"/>
      <c r="B85" s="39"/>
      <c r="C85" s="213" t="s">
        <v>94</v>
      </c>
      <c r="D85" s="213" t="s">
        <v>132</v>
      </c>
      <c r="E85" s="214" t="s">
        <v>727</v>
      </c>
      <c r="F85" s="215" t="s">
        <v>728</v>
      </c>
      <c r="G85" s="216" t="s">
        <v>716</v>
      </c>
      <c r="H85" s="217">
        <v>1</v>
      </c>
      <c r="I85" s="218"/>
      <c r="J85" s="219">
        <f>ROUND(I85*H85,2)</f>
        <v>0</v>
      </c>
      <c r="K85" s="220"/>
      <c r="L85" s="44"/>
      <c r="M85" s="274" t="s">
        <v>19</v>
      </c>
      <c r="N85" s="275" t="s">
        <v>41</v>
      </c>
      <c r="O85" s="276"/>
      <c r="P85" s="277">
        <f>O85*H85</f>
        <v>0</v>
      </c>
      <c r="Q85" s="277">
        <v>0</v>
      </c>
      <c r="R85" s="277">
        <f>Q85*H85</f>
        <v>0</v>
      </c>
      <c r="S85" s="277">
        <v>0</v>
      </c>
      <c r="T85" s="278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25" t="s">
        <v>88</v>
      </c>
      <c r="AT85" s="225" t="s">
        <v>132</v>
      </c>
      <c r="AU85" s="225" t="s">
        <v>70</v>
      </c>
      <c r="AY85" s="17" t="s">
        <v>130</v>
      </c>
      <c r="BE85" s="226">
        <f>IF(N85="základní",J85,0)</f>
        <v>0</v>
      </c>
      <c r="BF85" s="226">
        <f>IF(N85="snížená",J85,0)</f>
        <v>0</v>
      </c>
      <c r="BG85" s="226">
        <f>IF(N85="zákl. přenesená",J85,0)</f>
        <v>0</v>
      </c>
      <c r="BH85" s="226">
        <f>IF(N85="sníž. přenesená",J85,0)</f>
        <v>0</v>
      </c>
      <c r="BI85" s="226">
        <f>IF(N85="nulová",J85,0)</f>
        <v>0</v>
      </c>
      <c r="BJ85" s="17" t="s">
        <v>74</v>
      </c>
      <c r="BK85" s="226">
        <f>ROUND(I85*H85,2)</f>
        <v>0</v>
      </c>
      <c r="BL85" s="17" t="s">
        <v>88</v>
      </c>
      <c r="BM85" s="225" t="s">
        <v>729</v>
      </c>
    </row>
    <row r="86" s="2" customFormat="1" ht="6.96" customHeight="1">
      <c r="A86" s="38"/>
      <c r="B86" s="59"/>
      <c r="C86" s="60"/>
      <c r="D86" s="60"/>
      <c r="E86" s="60"/>
      <c r="F86" s="60"/>
      <c r="G86" s="60"/>
      <c r="H86" s="60"/>
      <c r="I86" s="60"/>
      <c r="J86" s="60"/>
      <c r="K86" s="60"/>
      <c r="L86" s="44"/>
      <c r="M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</sheetData>
  <sheetProtection sheet="1" autoFilter="0" formatColumns="0" formatRows="0" objects="1" scenarios="1" spinCount="100000" saltValue="TlqXximz4NGUuUCspwyDDT1L0iMu9LLsxhdmAu3taAv1//b9eiZx9+cZdHudAV9dJE3xIq1sD0liwKVpxaeisw==" hashValue="5suuc3Jw7fS+QEj6Y+oo2d6TcsNWf6Z5EwOpnin878Du+TGUR0FC0Jgowdl82WR9llktP7T2gAG11Dr52WFe/g==" algorithmName="SHA-512" password="CC35"/>
  <autoFilter ref="C78:K85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hidden="1" s="1" customFormat="1" ht="24.96" customHeight="1">
      <c r="B4" s="20"/>
      <c r="D4" s="140" t="s">
        <v>104</v>
      </c>
      <c r="L4" s="20"/>
      <c r="M4" s="14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2" t="s">
        <v>16</v>
      </c>
      <c r="L6" s="20"/>
    </row>
    <row r="7" hidden="1" s="1" customFormat="1" ht="16.5" customHeight="1">
      <c r="B7" s="20"/>
      <c r="E7" s="143" t="str">
        <f>'Rekapitulace stavby'!K6</f>
        <v>Oprava výhybek v žst. Lovosice</v>
      </c>
      <c r="F7" s="142"/>
      <c r="G7" s="142"/>
      <c r="H7" s="142"/>
      <c r="L7" s="20"/>
    </row>
    <row r="8" hidden="1" s="1" customFormat="1" ht="12" customHeight="1">
      <c r="B8" s="20"/>
      <c r="D8" s="142" t="s">
        <v>105</v>
      </c>
      <c r="L8" s="20"/>
    </row>
    <row r="9" hidden="1" s="2" customFormat="1" ht="16.5" customHeight="1">
      <c r="A9" s="38"/>
      <c r="B9" s="44"/>
      <c r="C9" s="38"/>
      <c r="D9" s="38"/>
      <c r="E9" s="143" t="s">
        <v>106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42" t="s">
        <v>107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45" t="s">
        <v>108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1. 12. 2020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tr">
        <f>IF('Rekapitulace stavby'!AN10="","",'Rekapitulace stavby'!AN10)</f>
        <v/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33" t="str">
        <f>IF('Rekapitulace stavby'!E11="","",'Rekapitulace stavby'!E11)</f>
        <v xml:space="preserve"> </v>
      </c>
      <c r="F17" s="38"/>
      <c r="G17" s="38"/>
      <c r="H17" s="38"/>
      <c r="I17" s="142" t="s">
        <v>27</v>
      </c>
      <c r="J17" s="133" t="str">
        <f>IF('Rekapitulace stavby'!AN11="","",'Rekapitulace stavby'!AN11)</f>
        <v/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42" t="s">
        <v>28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27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42" t="s">
        <v>30</v>
      </c>
      <c r="E22" s="38"/>
      <c r="F22" s="38"/>
      <c r="G22" s="38"/>
      <c r="H22" s="38"/>
      <c r="I22" s="142" t="s">
        <v>26</v>
      </c>
      <c r="J22" s="133" t="str">
        <f>IF('Rekapitulace stavby'!AN16="","",'Rekapitulace stavby'!AN16)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2" t="s">
        <v>27</v>
      </c>
      <c r="J23" s="133" t="str">
        <f>IF('Rekapitulace stavby'!AN17="","",'Rekapitulace stavby'!AN17)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42" t="s">
        <v>32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33" t="s">
        <v>33</v>
      </c>
      <c r="F26" s="38"/>
      <c r="G26" s="38"/>
      <c r="H26" s="38"/>
      <c r="I26" s="142" t="s">
        <v>27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42" t="s">
        <v>34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2" t="s">
        <v>36</v>
      </c>
      <c r="E32" s="38"/>
      <c r="F32" s="38"/>
      <c r="G32" s="38"/>
      <c r="H32" s="38"/>
      <c r="I32" s="38"/>
      <c r="J32" s="153">
        <f>ROUND(J87,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54" t="s">
        <v>38</v>
      </c>
      <c r="G34" s="38"/>
      <c r="H34" s="38"/>
      <c r="I34" s="154" t="s">
        <v>37</v>
      </c>
      <c r="J34" s="154" t="s">
        <v>39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55" t="s">
        <v>40</v>
      </c>
      <c r="E35" s="142" t="s">
        <v>41</v>
      </c>
      <c r="F35" s="156">
        <f>ROUND((SUM(BE87:BE264)),  2)</f>
        <v>0</v>
      </c>
      <c r="G35" s="38"/>
      <c r="H35" s="38"/>
      <c r="I35" s="157">
        <v>0.20999999999999999</v>
      </c>
      <c r="J35" s="156">
        <f>ROUND(((SUM(BE87:BE264))*I35),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42</v>
      </c>
      <c r="F36" s="156">
        <f>ROUND((SUM(BF87:BF264)),  2)</f>
        <v>0</v>
      </c>
      <c r="G36" s="38"/>
      <c r="H36" s="38"/>
      <c r="I36" s="157">
        <v>0.14999999999999999</v>
      </c>
      <c r="J36" s="156">
        <f>ROUND(((SUM(BF87:BF264))*I36),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43</v>
      </c>
      <c r="F37" s="156">
        <f>ROUND((SUM(BG87:BG264)),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44</v>
      </c>
      <c r="F38" s="156">
        <f>ROUND((SUM(BH87:BH264)),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45</v>
      </c>
      <c r="F39" s="156">
        <f>ROUND((SUM(BI87:BI264)),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58"/>
      <c r="D41" s="159" t="s">
        <v>46</v>
      </c>
      <c r="E41" s="160"/>
      <c r="F41" s="160"/>
      <c r="G41" s="161" t="s">
        <v>47</v>
      </c>
      <c r="H41" s="162" t="s">
        <v>48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/>
    <row r="44" hidden="1"/>
    <row r="45" hidden="1"/>
    <row r="46" hidden="1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3" t="s">
        <v>109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169" t="str">
        <f>E7</f>
        <v>Oprava výhybek v žst. Lovosice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2" t="s">
        <v>105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8"/>
      <c r="B52" s="39"/>
      <c r="C52" s="40"/>
      <c r="D52" s="40"/>
      <c r="E52" s="169" t="s">
        <v>106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2" t="s">
        <v>107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40"/>
      <c r="D54" s="40"/>
      <c r="E54" s="69" t="str">
        <f>E11</f>
        <v>1 - SO 01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32" t="s">
        <v>23</v>
      </c>
      <c r="J56" s="72" t="str">
        <f>IF(J14="","",J14)</f>
        <v>1. 12. 2020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32" t="s">
        <v>30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32" t="s">
        <v>32</v>
      </c>
      <c r="J59" s="36" t="str">
        <f>E26</f>
        <v>Věra Trnková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70" t="s">
        <v>110</v>
      </c>
      <c r="D61" s="171"/>
      <c r="E61" s="171"/>
      <c r="F61" s="171"/>
      <c r="G61" s="171"/>
      <c r="H61" s="171"/>
      <c r="I61" s="171"/>
      <c r="J61" s="172" t="s">
        <v>111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73" t="s">
        <v>68</v>
      </c>
      <c r="D63" s="40"/>
      <c r="E63" s="40"/>
      <c r="F63" s="40"/>
      <c r="G63" s="40"/>
      <c r="H63" s="40"/>
      <c r="I63" s="40"/>
      <c r="J63" s="102">
        <f>J87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112</v>
      </c>
    </row>
    <row r="64" hidden="1" s="9" customFormat="1" ht="24.96" customHeight="1">
      <c r="A64" s="9"/>
      <c r="B64" s="174"/>
      <c r="C64" s="175"/>
      <c r="D64" s="176" t="s">
        <v>113</v>
      </c>
      <c r="E64" s="177"/>
      <c r="F64" s="177"/>
      <c r="G64" s="177"/>
      <c r="H64" s="177"/>
      <c r="I64" s="177"/>
      <c r="J64" s="178">
        <f>J88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0"/>
      <c r="C65" s="125"/>
      <c r="D65" s="181" t="s">
        <v>114</v>
      </c>
      <c r="E65" s="182"/>
      <c r="F65" s="182"/>
      <c r="G65" s="182"/>
      <c r="H65" s="182"/>
      <c r="I65" s="182"/>
      <c r="J65" s="183">
        <f>J89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hidden="1"/>
    <row r="69" hidden="1"/>
    <row r="70" hidden="1"/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115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69" t="str">
        <f>E7</f>
        <v>Oprava výhybek v žst. Lovosice</v>
      </c>
      <c r="F75" s="32"/>
      <c r="G75" s="32"/>
      <c r="H75" s="32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1" customFormat="1" ht="12" customHeight="1">
      <c r="B76" s="21"/>
      <c r="C76" s="32" t="s">
        <v>105</v>
      </c>
      <c r="D76" s="22"/>
      <c r="E76" s="22"/>
      <c r="F76" s="22"/>
      <c r="G76" s="22"/>
      <c r="H76" s="22"/>
      <c r="I76" s="22"/>
      <c r="J76" s="22"/>
      <c r="K76" s="22"/>
      <c r="L76" s="20"/>
    </row>
    <row r="77" s="2" customFormat="1" ht="16.5" customHeight="1">
      <c r="A77" s="38"/>
      <c r="B77" s="39"/>
      <c r="C77" s="40"/>
      <c r="D77" s="40"/>
      <c r="E77" s="169" t="s">
        <v>106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107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E11</f>
        <v>1 - SO 01</v>
      </c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F14</f>
        <v xml:space="preserve"> </v>
      </c>
      <c r="G81" s="40"/>
      <c r="H81" s="40"/>
      <c r="I81" s="32" t="s">
        <v>23</v>
      </c>
      <c r="J81" s="72" t="str">
        <f>IF(J14="","",J14)</f>
        <v>1. 12. 2020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E17</f>
        <v xml:space="preserve"> </v>
      </c>
      <c r="G83" s="40"/>
      <c r="H83" s="40"/>
      <c r="I83" s="32" t="s">
        <v>30</v>
      </c>
      <c r="J83" s="36" t="str">
        <f>E23</f>
        <v xml:space="preserve"> 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28</v>
      </c>
      <c r="D84" s="40"/>
      <c r="E84" s="40"/>
      <c r="F84" s="27" t="str">
        <f>IF(E20="","",E20)</f>
        <v>Vyplň údaj</v>
      </c>
      <c r="G84" s="40"/>
      <c r="H84" s="40"/>
      <c r="I84" s="32" t="s">
        <v>32</v>
      </c>
      <c r="J84" s="36" t="str">
        <f>E26</f>
        <v>Věra Trnková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85"/>
      <c r="B86" s="186"/>
      <c r="C86" s="187" t="s">
        <v>116</v>
      </c>
      <c r="D86" s="188" t="s">
        <v>55</v>
      </c>
      <c r="E86" s="188" t="s">
        <v>51</v>
      </c>
      <c r="F86" s="188" t="s">
        <v>52</v>
      </c>
      <c r="G86" s="188" t="s">
        <v>117</v>
      </c>
      <c r="H86" s="188" t="s">
        <v>118</v>
      </c>
      <c r="I86" s="188" t="s">
        <v>119</v>
      </c>
      <c r="J86" s="189" t="s">
        <v>111</v>
      </c>
      <c r="K86" s="190" t="s">
        <v>120</v>
      </c>
      <c r="L86" s="191"/>
      <c r="M86" s="92" t="s">
        <v>19</v>
      </c>
      <c r="N86" s="93" t="s">
        <v>40</v>
      </c>
      <c r="O86" s="93" t="s">
        <v>121</v>
      </c>
      <c r="P86" s="93" t="s">
        <v>122</v>
      </c>
      <c r="Q86" s="93" t="s">
        <v>123</v>
      </c>
      <c r="R86" s="93" t="s">
        <v>124</v>
      </c>
      <c r="S86" s="93" t="s">
        <v>125</v>
      </c>
      <c r="T86" s="94" t="s">
        <v>126</v>
      </c>
      <c r="U86" s="185"/>
      <c r="V86" s="185"/>
      <c r="W86" s="185"/>
      <c r="X86" s="185"/>
      <c r="Y86" s="185"/>
      <c r="Z86" s="185"/>
      <c r="AA86" s="185"/>
      <c r="AB86" s="185"/>
      <c r="AC86" s="185"/>
      <c r="AD86" s="185"/>
      <c r="AE86" s="185"/>
    </row>
    <row r="87" s="2" customFormat="1" ht="22.8" customHeight="1">
      <c r="A87" s="38"/>
      <c r="B87" s="39"/>
      <c r="C87" s="99" t="s">
        <v>127</v>
      </c>
      <c r="D87" s="40"/>
      <c r="E87" s="40"/>
      <c r="F87" s="40"/>
      <c r="G87" s="40"/>
      <c r="H87" s="40"/>
      <c r="I87" s="40"/>
      <c r="J87" s="192">
        <f>BK87</f>
        <v>0</v>
      </c>
      <c r="K87" s="40"/>
      <c r="L87" s="44"/>
      <c r="M87" s="95"/>
      <c r="N87" s="193"/>
      <c r="O87" s="96"/>
      <c r="P87" s="194">
        <f>P88</f>
        <v>0</v>
      </c>
      <c r="Q87" s="96"/>
      <c r="R87" s="194">
        <f>R88</f>
        <v>225.2234</v>
      </c>
      <c r="S87" s="96"/>
      <c r="T87" s="195">
        <f>T88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69</v>
      </c>
      <c r="AU87" s="17" t="s">
        <v>112</v>
      </c>
      <c r="BK87" s="196">
        <f>BK88</f>
        <v>0</v>
      </c>
    </row>
    <row r="88" s="12" customFormat="1" ht="25.92" customHeight="1">
      <c r="A88" s="12"/>
      <c r="B88" s="197"/>
      <c r="C88" s="198"/>
      <c r="D88" s="199" t="s">
        <v>69</v>
      </c>
      <c r="E88" s="200" t="s">
        <v>128</v>
      </c>
      <c r="F88" s="200" t="s">
        <v>129</v>
      </c>
      <c r="G88" s="198"/>
      <c r="H88" s="198"/>
      <c r="I88" s="201"/>
      <c r="J88" s="202">
        <f>BK88</f>
        <v>0</v>
      </c>
      <c r="K88" s="198"/>
      <c r="L88" s="203"/>
      <c r="M88" s="204"/>
      <c r="N88" s="205"/>
      <c r="O88" s="205"/>
      <c r="P88" s="206">
        <f>P89</f>
        <v>0</v>
      </c>
      <c r="Q88" s="205"/>
      <c r="R88" s="206">
        <f>R89</f>
        <v>225.2234</v>
      </c>
      <c r="S88" s="205"/>
      <c r="T88" s="207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8" t="s">
        <v>74</v>
      </c>
      <c r="AT88" s="209" t="s">
        <v>69</v>
      </c>
      <c r="AU88" s="209" t="s">
        <v>70</v>
      </c>
      <c r="AY88" s="208" t="s">
        <v>130</v>
      </c>
      <c r="BK88" s="210">
        <f>BK89</f>
        <v>0</v>
      </c>
    </row>
    <row r="89" s="12" customFormat="1" ht="22.8" customHeight="1">
      <c r="A89" s="12"/>
      <c r="B89" s="197"/>
      <c r="C89" s="198"/>
      <c r="D89" s="199" t="s">
        <v>69</v>
      </c>
      <c r="E89" s="211" t="s">
        <v>91</v>
      </c>
      <c r="F89" s="211" t="s">
        <v>131</v>
      </c>
      <c r="G89" s="198"/>
      <c r="H89" s="198"/>
      <c r="I89" s="201"/>
      <c r="J89" s="212">
        <f>BK89</f>
        <v>0</v>
      </c>
      <c r="K89" s="198"/>
      <c r="L89" s="203"/>
      <c r="M89" s="204"/>
      <c r="N89" s="205"/>
      <c r="O89" s="205"/>
      <c r="P89" s="206">
        <f>SUM(P90:P264)</f>
        <v>0</v>
      </c>
      <c r="Q89" s="205"/>
      <c r="R89" s="206">
        <f>SUM(R90:R264)</f>
        <v>225.2234</v>
      </c>
      <c r="S89" s="205"/>
      <c r="T89" s="207">
        <f>SUM(T90:T264)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74</v>
      </c>
      <c r="AT89" s="209" t="s">
        <v>69</v>
      </c>
      <c r="AU89" s="209" t="s">
        <v>74</v>
      </c>
      <c r="AY89" s="208" t="s">
        <v>130</v>
      </c>
      <c r="BK89" s="210">
        <f>SUM(BK90:BK264)</f>
        <v>0</v>
      </c>
    </row>
    <row r="90" s="2" customFormat="1" ht="76.35" customHeight="1">
      <c r="A90" s="38"/>
      <c r="B90" s="39"/>
      <c r="C90" s="213" t="s">
        <v>74</v>
      </c>
      <c r="D90" s="213" t="s">
        <v>132</v>
      </c>
      <c r="E90" s="214" t="s">
        <v>133</v>
      </c>
      <c r="F90" s="215" t="s">
        <v>134</v>
      </c>
      <c r="G90" s="216" t="s">
        <v>135</v>
      </c>
      <c r="H90" s="217">
        <v>197</v>
      </c>
      <c r="I90" s="218"/>
      <c r="J90" s="219">
        <f>ROUND(I90*H90,2)</f>
        <v>0</v>
      </c>
      <c r="K90" s="220"/>
      <c r="L90" s="44"/>
      <c r="M90" s="221" t="s">
        <v>19</v>
      </c>
      <c r="N90" s="222" t="s">
        <v>41</v>
      </c>
      <c r="O90" s="84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5" t="s">
        <v>88</v>
      </c>
      <c r="AT90" s="225" t="s">
        <v>132</v>
      </c>
      <c r="AU90" s="225" t="s">
        <v>78</v>
      </c>
      <c r="AY90" s="17" t="s">
        <v>130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7" t="s">
        <v>74</v>
      </c>
      <c r="BK90" s="226">
        <f>ROUND(I90*H90,2)</f>
        <v>0</v>
      </c>
      <c r="BL90" s="17" t="s">
        <v>88</v>
      </c>
      <c r="BM90" s="225" t="s">
        <v>136</v>
      </c>
    </row>
    <row r="91" s="13" customFormat="1">
      <c r="A91" s="13"/>
      <c r="B91" s="227"/>
      <c r="C91" s="228"/>
      <c r="D91" s="229" t="s">
        <v>137</v>
      </c>
      <c r="E91" s="230" t="s">
        <v>19</v>
      </c>
      <c r="F91" s="231" t="s">
        <v>138</v>
      </c>
      <c r="G91" s="228"/>
      <c r="H91" s="232">
        <v>108</v>
      </c>
      <c r="I91" s="233"/>
      <c r="J91" s="228"/>
      <c r="K91" s="228"/>
      <c r="L91" s="234"/>
      <c r="M91" s="235"/>
      <c r="N91" s="236"/>
      <c r="O91" s="236"/>
      <c r="P91" s="236"/>
      <c r="Q91" s="236"/>
      <c r="R91" s="236"/>
      <c r="S91" s="236"/>
      <c r="T91" s="237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8" t="s">
        <v>137</v>
      </c>
      <c r="AU91" s="238" t="s">
        <v>78</v>
      </c>
      <c r="AV91" s="13" t="s">
        <v>78</v>
      </c>
      <c r="AW91" s="13" t="s">
        <v>31</v>
      </c>
      <c r="AX91" s="13" t="s">
        <v>70</v>
      </c>
      <c r="AY91" s="238" t="s">
        <v>130</v>
      </c>
    </row>
    <row r="92" s="13" customFormat="1">
      <c r="A92" s="13"/>
      <c r="B92" s="227"/>
      <c r="C92" s="228"/>
      <c r="D92" s="229" t="s">
        <v>137</v>
      </c>
      <c r="E92" s="230" t="s">
        <v>19</v>
      </c>
      <c r="F92" s="231" t="s">
        <v>139</v>
      </c>
      <c r="G92" s="228"/>
      <c r="H92" s="232">
        <v>19</v>
      </c>
      <c r="I92" s="233"/>
      <c r="J92" s="228"/>
      <c r="K92" s="228"/>
      <c r="L92" s="234"/>
      <c r="M92" s="235"/>
      <c r="N92" s="236"/>
      <c r="O92" s="236"/>
      <c r="P92" s="236"/>
      <c r="Q92" s="236"/>
      <c r="R92" s="236"/>
      <c r="S92" s="236"/>
      <c r="T92" s="237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8" t="s">
        <v>137</v>
      </c>
      <c r="AU92" s="238" t="s">
        <v>78</v>
      </c>
      <c r="AV92" s="13" t="s">
        <v>78</v>
      </c>
      <c r="AW92" s="13" t="s">
        <v>31</v>
      </c>
      <c r="AX92" s="13" t="s">
        <v>70</v>
      </c>
      <c r="AY92" s="238" t="s">
        <v>130</v>
      </c>
    </row>
    <row r="93" s="13" customFormat="1">
      <c r="A93" s="13"/>
      <c r="B93" s="227"/>
      <c r="C93" s="228"/>
      <c r="D93" s="229" t="s">
        <v>137</v>
      </c>
      <c r="E93" s="230" t="s">
        <v>19</v>
      </c>
      <c r="F93" s="231" t="s">
        <v>140</v>
      </c>
      <c r="G93" s="228"/>
      <c r="H93" s="232">
        <v>19</v>
      </c>
      <c r="I93" s="233"/>
      <c r="J93" s="228"/>
      <c r="K93" s="228"/>
      <c r="L93" s="234"/>
      <c r="M93" s="235"/>
      <c r="N93" s="236"/>
      <c r="O93" s="236"/>
      <c r="P93" s="236"/>
      <c r="Q93" s="236"/>
      <c r="R93" s="236"/>
      <c r="S93" s="236"/>
      <c r="T93" s="237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8" t="s">
        <v>137</v>
      </c>
      <c r="AU93" s="238" t="s">
        <v>78</v>
      </c>
      <c r="AV93" s="13" t="s">
        <v>78</v>
      </c>
      <c r="AW93" s="13" t="s">
        <v>31</v>
      </c>
      <c r="AX93" s="13" t="s">
        <v>70</v>
      </c>
      <c r="AY93" s="238" t="s">
        <v>130</v>
      </c>
    </row>
    <row r="94" s="13" customFormat="1">
      <c r="A94" s="13"/>
      <c r="B94" s="227"/>
      <c r="C94" s="228"/>
      <c r="D94" s="229" t="s">
        <v>137</v>
      </c>
      <c r="E94" s="230" t="s">
        <v>19</v>
      </c>
      <c r="F94" s="231" t="s">
        <v>141</v>
      </c>
      <c r="G94" s="228"/>
      <c r="H94" s="232">
        <v>19</v>
      </c>
      <c r="I94" s="233"/>
      <c r="J94" s="228"/>
      <c r="K94" s="228"/>
      <c r="L94" s="234"/>
      <c r="M94" s="235"/>
      <c r="N94" s="236"/>
      <c r="O94" s="236"/>
      <c r="P94" s="236"/>
      <c r="Q94" s="236"/>
      <c r="R94" s="236"/>
      <c r="S94" s="236"/>
      <c r="T94" s="237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8" t="s">
        <v>137</v>
      </c>
      <c r="AU94" s="238" t="s">
        <v>78</v>
      </c>
      <c r="AV94" s="13" t="s">
        <v>78</v>
      </c>
      <c r="AW94" s="13" t="s">
        <v>31</v>
      </c>
      <c r="AX94" s="13" t="s">
        <v>70</v>
      </c>
      <c r="AY94" s="238" t="s">
        <v>130</v>
      </c>
    </row>
    <row r="95" s="13" customFormat="1">
      <c r="A95" s="13"/>
      <c r="B95" s="227"/>
      <c r="C95" s="228"/>
      <c r="D95" s="229" t="s">
        <v>137</v>
      </c>
      <c r="E95" s="230" t="s">
        <v>19</v>
      </c>
      <c r="F95" s="231" t="s">
        <v>142</v>
      </c>
      <c r="G95" s="228"/>
      <c r="H95" s="232">
        <v>11</v>
      </c>
      <c r="I95" s="233"/>
      <c r="J95" s="228"/>
      <c r="K95" s="228"/>
      <c r="L95" s="234"/>
      <c r="M95" s="235"/>
      <c r="N95" s="236"/>
      <c r="O95" s="236"/>
      <c r="P95" s="236"/>
      <c r="Q95" s="236"/>
      <c r="R95" s="236"/>
      <c r="S95" s="236"/>
      <c r="T95" s="237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8" t="s">
        <v>137</v>
      </c>
      <c r="AU95" s="238" t="s">
        <v>78</v>
      </c>
      <c r="AV95" s="13" t="s">
        <v>78</v>
      </c>
      <c r="AW95" s="13" t="s">
        <v>31</v>
      </c>
      <c r="AX95" s="13" t="s">
        <v>70</v>
      </c>
      <c r="AY95" s="238" t="s">
        <v>130</v>
      </c>
    </row>
    <row r="96" s="13" customFormat="1">
      <c r="A96" s="13"/>
      <c r="B96" s="227"/>
      <c r="C96" s="228"/>
      <c r="D96" s="229" t="s">
        <v>137</v>
      </c>
      <c r="E96" s="230" t="s">
        <v>19</v>
      </c>
      <c r="F96" s="231" t="s">
        <v>143</v>
      </c>
      <c r="G96" s="228"/>
      <c r="H96" s="232">
        <v>21</v>
      </c>
      <c r="I96" s="233"/>
      <c r="J96" s="228"/>
      <c r="K96" s="228"/>
      <c r="L96" s="234"/>
      <c r="M96" s="235"/>
      <c r="N96" s="236"/>
      <c r="O96" s="236"/>
      <c r="P96" s="236"/>
      <c r="Q96" s="236"/>
      <c r="R96" s="236"/>
      <c r="S96" s="236"/>
      <c r="T96" s="237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8" t="s">
        <v>137</v>
      </c>
      <c r="AU96" s="238" t="s">
        <v>78</v>
      </c>
      <c r="AV96" s="13" t="s">
        <v>78</v>
      </c>
      <c r="AW96" s="13" t="s">
        <v>31</v>
      </c>
      <c r="AX96" s="13" t="s">
        <v>70</v>
      </c>
      <c r="AY96" s="238" t="s">
        <v>130</v>
      </c>
    </row>
    <row r="97" s="14" customFormat="1">
      <c r="A97" s="14"/>
      <c r="B97" s="239"/>
      <c r="C97" s="240"/>
      <c r="D97" s="229" t="s">
        <v>137</v>
      </c>
      <c r="E97" s="241" t="s">
        <v>19</v>
      </c>
      <c r="F97" s="242" t="s">
        <v>144</v>
      </c>
      <c r="G97" s="240"/>
      <c r="H97" s="243">
        <v>197</v>
      </c>
      <c r="I97" s="244"/>
      <c r="J97" s="240"/>
      <c r="K97" s="240"/>
      <c r="L97" s="245"/>
      <c r="M97" s="246"/>
      <c r="N97" s="247"/>
      <c r="O97" s="247"/>
      <c r="P97" s="247"/>
      <c r="Q97" s="247"/>
      <c r="R97" s="247"/>
      <c r="S97" s="247"/>
      <c r="T97" s="248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9" t="s">
        <v>137</v>
      </c>
      <c r="AU97" s="249" t="s">
        <v>78</v>
      </c>
      <c r="AV97" s="14" t="s">
        <v>88</v>
      </c>
      <c r="AW97" s="14" t="s">
        <v>31</v>
      </c>
      <c r="AX97" s="14" t="s">
        <v>74</v>
      </c>
      <c r="AY97" s="249" t="s">
        <v>130</v>
      </c>
    </row>
    <row r="98" s="2" customFormat="1" ht="76.35" customHeight="1">
      <c r="A98" s="38"/>
      <c r="B98" s="39"/>
      <c r="C98" s="213" t="s">
        <v>78</v>
      </c>
      <c r="D98" s="213" t="s">
        <v>132</v>
      </c>
      <c r="E98" s="214" t="s">
        <v>145</v>
      </c>
      <c r="F98" s="215" t="s">
        <v>146</v>
      </c>
      <c r="G98" s="216" t="s">
        <v>135</v>
      </c>
      <c r="H98" s="217">
        <v>117</v>
      </c>
      <c r="I98" s="218"/>
      <c r="J98" s="219">
        <f>ROUND(I98*H98,2)</f>
        <v>0</v>
      </c>
      <c r="K98" s="220"/>
      <c r="L98" s="44"/>
      <c r="M98" s="221" t="s">
        <v>19</v>
      </c>
      <c r="N98" s="222" t="s">
        <v>41</v>
      </c>
      <c r="O98" s="84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5" t="s">
        <v>88</v>
      </c>
      <c r="AT98" s="225" t="s">
        <v>132</v>
      </c>
      <c r="AU98" s="225" t="s">
        <v>78</v>
      </c>
      <c r="AY98" s="17" t="s">
        <v>130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7" t="s">
        <v>74</v>
      </c>
      <c r="BK98" s="226">
        <f>ROUND(I98*H98,2)</f>
        <v>0</v>
      </c>
      <c r="BL98" s="17" t="s">
        <v>88</v>
      </c>
      <c r="BM98" s="225" t="s">
        <v>147</v>
      </c>
    </row>
    <row r="99" s="13" customFormat="1">
      <c r="A99" s="13"/>
      <c r="B99" s="227"/>
      <c r="C99" s="228"/>
      <c r="D99" s="229" t="s">
        <v>137</v>
      </c>
      <c r="E99" s="230" t="s">
        <v>19</v>
      </c>
      <c r="F99" s="231" t="s">
        <v>148</v>
      </c>
      <c r="G99" s="228"/>
      <c r="H99" s="232">
        <v>60</v>
      </c>
      <c r="I99" s="233"/>
      <c r="J99" s="228"/>
      <c r="K99" s="228"/>
      <c r="L99" s="234"/>
      <c r="M99" s="235"/>
      <c r="N99" s="236"/>
      <c r="O99" s="236"/>
      <c r="P99" s="236"/>
      <c r="Q99" s="236"/>
      <c r="R99" s="236"/>
      <c r="S99" s="236"/>
      <c r="T99" s="237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8" t="s">
        <v>137</v>
      </c>
      <c r="AU99" s="238" t="s">
        <v>78</v>
      </c>
      <c r="AV99" s="13" t="s">
        <v>78</v>
      </c>
      <c r="AW99" s="13" t="s">
        <v>31</v>
      </c>
      <c r="AX99" s="13" t="s">
        <v>70</v>
      </c>
      <c r="AY99" s="238" t="s">
        <v>130</v>
      </c>
    </row>
    <row r="100" s="13" customFormat="1">
      <c r="A100" s="13"/>
      <c r="B100" s="227"/>
      <c r="C100" s="228"/>
      <c r="D100" s="229" t="s">
        <v>137</v>
      </c>
      <c r="E100" s="230" t="s">
        <v>19</v>
      </c>
      <c r="F100" s="231" t="s">
        <v>149</v>
      </c>
      <c r="G100" s="228"/>
      <c r="H100" s="232">
        <v>13</v>
      </c>
      <c r="I100" s="233"/>
      <c r="J100" s="228"/>
      <c r="K100" s="228"/>
      <c r="L100" s="234"/>
      <c r="M100" s="235"/>
      <c r="N100" s="236"/>
      <c r="O100" s="236"/>
      <c r="P100" s="236"/>
      <c r="Q100" s="236"/>
      <c r="R100" s="236"/>
      <c r="S100" s="236"/>
      <c r="T100" s="237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8" t="s">
        <v>137</v>
      </c>
      <c r="AU100" s="238" t="s">
        <v>78</v>
      </c>
      <c r="AV100" s="13" t="s">
        <v>78</v>
      </c>
      <c r="AW100" s="13" t="s">
        <v>31</v>
      </c>
      <c r="AX100" s="13" t="s">
        <v>70</v>
      </c>
      <c r="AY100" s="238" t="s">
        <v>130</v>
      </c>
    </row>
    <row r="101" s="13" customFormat="1">
      <c r="A101" s="13"/>
      <c r="B101" s="227"/>
      <c r="C101" s="228"/>
      <c r="D101" s="229" t="s">
        <v>137</v>
      </c>
      <c r="E101" s="230" t="s">
        <v>19</v>
      </c>
      <c r="F101" s="231" t="s">
        <v>150</v>
      </c>
      <c r="G101" s="228"/>
      <c r="H101" s="232">
        <v>13</v>
      </c>
      <c r="I101" s="233"/>
      <c r="J101" s="228"/>
      <c r="K101" s="228"/>
      <c r="L101" s="234"/>
      <c r="M101" s="235"/>
      <c r="N101" s="236"/>
      <c r="O101" s="236"/>
      <c r="P101" s="236"/>
      <c r="Q101" s="236"/>
      <c r="R101" s="236"/>
      <c r="S101" s="236"/>
      <c r="T101" s="237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8" t="s">
        <v>137</v>
      </c>
      <c r="AU101" s="238" t="s">
        <v>78</v>
      </c>
      <c r="AV101" s="13" t="s">
        <v>78</v>
      </c>
      <c r="AW101" s="13" t="s">
        <v>31</v>
      </c>
      <c r="AX101" s="13" t="s">
        <v>70</v>
      </c>
      <c r="AY101" s="238" t="s">
        <v>130</v>
      </c>
    </row>
    <row r="102" s="13" customFormat="1">
      <c r="A102" s="13"/>
      <c r="B102" s="227"/>
      <c r="C102" s="228"/>
      <c r="D102" s="229" t="s">
        <v>137</v>
      </c>
      <c r="E102" s="230" t="s">
        <v>19</v>
      </c>
      <c r="F102" s="231" t="s">
        <v>151</v>
      </c>
      <c r="G102" s="228"/>
      <c r="H102" s="232">
        <v>13</v>
      </c>
      <c r="I102" s="233"/>
      <c r="J102" s="228"/>
      <c r="K102" s="228"/>
      <c r="L102" s="234"/>
      <c r="M102" s="235"/>
      <c r="N102" s="236"/>
      <c r="O102" s="236"/>
      <c r="P102" s="236"/>
      <c r="Q102" s="236"/>
      <c r="R102" s="236"/>
      <c r="S102" s="236"/>
      <c r="T102" s="237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8" t="s">
        <v>137</v>
      </c>
      <c r="AU102" s="238" t="s">
        <v>78</v>
      </c>
      <c r="AV102" s="13" t="s">
        <v>78</v>
      </c>
      <c r="AW102" s="13" t="s">
        <v>31</v>
      </c>
      <c r="AX102" s="13" t="s">
        <v>70</v>
      </c>
      <c r="AY102" s="238" t="s">
        <v>130</v>
      </c>
    </row>
    <row r="103" s="13" customFormat="1">
      <c r="A103" s="13"/>
      <c r="B103" s="227"/>
      <c r="C103" s="228"/>
      <c r="D103" s="229" t="s">
        <v>137</v>
      </c>
      <c r="E103" s="230" t="s">
        <v>19</v>
      </c>
      <c r="F103" s="231" t="s">
        <v>152</v>
      </c>
      <c r="G103" s="228"/>
      <c r="H103" s="232">
        <v>18</v>
      </c>
      <c r="I103" s="233"/>
      <c r="J103" s="228"/>
      <c r="K103" s="228"/>
      <c r="L103" s="234"/>
      <c r="M103" s="235"/>
      <c r="N103" s="236"/>
      <c r="O103" s="236"/>
      <c r="P103" s="236"/>
      <c r="Q103" s="236"/>
      <c r="R103" s="236"/>
      <c r="S103" s="236"/>
      <c r="T103" s="237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8" t="s">
        <v>137</v>
      </c>
      <c r="AU103" s="238" t="s">
        <v>78</v>
      </c>
      <c r="AV103" s="13" t="s">
        <v>78</v>
      </c>
      <c r="AW103" s="13" t="s">
        <v>31</v>
      </c>
      <c r="AX103" s="13" t="s">
        <v>70</v>
      </c>
      <c r="AY103" s="238" t="s">
        <v>130</v>
      </c>
    </row>
    <row r="104" s="14" customFormat="1">
      <c r="A104" s="14"/>
      <c r="B104" s="239"/>
      <c r="C104" s="240"/>
      <c r="D104" s="229" t="s">
        <v>137</v>
      </c>
      <c r="E104" s="241" t="s">
        <v>19</v>
      </c>
      <c r="F104" s="242" t="s">
        <v>144</v>
      </c>
      <c r="G104" s="240"/>
      <c r="H104" s="243">
        <v>117</v>
      </c>
      <c r="I104" s="244"/>
      <c r="J104" s="240"/>
      <c r="K104" s="240"/>
      <c r="L104" s="245"/>
      <c r="M104" s="246"/>
      <c r="N104" s="247"/>
      <c r="O104" s="247"/>
      <c r="P104" s="247"/>
      <c r="Q104" s="247"/>
      <c r="R104" s="247"/>
      <c r="S104" s="247"/>
      <c r="T104" s="248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9" t="s">
        <v>137</v>
      </c>
      <c r="AU104" s="249" t="s">
        <v>78</v>
      </c>
      <c r="AV104" s="14" t="s">
        <v>88</v>
      </c>
      <c r="AW104" s="14" t="s">
        <v>31</v>
      </c>
      <c r="AX104" s="14" t="s">
        <v>74</v>
      </c>
      <c r="AY104" s="249" t="s">
        <v>130</v>
      </c>
    </row>
    <row r="105" s="2" customFormat="1" ht="76.35" customHeight="1">
      <c r="A105" s="38"/>
      <c r="B105" s="39"/>
      <c r="C105" s="213" t="s">
        <v>85</v>
      </c>
      <c r="D105" s="213" t="s">
        <v>132</v>
      </c>
      <c r="E105" s="214" t="s">
        <v>153</v>
      </c>
      <c r="F105" s="215" t="s">
        <v>154</v>
      </c>
      <c r="G105" s="216" t="s">
        <v>135</v>
      </c>
      <c r="H105" s="217">
        <v>27</v>
      </c>
      <c r="I105" s="218"/>
      <c r="J105" s="219">
        <f>ROUND(I105*H105,2)</f>
        <v>0</v>
      </c>
      <c r="K105" s="220"/>
      <c r="L105" s="44"/>
      <c r="M105" s="221" t="s">
        <v>19</v>
      </c>
      <c r="N105" s="222" t="s">
        <v>41</v>
      </c>
      <c r="O105" s="84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5" t="s">
        <v>88</v>
      </c>
      <c r="AT105" s="225" t="s">
        <v>132</v>
      </c>
      <c r="AU105" s="225" t="s">
        <v>78</v>
      </c>
      <c r="AY105" s="17" t="s">
        <v>130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7" t="s">
        <v>74</v>
      </c>
      <c r="BK105" s="226">
        <f>ROUND(I105*H105,2)</f>
        <v>0</v>
      </c>
      <c r="BL105" s="17" t="s">
        <v>88</v>
      </c>
      <c r="BM105" s="225" t="s">
        <v>155</v>
      </c>
    </row>
    <row r="106" s="13" customFormat="1">
      <c r="A106" s="13"/>
      <c r="B106" s="227"/>
      <c r="C106" s="228"/>
      <c r="D106" s="229" t="s">
        <v>137</v>
      </c>
      <c r="E106" s="230" t="s">
        <v>19</v>
      </c>
      <c r="F106" s="231" t="s">
        <v>156</v>
      </c>
      <c r="G106" s="228"/>
      <c r="H106" s="232">
        <v>24</v>
      </c>
      <c r="I106" s="233"/>
      <c r="J106" s="228"/>
      <c r="K106" s="228"/>
      <c r="L106" s="234"/>
      <c r="M106" s="235"/>
      <c r="N106" s="236"/>
      <c r="O106" s="236"/>
      <c r="P106" s="236"/>
      <c r="Q106" s="236"/>
      <c r="R106" s="236"/>
      <c r="S106" s="236"/>
      <c r="T106" s="237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8" t="s">
        <v>137</v>
      </c>
      <c r="AU106" s="238" t="s">
        <v>78</v>
      </c>
      <c r="AV106" s="13" t="s">
        <v>78</v>
      </c>
      <c r="AW106" s="13" t="s">
        <v>31</v>
      </c>
      <c r="AX106" s="13" t="s">
        <v>70</v>
      </c>
      <c r="AY106" s="238" t="s">
        <v>130</v>
      </c>
    </row>
    <row r="107" s="13" customFormat="1">
      <c r="A107" s="13"/>
      <c r="B107" s="227"/>
      <c r="C107" s="228"/>
      <c r="D107" s="229" t="s">
        <v>137</v>
      </c>
      <c r="E107" s="230" t="s">
        <v>19</v>
      </c>
      <c r="F107" s="231" t="s">
        <v>157</v>
      </c>
      <c r="G107" s="228"/>
      <c r="H107" s="232">
        <v>0</v>
      </c>
      <c r="I107" s="233"/>
      <c r="J107" s="228"/>
      <c r="K107" s="228"/>
      <c r="L107" s="234"/>
      <c r="M107" s="235"/>
      <c r="N107" s="236"/>
      <c r="O107" s="236"/>
      <c r="P107" s="236"/>
      <c r="Q107" s="236"/>
      <c r="R107" s="236"/>
      <c r="S107" s="236"/>
      <c r="T107" s="23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8" t="s">
        <v>137</v>
      </c>
      <c r="AU107" s="238" t="s">
        <v>78</v>
      </c>
      <c r="AV107" s="13" t="s">
        <v>78</v>
      </c>
      <c r="AW107" s="13" t="s">
        <v>31</v>
      </c>
      <c r="AX107" s="13" t="s">
        <v>70</v>
      </c>
      <c r="AY107" s="238" t="s">
        <v>130</v>
      </c>
    </row>
    <row r="108" s="13" customFormat="1">
      <c r="A108" s="13"/>
      <c r="B108" s="227"/>
      <c r="C108" s="228"/>
      <c r="D108" s="229" t="s">
        <v>137</v>
      </c>
      <c r="E108" s="230" t="s">
        <v>19</v>
      </c>
      <c r="F108" s="231" t="s">
        <v>158</v>
      </c>
      <c r="G108" s="228"/>
      <c r="H108" s="232">
        <v>3</v>
      </c>
      <c r="I108" s="233"/>
      <c r="J108" s="228"/>
      <c r="K108" s="228"/>
      <c r="L108" s="234"/>
      <c r="M108" s="235"/>
      <c r="N108" s="236"/>
      <c r="O108" s="236"/>
      <c r="P108" s="236"/>
      <c r="Q108" s="236"/>
      <c r="R108" s="236"/>
      <c r="S108" s="236"/>
      <c r="T108" s="237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8" t="s">
        <v>137</v>
      </c>
      <c r="AU108" s="238" t="s">
        <v>78</v>
      </c>
      <c r="AV108" s="13" t="s">
        <v>78</v>
      </c>
      <c r="AW108" s="13" t="s">
        <v>31</v>
      </c>
      <c r="AX108" s="13" t="s">
        <v>70</v>
      </c>
      <c r="AY108" s="238" t="s">
        <v>130</v>
      </c>
    </row>
    <row r="109" s="14" customFormat="1">
      <c r="A109" s="14"/>
      <c r="B109" s="239"/>
      <c r="C109" s="240"/>
      <c r="D109" s="229" t="s">
        <v>137</v>
      </c>
      <c r="E109" s="241" t="s">
        <v>19</v>
      </c>
      <c r="F109" s="242" t="s">
        <v>144</v>
      </c>
      <c r="G109" s="240"/>
      <c r="H109" s="243">
        <v>27</v>
      </c>
      <c r="I109" s="244"/>
      <c r="J109" s="240"/>
      <c r="K109" s="240"/>
      <c r="L109" s="245"/>
      <c r="M109" s="246"/>
      <c r="N109" s="247"/>
      <c r="O109" s="247"/>
      <c r="P109" s="247"/>
      <c r="Q109" s="247"/>
      <c r="R109" s="247"/>
      <c r="S109" s="247"/>
      <c r="T109" s="248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9" t="s">
        <v>137</v>
      </c>
      <c r="AU109" s="249" t="s">
        <v>78</v>
      </c>
      <c r="AV109" s="14" t="s">
        <v>88</v>
      </c>
      <c r="AW109" s="14" t="s">
        <v>31</v>
      </c>
      <c r="AX109" s="14" t="s">
        <v>74</v>
      </c>
      <c r="AY109" s="249" t="s">
        <v>130</v>
      </c>
    </row>
    <row r="110" s="2" customFormat="1" ht="76.35" customHeight="1">
      <c r="A110" s="38"/>
      <c r="B110" s="39"/>
      <c r="C110" s="213" t="s">
        <v>88</v>
      </c>
      <c r="D110" s="213" t="s">
        <v>132</v>
      </c>
      <c r="E110" s="214" t="s">
        <v>159</v>
      </c>
      <c r="F110" s="215" t="s">
        <v>160</v>
      </c>
      <c r="G110" s="216" t="s">
        <v>135</v>
      </c>
      <c r="H110" s="217">
        <v>24</v>
      </c>
      <c r="I110" s="218"/>
      <c r="J110" s="219">
        <f>ROUND(I110*H110,2)</f>
        <v>0</v>
      </c>
      <c r="K110" s="220"/>
      <c r="L110" s="44"/>
      <c r="M110" s="221" t="s">
        <v>19</v>
      </c>
      <c r="N110" s="222" t="s">
        <v>41</v>
      </c>
      <c r="O110" s="84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5" t="s">
        <v>88</v>
      </c>
      <c r="AT110" s="225" t="s">
        <v>132</v>
      </c>
      <c r="AU110" s="225" t="s">
        <v>78</v>
      </c>
      <c r="AY110" s="17" t="s">
        <v>130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7" t="s">
        <v>74</v>
      </c>
      <c r="BK110" s="226">
        <f>ROUND(I110*H110,2)</f>
        <v>0</v>
      </c>
      <c r="BL110" s="17" t="s">
        <v>88</v>
      </c>
      <c r="BM110" s="225" t="s">
        <v>161</v>
      </c>
    </row>
    <row r="111" s="13" customFormat="1">
      <c r="A111" s="13"/>
      <c r="B111" s="227"/>
      <c r="C111" s="228"/>
      <c r="D111" s="229" t="s">
        <v>137</v>
      </c>
      <c r="E111" s="230" t="s">
        <v>19</v>
      </c>
      <c r="F111" s="231" t="s">
        <v>162</v>
      </c>
      <c r="G111" s="228"/>
      <c r="H111" s="232">
        <v>4</v>
      </c>
      <c r="I111" s="233"/>
      <c r="J111" s="228"/>
      <c r="K111" s="228"/>
      <c r="L111" s="234"/>
      <c r="M111" s="235"/>
      <c r="N111" s="236"/>
      <c r="O111" s="236"/>
      <c r="P111" s="236"/>
      <c r="Q111" s="236"/>
      <c r="R111" s="236"/>
      <c r="S111" s="236"/>
      <c r="T111" s="237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8" t="s">
        <v>137</v>
      </c>
      <c r="AU111" s="238" t="s">
        <v>78</v>
      </c>
      <c r="AV111" s="13" t="s">
        <v>78</v>
      </c>
      <c r="AW111" s="13" t="s">
        <v>31</v>
      </c>
      <c r="AX111" s="13" t="s">
        <v>70</v>
      </c>
      <c r="AY111" s="238" t="s">
        <v>130</v>
      </c>
    </row>
    <row r="112" s="13" customFormat="1">
      <c r="A112" s="13"/>
      <c r="B112" s="227"/>
      <c r="C112" s="228"/>
      <c r="D112" s="229" t="s">
        <v>137</v>
      </c>
      <c r="E112" s="230" t="s">
        <v>19</v>
      </c>
      <c r="F112" s="231" t="s">
        <v>163</v>
      </c>
      <c r="G112" s="228"/>
      <c r="H112" s="232">
        <v>6</v>
      </c>
      <c r="I112" s="233"/>
      <c r="J112" s="228"/>
      <c r="K112" s="228"/>
      <c r="L112" s="234"/>
      <c r="M112" s="235"/>
      <c r="N112" s="236"/>
      <c r="O112" s="236"/>
      <c r="P112" s="236"/>
      <c r="Q112" s="236"/>
      <c r="R112" s="236"/>
      <c r="S112" s="236"/>
      <c r="T112" s="23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8" t="s">
        <v>137</v>
      </c>
      <c r="AU112" s="238" t="s">
        <v>78</v>
      </c>
      <c r="AV112" s="13" t="s">
        <v>78</v>
      </c>
      <c r="AW112" s="13" t="s">
        <v>31</v>
      </c>
      <c r="AX112" s="13" t="s">
        <v>70</v>
      </c>
      <c r="AY112" s="238" t="s">
        <v>130</v>
      </c>
    </row>
    <row r="113" s="13" customFormat="1">
      <c r="A113" s="13"/>
      <c r="B113" s="227"/>
      <c r="C113" s="228"/>
      <c r="D113" s="229" t="s">
        <v>137</v>
      </c>
      <c r="E113" s="230" t="s">
        <v>19</v>
      </c>
      <c r="F113" s="231" t="s">
        <v>164</v>
      </c>
      <c r="G113" s="228"/>
      <c r="H113" s="232">
        <v>14</v>
      </c>
      <c r="I113" s="233"/>
      <c r="J113" s="228"/>
      <c r="K113" s="228"/>
      <c r="L113" s="234"/>
      <c r="M113" s="235"/>
      <c r="N113" s="236"/>
      <c r="O113" s="236"/>
      <c r="P113" s="236"/>
      <c r="Q113" s="236"/>
      <c r="R113" s="236"/>
      <c r="S113" s="236"/>
      <c r="T113" s="237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8" t="s">
        <v>137</v>
      </c>
      <c r="AU113" s="238" t="s">
        <v>78</v>
      </c>
      <c r="AV113" s="13" t="s">
        <v>78</v>
      </c>
      <c r="AW113" s="13" t="s">
        <v>31</v>
      </c>
      <c r="AX113" s="13" t="s">
        <v>70</v>
      </c>
      <c r="AY113" s="238" t="s">
        <v>130</v>
      </c>
    </row>
    <row r="114" s="14" customFormat="1">
      <c r="A114" s="14"/>
      <c r="B114" s="239"/>
      <c r="C114" s="240"/>
      <c r="D114" s="229" t="s">
        <v>137</v>
      </c>
      <c r="E114" s="241" t="s">
        <v>19</v>
      </c>
      <c r="F114" s="242" t="s">
        <v>144</v>
      </c>
      <c r="G114" s="240"/>
      <c r="H114" s="243">
        <v>24</v>
      </c>
      <c r="I114" s="244"/>
      <c r="J114" s="240"/>
      <c r="K114" s="240"/>
      <c r="L114" s="245"/>
      <c r="M114" s="246"/>
      <c r="N114" s="247"/>
      <c r="O114" s="247"/>
      <c r="P114" s="247"/>
      <c r="Q114" s="247"/>
      <c r="R114" s="247"/>
      <c r="S114" s="247"/>
      <c r="T114" s="248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9" t="s">
        <v>137</v>
      </c>
      <c r="AU114" s="249" t="s">
        <v>78</v>
      </c>
      <c r="AV114" s="14" t="s">
        <v>88</v>
      </c>
      <c r="AW114" s="14" t="s">
        <v>31</v>
      </c>
      <c r="AX114" s="14" t="s">
        <v>74</v>
      </c>
      <c r="AY114" s="249" t="s">
        <v>130</v>
      </c>
    </row>
    <row r="115" s="2" customFormat="1" ht="14.4" customHeight="1">
      <c r="A115" s="38"/>
      <c r="B115" s="39"/>
      <c r="C115" s="250" t="s">
        <v>91</v>
      </c>
      <c r="D115" s="250" t="s">
        <v>165</v>
      </c>
      <c r="E115" s="251" t="s">
        <v>166</v>
      </c>
      <c r="F115" s="252" t="s">
        <v>167</v>
      </c>
      <c r="G115" s="253" t="s">
        <v>135</v>
      </c>
      <c r="H115" s="254">
        <v>2210</v>
      </c>
      <c r="I115" s="255"/>
      <c r="J115" s="256">
        <f>ROUND(I115*H115,2)</f>
        <v>0</v>
      </c>
      <c r="K115" s="257"/>
      <c r="L115" s="258"/>
      <c r="M115" s="259" t="s">
        <v>19</v>
      </c>
      <c r="N115" s="260" t="s">
        <v>41</v>
      </c>
      <c r="O115" s="84"/>
      <c r="P115" s="223">
        <f>O115*H115</f>
        <v>0</v>
      </c>
      <c r="Q115" s="223">
        <v>0.00051999999999999995</v>
      </c>
      <c r="R115" s="223">
        <f>Q115*H115</f>
        <v>1.1492</v>
      </c>
      <c r="S115" s="223">
        <v>0</v>
      </c>
      <c r="T115" s="22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25" t="s">
        <v>168</v>
      </c>
      <c r="AT115" s="225" t="s">
        <v>165</v>
      </c>
      <c r="AU115" s="225" t="s">
        <v>78</v>
      </c>
      <c r="AY115" s="17" t="s">
        <v>130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7" t="s">
        <v>74</v>
      </c>
      <c r="BK115" s="226">
        <f>ROUND(I115*H115,2)</f>
        <v>0</v>
      </c>
      <c r="BL115" s="17" t="s">
        <v>88</v>
      </c>
      <c r="BM115" s="225" t="s">
        <v>169</v>
      </c>
    </row>
    <row r="116" s="13" customFormat="1">
      <c r="A116" s="13"/>
      <c r="B116" s="227"/>
      <c r="C116" s="228"/>
      <c r="D116" s="229" t="s">
        <v>137</v>
      </c>
      <c r="E116" s="230" t="s">
        <v>19</v>
      </c>
      <c r="F116" s="231" t="s">
        <v>170</v>
      </c>
      <c r="G116" s="228"/>
      <c r="H116" s="232">
        <v>600</v>
      </c>
      <c r="I116" s="233"/>
      <c r="J116" s="228"/>
      <c r="K116" s="228"/>
      <c r="L116" s="234"/>
      <c r="M116" s="235"/>
      <c r="N116" s="236"/>
      <c r="O116" s="236"/>
      <c r="P116" s="236"/>
      <c r="Q116" s="236"/>
      <c r="R116" s="236"/>
      <c r="S116" s="236"/>
      <c r="T116" s="237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8" t="s">
        <v>137</v>
      </c>
      <c r="AU116" s="238" t="s">
        <v>78</v>
      </c>
      <c r="AV116" s="13" t="s">
        <v>78</v>
      </c>
      <c r="AW116" s="13" t="s">
        <v>31</v>
      </c>
      <c r="AX116" s="13" t="s">
        <v>70</v>
      </c>
      <c r="AY116" s="238" t="s">
        <v>130</v>
      </c>
    </row>
    <row r="117" s="13" customFormat="1">
      <c r="A117" s="13"/>
      <c r="B117" s="227"/>
      <c r="C117" s="228"/>
      <c r="D117" s="229" t="s">
        <v>137</v>
      </c>
      <c r="E117" s="230" t="s">
        <v>19</v>
      </c>
      <c r="F117" s="231" t="s">
        <v>171</v>
      </c>
      <c r="G117" s="228"/>
      <c r="H117" s="232">
        <v>350</v>
      </c>
      <c r="I117" s="233"/>
      <c r="J117" s="228"/>
      <c r="K117" s="228"/>
      <c r="L117" s="234"/>
      <c r="M117" s="235"/>
      <c r="N117" s="236"/>
      <c r="O117" s="236"/>
      <c r="P117" s="236"/>
      <c r="Q117" s="236"/>
      <c r="R117" s="236"/>
      <c r="S117" s="236"/>
      <c r="T117" s="23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8" t="s">
        <v>137</v>
      </c>
      <c r="AU117" s="238" t="s">
        <v>78</v>
      </c>
      <c r="AV117" s="13" t="s">
        <v>78</v>
      </c>
      <c r="AW117" s="13" t="s">
        <v>31</v>
      </c>
      <c r="AX117" s="13" t="s">
        <v>70</v>
      </c>
      <c r="AY117" s="238" t="s">
        <v>130</v>
      </c>
    </row>
    <row r="118" s="13" customFormat="1">
      <c r="A118" s="13"/>
      <c r="B118" s="227"/>
      <c r="C118" s="228"/>
      <c r="D118" s="229" t="s">
        <v>137</v>
      </c>
      <c r="E118" s="230" t="s">
        <v>19</v>
      </c>
      <c r="F118" s="231" t="s">
        <v>172</v>
      </c>
      <c r="G118" s="228"/>
      <c r="H118" s="232">
        <v>400</v>
      </c>
      <c r="I118" s="233"/>
      <c r="J118" s="228"/>
      <c r="K118" s="228"/>
      <c r="L118" s="234"/>
      <c r="M118" s="235"/>
      <c r="N118" s="236"/>
      <c r="O118" s="236"/>
      <c r="P118" s="236"/>
      <c r="Q118" s="236"/>
      <c r="R118" s="236"/>
      <c r="S118" s="236"/>
      <c r="T118" s="237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8" t="s">
        <v>137</v>
      </c>
      <c r="AU118" s="238" t="s">
        <v>78</v>
      </c>
      <c r="AV118" s="13" t="s">
        <v>78</v>
      </c>
      <c r="AW118" s="13" t="s">
        <v>31</v>
      </c>
      <c r="AX118" s="13" t="s">
        <v>70</v>
      </c>
      <c r="AY118" s="238" t="s">
        <v>130</v>
      </c>
    </row>
    <row r="119" s="13" customFormat="1">
      <c r="A119" s="13"/>
      <c r="B119" s="227"/>
      <c r="C119" s="228"/>
      <c r="D119" s="229" t="s">
        <v>137</v>
      </c>
      <c r="E119" s="230" t="s">
        <v>19</v>
      </c>
      <c r="F119" s="231" t="s">
        <v>173</v>
      </c>
      <c r="G119" s="228"/>
      <c r="H119" s="232">
        <v>460</v>
      </c>
      <c r="I119" s="233"/>
      <c r="J119" s="228"/>
      <c r="K119" s="228"/>
      <c r="L119" s="234"/>
      <c r="M119" s="235"/>
      <c r="N119" s="236"/>
      <c r="O119" s="236"/>
      <c r="P119" s="236"/>
      <c r="Q119" s="236"/>
      <c r="R119" s="236"/>
      <c r="S119" s="236"/>
      <c r="T119" s="237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8" t="s">
        <v>137</v>
      </c>
      <c r="AU119" s="238" t="s">
        <v>78</v>
      </c>
      <c r="AV119" s="13" t="s">
        <v>78</v>
      </c>
      <c r="AW119" s="13" t="s">
        <v>31</v>
      </c>
      <c r="AX119" s="13" t="s">
        <v>70</v>
      </c>
      <c r="AY119" s="238" t="s">
        <v>130</v>
      </c>
    </row>
    <row r="120" s="13" customFormat="1">
      <c r="A120" s="13"/>
      <c r="B120" s="227"/>
      <c r="C120" s="228"/>
      <c r="D120" s="229" t="s">
        <v>137</v>
      </c>
      <c r="E120" s="230" t="s">
        <v>19</v>
      </c>
      <c r="F120" s="231" t="s">
        <v>174</v>
      </c>
      <c r="G120" s="228"/>
      <c r="H120" s="232">
        <v>0</v>
      </c>
      <c r="I120" s="233"/>
      <c r="J120" s="228"/>
      <c r="K120" s="228"/>
      <c r="L120" s="234"/>
      <c r="M120" s="235"/>
      <c r="N120" s="236"/>
      <c r="O120" s="236"/>
      <c r="P120" s="236"/>
      <c r="Q120" s="236"/>
      <c r="R120" s="236"/>
      <c r="S120" s="236"/>
      <c r="T120" s="237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8" t="s">
        <v>137</v>
      </c>
      <c r="AU120" s="238" t="s">
        <v>78</v>
      </c>
      <c r="AV120" s="13" t="s">
        <v>78</v>
      </c>
      <c r="AW120" s="13" t="s">
        <v>31</v>
      </c>
      <c r="AX120" s="13" t="s">
        <v>70</v>
      </c>
      <c r="AY120" s="238" t="s">
        <v>130</v>
      </c>
    </row>
    <row r="121" s="13" customFormat="1">
      <c r="A121" s="13"/>
      <c r="B121" s="227"/>
      <c r="C121" s="228"/>
      <c r="D121" s="229" t="s">
        <v>137</v>
      </c>
      <c r="E121" s="230" t="s">
        <v>19</v>
      </c>
      <c r="F121" s="231" t="s">
        <v>175</v>
      </c>
      <c r="G121" s="228"/>
      <c r="H121" s="232">
        <v>400</v>
      </c>
      <c r="I121" s="233"/>
      <c r="J121" s="228"/>
      <c r="K121" s="228"/>
      <c r="L121" s="234"/>
      <c r="M121" s="235"/>
      <c r="N121" s="236"/>
      <c r="O121" s="236"/>
      <c r="P121" s="236"/>
      <c r="Q121" s="236"/>
      <c r="R121" s="236"/>
      <c r="S121" s="236"/>
      <c r="T121" s="237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8" t="s">
        <v>137</v>
      </c>
      <c r="AU121" s="238" t="s">
        <v>78</v>
      </c>
      <c r="AV121" s="13" t="s">
        <v>78</v>
      </c>
      <c r="AW121" s="13" t="s">
        <v>31</v>
      </c>
      <c r="AX121" s="13" t="s">
        <v>70</v>
      </c>
      <c r="AY121" s="238" t="s">
        <v>130</v>
      </c>
    </row>
    <row r="122" s="14" customFormat="1">
      <c r="A122" s="14"/>
      <c r="B122" s="239"/>
      <c r="C122" s="240"/>
      <c r="D122" s="229" t="s">
        <v>137</v>
      </c>
      <c r="E122" s="241" t="s">
        <v>19</v>
      </c>
      <c r="F122" s="242" t="s">
        <v>144</v>
      </c>
      <c r="G122" s="240"/>
      <c r="H122" s="243">
        <v>2210</v>
      </c>
      <c r="I122" s="244"/>
      <c r="J122" s="240"/>
      <c r="K122" s="240"/>
      <c r="L122" s="245"/>
      <c r="M122" s="246"/>
      <c r="N122" s="247"/>
      <c r="O122" s="247"/>
      <c r="P122" s="247"/>
      <c r="Q122" s="247"/>
      <c r="R122" s="247"/>
      <c r="S122" s="247"/>
      <c r="T122" s="248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9" t="s">
        <v>137</v>
      </c>
      <c r="AU122" s="249" t="s">
        <v>78</v>
      </c>
      <c r="AV122" s="14" t="s">
        <v>88</v>
      </c>
      <c r="AW122" s="14" t="s">
        <v>31</v>
      </c>
      <c r="AX122" s="14" t="s">
        <v>74</v>
      </c>
      <c r="AY122" s="249" t="s">
        <v>130</v>
      </c>
    </row>
    <row r="123" s="2" customFormat="1" ht="14.4" customHeight="1">
      <c r="A123" s="38"/>
      <c r="B123" s="39"/>
      <c r="C123" s="250" t="s">
        <v>94</v>
      </c>
      <c r="D123" s="250" t="s">
        <v>165</v>
      </c>
      <c r="E123" s="251" t="s">
        <v>176</v>
      </c>
      <c r="F123" s="252" t="s">
        <v>177</v>
      </c>
      <c r="G123" s="253" t="s">
        <v>135</v>
      </c>
      <c r="H123" s="254">
        <v>1548</v>
      </c>
      <c r="I123" s="255"/>
      <c r="J123" s="256">
        <f>ROUND(I123*H123,2)</f>
        <v>0</v>
      </c>
      <c r="K123" s="257"/>
      <c r="L123" s="258"/>
      <c r="M123" s="259" t="s">
        <v>19</v>
      </c>
      <c r="N123" s="260" t="s">
        <v>41</v>
      </c>
      <c r="O123" s="84"/>
      <c r="P123" s="223">
        <f>O123*H123</f>
        <v>0</v>
      </c>
      <c r="Q123" s="223">
        <v>0.00056999999999999998</v>
      </c>
      <c r="R123" s="223">
        <f>Q123*H123</f>
        <v>0.88235999999999992</v>
      </c>
      <c r="S123" s="223">
        <v>0</v>
      </c>
      <c r="T123" s="22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5" t="s">
        <v>168</v>
      </c>
      <c r="AT123" s="225" t="s">
        <v>165</v>
      </c>
      <c r="AU123" s="225" t="s">
        <v>78</v>
      </c>
      <c r="AY123" s="17" t="s">
        <v>130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7" t="s">
        <v>74</v>
      </c>
      <c r="BK123" s="226">
        <f>ROUND(I123*H123,2)</f>
        <v>0</v>
      </c>
      <c r="BL123" s="17" t="s">
        <v>88</v>
      </c>
      <c r="BM123" s="225" t="s">
        <v>178</v>
      </c>
    </row>
    <row r="124" s="13" customFormat="1">
      <c r="A124" s="13"/>
      <c r="B124" s="227"/>
      <c r="C124" s="228"/>
      <c r="D124" s="229" t="s">
        <v>137</v>
      </c>
      <c r="E124" s="230" t="s">
        <v>19</v>
      </c>
      <c r="F124" s="231" t="s">
        <v>170</v>
      </c>
      <c r="G124" s="228"/>
      <c r="H124" s="232">
        <v>600</v>
      </c>
      <c r="I124" s="233"/>
      <c r="J124" s="228"/>
      <c r="K124" s="228"/>
      <c r="L124" s="234"/>
      <c r="M124" s="235"/>
      <c r="N124" s="236"/>
      <c r="O124" s="236"/>
      <c r="P124" s="236"/>
      <c r="Q124" s="236"/>
      <c r="R124" s="236"/>
      <c r="S124" s="236"/>
      <c r="T124" s="23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8" t="s">
        <v>137</v>
      </c>
      <c r="AU124" s="238" t="s">
        <v>78</v>
      </c>
      <c r="AV124" s="13" t="s">
        <v>78</v>
      </c>
      <c r="AW124" s="13" t="s">
        <v>31</v>
      </c>
      <c r="AX124" s="13" t="s">
        <v>70</v>
      </c>
      <c r="AY124" s="238" t="s">
        <v>130</v>
      </c>
    </row>
    <row r="125" s="13" customFormat="1">
      <c r="A125" s="13"/>
      <c r="B125" s="227"/>
      <c r="C125" s="228"/>
      <c r="D125" s="229" t="s">
        <v>137</v>
      </c>
      <c r="E125" s="230" t="s">
        <v>19</v>
      </c>
      <c r="F125" s="231" t="s">
        <v>179</v>
      </c>
      <c r="G125" s="228"/>
      <c r="H125" s="232">
        <v>200</v>
      </c>
      <c r="I125" s="233"/>
      <c r="J125" s="228"/>
      <c r="K125" s="228"/>
      <c r="L125" s="234"/>
      <c r="M125" s="235"/>
      <c r="N125" s="236"/>
      <c r="O125" s="236"/>
      <c r="P125" s="236"/>
      <c r="Q125" s="236"/>
      <c r="R125" s="236"/>
      <c r="S125" s="236"/>
      <c r="T125" s="23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8" t="s">
        <v>137</v>
      </c>
      <c r="AU125" s="238" t="s">
        <v>78</v>
      </c>
      <c r="AV125" s="13" t="s">
        <v>78</v>
      </c>
      <c r="AW125" s="13" t="s">
        <v>31</v>
      </c>
      <c r="AX125" s="13" t="s">
        <v>70</v>
      </c>
      <c r="AY125" s="238" t="s">
        <v>130</v>
      </c>
    </row>
    <row r="126" s="13" customFormat="1">
      <c r="A126" s="13"/>
      <c r="B126" s="227"/>
      <c r="C126" s="228"/>
      <c r="D126" s="229" t="s">
        <v>137</v>
      </c>
      <c r="E126" s="230" t="s">
        <v>19</v>
      </c>
      <c r="F126" s="231" t="s">
        <v>180</v>
      </c>
      <c r="G126" s="228"/>
      <c r="H126" s="232">
        <v>200</v>
      </c>
      <c r="I126" s="233"/>
      <c r="J126" s="228"/>
      <c r="K126" s="228"/>
      <c r="L126" s="234"/>
      <c r="M126" s="235"/>
      <c r="N126" s="236"/>
      <c r="O126" s="236"/>
      <c r="P126" s="236"/>
      <c r="Q126" s="236"/>
      <c r="R126" s="236"/>
      <c r="S126" s="236"/>
      <c r="T126" s="23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8" t="s">
        <v>137</v>
      </c>
      <c r="AU126" s="238" t="s">
        <v>78</v>
      </c>
      <c r="AV126" s="13" t="s">
        <v>78</v>
      </c>
      <c r="AW126" s="13" t="s">
        <v>31</v>
      </c>
      <c r="AX126" s="13" t="s">
        <v>70</v>
      </c>
      <c r="AY126" s="238" t="s">
        <v>130</v>
      </c>
    </row>
    <row r="127" s="13" customFormat="1">
      <c r="A127" s="13"/>
      <c r="B127" s="227"/>
      <c r="C127" s="228"/>
      <c r="D127" s="229" t="s">
        <v>137</v>
      </c>
      <c r="E127" s="230" t="s">
        <v>19</v>
      </c>
      <c r="F127" s="231" t="s">
        <v>181</v>
      </c>
      <c r="G127" s="228"/>
      <c r="H127" s="232">
        <v>200</v>
      </c>
      <c r="I127" s="233"/>
      <c r="J127" s="228"/>
      <c r="K127" s="228"/>
      <c r="L127" s="234"/>
      <c r="M127" s="235"/>
      <c r="N127" s="236"/>
      <c r="O127" s="236"/>
      <c r="P127" s="236"/>
      <c r="Q127" s="236"/>
      <c r="R127" s="236"/>
      <c r="S127" s="236"/>
      <c r="T127" s="23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8" t="s">
        <v>137</v>
      </c>
      <c r="AU127" s="238" t="s">
        <v>78</v>
      </c>
      <c r="AV127" s="13" t="s">
        <v>78</v>
      </c>
      <c r="AW127" s="13" t="s">
        <v>31</v>
      </c>
      <c r="AX127" s="13" t="s">
        <v>70</v>
      </c>
      <c r="AY127" s="238" t="s">
        <v>130</v>
      </c>
    </row>
    <row r="128" s="13" customFormat="1">
      <c r="A128" s="13"/>
      <c r="B128" s="227"/>
      <c r="C128" s="228"/>
      <c r="D128" s="229" t="s">
        <v>137</v>
      </c>
      <c r="E128" s="230" t="s">
        <v>19</v>
      </c>
      <c r="F128" s="231" t="s">
        <v>182</v>
      </c>
      <c r="G128" s="228"/>
      <c r="H128" s="232">
        <v>88</v>
      </c>
      <c r="I128" s="233"/>
      <c r="J128" s="228"/>
      <c r="K128" s="228"/>
      <c r="L128" s="234"/>
      <c r="M128" s="235"/>
      <c r="N128" s="236"/>
      <c r="O128" s="236"/>
      <c r="P128" s="236"/>
      <c r="Q128" s="236"/>
      <c r="R128" s="236"/>
      <c r="S128" s="236"/>
      <c r="T128" s="23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8" t="s">
        <v>137</v>
      </c>
      <c r="AU128" s="238" t="s">
        <v>78</v>
      </c>
      <c r="AV128" s="13" t="s">
        <v>78</v>
      </c>
      <c r="AW128" s="13" t="s">
        <v>31</v>
      </c>
      <c r="AX128" s="13" t="s">
        <v>70</v>
      </c>
      <c r="AY128" s="238" t="s">
        <v>130</v>
      </c>
    </row>
    <row r="129" s="13" customFormat="1">
      <c r="A129" s="13"/>
      <c r="B129" s="227"/>
      <c r="C129" s="228"/>
      <c r="D129" s="229" t="s">
        <v>137</v>
      </c>
      <c r="E129" s="230" t="s">
        <v>19</v>
      </c>
      <c r="F129" s="231" t="s">
        <v>183</v>
      </c>
      <c r="G129" s="228"/>
      <c r="H129" s="232">
        <v>260</v>
      </c>
      <c r="I129" s="233"/>
      <c r="J129" s="228"/>
      <c r="K129" s="228"/>
      <c r="L129" s="234"/>
      <c r="M129" s="235"/>
      <c r="N129" s="236"/>
      <c r="O129" s="236"/>
      <c r="P129" s="236"/>
      <c r="Q129" s="236"/>
      <c r="R129" s="236"/>
      <c r="S129" s="236"/>
      <c r="T129" s="23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8" t="s">
        <v>137</v>
      </c>
      <c r="AU129" s="238" t="s">
        <v>78</v>
      </c>
      <c r="AV129" s="13" t="s">
        <v>78</v>
      </c>
      <c r="AW129" s="13" t="s">
        <v>31</v>
      </c>
      <c r="AX129" s="13" t="s">
        <v>70</v>
      </c>
      <c r="AY129" s="238" t="s">
        <v>130</v>
      </c>
    </row>
    <row r="130" s="14" customFormat="1">
      <c r="A130" s="14"/>
      <c r="B130" s="239"/>
      <c r="C130" s="240"/>
      <c r="D130" s="229" t="s">
        <v>137</v>
      </c>
      <c r="E130" s="241" t="s">
        <v>19</v>
      </c>
      <c r="F130" s="242" t="s">
        <v>144</v>
      </c>
      <c r="G130" s="240"/>
      <c r="H130" s="243">
        <v>1548</v>
      </c>
      <c r="I130" s="244"/>
      <c r="J130" s="240"/>
      <c r="K130" s="240"/>
      <c r="L130" s="245"/>
      <c r="M130" s="246"/>
      <c r="N130" s="247"/>
      <c r="O130" s="247"/>
      <c r="P130" s="247"/>
      <c r="Q130" s="247"/>
      <c r="R130" s="247"/>
      <c r="S130" s="247"/>
      <c r="T130" s="24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9" t="s">
        <v>137</v>
      </c>
      <c r="AU130" s="249" t="s">
        <v>78</v>
      </c>
      <c r="AV130" s="14" t="s">
        <v>88</v>
      </c>
      <c r="AW130" s="14" t="s">
        <v>31</v>
      </c>
      <c r="AX130" s="14" t="s">
        <v>74</v>
      </c>
      <c r="AY130" s="249" t="s">
        <v>130</v>
      </c>
    </row>
    <row r="131" s="2" customFormat="1" ht="14.4" customHeight="1">
      <c r="A131" s="38"/>
      <c r="B131" s="39"/>
      <c r="C131" s="250" t="s">
        <v>97</v>
      </c>
      <c r="D131" s="250" t="s">
        <v>165</v>
      </c>
      <c r="E131" s="251" t="s">
        <v>184</v>
      </c>
      <c r="F131" s="252" t="s">
        <v>185</v>
      </c>
      <c r="G131" s="253" t="s">
        <v>135</v>
      </c>
      <c r="H131" s="254">
        <v>4120</v>
      </c>
      <c r="I131" s="255"/>
      <c r="J131" s="256">
        <f>ROUND(I131*H131,2)</f>
        <v>0</v>
      </c>
      <c r="K131" s="257"/>
      <c r="L131" s="258"/>
      <c r="M131" s="259" t="s">
        <v>19</v>
      </c>
      <c r="N131" s="260" t="s">
        <v>41</v>
      </c>
      <c r="O131" s="84"/>
      <c r="P131" s="223">
        <f>O131*H131</f>
        <v>0</v>
      </c>
      <c r="Q131" s="223">
        <v>9.0000000000000006E-05</v>
      </c>
      <c r="R131" s="223">
        <f>Q131*H131</f>
        <v>0.37080000000000002</v>
      </c>
      <c r="S131" s="223">
        <v>0</v>
      </c>
      <c r="T131" s="22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5" t="s">
        <v>168</v>
      </c>
      <c r="AT131" s="225" t="s">
        <v>165</v>
      </c>
      <c r="AU131" s="225" t="s">
        <v>78</v>
      </c>
      <c r="AY131" s="17" t="s">
        <v>130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7" t="s">
        <v>74</v>
      </c>
      <c r="BK131" s="226">
        <f>ROUND(I131*H131,2)</f>
        <v>0</v>
      </c>
      <c r="BL131" s="17" t="s">
        <v>88</v>
      </c>
      <c r="BM131" s="225" t="s">
        <v>186</v>
      </c>
    </row>
    <row r="132" s="13" customFormat="1">
      <c r="A132" s="13"/>
      <c r="B132" s="227"/>
      <c r="C132" s="228"/>
      <c r="D132" s="229" t="s">
        <v>137</v>
      </c>
      <c r="E132" s="230" t="s">
        <v>19</v>
      </c>
      <c r="F132" s="231" t="s">
        <v>187</v>
      </c>
      <c r="G132" s="228"/>
      <c r="H132" s="232">
        <v>4120</v>
      </c>
      <c r="I132" s="233"/>
      <c r="J132" s="228"/>
      <c r="K132" s="228"/>
      <c r="L132" s="234"/>
      <c r="M132" s="235"/>
      <c r="N132" s="236"/>
      <c r="O132" s="236"/>
      <c r="P132" s="236"/>
      <c r="Q132" s="236"/>
      <c r="R132" s="236"/>
      <c r="S132" s="236"/>
      <c r="T132" s="23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8" t="s">
        <v>137</v>
      </c>
      <c r="AU132" s="238" t="s">
        <v>78</v>
      </c>
      <c r="AV132" s="13" t="s">
        <v>78</v>
      </c>
      <c r="AW132" s="13" t="s">
        <v>31</v>
      </c>
      <c r="AX132" s="13" t="s">
        <v>74</v>
      </c>
      <c r="AY132" s="238" t="s">
        <v>130</v>
      </c>
    </row>
    <row r="133" s="2" customFormat="1" ht="37.8" customHeight="1">
      <c r="A133" s="38"/>
      <c r="B133" s="39"/>
      <c r="C133" s="213" t="s">
        <v>168</v>
      </c>
      <c r="D133" s="213" t="s">
        <v>132</v>
      </c>
      <c r="E133" s="214" t="s">
        <v>188</v>
      </c>
      <c r="F133" s="215" t="s">
        <v>189</v>
      </c>
      <c r="G133" s="216" t="s">
        <v>135</v>
      </c>
      <c r="H133" s="217">
        <v>362</v>
      </c>
      <c r="I133" s="218"/>
      <c r="J133" s="219">
        <f>ROUND(I133*H133,2)</f>
        <v>0</v>
      </c>
      <c r="K133" s="220"/>
      <c r="L133" s="44"/>
      <c r="M133" s="221" t="s">
        <v>19</v>
      </c>
      <c r="N133" s="222" t="s">
        <v>41</v>
      </c>
      <c r="O133" s="84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5" t="s">
        <v>88</v>
      </c>
      <c r="AT133" s="225" t="s">
        <v>132</v>
      </c>
      <c r="AU133" s="225" t="s">
        <v>78</v>
      </c>
      <c r="AY133" s="17" t="s">
        <v>130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7" t="s">
        <v>74</v>
      </c>
      <c r="BK133" s="226">
        <f>ROUND(I133*H133,2)</f>
        <v>0</v>
      </c>
      <c r="BL133" s="17" t="s">
        <v>88</v>
      </c>
      <c r="BM133" s="225" t="s">
        <v>190</v>
      </c>
    </row>
    <row r="134" s="2" customFormat="1" ht="14.4" customHeight="1">
      <c r="A134" s="38"/>
      <c r="B134" s="39"/>
      <c r="C134" s="250" t="s">
        <v>191</v>
      </c>
      <c r="D134" s="250" t="s">
        <v>165</v>
      </c>
      <c r="E134" s="251" t="s">
        <v>192</v>
      </c>
      <c r="F134" s="252" t="s">
        <v>193</v>
      </c>
      <c r="G134" s="253" t="s">
        <v>135</v>
      </c>
      <c r="H134" s="254">
        <v>362</v>
      </c>
      <c r="I134" s="255"/>
      <c r="J134" s="256">
        <f>ROUND(I134*H134,2)</f>
        <v>0</v>
      </c>
      <c r="K134" s="257"/>
      <c r="L134" s="258"/>
      <c r="M134" s="259" t="s">
        <v>19</v>
      </c>
      <c r="N134" s="260" t="s">
        <v>41</v>
      </c>
      <c r="O134" s="84"/>
      <c r="P134" s="223">
        <f>O134*H134</f>
        <v>0</v>
      </c>
      <c r="Q134" s="223">
        <v>0.00032000000000000003</v>
      </c>
      <c r="R134" s="223">
        <f>Q134*H134</f>
        <v>0.11584000000000001</v>
      </c>
      <c r="S134" s="223">
        <v>0</v>
      </c>
      <c r="T134" s="22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5" t="s">
        <v>168</v>
      </c>
      <c r="AT134" s="225" t="s">
        <v>165</v>
      </c>
      <c r="AU134" s="225" t="s">
        <v>78</v>
      </c>
      <c r="AY134" s="17" t="s">
        <v>130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7" t="s">
        <v>74</v>
      </c>
      <c r="BK134" s="226">
        <f>ROUND(I134*H134,2)</f>
        <v>0</v>
      </c>
      <c r="BL134" s="17" t="s">
        <v>88</v>
      </c>
      <c r="BM134" s="225" t="s">
        <v>194</v>
      </c>
    </row>
    <row r="135" s="13" customFormat="1">
      <c r="A135" s="13"/>
      <c r="B135" s="227"/>
      <c r="C135" s="228"/>
      <c r="D135" s="229" t="s">
        <v>137</v>
      </c>
      <c r="E135" s="230" t="s">
        <v>19</v>
      </c>
      <c r="F135" s="231" t="s">
        <v>195</v>
      </c>
      <c r="G135" s="228"/>
      <c r="H135" s="232">
        <v>220</v>
      </c>
      <c r="I135" s="233"/>
      <c r="J135" s="228"/>
      <c r="K135" s="228"/>
      <c r="L135" s="234"/>
      <c r="M135" s="235"/>
      <c r="N135" s="236"/>
      <c r="O135" s="236"/>
      <c r="P135" s="236"/>
      <c r="Q135" s="236"/>
      <c r="R135" s="236"/>
      <c r="S135" s="236"/>
      <c r="T135" s="23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8" t="s">
        <v>137</v>
      </c>
      <c r="AU135" s="238" t="s">
        <v>78</v>
      </c>
      <c r="AV135" s="13" t="s">
        <v>78</v>
      </c>
      <c r="AW135" s="13" t="s">
        <v>31</v>
      </c>
      <c r="AX135" s="13" t="s">
        <v>70</v>
      </c>
      <c r="AY135" s="238" t="s">
        <v>130</v>
      </c>
    </row>
    <row r="136" s="13" customFormat="1">
      <c r="A136" s="13"/>
      <c r="B136" s="227"/>
      <c r="C136" s="228"/>
      <c r="D136" s="229" t="s">
        <v>137</v>
      </c>
      <c r="E136" s="230" t="s">
        <v>19</v>
      </c>
      <c r="F136" s="231" t="s">
        <v>196</v>
      </c>
      <c r="G136" s="228"/>
      <c r="H136" s="232">
        <v>40</v>
      </c>
      <c r="I136" s="233"/>
      <c r="J136" s="228"/>
      <c r="K136" s="228"/>
      <c r="L136" s="234"/>
      <c r="M136" s="235"/>
      <c r="N136" s="236"/>
      <c r="O136" s="236"/>
      <c r="P136" s="236"/>
      <c r="Q136" s="236"/>
      <c r="R136" s="236"/>
      <c r="S136" s="236"/>
      <c r="T136" s="23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8" t="s">
        <v>137</v>
      </c>
      <c r="AU136" s="238" t="s">
        <v>78</v>
      </c>
      <c r="AV136" s="13" t="s">
        <v>78</v>
      </c>
      <c r="AW136" s="13" t="s">
        <v>31</v>
      </c>
      <c r="AX136" s="13" t="s">
        <v>70</v>
      </c>
      <c r="AY136" s="238" t="s">
        <v>130</v>
      </c>
    </row>
    <row r="137" s="13" customFormat="1">
      <c r="A137" s="13"/>
      <c r="B137" s="227"/>
      <c r="C137" s="228"/>
      <c r="D137" s="229" t="s">
        <v>137</v>
      </c>
      <c r="E137" s="230" t="s">
        <v>19</v>
      </c>
      <c r="F137" s="231" t="s">
        <v>197</v>
      </c>
      <c r="G137" s="228"/>
      <c r="H137" s="232">
        <v>40</v>
      </c>
      <c r="I137" s="233"/>
      <c r="J137" s="228"/>
      <c r="K137" s="228"/>
      <c r="L137" s="234"/>
      <c r="M137" s="235"/>
      <c r="N137" s="236"/>
      <c r="O137" s="236"/>
      <c r="P137" s="236"/>
      <c r="Q137" s="236"/>
      <c r="R137" s="236"/>
      <c r="S137" s="236"/>
      <c r="T137" s="23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8" t="s">
        <v>137</v>
      </c>
      <c r="AU137" s="238" t="s">
        <v>78</v>
      </c>
      <c r="AV137" s="13" t="s">
        <v>78</v>
      </c>
      <c r="AW137" s="13" t="s">
        <v>31</v>
      </c>
      <c r="AX137" s="13" t="s">
        <v>70</v>
      </c>
      <c r="AY137" s="238" t="s">
        <v>130</v>
      </c>
    </row>
    <row r="138" s="13" customFormat="1">
      <c r="A138" s="13"/>
      <c r="B138" s="227"/>
      <c r="C138" s="228"/>
      <c r="D138" s="229" t="s">
        <v>137</v>
      </c>
      <c r="E138" s="230" t="s">
        <v>19</v>
      </c>
      <c r="F138" s="231" t="s">
        <v>198</v>
      </c>
      <c r="G138" s="228"/>
      <c r="H138" s="232">
        <v>40</v>
      </c>
      <c r="I138" s="233"/>
      <c r="J138" s="228"/>
      <c r="K138" s="228"/>
      <c r="L138" s="234"/>
      <c r="M138" s="235"/>
      <c r="N138" s="236"/>
      <c r="O138" s="236"/>
      <c r="P138" s="236"/>
      <c r="Q138" s="236"/>
      <c r="R138" s="236"/>
      <c r="S138" s="236"/>
      <c r="T138" s="23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8" t="s">
        <v>137</v>
      </c>
      <c r="AU138" s="238" t="s">
        <v>78</v>
      </c>
      <c r="AV138" s="13" t="s">
        <v>78</v>
      </c>
      <c r="AW138" s="13" t="s">
        <v>31</v>
      </c>
      <c r="AX138" s="13" t="s">
        <v>70</v>
      </c>
      <c r="AY138" s="238" t="s">
        <v>130</v>
      </c>
    </row>
    <row r="139" s="13" customFormat="1">
      <c r="A139" s="13"/>
      <c r="B139" s="227"/>
      <c r="C139" s="228"/>
      <c r="D139" s="229" t="s">
        <v>137</v>
      </c>
      <c r="E139" s="230" t="s">
        <v>19</v>
      </c>
      <c r="F139" s="231" t="s">
        <v>199</v>
      </c>
      <c r="G139" s="228"/>
      <c r="H139" s="232">
        <v>22</v>
      </c>
      <c r="I139" s="233"/>
      <c r="J139" s="228"/>
      <c r="K139" s="228"/>
      <c r="L139" s="234"/>
      <c r="M139" s="235"/>
      <c r="N139" s="236"/>
      <c r="O139" s="236"/>
      <c r="P139" s="236"/>
      <c r="Q139" s="236"/>
      <c r="R139" s="236"/>
      <c r="S139" s="236"/>
      <c r="T139" s="23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8" t="s">
        <v>137</v>
      </c>
      <c r="AU139" s="238" t="s">
        <v>78</v>
      </c>
      <c r="AV139" s="13" t="s">
        <v>78</v>
      </c>
      <c r="AW139" s="13" t="s">
        <v>31</v>
      </c>
      <c r="AX139" s="13" t="s">
        <v>70</v>
      </c>
      <c r="AY139" s="238" t="s">
        <v>130</v>
      </c>
    </row>
    <row r="140" s="13" customFormat="1">
      <c r="A140" s="13"/>
      <c r="B140" s="227"/>
      <c r="C140" s="228"/>
      <c r="D140" s="229" t="s">
        <v>137</v>
      </c>
      <c r="E140" s="230" t="s">
        <v>19</v>
      </c>
      <c r="F140" s="231" t="s">
        <v>200</v>
      </c>
      <c r="G140" s="228"/>
      <c r="H140" s="232">
        <v>0</v>
      </c>
      <c r="I140" s="233"/>
      <c r="J140" s="228"/>
      <c r="K140" s="228"/>
      <c r="L140" s="234"/>
      <c r="M140" s="235"/>
      <c r="N140" s="236"/>
      <c r="O140" s="236"/>
      <c r="P140" s="236"/>
      <c r="Q140" s="236"/>
      <c r="R140" s="236"/>
      <c r="S140" s="236"/>
      <c r="T140" s="23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8" t="s">
        <v>137</v>
      </c>
      <c r="AU140" s="238" t="s">
        <v>78</v>
      </c>
      <c r="AV140" s="13" t="s">
        <v>78</v>
      </c>
      <c r="AW140" s="13" t="s">
        <v>31</v>
      </c>
      <c r="AX140" s="13" t="s">
        <v>70</v>
      </c>
      <c r="AY140" s="238" t="s">
        <v>130</v>
      </c>
    </row>
    <row r="141" s="14" customFormat="1">
      <c r="A141" s="14"/>
      <c r="B141" s="239"/>
      <c r="C141" s="240"/>
      <c r="D141" s="229" t="s">
        <v>137</v>
      </c>
      <c r="E141" s="241" t="s">
        <v>19</v>
      </c>
      <c r="F141" s="242" t="s">
        <v>144</v>
      </c>
      <c r="G141" s="240"/>
      <c r="H141" s="243">
        <v>362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9" t="s">
        <v>137</v>
      </c>
      <c r="AU141" s="249" t="s">
        <v>78</v>
      </c>
      <c r="AV141" s="14" t="s">
        <v>88</v>
      </c>
      <c r="AW141" s="14" t="s">
        <v>31</v>
      </c>
      <c r="AX141" s="14" t="s">
        <v>74</v>
      </c>
      <c r="AY141" s="249" t="s">
        <v>130</v>
      </c>
    </row>
    <row r="142" s="2" customFormat="1" ht="37.8" customHeight="1">
      <c r="A142" s="38"/>
      <c r="B142" s="39"/>
      <c r="C142" s="213" t="s">
        <v>201</v>
      </c>
      <c r="D142" s="213" t="s">
        <v>132</v>
      </c>
      <c r="E142" s="214" t="s">
        <v>202</v>
      </c>
      <c r="F142" s="215" t="s">
        <v>203</v>
      </c>
      <c r="G142" s="216" t="s">
        <v>135</v>
      </c>
      <c r="H142" s="217">
        <v>640</v>
      </c>
      <c r="I142" s="218"/>
      <c r="J142" s="219">
        <f>ROUND(I142*H142,2)</f>
        <v>0</v>
      </c>
      <c r="K142" s="220"/>
      <c r="L142" s="44"/>
      <c r="M142" s="221" t="s">
        <v>19</v>
      </c>
      <c r="N142" s="222" t="s">
        <v>41</v>
      </c>
      <c r="O142" s="84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5" t="s">
        <v>88</v>
      </c>
      <c r="AT142" s="225" t="s">
        <v>132</v>
      </c>
      <c r="AU142" s="225" t="s">
        <v>78</v>
      </c>
      <c r="AY142" s="17" t="s">
        <v>130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7" t="s">
        <v>74</v>
      </c>
      <c r="BK142" s="226">
        <f>ROUND(I142*H142,2)</f>
        <v>0</v>
      </c>
      <c r="BL142" s="17" t="s">
        <v>88</v>
      </c>
      <c r="BM142" s="225" t="s">
        <v>204</v>
      </c>
    </row>
    <row r="143" s="2" customFormat="1" ht="14.4" customHeight="1">
      <c r="A143" s="38"/>
      <c r="B143" s="39"/>
      <c r="C143" s="250" t="s">
        <v>205</v>
      </c>
      <c r="D143" s="250" t="s">
        <v>165</v>
      </c>
      <c r="E143" s="251" t="s">
        <v>206</v>
      </c>
      <c r="F143" s="252" t="s">
        <v>207</v>
      </c>
      <c r="G143" s="253" t="s">
        <v>135</v>
      </c>
      <c r="H143" s="254">
        <v>640</v>
      </c>
      <c r="I143" s="255"/>
      <c r="J143" s="256">
        <f>ROUND(I143*H143,2)</f>
        <v>0</v>
      </c>
      <c r="K143" s="257"/>
      <c r="L143" s="258"/>
      <c r="M143" s="259" t="s">
        <v>19</v>
      </c>
      <c r="N143" s="260" t="s">
        <v>41</v>
      </c>
      <c r="O143" s="84"/>
      <c r="P143" s="223">
        <f>O143*H143</f>
        <v>0</v>
      </c>
      <c r="Q143" s="223">
        <v>0.00018000000000000001</v>
      </c>
      <c r="R143" s="223">
        <f>Q143*H143</f>
        <v>0.11520000000000001</v>
      </c>
      <c r="S143" s="223">
        <v>0</v>
      </c>
      <c r="T143" s="22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5" t="s">
        <v>168</v>
      </c>
      <c r="AT143" s="225" t="s">
        <v>165</v>
      </c>
      <c r="AU143" s="225" t="s">
        <v>78</v>
      </c>
      <c r="AY143" s="17" t="s">
        <v>130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7" t="s">
        <v>74</v>
      </c>
      <c r="BK143" s="226">
        <f>ROUND(I143*H143,2)</f>
        <v>0</v>
      </c>
      <c r="BL143" s="17" t="s">
        <v>88</v>
      </c>
      <c r="BM143" s="225" t="s">
        <v>208</v>
      </c>
    </row>
    <row r="144" s="13" customFormat="1">
      <c r="A144" s="13"/>
      <c r="B144" s="227"/>
      <c r="C144" s="228"/>
      <c r="D144" s="229" t="s">
        <v>137</v>
      </c>
      <c r="E144" s="230" t="s">
        <v>19</v>
      </c>
      <c r="F144" s="231" t="s">
        <v>209</v>
      </c>
      <c r="G144" s="228"/>
      <c r="H144" s="232">
        <v>200</v>
      </c>
      <c r="I144" s="233"/>
      <c r="J144" s="228"/>
      <c r="K144" s="228"/>
      <c r="L144" s="234"/>
      <c r="M144" s="235"/>
      <c r="N144" s="236"/>
      <c r="O144" s="236"/>
      <c r="P144" s="236"/>
      <c r="Q144" s="236"/>
      <c r="R144" s="236"/>
      <c r="S144" s="236"/>
      <c r="T144" s="23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8" t="s">
        <v>137</v>
      </c>
      <c r="AU144" s="238" t="s">
        <v>78</v>
      </c>
      <c r="AV144" s="13" t="s">
        <v>78</v>
      </c>
      <c r="AW144" s="13" t="s">
        <v>31</v>
      </c>
      <c r="AX144" s="13" t="s">
        <v>70</v>
      </c>
      <c r="AY144" s="238" t="s">
        <v>130</v>
      </c>
    </row>
    <row r="145" s="13" customFormat="1">
      <c r="A145" s="13"/>
      <c r="B145" s="227"/>
      <c r="C145" s="228"/>
      <c r="D145" s="229" t="s">
        <v>137</v>
      </c>
      <c r="E145" s="230" t="s">
        <v>19</v>
      </c>
      <c r="F145" s="231" t="s">
        <v>210</v>
      </c>
      <c r="G145" s="228"/>
      <c r="H145" s="232">
        <v>100</v>
      </c>
      <c r="I145" s="233"/>
      <c r="J145" s="228"/>
      <c r="K145" s="228"/>
      <c r="L145" s="234"/>
      <c r="M145" s="235"/>
      <c r="N145" s="236"/>
      <c r="O145" s="236"/>
      <c r="P145" s="236"/>
      <c r="Q145" s="236"/>
      <c r="R145" s="236"/>
      <c r="S145" s="236"/>
      <c r="T145" s="23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8" t="s">
        <v>137</v>
      </c>
      <c r="AU145" s="238" t="s">
        <v>78</v>
      </c>
      <c r="AV145" s="13" t="s">
        <v>78</v>
      </c>
      <c r="AW145" s="13" t="s">
        <v>31</v>
      </c>
      <c r="AX145" s="13" t="s">
        <v>70</v>
      </c>
      <c r="AY145" s="238" t="s">
        <v>130</v>
      </c>
    </row>
    <row r="146" s="13" customFormat="1">
      <c r="A146" s="13"/>
      <c r="B146" s="227"/>
      <c r="C146" s="228"/>
      <c r="D146" s="229" t="s">
        <v>137</v>
      </c>
      <c r="E146" s="230" t="s">
        <v>19</v>
      </c>
      <c r="F146" s="231" t="s">
        <v>211</v>
      </c>
      <c r="G146" s="228"/>
      <c r="H146" s="232">
        <v>100</v>
      </c>
      <c r="I146" s="233"/>
      <c r="J146" s="228"/>
      <c r="K146" s="228"/>
      <c r="L146" s="234"/>
      <c r="M146" s="235"/>
      <c r="N146" s="236"/>
      <c r="O146" s="236"/>
      <c r="P146" s="236"/>
      <c r="Q146" s="236"/>
      <c r="R146" s="236"/>
      <c r="S146" s="236"/>
      <c r="T146" s="23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8" t="s">
        <v>137</v>
      </c>
      <c r="AU146" s="238" t="s">
        <v>78</v>
      </c>
      <c r="AV146" s="13" t="s">
        <v>78</v>
      </c>
      <c r="AW146" s="13" t="s">
        <v>31</v>
      </c>
      <c r="AX146" s="13" t="s">
        <v>70</v>
      </c>
      <c r="AY146" s="238" t="s">
        <v>130</v>
      </c>
    </row>
    <row r="147" s="13" customFormat="1">
      <c r="A147" s="13"/>
      <c r="B147" s="227"/>
      <c r="C147" s="228"/>
      <c r="D147" s="229" t="s">
        <v>137</v>
      </c>
      <c r="E147" s="230" t="s">
        <v>19</v>
      </c>
      <c r="F147" s="231" t="s">
        <v>212</v>
      </c>
      <c r="G147" s="228"/>
      <c r="H147" s="232">
        <v>120</v>
      </c>
      <c r="I147" s="233"/>
      <c r="J147" s="228"/>
      <c r="K147" s="228"/>
      <c r="L147" s="234"/>
      <c r="M147" s="235"/>
      <c r="N147" s="236"/>
      <c r="O147" s="236"/>
      <c r="P147" s="236"/>
      <c r="Q147" s="236"/>
      <c r="R147" s="236"/>
      <c r="S147" s="236"/>
      <c r="T147" s="23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8" t="s">
        <v>137</v>
      </c>
      <c r="AU147" s="238" t="s">
        <v>78</v>
      </c>
      <c r="AV147" s="13" t="s">
        <v>78</v>
      </c>
      <c r="AW147" s="13" t="s">
        <v>31</v>
      </c>
      <c r="AX147" s="13" t="s">
        <v>70</v>
      </c>
      <c r="AY147" s="238" t="s">
        <v>130</v>
      </c>
    </row>
    <row r="148" s="13" customFormat="1">
      <c r="A148" s="13"/>
      <c r="B148" s="227"/>
      <c r="C148" s="228"/>
      <c r="D148" s="229" t="s">
        <v>137</v>
      </c>
      <c r="E148" s="230" t="s">
        <v>19</v>
      </c>
      <c r="F148" s="231" t="s">
        <v>174</v>
      </c>
      <c r="G148" s="228"/>
      <c r="H148" s="232">
        <v>0</v>
      </c>
      <c r="I148" s="233"/>
      <c r="J148" s="228"/>
      <c r="K148" s="228"/>
      <c r="L148" s="234"/>
      <c r="M148" s="235"/>
      <c r="N148" s="236"/>
      <c r="O148" s="236"/>
      <c r="P148" s="236"/>
      <c r="Q148" s="236"/>
      <c r="R148" s="236"/>
      <c r="S148" s="236"/>
      <c r="T148" s="23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8" t="s">
        <v>137</v>
      </c>
      <c r="AU148" s="238" t="s">
        <v>78</v>
      </c>
      <c r="AV148" s="13" t="s">
        <v>78</v>
      </c>
      <c r="AW148" s="13" t="s">
        <v>31</v>
      </c>
      <c r="AX148" s="13" t="s">
        <v>70</v>
      </c>
      <c r="AY148" s="238" t="s">
        <v>130</v>
      </c>
    </row>
    <row r="149" s="13" customFormat="1">
      <c r="A149" s="13"/>
      <c r="B149" s="227"/>
      <c r="C149" s="228"/>
      <c r="D149" s="229" t="s">
        <v>137</v>
      </c>
      <c r="E149" s="230" t="s">
        <v>19</v>
      </c>
      <c r="F149" s="231" t="s">
        <v>213</v>
      </c>
      <c r="G149" s="228"/>
      <c r="H149" s="232">
        <v>120</v>
      </c>
      <c r="I149" s="233"/>
      <c r="J149" s="228"/>
      <c r="K149" s="228"/>
      <c r="L149" s="234"/>
      <c r="M149" s="235"/>
      <c r="N149" s="236"/>
      <c r="O149" s="236"/>
      <c r="P149" s="236"/>
      <c r="Q149" s="236"/>
      <c r="R149" s="236"/>
      <c r="S149" s="236"/>
      <c r="T149" s="23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8" t="s">
        <v>137</v>
      </c>
      <c r="AU149" s="238" t="s">
        <v>78</v>
      </c>
      <c r="AV149" s="13" t="s">
        <v>78</v>
      </c>
      <c r="AW149" s="13" t="s">
        <v>31</v>
      </c>
      <c r="AX149" s="13" t="s">
        <v>70</v>
      </c>
      <c r="AY149" s="238" t="s">
        <v>130</v>
      </c>
    </row>
    <row r="150" s="14" customFormat="1">
      <c r="A150" s="14"/>
      <c r="B150" s="239"/>
      <c r="C150" s="240"/>
      <c r="D150" s="229" t="s">
        <v>137</v>
      </c>
      <c r="E150" s="241" t="s">
        <v>19</v>
      </c>
      <c r="F150" s="242" t="s">
        <v>144</v>
      </c>
      <c r="G150" s="240"/>
      <c r="H150" s="243">
        <v>640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9" t="s">
        <v>137</v>
      </c>
      <c r="AU150" s="249" t="s">
        <v>78</v>
      </c>
      <c r="AV150" s="14" t="s">
        <v>88</v>
      </c>
      <c r="AW150" s="14" t="s">
        <v>31</v>
      </c>
      <c r="AX150" s="14" t="s">
        <v>74</v>
      </c>
      <c r="AY150" s="249" t="s">
        <v>130</v>
      </c>
    </row>
    <row r="151" s="2" customFormat="1" ht="14.4" customHeight="1">
      <c r="A151" s="38"/>
      <c r="B151" s="39"/>
      <c r="C151" s="250" t="s">
        <v>214</v>
      </c>
      <c r="D151" s="250" t="s">
        <v>165</v>
      </c>
      <c r="E151" s="251" t="s">
        <v>215</v>
      </c>
      <c r="F151" s="252" t="s">
        <v>216</v>
      </c>
      <c r="G151" s="253" t="s">
        <v>217</v>
      </c>
      <c r="H151" s="254">
        <v>90</v>
      </c>
      <c r="I151" s="255"/>
      <c r="J151" s="256">
        <f>ROUND(I151*H151,2)</f>
        <v>0</v>
      </c>
      <c r="K151" s="257"/>
      <c r="L151" s="258"/>
      <c r="M151" s="259" t="s">
        <v>19</v>
      </c>
      <c r="N151" s="260" t="s">
        <v>41</v>
      </c>
      <c r="O151" s="84"/>
      <c r="P151" s="223">
        <f>O151*H151</f>
        <v>0</v>
      </c>
      <c r="Q151" s="223">
        <v>0.001</v>
      </c>
      <c r="R151" s="223">
        <f>Q151*H151</f>
        <v>0.089999999999999997</v>
      </c>
      <c r="S151" s="223">
        <v>0</v>
      </c>
      <c r="T151" s="22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5" t="s">
        <v>168</v>
      </c>
      <c r="AT151" s="225" t="s">
        <v>165</v>
      </c>
      <c r="AU151" s="225" t="s">
        <v>78</v>
      </c>
      <c r="AY151" s="17" t="s">
        <v>130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7" t="s">
        <v>74</v>
      </c>
      <c r="BK151" s="226">
        <f>ROUND(I151*H151,2)</f>
        <v>0</v>
      </c>
      <c r="BL151" s="17" t="s">
        <v>88</v>
      </c>
      <c r="BM151" s="225" t="s">
        <v>218</v>
      </c>
    </row>
    <row r="152" s="2" customFormat="1" ht="49.05" customHeight="1">
      <c r="A152" s="38"/>
      <c r="B152" s="39"/>
      <c r="C152" s="213" t="s">
        <v>219</v>
      </c>
      <c r="D152" s="213" t="s">
        <v>132</v>
      </c>
      <c r="E152" s="214" t="s">
        <v>220</v>
      </c>
      <c r="F152" s="215" t="s">
        <v>221</v>
      </c>
      <c r="G152" s="216" t="s">
        <v>222</v>
      </c>
      <c r="H152" s="217">
        <v>175</v>
      </c>
      <c r="I152" s="218"/>
      <c r="J152" s="219">
        <f>ROUND(I152*H152,2)</f>
        <v>0</v>
      </c>
      <c r="K152" s="220"/>
      <c r="L152" s="44"/>
      <c r="M152" s="221" t="s">
        <v>19</v>
      </c>
      <c r="N152" s="222" t="s">
        <v>41</v>
      </c>
      <c r="O152" s="84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5" t="s">
        <v>88</v>
      </c>
      <c r="AT152" s="225" t="s">
        <v>132</v>
      </c>
      <c r="AU152" s="225" t="s">
        <v>78</v>
      </c>
      <c r="AY152" s="17" t="s">
        <v>130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7" t="s">
        <v>74</v>
      </c>
      <c r="BK152" s="226">
        <f>ROUND(I152*H152,2)</f>
        <v>0</v>
      </c>
      <c r="BL152" s="17" t="s">
        <v>88</v>
      </c>
      <c r="BM152" s="225" t="s">
        <v>223</v>
      </c>
    </row>
    <row r="153" s="13" customFormat="1">
      <c r="A153" s="13"/>
      <c r="B153" s="227"/>
      <c r="C153" s="228"/>
      <c r="D153" s="229" t="s">
        <v>137</v>
      </c>
      <c r="E153" s="230" t="s">
        <v>19</v>
      </c>
      <c r="F153" s="231" t="s">
        <v>224</v>
      </c>
      <c r="G153" s="228"/>
      <c r="H153" s="232">
        <v>100</v>
      </c>
      <c r="I153" s="233"/>
      <c r="J153" s="228"/>
      <c r="K153" s="228"/>
      <c r="L153" s="234"/>
      <c r="M153" s="235"/>
      <c r="N153" s="236"/>
      <c r="O153" s="236"/>
      <c r="P153" s="236"/>
      <c r="Q153" s="236"/>
      <c r="R153" s="236"/>
      <c r="S153" s="236"/>
      <c r="T153" s="23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8" t="s">
        <v>137</v>
      </c>
      <c r="AU153" s="238" t="s">
        <v>78</v>
      </c>
      <c r="AV153" s="13" t="s">
        <v>78</v>
      </c>
      <c r="AW153" s="13" t="s">
        <v>31</v>
      </c>
      <c r="AX153" s="13" t="s">
        <v>70</v>
      </c>
      <c r="AY153" s="238" t="s">
        <v>130</v>
      </c>
    </row>
    <row r="154" s="13" customFormat="1">
      <c r="A154" s="13"/>
      <c r="B154" s="227"/>
      <c r="C154" s="228"/>
      <c r="D154" s="229" t="s">
        <v>137</v>
      </c>
      <c r="E154" s="230" t="s">
        <v>19</v>
      </c>
      <c r="F154" s="231" t="s">
        <v>225</v>
      </c>
      <c r="G154" s="228"/>
      <c r="H154" s="232">
        <v>62</v>
      </c>
      <c r="I154" s="233"/>
      <c r="J154" s="228"/>
      <c r="K154" s="228"/>
      <c r="L154" s="234"/>
      <c r="M154" s="235"/>
      <c r="N154" s="236"/>
      <c r="O154" s="236"/>
      <c r="P154" s="236"/>
      <c r="Q154" s="236"/>
      <c r="R154" s="236"/>
      <c r="S154" s="236"/>
      <c r="T154" s="23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8" t="s">
        <v>137</v>
      </c>
      <c r="AU154" s="238" t="s">
        <v>78</v>
      </c>
      <c r="AV154" s="13" t="s">
        <v>78</v>
      </c>
      <c r="AW154" s="13" t="s">
        <v>31</v>
      </c>
      <c r="AX154" s="13" t="s">
        <v>70</v>
      </c>
      <c r="AY154" s="238" t="s">
        <v>130</v>
      </c>
    </row>
    <row r="155" s="13" customFormat="1">
      <c r="A155" s="13"/>
      <c r="B155" s="227"/>
      <c r="C155" s="228"/>
      <c r="D155" s="229" t="s">
        <v>137</v>
      </c>
      <c r="E155" s="230" t="s">
        <v>19</v>
      </c>
      <c r="F155" s="231" t="s">
        <v>226</v>
      </c>
      <c r="G155" s="228"/>
      <c r="H155" s="232">
        <v>13</v>
      </c>
      <c r="I155" s="233"/>
      <c r="J155" s="228"/>
      <c r="K155" s="228"/>
      <c r="L155" s="234"/>
      <c r="M155" s="235"/>
      <c r="N155" s="236"/>
      <c r="O155" s="236"/>
      <c r="P155" s="236"/>
      <c r="Q155" s="236"/>
      <c r="R155" s="236"/>
      <c r="S155" s="236"/>
      <c r="T155" s="23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8" t="s">
        <v>137</v>
      </c>
      <c r="AU155" s="238" t="s">
        <v>78</v>
      </c>
      <c r="AV155" s="13" t="s">
        <v>78</v>
      </c>
      <c r="AW155" s="13" t="s">
        <v>31</v>
      </c>
      <c r="AX155" s="13" t="s">
        <v>70</v>
      </c>
      <c r="AY155" s="238" t="s">
        <v>130</v>
      </c>
    </row>
    <row r="156" s="14" customFormat="1">
      <c r="A156" s="14"/>
      <c r="B156" s="239"/>
      <c r="C156" s="240"/>
      <c r="D156" s="229" t="s">
        <v>137</v>
      </c>
      <c r="E156" s="241" t="s">
        <v>19</v>
      </c>
      <c r="F156" s="242" t="s">
        <v>144</v>
      </c>
      <c r="G156" s="240"/>
      <c r="H156" s="243">
        <v>175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9" t="s">
        <v>137</v>
      </c>
      <c r="AU156" s="249" t="s">
        <v>78</v>
      </c>
      <c r="AV156" s="14" t="s">
        <v>88</v>
      </c>
      <c r="AW156" s="14" t="s">
        <v>31</v>
      </c>
      <c r="AX156" s="14" t="s">
        <v>74</v>
      </c>
      <c r="AY156" s="249" t="s">
        <v>130</v>
      </c>
    </row>
    <row r="157" s="2" customFormat="1" ht="24.15" customHeight="1">
      <c r="A157" s="38"/>
      <c r="B157" s="39"/>
      <c r="C157" s="213" t="s">
        <v>227</v>
      </c>
      <c r="D157" s="213" t="s">
        <v>132</v>
      </c>
      <c r="E157" s="214" t="s">
        <v>228</v>
      </c>
      <c r="F157" s="215" t="s">
        <v>229</v>
      </c>
      <c r="G157" s="216" t="s">
        <v>135</v>
      </c>
      <c r="H157" s="217">
        <v>49</v>
      </c>
      <c r="I157" s="218"/>
      <c r="J157" s="219">
        <f>ROUND(I157*H157,2)</f>
        <v>0</v>
      </c>
      <c r="K157" s="220"/>
      <c r="L157" s="44"/>
      <c r="M157" s="221" t="s">
        <v>19</v>
      </c>
      <c r="N157" s="222" t="s">
        <v>41</v>
      </c>
      <c r="O157" s="84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5" t="s">
        <v>88</v>
      </c>
      <c r="AT157" s="225" t="s">
        <v>132</v>
      </c>
      <c r="AU157" s="225" t="s">
        <v>78</v>
      </c>
      <c r="AY157" s="17" t="s">
        <v>130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7" t="s">
        <v>74</v>
      </c>
      <c r="BK157" s="226">
        <f>ROUND(I157*H157,2)</f>
        <v>0</v>
      </c>
      <c r="BL157" s="17" t="s">
        <v>88</v>
      </c>
      <c r="BM157" s="225" t="s">
        <v>230</v>
      </c>
    </row>
    <row r="158" s="2" customFormat="1" ht="49.05" customHeight="1">
      <c r="A158" s="38"/>
      <c r="B158" s="39"/>
      <c r="C158" s="213" t="s">
        <v>8</v>
      </c>
      <c r="D158" s="213" t="s">
        <v>132</v>
      </c>
      <c r="E158" s="214" t="s">
        <v>231</v>
      </c>
      <c r="F158" s="215" t="s">
        <v>232</v>
      </c>
      <c r="G158" s="216" t="s">
        <v>233</v>
      </c>
      <c r="H158" s="217">
        <v>38</v>
      </c>
      <c r="I158" s="218"/>
      <c r="J158" s="219">
        <f>ROUND(I158*H158,2)</f>
        <v>0</v>
      </c>
      <c r="K158" s="220"/>
      <c r="L158" s="44"/>
      <c r="M158" s="221" t="s">
        <v>19</v>
      </c>
      <c r="N158" s="222" t="s">
        <v>41</v>
      </c>
      <c r="O158" s="84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5" t="s">
        <v>88</v>
      </c>
      <c r="AT158" s="225" t="s">
        <v>132</v>
      </c>
      <c r="AU158" s="225" t="s">
        <v>78</v>
      </c>
      <c r="AY158" s="17" t="s">
        <v>130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7" t="s">
        <v>74</v>
      </c>
      <c r="BK158" s="226">
        <f>ROUND(I158*H158,2)</f>
        <v>0</v>
      </c>
      <c r="BL158" s="17" t="s">
        <v>88</v>
      </c>
      <c r="BM158" s="225" t="s">
        <v>234</v>
      </c>
    </row>
    <row r="159" s="13" customFormat="1">
      <c r="A159" s="13"/>
      <c r="B159" s="227"/>
      <c r="C159" s="228"/>
      <c r="D159" s="229" t="s">
        <v>137</v>
      </c>
      <c r="E159" s="230" t="s">
        <v>19</v>
      </c>
      <c r="F159" s="231" t="s">
        <v>235</v>
      </c>
      <c r="G159" s="228"/>
      <c r="H159" s="232">
        <v>26</v>
      </c>
      <c r="I159" s="233"/>
      <c r="J159" s="228"/>
      <c r="K159" s="228"/>
      <c r="L159" s="234"/>
      <c r="M159" s="235"/>
      <c r="N159" s="236"/>
      <c r="O159" s="236"/>
      <c r="P159" s="236"/>
      <c r="Q159" s="236"/>
      <c r="R159" s="236"/>
      <c r="S159" s="236"/>
      <c r="T159" s="23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8" t="s">
        <v>137</v>
      </c>
      <c r="AU159" s="238" t="s">
        <v>78</v>
      </c>
      <c r="AV159" s="13" t="s">
        <v>78</v>
      </c>
      <c r="AW159" s="13" t="s">
        <v>31</v>
      </c>
      <c r="AX159" s="13" t="s">
        <v>70</v>
      </c>
      <c r="AY159" s="238" t="s">
        <v>130</v>
      </c>
    </row>
    <row r="160" s="13" customFormat="1">
      <c r="A160" s="13"/>
      <c r="B160" s="227"/>
      <c r="C160" s="228"/>
      <c r="D160" s="229" t="s">
        <v>137</v>
      </c>
      <c r="E160" s="230" t="s">
        <v>19</v>
      </c>
      <c r="F160" s="231" t="s">
        <v>236</v>
      </c>
      <c r="G160" s="228"/>
      <c r="H160" s="232">
        <v>10</v>
      </c>
      <c r="I160" s="233"/>
      <c r="J160" s="228"/>
      <c r="K160" s="228"/>
      <c r="L160" s="234"/>
      <c r="M160" s="235"/>
      <c r="N160" s="236"/>
      <c r="O160" s="236"/>
      <c r="P160" s="236"/>
      <c r="Q160" s="236"/>
      <c r="R160" s="236"/>
      <c r="S160" s="236"/>
      <c r="T160" s="23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8" t="s">
        <v>137</v>
      </c>
      <c r="AU160" s="238" t="s">
        <v>78</v>
      </c>
      <c r="AV160" s="13" t="s">
        <v>78</v>
      </c>
      <c r="AW160" s="13" t="s">
        <v>31</v>
      </c>
      <c r="AX160" s="13" t="s">
        <v>70</v>
      </c>
      <c r="AY160" s="238" t="s">
        <v>130</v>
      </c>
    </row>
    <row r="161" s="13" customFormat="1">
      <c r="A161" s="13"/>
      <c r="B161" s="227"/>
      <c r="C161" s="228"/>
      <c r="D161" s="229" t="s">
        <v>137</v>
      </c>
      <c r="E161" s="230" t="s">
        <v>19</v>
      </c>
      <c r="F161" s="231" t="s">
        <v>237</v>
      </c>
      <c r="G161" s="228"/>
      <c r="H161" s="232">
        <v>2</v>
      </c>
      <c r="I161" s="233"/>
      <c r="J161" s="228"/>
      <c r="K161" s="228"/>
      <c r="L161" s="234"/>
      <c r="M161" s="235"/>
      <c r="N161" s="236"/>
      <c r="O161" s="236"/>
      <c r="P161" s="236"/>
      <c r="Q161" s="236"/>
      <c r="R161" s="236"/>
      <c r="S161" s="236"/>
      <c r="T161" s="23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8" t="s">
        <v>137</v>
      </c>
      <c r="AU161" s="238" t="s">
        <v>78</v>
      </c>
      <c r="AV161" s="13" t="s">
        <v>78</v>
      </c>
      <c r="AW161" s="13" t="s">
        <v>31</v>
      </c>
      <c r="AX161" s="13" t="s">
        <v>70</v>
      </c>
      <c r="AY161" s="238" t="s">
        <v>130</v>
      </c>
    </row>
    <row r="162" s="14" customFormat="1">
      <c r="A162" s="14"/>
      <c r="B162" s="239"/>
      <c r="C162" s="240"/>
      <c r="D162" s="229" t="s">
        <v>137</v>
      </c>
      <c r="E162" s="241" t="s">
        <v>19</v>
      </c>
      <c r="F162" s="242" t="s">
        <v>144</v>
      </c>
      <c r="G162" s="240"/>
      <c r="H162" s="243">
        <v>38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9" t="s">
        <v>137</v>
      </c>
      <c r="AU162" s="249" t="s">
        <v>78</v>
      </c>
      <c r="AV162" s="14" t="s">
        <v>88</v>
      </c>
      <c r="AW162" s="14" t="s">
        <v>31</v>
      </c>
      <c r="AX162" s="14" t="s">
        <v>74</v>
      </c>
      <c r="AY162" s="249" t="s">
        <v>130</v>
      </c>
    </row>
    <row r="163" s="2" customFormat="1" ht="49.05" customHeight="1">
      <c r="A163" s="38"/>
      <c r="B163" s="39"/>
      <c r="C163" s="213" t="s">
        <v>238</v>
      </c>
      <c r="D163" s="213" t="s">
        <v>132</v>
      </c>
      <c r="E163" s="214" t="s">
        <v>239</v>
      </c>
      <c r="F163" s="215" t="s">
        <v>240</v>
      </c>
      <c r="G163" s="216" t="s">
        <v>233</v>
      </c>
      <c r="H163" s="217">
        <v>7</v>
      </c>
      <c r="I163" s="218"/>
      <c r="J163" s="219">
        <f>ROUND(I163*H163,2)</f>
        <v>0</v>
      </c>
      <c r="K163" s="220"/>
      <c r="L163" s="44"/>
      <c r="M163" s="221" t="s">
        <v>19</v>
      </c>
      <c r="N163" s="222" t="s">
        <v>41</v>
      </c>
      <c r="O163" s="84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5" t="s">
        <v>88</v>
      </c>
      <c r="AT163" s="225" t="s">
        <v>132</v>
      </c>
      <c r="AU163" s="225" t="s">
        <v>78</v>
      </c>
      <c r="AY163" s="17" t="s">
        <v>130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7" t="s">
        <v>74</v>
      </c>
      <c r="BK163" s="226">
        <f>ROUND(I163*H163,2)</f>
        <v>0</v>
      </c>
      <c r="BL163" s="17" t="s">
        <v>88</v>
      </c>
      <c r="BM163" s="225" t="s">
        <v>241</v>
      </c>
    </row>
    <row r="164" s="13" customFormat="1">
      <c r="A164" s="13"/>
      <c r="B164" s="227"/>
      <c r="C164" s="228"/>
      <c r="D164" s="229" t="s">
        <v>137</v>
      </c>
      <c r="E164" s="230" t="s">
        <v>19</v>
      </c>
      <c r="F164" s="231" t="s">
        <v>242</v>
      </c>
      <c r="G164" s="228"/>
      <c r="H164" s="232">
        <v>4</v>
      </c>
      <c r="I164" s="233"/>
      <c r="J164" s="228"/>
      <c r="K164" s="228"/>
      <c r="L164" s="234"/>
      <c r="M164" s="235"/>
      <c r="N164" s="236"/>
      <c r="O164" s="236"/>
      <c r="P164" s="236"/>
      <c r="Q164" s="236"/>
      <c r="R164" s="236"/>
      <c r="S164" s="236"/>
      <c r="T164" s="23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8" t="s">
        <v>137</v>
      </c>
      <c r="AU164" s="238" t="s">
        <v>78</v>
      </c>
      <c r="AV164" s="13" t="s">
        <v>78</v>
      </c>
      <c r="AW164" s="13" t="s">
        <v>31</v>
      </c>
      <c r="AX164" s="13" t="s">
        <v>70</v>
      </c>
      <c r="AY164" s="238" t="s">
        <v>130</v>
      </c>
    </row>
    <row r="165" s="13" customFormat="1">
      <c r="A165" s="13"/>
      <c r="B165" s="227"/>
      <c r="C165" s="228"/>
      <c r="D165" s="229" t="s">
        <v>137</v>
      </c>
      <c r="E165" s="230" t="s">
        <v>19</v>
      </c>
      <c r="F165" s="231" t="s">
        <v>243</v>
      </c>
      <c r="G165" s="228"/>
      <c r="H165" s="232">
        <v>2</v>
      </c>
      <c r="I165" s="233"/>
      <c r="J165" s="228"/>
      <c r="K165" s="228"/>
      <c r="L165" s="234"/>
      <c r="M165" s="235"/>
      <c r="N165" s="236"/>
      <c r="O165" s="236"/>
      <c r="P165" s="236"/>
      <c r="Q165" s="236"/>
      <c r="R165" s="236"/>
      <c r="S165" s="236"/>
      <c r="T165" s="23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8" t="s">
        <v>137</v>
      </c>
      <c r="AU165" s="238" t="s">
        <v>78</v>
      </c>
      <c r="AV165" s="13" t="s">
        <v>78</v>
      </c>
      <c r="AW165" s="13" t="s">
        <v>31</v>
      </c>
      <c r="AX165" s="13" t="s">
        <v>70</v>
      </c>
      <c r="AY165" s="238" t="s">
        <v>130</v>
      </c>
    </row>
    <row r="166" s="13" customFormat="1">
      <c r="A166" s="13"/>
      <c r="B166" s="227"/>
      <c r="C166" s="228"/>
      <c r="D166" s="229" t="s">
        <v>137</v>
      </c>
      <c r="E166" s="230" t="s">
        <v>19</v>
      </c>
      <c r="F166" s="231" t="s">
        <v>244</v>
      </c>
      <c r="G166" s="228"/>
      <c r="H166" s="232">
        <v>1</v>
      </c>
      <c r="I166" s="233"/>
      <c r="J166" s="228"/>
      <c r="K166" s="228"/>
      <c r="L166" s="234"/>
      <c r="M166" s="235"/>
      <c r="N166" s="236"/>
      <c r="O166" s="236"/>
      <c r="P166" s="236"/>
      <c r="Q166" s="236"/>
      <c r="R166" s="236"/>
      <c r="S166" s="236"/>
      <c r="T166" s="23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8" t="s">
        <v>137</v>
      </c>
      <c r="AU166" s="238" t="s">
        <v>78</v>
      </c>
      <c r="AV166" s="13" t="s">
        <v>78</v>
      </c>
      <c r="AW166" s="13" t="s">
        <v>31</v>
      </c>
      <c r="AX166" s="13" t="s">
        <v>70</v>
      </c>
      <c r="AY166" s="238" t="s">
        <v>130</v>
      </c>
    </row>
    <row r="167" s="14" customFormat="1">
      <c r="A167" s="14"/>
      <c r="B167" s="239"/>
      <c r="C167" s="240"/>
      <c r="D167" s="229" t="s">
        <v>137</v>
      </c>
      <c r="E167" s="241" t="s">
        <v>19</v>
      </c>
      <c r="F167" s="242" t="s">
        <v>144</v>
      </c>
      <c r="G167" s="240"/>
      <c r="H167" s="243">
        <v>7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9" t="s">
        <v>137</v>
      </c>
      <c r="AU167" s="249" t="s">
        <v>78</v>
      </c>
      <c r="AV167" s="14" t="s">
        <v>88</v>
      </c>
      <c r="AW167" s="14" t="s">
        <v>31</v>
      </c>
      <c r="AX167" s="14" t="s">
        <v>74</v>
      </c>
      <c r="AY167" s="249" t="s">
        <v>130</v>
      </c>
    </row>
    <row r="168" s="2" customFormat="1" ht="49.05" customHeight="1">
      <c r="A168" s="38"/>
      <c r="B168" s="39"/>
      <c r="C168" s="213" t="s">
        <v>245</v>
      </c>
      <c r="D168" s="213" t="s">
        <v>132</v>
      </c>
      <c r="E168" s="214" t="s">
        <v>246</v>
      </c>
      <c r="F168" s="215" t="s">
        <v>247</v>
      </c>
      <c r="G168" s="216" t="s">
        <v>222</v>
      </c>
      <c r="H168" s="217">
        <v>350</v>
      </c>
      <c r="I168" s="218"/>
      <c r="J168" s="219">
        <f>ROUND(I168*H168,2)</f>
        <v>0</v>
      </c>
      <c r="K168" s="220"/>
      <c r="L168" s="44"/>
      <c r="M168" s="221" t="s">
        <v>19</v>
      </c>
      <c r="N168" s="222" t="s">
        <v>41</v>
      </c>
      <c r="O168" s="84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5" t="s">
        <v>88</v>
      </c>
      <c r="AT168" s="225" t="s">
        <v>132</v>
      </c>
      <c r="AU168" s="225" t="s">
        <v>78</v>
      </c>
      <c r="AY168" s="17" t="s">
        <v>130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7" t="s">
        <v>74</v>
      </c>
      <c r="BK168" s="226">
        <f>ROUND(I168*H168,2)</f>
        <v>0</v>
      </c>
      <c r="BL168" s="17" t="s">
        <v>88</v>
      </c>
      <c r="BM168" s="225" t="s">
        <v>248</v>
      </c>
    </row>
    <row r="169" s="13" customFormat="1">
      <c r="A169" s="13"/>
      <c r="B169" s="227"/>
      <c r="C169" s="228"/>
      <c r="D169" s="229" t="s">
        <v>137</v>
      </c>
      <c r="E169" s="230" t="s">
        <v>19</v>
      </c>
      <c r="F169" s="231" t="s">
        <v>249</v>
      </c>
      <c r="G169" s="228"/>
      <c r="H169" s="232">
        <v>200</v>
      </c>
      <c r="I169" s="233"/>
      <c r="J169" s="228"/>
      <c r="K169" s="228"/>
      <c r="L169" s="234"/>
      <c r="M169" s="235"/>
      <c r="N169" s="236"/>
      <c r="O169" s="236"/>
      <c r="P169" s="236"/>
      <c r="Q169" s="236"/>
      <c r="R169" s="236"/>
      <c r="S169" s="236"/>
      <c r="T169" s="23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8" t="s">
        <v>137</v>
      </c>
      <c r="AU169" s="238" t="s">
        <v>78</v>
      </c>
      <c r="AV169" s="13" t="s">
        <v>78</v>
      </c>
      <c r="AW169" s="13" t="s">
        <v>31</v>
      </c>
      <c r="AX169" s="13" t="s">
        <v>70</v>
      </c>
      <c r="AY169" s="238" t="s">
        <v>130</v>
      </c>
    </row>
    <row r="170" s="13" customFormat="1">
      <c r="A170" s="13"/>
      <c r="B170" s="227"/>
      <c r="C170" s="228"/>
      <c r="D170" s="229" t="s">
        <v>137</v>
      </c>
      <c r="E170" s="230" t="s">
        <v>19</v>
      </c>
      <c r="F170" s="231" t="s">
        <v>250</v>
      </c>
      <c r="G170" s="228"/>
      <c r="H170" s="232">
        <v>100</v>
      </c>
      <c r="I170" s="233"/>
      <c r="J170" s="228"/>
      <c r="K170" s="228"/>
      <c r="L170" s="234"/>
      <c r="M170" s="235"/>
      <c r="N170" s="236"/>
      <c r="O170" s="236"/>
      <c r="P170" s="236"/>
      <c r="Q170" s="236"/>
      <c r="R170" s="236"/>
      <c r="S170" s="236"/>
      <c r="T170" s="23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8" t="s">
        <v>137</v>
      </c>
      <c r="AU170" s="238" t="s">
        <v>78</v>
      </c>
      <c r="AV170" s="13" t="s">
        <v>78</v>
      </c>
      <c r="AW170" s="13" t="s">
        <v>31</v>
      </c>
      <c r="AX170" s="13" t="s">
        <v>70</v>
      </c>
      <c r="AY170" s="238" t="s">
        <v>130</v>
      </c>
    </row>
    <row r="171" s="13" customFormat="1">
      <c r="A171" s="13"/>
      <c r="B171" s="227"/>
      <c r="C171" s="228"/>
      <c r="D171" s="229" t="s">
        <v>137</v>
      </c>
      <c r="E171" s="230" t="s">
        <v>19</v>
      </c>
      <c r="F171" s="231" t="s">
        <v>251</v>
      </c>
      <c r="G171" s="228"/>
      <c r="H171" s="232">
        <v>50</v>
      </c>
      <c r="I171" s="233"/>
      <c r="J171" s="228"/>
      <c r="K171" s="228"/>
      <c r="L171" s="234"/>
      <c r="M171" s="235"/>
      <c r="N171" s="236"/>
      <c r="O171" s="236"/>
      <c r="P171" s="236"/>
      <c r="Q171" s="236"/>
      <c r="R171" s="236"/>
      <c r="S171" s="236"/>
      <c r="T171" s="23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8" t="s">
        <v>137</v>
      </c>
      <c r="AU171" s="238" t="s">
        <v>78</v>
      </c>
      <c r="AV171" s="13" t="s">
        <v>78</v>
      </c>
      <c r="AW171" s="13" t="s">
        <v>31</v>
      </c>
      <c r="AX171" s="13" t="s">
        <v>70</v>
      </c>
      <c r="AY171" s="238" t="s">
        <v>130</v>
      </c>
    </row>
    <row r="172" s="14" customFormat="1">
      <c r="A172" s="14"/>
      <c r="B172" s="239"/>
      <c r="C172" s="240"/>
      <c r="D172" s="229" t="s">
        <v>137</v>
      </c>
      <c r="E172" s="241" t="s">
        <v>19</v>
      </c>
      <c r="F172" s="242" t="s">
        <v>144</v>
      </c>
      <c r="G172" s="240"/>
      <c r="H172" s="243">
        <v>350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9" t="s">
        <v>137</v>
      </c>
      <c r="AU172" s="249" t="s">
        <v>78</v>
      </c>
      <c r="AV172" s="14" t="s">
        <v>88</v>
      </c>
      <c r="AW172" s="14" t="s">
        <v>31</v>
      </c>
      <c r="AX172" s="14" t="s">
        <v>74</v>
      </c>
      <c r="AY172" s="249" t="s">
        <v>130</v>
      </c>
    </row>
    <row r="173" s="2" customFormat="1" ht="49.05" customHeight="1">
      <c r="A173" s="38"/>
      <c r="B173" s="39"/>
      <c r="C173" s="213" t="s">
        <v>252</v>
      </c>
      <c r="D173" s="213" t="s">
        <v>132</v>
      </c>
      <c r="E173" s="214" t="s">
        <v>253</v>
      </c>
      <c r="F173" s="215" t="s">
        <v>254</v>
      </c>
      <c r="G173" s="216" t="s">
        <v>222</v>
      </c>
      <c r="H173" s="217">
        <v>350</v>
      </c>
      <c r="I173" s="218"/>
      <c r="J173" s="219">
        <f>ROUND(I173*H173,2)</f>
        <v>0</v>
      </c>
      <c r="K173" s="220"/>
      <c r="L173" s="44"/>
      <c r="M173" s="221" t="s">
        <v>19</v>
      </c>
      <c r="N173" s="222" t="s">
        <v>41</v>
      </c>
      <c r="O173" s="84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5" t="s">
        <v>88</v>
      </c>
      <c r="AT173" s="225" t="s">
        <v>132</v>
      </c>
      <c r="AU173" s="225" t="s">
        <v>78</v>
      </c>
      <c r="AY173" s="17" t="s">
        <v>130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7" t="s">
        <v>74</v>
      </c>
      <c r="BK173" s="226">
        <f>ROUND(I173*H173,2)</f>
        <v>0</v>
      </c>
      <c r="BL173" s="17" t="s">
        <v>88</v>
      </c>
      <c r="BM173" s="225" t="s">
        <v>255</v>
      </c>
    </row>
    <row r="174" s="2" customFormat="1" ht="49.05" customHeight="1">
      <c r="A174" s="38"/>
      <c r="B174" s="39"/>
      <c r="C174" s="213" t="s">
        <v>256</v>
      </c>
      <c r="D174" s="213" t="s">
        <v>132</v>
      </c>
      <c r="E174" s="214" t="s">
        <v>257</v>
      </c>
      <c r="F174" s="215" t="s">
        <v>258</v>
      </c>
      <c r="G174" s="216" t="s">
        <v>135</v>
      </c>
      <c r="H174" s="217">
        <v>2</v>
      </c>
      <c r="I174" s="218"/>
      <c r="J174" s="219">
        <f>ROUND(I174*H174,2)</f>
        <v>0</v>
      </c>
      <c r="K174" s="220"/>
      <c r="L174" s="44"/>
      <c r="M174" s="221" t="s">
        <v>19</v>
      </c>
      <c r="N174" s="222" t="s">
        <v>41</v>
      </c>
      <c r="O174" s="84"/>
      <c r="P174" s="223">
        <f>O174*H174</f>
        <v>0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5" t="s">
        <v>88</v>
      </c>
      <c r="AT174" s="225" t="s">
        <v>132</v>
      </c>
      <c r="AU174" s="225" t="s">
        <v>78</v>
      </c>
      <c r="AY174" s="17" t="s">
        <v>130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7" t="s">
        <v>74</v>
      </c>
      <c r="BK174" s="226">
        <f>ROUND(I174*H174,2)</f>
        <v>0</v>
      </c>
      <c r="BL174" s="17" t="s">
        <v>88</v>
      </c>
      <c r="BM174" s="225" t="s">
        <v>259</v>
      </c>
    </row>
    <row r="175" s="13" customFormat="1">
      <c r="A175" s="13"/>
      <c r="B175" s="227"/>
      <c r="C175" s="228"/>
      <c r="D175" s="229" t="s">
        <v>137</v>
      </c>
      <c r="E175" s="230" t="s">
        <v>19</v>
      </c>
      <c r="F175" s="231" t="s">
        <v>260</v>
      </c>
      <c r="G175" s="228"/>
      <c r="H175" s="232">
        <v>2</v>
      </c>
      <c r="I175" s="233"/>
      <c r="J175" s="228"/>
      <c r="K175" s="228"/>
      <c r="L175" s="234"/>
      <c r="M175" s="235"/>
      <c r="N175" s="236"/>
      <c r="O175" s="236"/>
      <c r="P175" s="236"/>
      <c r="Q175" s="236"/>
      <c r="R175" s="236"/>
      <c r="S175" s="236"/>
      <c r="T175" s="23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8" t="s">
        <v>137</v>
      </c>
      <c r="AU175" s="238" t="s">
        <v>78</v>
      </c>
      <c r="AV175" s="13" t="s">
        <v>78</v>
      </c>
      <c r="AW175" s="13" t="s">
        <v>31</v>
      </c>
      <c r="AX175" s="13" t="s">
        <v>74</v>
      </c>
      <c r="AY175" s="238" t="s">
        <v>130</v>
      </c>
    </row>
    <row r="176" s="2" customFormat="1" ht="49.05" customHeight="1">
      <c r="A176" s="38"/>
      <c r="B176" s="39"/>
      <c r="C176" s="213" t="s">
        <v>261</v>
      </c>
      <c r="D176" s="213" t="s">
        <v>132</v>
      </c>
      <c r="E176" s="214" t="s">
        <v>262</v>
      </c>
      <c r="F176" s="215" t="s">
        <v>263</v>
      </c>
      <c r="G176" s="216" t="s">
        <v>264</v>
      </c>
      <c r="H176" s="217">
        <v>2</v>
      </c>
      <c r="I176" s="218"/>
      <c r="J176" s="219">
        <f>ROUND(I176*H176,2)</f>
        <v>0</v>
      </c>
      <c r="K176" s="220"/>
      <c r="L176" s="44"/>
      <c r="M176" s="221" t="s">
        <v>19</v>
      </c>
      <c r="N176" s="222" t="s">
        <v>41</v>
      </c>
      <c r="O176" s="84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5" t="s">
        <v>88</v>
      </c>
      <c r="AT176" s="225" t="s">
        <v>132</v>
      </c>
      <c r="AU176" s="225" t="s">
        <v>78</v>
      </c>
      <c r="AY176" s="17" t="s">
        <v>130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7" t="s">
        <v>74</v>
      </c>
      <c r="BK176" s="226">
        <f>ROUND(I176*H176,2)</f>
        <v>0</v>
      </c>
      <c r="BL176" s="17" t="s">
        <v>88</v>
      </c>
      <c r="BM176" s="225" t="s">
        <v>265</v>
      </c>
    </row>
    <row r="177" s="13" customFormat="1">
      <c r="A177" s="13"/>
      <c r="B177" s="227"/>
      <c r="C177" s="228"/>
      <c r="D177" s="229" t="s">
        <v>137</v>
      </c>
      <c r="E177" s="230" t="s">
        <v>19</v>
      </c>
      <c r="F177" s="231" t="s">
        <v>260</v>
      </c>
      <c r="G177" s="228"/>
      <c r="H177" s="232">
        <v>2</v>
      </c>
      <c r="I177" s="233"/>
      <c r="J177" s="228"/>
      <c r="K177" s="228"/>
      <c r="L177" s="234"/>
      <c r="M177" s="235"/>
      <c r="N177" s="236"/>
      <c r="O177" s="236"/>
      <c r="P177" s="236"/>
      <c r="Q177" s="236"/>
      <c r="R177" s="236"/>
      <c r="S177" s="236"/>
      <c r="T177" s="23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8" t="s">
        <v>137</v>
      </c>
      <c r="AU177" s="238" t="s">
        <v>78</v>
      </c>
      <c r="AV177" s="13" t="s">
        <v>78</v>
      </c>
      <c r="AW177" s="13" t="s">
        <v>31</v>
      </c>
      <c r="AX177" s="13" t="s">
        <v>74</v>
      </c>
      <c r="AY177" s="238" t="s">
        <v>130</v>
      </c>
    </row>
    <row r="178" s="2" customFormat="1" ht="49.05" customHeight="1">
      <c r="A178" s="38"/>
      <c r="B178" s="39"/>
      <c r="C178" s="213" t="s">
        <v>7</v>
      </c>
      <c r="D178" s="213" t="s">
        <v>132</v>
      </c>
      <c r="E178" s="214" t="s">
        <v>266</v>
      </c>
      <c r="F178" s="215" t="s">
        <v>267</v>
      </c>
      <c r="G178" s="216" t="s">
        <v>135</v>
      </c>
      <c r="H178" s="217">
        <v>1</v>
      </c>
      <c r="I178" s="218"/>
      <c r="J178" s="219">
        <f>ROUND(I178*H178,2)</f>
        <v>0</v>
      </c>
      <c r="K178" s="220"/>
      <c r="L178" s="44"/>
      <c r="M178" s="221" t="s">
        <v>19</v>
      </c>
      <c r="N178" s="222" t="s">
        <v>41</v>
      </c>
      <c r="O178" s="84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5" t="s">
        <v>88</v>
      </c>
      <c r="AT178" s="225" t="s">
        <v>132</v>
      </c>
      <c r="AU178" s="225" t="s">
        <v>78</v>
      </c>
      <c r="AY178" s="17" t="s">
        <v>130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7" t="s">
        <v>74</v>
      </c>
      <c r="BK178" s="226">
        <f>ROUND(I178*H178,2)</f>
        <v>0</v>
      </c>
      <c r="BL178" s="17" t="s">
        <v>88</v>
      </c>
      <c r="BM178" s="225" t="s">
        <v>268</v>
      </c>
    </row>
    <row r="179" s="13" customFormat="1">
      <c r="A179" s="13"/>
      <c r="B179" s="227"/>
      <c r="C179" s="228"/>
      <c r="D179" s="229" t="s">
        <v>137</v>
      </c>
      <c r="E179" s="230" t="s">
        <v>19</v>
      </c>
      <c r="F179" s="231" t="s">
        <v>269</v>
      </c>
      <c r="G179" s="228"/>
      <c r="H179" s="232">
        <v>1</v>
      </c>
      <c r="I179" s="233"/>
      <c r="J179" s="228"/>
      <c r="K179" s="228"/>
      <c r="L179" s="234"/>
      <c r="M179" s="235"/>
      <c r="N179" s="236"/>
      <c r="O179" s="236"/>
      <c r="P179" s="236"/>
      <c r="Q179" s="236"/>
      <c r="R179" s="236"/>
      <c r="S179" s="236"/>
      <c r="T179" s="23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8" t="s">
        <v>137</v>
      </c>
      <c r="AU179" s="238" t="s">
        <v>78</v>
      </c>
      <c r="AV179" s="13" t="s">
        <v>78</v>
      </c>
      <c r="AW179" s="13" t="s">
        <v>31</v>
      </c>
      <c r="AX179" s="13" t="s">
        <v>74</v>
      </c>
      <c r="AY179" s="238" t="s">
        <v>130</v>
      </c>
    </row>
    <row r="180" s="2" customFormat="1" ht="76.35" customHeight="1">
      <c r="A180" s="38"/>
      <c r="B180" s="39"/>
      <c r="C180" s="213" t="s">
        <v>270</v>
      </c>
      <c r="D180" s="213" t="s">
        <v>132</v>
      </c>
      <c r="E180" s="214" t="s">
        <v>271</v>
      </c>
      <c r="F180" s="215" t="s">
        <v>272</v>
      </c>
      <c r="G180" s="216" t="s">
        <v>135</v>
      </c>
      <c r="H180" s="217">
        <v>5</v>
      </c>
      <c r="I180" s="218"/>
      <c r="J180" s="219">
        <f>ROUND(I180*H180,2)</f>
        <v>0</v>
      </c>
      <c r="K180" s="220"/>
      <c r="L180" s="44"/>
      <c r="M180" s="221" t="s">
        <v>19</v>
      </c>
      <c r="N180" s="222" t="s">
        <v>41</v>
      </c>
      <c r="O180" s="84"/>
      <c r="P180" s="223">
        <f>O180*H180</f>
        <v>0</v>
      </c>
      <c r="Q180" s="223">
        <v>0</v>
      </c>
      <c r="R180" s="223">
        <f>Q180*H180</f>
        <v>0</v>
      </c>
      <c r="S180" s="223">
        <v>0</v>
      </c>
      <c r="T180" s="22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5" t="s">
        <v>88</v>
      </c>
      <c r="AT180" s="225" t="s">
        <v>132</v>
      </c>
      <c r="AU180" s="225" t="s">
        <v>78</v>
      </c>
      <c r="AY180" s="17" t="s">
        <v>130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7" t="s">
        <v>74</v>
      </c>
      <c r="BK180" s="226">
        <f>ROUND(I180*H180,2)</f>
        <v>0</v>
      </c>
      <c r="BL180" s="17" t="s">
        <v>88</v>
      </c>
      <c r="BM180" s="225" t="s">
        <v>273</v>
      </c>
    </row>
    <row r="181" s="15" customFormat="1">
      <c r="A181" s="15"/>
      <c r="B181" s="261"/>
      <c r="C181" s="262"/>
      <c r="D181" s="229" t="s">
        <v>137</v>
      </c>
      <c r="E181" s="263" t="s">
        <v>19</v>
      </c>
      <c r="F181" s="264" t="s">
        <v>274</v>
      </c>
      <c r="G181" s="262"/>
      <c r="H181" s="263" t="s">
        <v>19</v>
      </c>
      <c r="I181" s="265"/>
      <c r="J181" s="262"/>
      <c r="K181" s="262"/>
      <c r="L181" s="266"/>
      <c r="M181" s="267"/>
      <c r="N181" s="268"/>
      <c r="O181" s="268"/>
      <c r="P181" s="268"/>
      <c r="Q181" s="268"/>
      <c r="R181" s="268"/>
      <c r="S181" s="268"/>
      <c r="T181" s="269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70" t="s">
        <v>137</v>
      </c>
      <c r="AU181" s="270" t="s">
        <v>78</v>
      </c>
      <c r="AV181" s="15" t="s">
        <v>74</v>
      </c>
      <c r="AW181" s="15" t="s">
        <v>31</v>
      </c>
      <c r="AX181" s="15" t="s">
        <v>70</v>
      </c>
      <c r="AY181" s="270" t="s">
        <v>130</v>
      </c>
    </row>
    <row r="182" s="13" customFormat="1">
      <c r="A182" s="13"/>
      <c r="B182" s="227"/>
      <c r="C182" s="228"/>
      <c r="D182" s="229" t="s">
        <v>137</v>
      </c>
      <c r="E182" s="230" t="s">
        <v>19</v>
      </c>
      <c r="F182" s="231" t="s">
        <v>275</v>
      </c>
      <c r="G182" s="228"/>
      <c r="H182" s="232">
        <v>1</v>
      </c>
      <c r="I182" s="233"/>
      <c r="J182" s="228"/>
      <c r="K182" s="228"/>
      <c r="L182" s="234"/>
      <c r="M182" s="235"/>
      <c r="N182" s="236"/>
      <c r="O182" s="236"/>
      <c r="P182" s="236"/>
      <c r="Q182" s="236"/>
      <c r="R182" s="236"/>
      <c r="S182" s="236"/>
      <c r="T182" s="23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8" t="s">
        <v>137</v>
      </c>
      <c r="AU182" s="238" t="s">
        <v>78</v>
      </c>
      <c r="AV182" s="13" t="s">
        <v>78</v>
      </c>
      <c r="AW182" s="13" t="s">
        <v>31</v>
      </c>
      <c r="AX182" s="13" t="s">
        <v>70</v>
      </c>
      <c r="AY182" s="238" t="s">
        <v>130</v>
      </c>
    </row>
    <row r="183" s="13" customFormat="1">
      <c r="A183" s="13"/>
      <c r="B183" s="227"/>
      <c r="C183" s="228"/>
      <c r="D183" s="229" t="s">
        <v>137</v>
      </c>
      <c r="E183" s="230" t="s">
        <v>19</v>
      </c>
      <c r="F183" s="231" t="s">
        <v>276</v>
      </c>
      <c r="G183" s="228"/>
      <c r="H183" s="232">
        <v>1</v>
      </c>
      <c r="I183" s="233"/>
      <c r="J183" s="228"/>
      <c r="K183" s="228"/>
      <c r="L183" s="234"/>
      <c r="M183" s="235"/>
      <c r="N183" s="236"/>
      <c r="O183" s="236"/>
      <c r="P183" s="236"/>
      <c r="Q183" s="236"/>
      <c r="R183" s="236"/>
      <c r="S183" s="236"/>
      <c r="T183" s="23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8" t="s">
        <v>137</v>
      </c>
      <c r="AU183" s="238" t="s">
        <v>78</v>
      </c>
      <c r="AV183" s="13" t="s">
        <v>78</v>
      </c>
      <c r="AW183" s="13" t="s">
        <v>31</v>
      </c>
      <c r="AX183" s="13" t="s">
        <v>70</v>
      </c>
      <c r="AY183" s="238" t="s">
        <v>130</v>
      </c>
    </row>
    <row r="184" s="13" customFormat="1">
      <c r="A184" s="13"/>
      <c r="B184" s="227"/>
      <c r="C184" s="228"/>
      <c r="D184" s="229" t="s">
        <v>137</v>
      </c>
      <c r="E184" s="230" t="s">
        <v>19</v>
      </c>
      <c r="F184" s="231" t="s">
        <v>277</v>
      </c>
      <c r="G184" s="228"/>
      <c r="H184" s="232">
        <v>1</v>
      </c>
      <c r="I184" s="233"/>
      <c r="J184" s="228"/>
      <c r="K184" s="228"/>
      <c r="L184" s="234"/>
      <c r="M184" s="235"/>
      <c r="N184" s="236"/>
      <c r="O184" s="236"/>
      <c r="P184" s="236"/>
      <c r="Q184" s="236"/>
      <c r="R184" s="236"/>
      <c r="S184" s="236"/>
      <c r="T184" s="23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8" t="s">
        <v>137</v>
      </c>
      <c r="AU184" s="238" t="s">
        <v>78</v>
      </c>
      <c r="AV184" s="13" t="s">
        <v>78</v>
      </c>
      <c r="AW184" s="13" t="s">
        <v>31</v>
      </c>
      <c r="AX184" s="13" t="s">
        <v>70</v>
      </c>
      <c r="AY184" s="238" t="s">
        <v>130</v>
      </c>
    </row>
    <row r="185" s="13" customFormat="1">
      <c r="A185" s="13"/>
      <c r="B185" s="227"/>
      <c r="C185" s="228"/>
      <c r="D185" s="229" t="s">
        <v>137</v>
      </c>
      <c r="E185" s="230" t="s">
        <v>19</v>
      </c>
      <c r="F185" s="231" t="s">
        <v>269</v>
      </c>
      <c r="G185" s="228"/>
      <c r="H185" s="232">
        <v>1</v>
      </c>
      <c r="I185" s="233"/>
      <c r="J185" s="228"/>
      <c r="K185" s="228"/>
      <c r="L185" s="234"/>
      <c r="M185" s="235"/>
      <c r="N185" s="236"/>
      <c r="O185" s="236"/>
      <c r="P185" s="236"/>
      <c r="Q185" s="236"/>
      <c r="R185" s="236"/>
      <c r="S185" s="236"/>
      <c r="T185" s="23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8" t="s">
        <v>137</v>
      </c>
      <c r="AU185" s="238" t="s">
        <v>78</v>
      </c>
      <c r="AV185" s="13" t="s">
        <v>78</v>
      </c>
      <c r="AW185" s="13" t="s">
        <v>31</v>
      </c>
      <c r="AX185" s="13" t="s">
        <v>70</v>
      </c>
      <c r="AY185" s="238" t="s">
        <v>130</v>
      </c>
    </row>
    <row r="186" s="13" customFormat="1">
      <c r="A186" s="13"/>
      <c r="B186" s="227"/>
      <c r="C186" s="228"/>
      <c r="D186" s="229" t="s">
        <v>137</v>
      </c>
      <c r="E186" s="230" t="s">
        <v>19</v>
      </c>
      <c r="F186" s="231" t="s">
        <v>244</v>
      </c>
      <c r="G186" s="228"/>
      <c r="H186" s="232">
        <v>1</v>
      </c>
      <c r="I186" s="233"/>
      <c r="J186" s="228"/>
      <c r="K186" s="228"/>
      <c r="L186" s="234"/>
      <c r="M186" s="235"/>
      <c r="N186" s="236"/>
      <c r="O186" s="236"/>
      <c r="P186" s="236"/>
      <c r="Q186" s="236"/>
      <c r="R186" s="236"/>
      <c r="S186" s="236"/>
      <c r="T186" s="23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8" t="s">
        <v>137</v>
      </c>
      <c r="AU186" s="238" t="s">
        <v>78</v>
      </c>
      <c r="AV186" s="13" t="s">
        <v>78</v>
      </c>
      <c r="AW186" s="13" t="s">
        <v>31</v>
      </c>
      <c r="AX186" s="13" t="s">
        <v>70</v>
      </c>
      <c r="AY186" s="238" t="s">
        <v>130</v>
      </c>
    </row>
    <row r="187" s="14" customFormat="1">
      <c r="A187" s="14"/>
      <c r="B187" s="239"/>
      <c r="C187" s="240"/>
      <c r="D187" s="229" t="s">
        <v>137</v>
      </c>
      <c r="E187" s="241" t="s">
        <v>19</v>
      </c>
      <c r="F187" s="242" t="s">
        <v>144</v>
      </c>
      <c r="G187" s="240"/>
      <c r="H187" s="243">
        <v>5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9" t="s">
        <v>137</v>
      </c>
      <c r="AU187" s="249" t="s">
        <v>78</v>
      </c>
      <c r="AV187" s="14" t="s">
        <v>88</v>
      </c>
      <c r="AW187" s="14" t="s">
        <v>31</v>
      </c>
      <c r="AX187" s="14" t="s">
        <v>74</v>
      </c>
      <c r="AY187" s="249" t="s">
        <v>130</v>
      </c>
    </row>
    <row r="188" s="2" customFormat="1" ht="62.7" customHeight="1">
      <c r="A188" s="38"/>
      <c r="B188" s="39"/>
      <c r="C188" s="213" t="s">
        <v>278</v>
      </c>
      <c r="D188" s="213" t="s">
        <v>132</v>
      </c>
      <c r="E188" s="214" t="s">
        <v>279</v>
      </c>
      <c r="F188" s="215" t="s">
        <v>280</v>
      </c>
      <c r="G188" s="216" t="s">
        <v>222</v>
      </c>
      <c r="H188" s="217">
        <v>26.199999999999999</v>
      </c>
      <c r="I188" s="218"/>
      <c r="J188" s="219">
        <f>ROUND(I188*H188,2)</f>
        <v>0</v>
      </c>
      <c r="K188" s="220"/>
      <c r="L188" s="44"/>
      <c r="M188" s="221" t="s">
        <v>19</v>
      </c>
      <c r="N188" s="222" t="s">
        <v>41</v>
      </c>
      <c r="O188" s="84"/>
      <c r="P188" s="223">
        <f>O188*H188</f>
        <v>0</v>
      </c>
      <c r="Q188" s="223">
        <v>0</v>
      </c>
      <c r="R188" s="223">
        <f>Q188*H188</f>
        <v>0</v>
      </c>
      <c r="S188" s="223">
        <v>0</v>
      </c>
      <c r="T188" s="22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5" t="s">
        <v>88</v>
      </c>
      <c r="AT188" s="225" t="s">
        <v>132</v>
      </c>
      <c r="AU188" s="225" t="s">
        <v>78</v>
      </c>
      <c r="AY188" s="17" t="s">
        <v>130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7" t="s">
        <v>74</v>
      </c>
      <c r="BK188" s="226">
        <f>ROUND(I188*H188,2)</f>
        <v>0</v>
      </c>
      <c r="BL188" s="17" t="s">
        <v>88</v>
      </c>
      <c r="BM188" s="225" t="s">
        <v>281</v>
      </c>
    </row>
    <row r="189" s="13" customFormat="1">
      <c r="A189" s="13"/>
      <c r="B189" s="227"/>
      <c r="C189" s="228"/>
      <c r="D189" s="229" t="s">
        <v>137</v>
      </c>
      <c r="E189" s="230" t="s">
        <v>19</v>
      </c>
      <c r="F189" s="231" t="s">
        <v>282</v>
      </c>
      <c r="G189" s="228"/>
      <c r="H189" s="232">
        <v>26.199999999999999</v>
      </c>
      <c r="I189" s="233"/>
      <c r="J189" s="228"/>
      <c r="K189" s="228"/>
      <c r="L189" s="234"/>
      <c r="M189" s="235"/>
      <c r="N189" s="236"/>
      <c r="O189" s="236"/>
      <c r="P189" s="236"/>
      <c r="Q189" s="236"/>
      <c r="R189" s="236"/>
      <c r="S189" s="236"/>
      <c r="T189" s="23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8" t="s">
        <v>137</v>
      </c>
      <c r="AU189" s="238" t="s">
        <v>78</v>
      </c>
      <c r="AV189" s="13" t="s">
        <v>78</v>
      </c>
      <c r="AW189" s="13" t="s">
        <v>31</v>
      </c>
      <c r="AX189" s="13" t="s">
        <v>74</v>
      </c>
      <c r="AY189" s="238" t="s">
        <v>130</v>
      </c>
    </row>
    <row r="190" s="2" customFormat="1" ht="24.15" customHeight="1">
      <c r="A190" s="38"/>
      <c r="B190" s="39"/>
      <c r="C190" s="213" t="s">
        <v>283</v>
      </c>
      <c r="D190" s="213" t="s">
        <v>132</v>
      </c>
      <c r="E190" s="214" t="s">
        <v>284</v>
      </c>
      <c r="F190" s="215" t="s">
        <v>285</v>
      </c>
      <c r="G190" s="216" t="s">
        <v>286</v>
      </c>
      <c r="H190" s="217">
        <v>2</v>
      </c>
      <c r="I190" s="218"/>
      <c r="J190" s="219">
        <f>ROUND(I190*H190,2)</f>
        <v>0</v>
      </c>
      <c r="K190" s="220"/>
      <c r="L190" s="44"/>
      <c r="M190" s="221" t="s">
        <v>19</v>
      </c>
      <c r="N190" s="222" t="s">
        <v>41</v>
      </c>
      <c r="O190" s="84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5" t="s">
        <v>88</v>
      </c>
      <c r="AT190" s="225" t="s">
        <v>132</v>
      </c>
      <c r="AU190" s="225" t="s">
        <v>78</v>
      </c>
      <c r="AY190" s="17" t="s">
        <v>130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7" t="s">
        <v>74</v>
      </c>
      <c r="BK190" s="226">
        <f>ROUND(I190*H190,2)</f>
        <v>0</v>
      </c>
      <c r="BL190" s="17" t="s">
        <v>88</v>
      </c>
      <c r="BM190" s="225" t="s">
        <v>287</v>
      </c>
    </row>
    <row r="191" s="2" customFormat="1" ht="24.15" customHeight="1">
      <c r="A191" s="38"/>
      <c r="B191" s="39"/>
      <c r="C191" s="213" t="s">
        <v>288</v>
      </c>
      <c r="D191" s="213" t="s">
        <v>132</v>
      </c>
      <c r="E191" s="214" t="s">
        <v>289</v>
      </c>
      <c r="F191" s="215" t="s">
        <v>290</v>
      </c>
      <c r="G191" s="216" t="s">
        <v>286</v>
      </c>
      <c r="H191" s="217">
        <v>2</v>
      </c>
      <c r="I191" s="218"/>
      <c r="J191" s="219">
        <f>ROUND(I191*H191,2)</f>
        <v>0</v>
      </c>
      <c r="K191" s="220"/>
      <c r="L191" s="44"/>
      <c r="M191" s="221" t="s">
        <v>19</v>
      </c>
      <c r="N191" s="222" t="s">
        <v>41</v>
      </c>
      <c r="O191" s="84"/>
      <c r="P191" s="223">
        <f>O191*H191</f>
        <v>0</v>
      </c>
      <c r="Q191" s="223">
        <v>0</v>
      </c>
      <c r="R191" s="223">
        <f>Q191*H191</f>
        <v>0</v>
      </c>
      <c r="S191" s="223">
        <v>0</v>
      </c>
      <c r="T191" s="22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5" t="s">
        <v>88</v>
      </c>
      <c r="AT191" s="225" t="s">
        <v>132</v>
      </c>
      <c r="AU191" s="225" t="s">
        <v>78</v>
      </c>
      <c r="AY191" s="17" t="s">
        <v>130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7" t="s">
        <v>74</v>
      </c>
      <c r="BK191" s="226">
        <f>ROUND(I191*H191,2)</f>
        <v>0</v>
      </c>
      <c r="BL191" s="17" t="s">
        <v>88</v>
      </c>
      <c r="BM191" s="225" t="s">
        <v>291</v>
      </c>
    </row>
    <row r="192" s="2" customFormat="1" ht="37.8" customHeight="1">
      <c r="A192" s="38"/>
      <c r="B192" s="39"/>
      <c r="C192" s="213" t="s">
        <v>292</v>
      </c>
      <c r="D192" s="213" t="s">
        <v>132</v>
      </c>
      <c r="E192" s="214" t="s">
        <v>293</v>
      </c>
      <c r="F192" s="215" t="s">
        <v>294</v>
      </c>
      <c r="G192" s="216" t="s">
        <v>135</v>
      </c>
      <c r="H192" s="217">
        <v>10</v>
      </c>
      <c r="I192" s="218"/>
      <c r="J192" s="219">
        <f>ROUND(I192*H192,2)</f>
        <v>0</v>
      </c>
      <c r="K192" s="220"/>
      <c r="L192" s="44"/>
      <c r="M192" s="221" t="s">
        <v>19</v>
      </c>
      <c r="N192" s="222" t="s">
        <v>41</v>
      </c>
      <c r="O192" s="84"/>
      <c r="P192" s="223">
        <f>O192*H192</f>
        <v>0</v>
      </c>
      <c r="Q192" s="223">
        <v>0</v>
      </c>
      <c r="R192" s="223">
        <f>Q192*H192</f>
        <v>0</v>
      </c>
      <c r="S192" s="223">
        <v>0</v>
      </c>
      <c r="T192" s="224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5" t="s">
        <v>88</v>
      </c>
      <c r="AT192" s="225" t="s">
        <v>132</v>
      </c>
      <c r="AU192" s="225" t="s">
        <v>78</v>
      </c>
      <c r="AY192" s="17" t="s">
        <v>130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7" t="s">
        <v>74</v>
      </c>
      <c r="BK192" s="226">
        <f>ROUND(I192*H192,2)</f>
        <v>0</v>
      </c>
      <c r="BL192" s="17" t="s">
        <v>88</v>
      </c>
      <c r="BM192" s="225" t="s">
        <v>295</v>
      </c>
    </row>
    <row r="193" s="13" customFormat="1">
      <c r="A193" s="13"/>
      <c r="B193" s="227"/>
      <c r="C193" s="228"/>
      <c r="D193" s="229" t="s">
        <v>137</v>
      </c>
      <c r="E193" s="230" t="s">
        <v>19</v>
      </c>
      <c r="F193" s="231" t="s">
        <v>296</v>
      </c>
      <c r="G193" s="228"/>
      <c r="H193" s="232">
        <v>10</v>
      </c>
      <c r="I193" s="233"/>
      <c r="J193" s="228"/>
      <c r="K193" s="228"/>
      <c r="L193" s="234"/>
      <c r="M193" s="235"/>
      <c r="N193" s="236"/>
      <c r="O193" s="236"/>
      <c r="P193" s="236"/>
      <c r="Q193" s="236"/>
      <c r="R193" s="236"/>
      <c r="S193" s="236"/>
      <c r="T193" s="23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8" t="s">
        <v>137</v>
      </c>
      <c r="AU193" s="238" t="s">
        <v>78</v>
      </c>
      <c r="AV193" s="13" t="s">
        <v>78</v>
      </c>
      <c r="AW193" s="13" t="s">
        <v>31</v>
      </c>
      <c r="AX193" s="13" t="s">
        <v>74</v>
      </c>
      <c r="AY193" s="238" t="s">
        <v>130</v>
      </c>
    </row>
    <row r="194" s="2" customFormat="1" ht="37.8" customHeight="1">
      <c r="A194" s="38"/>
      <c r="B194" s="39"/>
      <c r="C194" s="213" t="s">
        <v>297</v>
      </c>
      <c r="D194" s="213" t="s">
        <v>132</v>
      </c>
      <c r="E194" s="214" t="s">
        <v>298</v>
      </c>
      <c r="F194" s="215" t="s">
        <v>299</v>
      </c>
      <c r="G194" s="216" t="s">
        <v>217</v>
      </c>
      <c r="H194" s="217">
        <v>235</v>
      </c>
      <c r="I194" s="218"/>
      <c r="J194" s="219">
        <f>ROUND(I194*H194,2)</f>
        <v>0</v>
      </c>
      <c r="K194" s="220"/>
      <c r="L194" s="44"/>
      <c r="M194" s="221" t="s">
        <v>19</v>
      </c>
      <c r="N194" s="222" t="s">
        <v>41</v>
      </c>
      <c r="O194" s="84"/>
      <c r="P194" s="223">
        <f>O194*H194</f>
        <v>0</v>
      </c>
      <c r="Q194" s="223">
        <v>0</v>
      </c>
      <c r="R194" s="223">
        <f>Q194*H194</f>
        <v>0</v>
      </c>
      <c r="S194" s="223">
        <v>0</v>
      </c>
      <c r="T194" s="224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5" t="s">
        <v>88</v>
      </c>
      <c r="AT194" s="225" t="s">
        <v>132</v>
      </c>
      <c r="AU194" s="225" t="s">
        <v>78</v>
      </c>
      <c r="AY194" s="17" t="s">
        <v>130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7" t="s">
        <v>74</v>
      </c>
      <c r="BK194" s="226">
        <f>ROUND(I194*H194,2)</f>
        <v>0</v>
      </c>
      <c r="BL194" s="17" t="s">
        <v>88</v>
      </c>
      <c r="BM194" s="225" t="s">
        <v>300</v>
      </c>
    </row>
    <row r="195" s="13" customFormat="1">
      <c r="A195" s="13"/>
      <c r="B195" s="227"/>
      <c r="C195" s="228"/>
      <c r="D195" s="229" t="s">
        <v>137</v>
      </c>
      <c r="E195" s="230" t="s">
        <v>19</v>
      </c>
      <c r="F195" s="231" t="s">
        <v>301</v>
      </c>
      <c r="G195" s="228"/>
      <c r="H195" s="232">
        <v>100</v>
      </c>
      <c r="I195" s="233"/>
      <c r="J195" s="228"/>
      <c r="K195" s="228"/>
      <c r="L195" s="234"/>
      <c r="M195" s="235"/>
      <c r="N195" s="236"/>
      <c r="O195" s="236"/>
      <c r="P195" s="236"/>
      <c r="Q195" s="236"/>
      <c r="R195" s="236"/>
      <c r="S195" s="236"/>
      <c r="T195" s="23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8" t="s">
        <v>137</v>
      </c>
      <c r="AU195" s="238" t="s">
        <v>78</v>
      </c>
      <c r="AV195" s="13" t="s">
        <v>78</v>
      </c>
      <c r="AW195" s="13" t="s">
        <v>31</v>
      </c>
      <c r="AX195" s="13" t="s">
        <v>70</v>
      </c>
      <c r="AY195" s="238" t="s">
        <v>130</v>
      </c>
    </row>
    <row r="196" s="13" customFormat="1">
      <c r="A196" s="13"/>
      <c r="B196" s="227"/>
      <c r="C196" s="228"/>
      <c r="D196" s="229" t="s">
        <v>137</v>
      </c>
      <c r="E196" s="230" t="s">
        <v>19</v>
      </c>
      <c r="F196" s="231" t="s">
        <v>302</v>
      </c>
      <c r="G196" s="228"/>
      <c r="H196" s="232">
        <v>20</v>
      </c>
      <c r="I196" s="233"/>
      <c r="J196" s="228"/>
      <c r="K196" s="228"/>
      <c r="L196" s="234"/>
      <c r="M196" s="235"/>
      <c r="N196" s="236"/>
      <c r="O196" s="236"/>
      <c r="P196" s="236"/>
      <c r="Q196" s="236"/>
      <c r="R196" s="236"/>
      <c r="S196" s="236"/>
      <c r="T196" s="23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8" t="s">
        <v>137</v>
      </c>
      <c r="AU196" s="238" t="s">
        <v>78</v>
      </c>
      <c r="AV196" s="13" t="s">
        <v>78</v>
      </c>
      <c r="AW196" s="13" t="s">
        <v>31</v>
      </c>
      <c r="AX196" s="13" t="s">
        <v>70</v>
      </c>
      <c r="AY196" s="238" t="s">
        <v>130</v>
      </c>
    </row>
    <row r="197" s="13" customFormat="1">
      <c r="A197" s="13"/>
      <c r="B197" s="227"/>
      <c r="C197" s="228"/>
      <c r="D197" s="229" t="s">
        <v>137</v>
      </c>
      <c r="E197" s="230" t="s">
        <v>19</v>
      </c>
      <c r="F197" s="231" t="s">
        <v>303</v>
      </c>
      <c r="G197" s="228"/>
      <c r="H197" s="232">
        <v>20</v>
      </c>
      <c r="I197" s="233"/>
      <c r="J197" s="228"/>
      <c r="K197" s="228"/>
      <c r="L197" s="234"/>
      <c r="M197" s="235"/>
      <c r="N197" s="236"/>
      <c r="O197" s="236"/>
      <c r="P197" s="236"/>
      <c r="Q197" s="236"/>
      <c r="R197" s="236"/>
      <c r="S197" s="236"/>
      <c r="T197" s="23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8" t="s">
        <v>137</v>
      </c>
      <c r="AU197" s="238" t="s">
        <v>78</v>
      </c>
      <c r="AV197" s="13" t="s">
        <v>78</v>
      </c>
      <c r="AW197" s="13" t="s">
        <v>31</v>
      </c>
      <c r="AX197" s="13" t="s">
        <v>70</v>
      </c>
      <c r="AY197" s="238" t="s">
        <v>130</v>
      </c>
    </row>
    <row r="198" s="13" customFormat="1">
      <c r="A198" s="13"/>
      <c r="B198" s="227"/>
      <c r="C198" s="228"/>
      <c r="D198" s="229" t="s">
        <v>137</v>
      </c>
      <c r="E198" s="230" t="s">
        <v>19</v>
      </c>
      <c r="F198" s="231" t="s">
        <v>304</v>
      </c>
      <c r="G198" s="228"/>
      <c r="H198" s="232">
        <v>20</v>
      </c>
      <c r="I198" s="233"/>
      <c r="J198" s="228"/>
      <c r="K198" s="228"/>
      <c r="L198" s="234"/>
      <c r="M198" s="235"/>
      <c r="N198" s="236"/>
      <c r="O198" s="236"/>
      <c r="P198" s="236"/>
      <c r="Q198" s="236"/>
      <c r="R198" s="236"/>
      <c r="S198" s="236"/>
      <c r="T198" s="23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8" t="s">
        <v>137</v>
      </c>
      <c r="AU198" s="238" t="s">
        <v>78</v>
      </c>
      <c r="AV198" s="13" t="s">
        <v>78</v>
      </c>
      <c r="AW198" s="13" t="s">
        <v>31</v>
      </c>
      <c r="AX198" s="13" t="s">
        <v>70</v>
      </c>
      <c r="AY198" s="238" t="s">
        <v>130</v>
      </c>
    </row>
    <row r="199" s="13" customFormat="1">
      <c r="A199" s="13"/>
      <c r="B199" s="227"/>
      <c r="C199" s="228"/>
      <c r="D199" s="229" t="s">
        <v>137</v>
      </c>
      <c r="E199" s="230" t="s">
        <v>19</v>
      </c>
      <c r="F199" s="231" t="s">
        <v>305</v>
      </c>
      <c r="G199" s="228"/>
      <c r="H199" s="232">
        <v>15</v>
      </c>
      <c r="I199" s="233"/>
      <c r="J199" s="228"/>
      <c r="K199" s="228"/>
      <c r="L199" s="234"/>
      <c r="M199" s="235"/>
      <c r="N199" s="236"/>
      <c r="O199" s="236"/>
      <c r="P199" s="236"/>
      <c r="Q199" s="236"/>
      <c r="R199" s="236"/>
      <c r="S199" s="236"/>
      <c r="T199" s="23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8" t="s">
        <v>137</v>
      </c>
      <c r="AU199" s="238" t="s">
        <v>78</v>
      </c>
      <c r="AV199" s="13" t="s">
        <v>78</v>
      </c>
      <c r="AW199" s="13" t="s">
        <v>31</v>
      </c>
      <c r="AX199" s="13" t="s">
        <v>70</v>
      </c>
      <c r="AY199" s="238" t="s">
        <v>130</v>
      </c>
    </row>
    <row r="200" s="13" customFormat="1">
      <c r="A200" s="13"/>
      <c r="B200" s="227"/>
      <c r="C200" s="228"/>
      <c r="D200" s="229" t="s">
        <v>137</v>
      </c>
      <c r="E200" s="230" t="s">
        <v>19</v>
      </c>
      <c r="F200" s="231" t="s">
        <v>306</v>
      </c>
      <c r="G200" s="228"/>
      <c r="H200" s="232">
        <v>60</v>
      </c>
      <c r="I200" s="233"/>
      <c r="J200" s="228"/>
      <c r="K200" s="228"/>
      <c r="L200" s="234"/>
      <c r="M200" s="235"/>
      <c r="N200" s="236"/>
      <c r="O200" s="236"/>
      <c r="P200" s="236"/>
      <c r="Q200" s="236"/>
      <c r="R200" s="236"/>
      <c r="S200" s="236"/>
      <c r="T200" s="23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8" t="s">
        <v>137</v>
      </c>
      <c r="AU200" s="238" t="s">
        <v>78</v>
      </c>
      <c r="AV200" s="13" t="s">
        <v>78</v>
      </c>
      <c r="AW200" s="13" t="s">
        <v>31</v>
      </c>
      <c r="AX200" s="13" t="s">
        <v>70</v>
      </c>
      <c r="AY200" s="238" t="s">
        <v>130</v>
      </c>
    </row>
    <row r="201" s="14" customFormat="1">
      <c r="A201" s="14"/>
      <c r="B201" s="239"/>
      <c r="C201" s="240"/>
      <c r="D201" s="229" t="s">
        <v>137</v>
      </c>
      <c r="E201" s="241" t="s">
        <v>19</v>
      </c>
      <c r="F201" s="242" t="s">
        <v>144</v>
      </c>
      <c r="G201" s="240"/>
      <c r="H201" s="243">
        <v>235</v>
      </c>
      <c r="I201" s="244"/>
      <c r="J201" s="240"/>
      <c r="K201" s="240"/>
      <c r="L201" s="245"/>
      <c r="M201" s="246"/>
      <c r="N201" s="247"/>
      <c r="O201" s="247"/>
      <c r="P201" s="247"/>
      <c r="Q201" s="247"/>
      <c r="R201" s="247"/>
      <c r="S201" s="247"/>
      <c r="T201" s="248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9" t="s">
        <v>137</v>
      </c>
      <c r="AU201" s="249" t="s">
        <v>78</v>
      </c>
      <c r="AV201" s="14" t="s">
        <v>88</v>
      </c>
      <c r="AW201" s="14" t="s">
        <v>31</v>
      </c>
      <c r="AX201" s="14" t="s">
        <v>74</v>
      </c>
      <c r="AY201" s="249" t="s">
        <v>130</v>
      </c>
    </row>
    <row r="202" s="2" customFormat="1" ht="14.4" customHeight="1">
      <c r="A202" s="38"/>
      <c r="B202" s="39"/>
      <c r="C202" s="250" t="s">
        <v>307</v>
      </c>
      <c r="D202" s="250" t="s">
        <v>165</v>
      </c>
      <c r="E202" s="251" t="s">
        <v>308</v>
      </c>
      <c r="F202" s="252" t="s">
        <v>309</v>
      </c>
      <c r="G202" s="253" t="s">
        <v>264</v>
      </c>
      <c r="H202" s="254">
        <v>95</v>
      </c>
      <c r="I202" s="255"/>
      <c r="J202" s="256">
        <f>ROUND(I202*H202,2)</f>
        <v>0</v>
      </c>
      <c r="K202" s="257"/>
      <c r="L202" s="258"/>
      <c r="M202" s="259" t="s">
        <v>19</v>
      </c>
      <c r="N202" s="260" t="s">
        <v>41</v>
      </c>
      <c r="O202" s="84"/>
      <c r="P202" s="223">
        <f>O202*H202</f>
        <v>0</v>
      </c>
      <c r="Q202" s="223">
        <v>1</v>
      </c>
      <c r="R202" s="223">
        <f>Q202*H202</f>
        <v>95</v>
      </c>
      <c r="S202" s="223">
        <v>0</v>
      </c>
      <c r="T202" s="224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5" t="s">
        <v>168</v>
      </c>
      <c r="AT202" s="225" t="s">
        <v>165</v>
      </c>
      <c r="AU202" s="225" t="s">
        <v>78</v>
      </c>
      <c r="AY202" s="17" t="s">
        <v>130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7" t="s">
        <v>74</v>
      </c>
      <c r="BK202" s="226">
        <f>ROUND(I202*H202,2)</f>
        <v>0</v>
      </c>
      <c r="BL202" s="17" t="s">
        <v>88</v>
      </c>
      <c r="BM202" s="225" t="s">
        <v>310</v>
      </c>
    </row>
    <row r="203" s="13" customFormat="1">
      <c r="A203" s="13"/>
      <c r="B203" s="227"/>
      <c r="C203" s="228"/>
      <c r="D203" s="229" t="s">
        <v>137</v>
      </c>
      <c r="E203" s="230" t="s">
        <v>19</v>
      </c>
      <c r="F203" s="231" t="s">
        <v>311</v>
      </c>
      <c r="G203" s="228"/>
      <c r="H203" s="232">
        <v>95</v>
      </c>
      <c r="I203" s="233"/>
      <c r="J203" s="228"/>
      <c r="K203" s="228"/>
      <c r="L203" s="234"/>
      <c r="M203" s="235"/>
      <c r="N203" s="236"/>
      <c r="O203" s="236"/>
      <c r="P203" s="236"/>
      <c r="Q203" s="236"/>
      <c r="R203" s="236"/>
      <c r="S203" s="236"/>
      <c r="T203" s="23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8" t="s">
        <v>137</v>
      </c>
      <c r="AU203" s="238" t="s">
        <v>78</v>
      </c>
      <c r="AV203" s="13" t="s">
        <v>78</v>
      </c>
      <c r="AW203" s="13" t="s">
        <v>31</v>
      </c>
      <c r="AX203" s="13" t="s">
        <v>74</v>
      </c>
      <c r="AY203" s="238" t="s">
        <v>130</v>
      </c>
    </row>
    <row r="204" s="2" customFormat="1" ht="37.8" customHeight="1">
      <c r="A204" s="38"/>
      <c r="B204" s="39"/>
      <c r="C204" s="213" t="s">
        <v>312</v>
      </c>
      <c r="D204" s="213" t="s">
        <v>132</v>
      </c>
      <c r="E204" s="214" t="s">
        <v>313</v>
      </c>
      <c r="F204" s="215" t="s">
        <v>314</v>
      </c>
      <c r="G204" s="216" t="s">
        <v>315</v>
      </c>
      <c r="H204" s="217">
        <v>85</v>
      </c>
      <c r="I204" s="218"/>
      <c r="J204" s="219">
        <f>ROUND(I204*H204,2)</f>
        <v>0</v>
      </c>
      <c r="K204" s="220"/>
      <c r="L204" s="44"/>
      <c r="M204" s="221" t="s">
        <v>19</v>
      </c>
      <c r="N204" s="222" t="s">
        <v>41</v>
      </c>
      <c r="O204" s="84"/>
      <c r="P204" s="223">
        <f>O204*H204</f>
        <v>0</v>
      </c>
      <c r="Q204" s="223">
        <v>0</v>
      </c>
      <c r="R204" s="223">
        <f>Q204*H204</f>
        <v>0</v>
      </c>
      <c r="S204" s="223">
        <v>0</v>
      </c>
      <c r="T204" s="224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5" t="s">
        <v>88</v>
      </c>
      <c r="AT204" s="225" t="s">
        <v>132</v>
      </c>
      <c r="AU204" s="225" t="s">
        <v>78</v>
      </c>
      <c r="AY204" s="17" t="s">
        <v>130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7" t="s">
        <v>74</v>
      </c>
      <c r="BK204" s="226">
        <f>ROUND(I204*H204,2)</f>
        <v>0</v>
      </c>
      <c r="BL204" s="17" t="s">
        <v>88</v>
      </c>
      <c r="BM204" s="225" t="s">
        <v>316</v>
      </c>
    </row>
    <row r="205" s="13" customFormat="1">
      <c r="A205" s="13"/>
      <c r="B205" s="227"/>
      <c r="C205" s="228"/>
      <c r="D205" s="229" t="s">
        <v>137</v>
      </c>
      <c r="E205" s="230" t="s">
        <v>19</v>
      </c>
      <c r="F205" s="231" t="s">
        <v>317</v>
      </c>
      <c r="G205" s="228"/>
      <c r="H205" s="232">
        <v>85</v>
      </c>
      <c r="I205" s="233"/>
      <c r="J205" s="228"/>
      <c r="K205" s="228"/>
      <c r="L205" s="234"/>
      <c r="M205" s="235"/>
      <c r="N205" s="236"/>
      <c r="O205" s="236"/>
      <c r="P205" s="236"/>
      <c r="Q205" s="236"/>
      <c r="R205" s="236"/>
      <c r="S205" s="236"/>
      <c r="T205" s="23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8" t="s">
        <v>137</v>
      </c>
      <c r="AU205" s="238" t="s">
        <v>78</v>
      </c>
      <c r="AV205" s="13" t="s">
        <v>78</v>
      </c>
      <c r="AW205" s="13" t="s">
        <v>31</v>
      </c>
      <c r="AX205" s="13" t="s">
        <v>74</v>
      </c>
      <c r="AY205" s="238" t="s">
        <v>130</v>
      </c>
    </row>
    <row r="206" s="2" customFormat="1" ht="14.4" customHeight="1">
      <c r="A206" s="38"/>
      <c r="B206" s="39"/>
      <c r="C206" s="250" t="s">
        <v>318</v>
      </c>
      <c r="D206" s="250" t="s">
        <v>165</v>
      </c>
      <c r="E206" s="251" t="s">
        <v>319</v>
      </c>
      <c r="F206" s="252" t="s">
        <v>320</v>
      </c>
      <c r="G206" s="253" t="s">
        <v>264</v>
      </c>
      <c r="H206" s="254">
        <v>127.5</v>
      </c>
      <c r="I206" s="255"/>
      <c r="J206" s="256">
        <f>ROUND(I206*H206,2)</f>
        <v>0</v>
      </c>
      <c r="K206" s="257"/>
      <c r="L206" s="258"/>
      <c r="M206" s="259" t="s">
        <v>19</v>
      </c>
      <c r="N206" s="260" t="s">
        <v>41</v>
      </c>
      <c r="O206" s="84"/>
      <c r="P206" s="223">
        <f>O206*H206</f>
        <v>0</v>
      </c>
      <c r="Q206" s="223">
        <v>1</v>
      </c>
      <c r="R206" s="223">
        <f>Q206*H206</f>
        <v>127.5</v>
      </c>
      <c r="S206" s="223">
        <v>0</v>
      </c>
      <c r="T206" s="224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5" t="s">
        <v>168</v>
      </c>
      <c r="AT206" s="225" t="s">
        <v>165</v>
      </c>
      <c r="AU206" s="225" t="s">
        <v>78</v>
      </c>
      <c r="AY206" s="17" t="s">
        <v>130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7" t="s">
        <v>74</v>
      </c>
      <c r="BK206" s="226">
        <f>ROUND(I206*H206,2)</f>
        <v>0</v>
      </c>
      <c r="BL206" s="17" t="s">
        <v>88</v>
      </c>
      <c r="BM206" s="225" t="s">
        <v>321</v>
      </c>
    </row>
    <row r="207" s="13" customFormat="1">
      <c r="A207" s="13"/>
      <c r="B207" s="227"/>
      <c r="C207" s="228"/>
      <c r="D207" s="229" t="s">
        <v>137</v>
      </c>
      <c r="E207" s="230" t="s">
        <v>19</v>
      </c>
      <c r="F207" s="231" t="s">
        <v>322</v>
      </c>
      <c r="G207" s="228"/>
      <c r="H207" s="232">
        <v>60</v>
      </c>
      <c r="I207" s="233"/>
      <c r="J207" s="228"/>
      <c r="K207" s="228"/>
      <c r="L207" s="234"/>
      <c r="M207" s="235"/>
      <c r="N207" s="236"/>
      <c r="O207" s="236"/>
      <c r="P207" s="236"/>
      <c r="Q207" s="236"/>
      <c r="R207" s="236"/>
      <c r="S207" s="236"/>
      <c r="T207" s="23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8" t="s">
        <v>137</v>
      </c>
      <c r="AU207" s="238" t="s">
        <v>78</v>
      </c>
      <c r="AV207" s="13" t="s">
        <v>78</v>
      </c>
      <c r="AW207" s="13" t="s">
        <v>31</v>
      </c>
      <c r="AX207" s="13" t="s">
        <v>70</v>
      </c>
      <c r="AY207" s="238" t="s">
        <v>130</v>
      </c>
    </row>
    <row r="208" s="13" customFormat="1">
      <c r="A208" s="13"/>
      <c r="B208" s="227"/>
      <c r="C208" s="228"/>
      <c r="D208" s="229" t="s">
        <v>137</v>
      </c>
      <c r="E208" s="230" t="s">
        <v>19</v>
      </c>
      <c r="F208" s="231" t="s">
        <v>323</v>
      </c>
      <c r="G208" s="228"/>
      <c r="H208" s="232">
        <v>15</v>
      </c>
      <c r="I208" s="233"/>
      <c r="J208" s="228"/>
      <c r="K208" s="228"/>
      <c r="L208" s="234"/>
      <c r="M208" s="235"/>
      <c r="N208" s="236"/>
      <c r="O208" s="236"/>
      <c r="P208" s="236"/>
      <c r="Q208" s="236"/>
      <c r="R208" s="236"/>
      <c r="S208" s="236"/>
      <c r="T208" s="23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8" t="s">
        <v>137</v>
      </c>
      <c r="AU208" s="238" t="s">
        <v>78</v>
      </c>
      <c r="AV208" s="13" t="s">
        <v>78</v>
      </c>
      <c r="AW208" s="13" t="s">
        <v>31</v>
      </c>
      <c r="AX208" s="13" t="s">
        <v>70</v>
      </c>
      <c r="AY208" s="238" t="s">
        <v>130</v>
      </c>
    </row>
    <row r="209" s="13" customFormat="1">
      <c r="A209" s="13"/>
      <c r="B209" s="227"/>
      <c r="C209" s="228"/>
      <c r="D209" s="229" t="s">
        <v>137</v>
      </c>
      <c r="E209" s="230" t="s">
        <v>19</v>
      </c>
      <c r="F209" s="231" t="s">
        <v>324</v>
      </c>
      <c r="G209" s="228"/>
      <c r="H209" s="232">
        <v>15</v>
      </c>
      <c r="I209" s="233"/>
      <c r="J209" s="228"/>
      <c r="K209" s="228"/>
      <c r="L209" s="234"/>
      <c r="M209" s="235"/>
      <c r="N209" s="236"/>
      <c r="O209" s="236"/>
      <c r="P209" s="236"/>
      <c r="Q209" s="236"/>
      <c r="R209" s="236"/>
      <c r="S209" s="236"/>
      <c r="T209" s="23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8" t="s">
        <v>137</v>
      </c>
      <c r="AU209" s="238" t="s">
        <v>78</v>
      </c>
      <c r="AV209" s="13" t="s">
        <v>78</v>
      </c>
      <c r="AW209" s="13" t="s">
        <v>31</v>
      </c>
      <c r="AX209" s="13" t="s">
        <v>70</v>
      </c>
      <c r="AY209" s="238" t="s">
        <v>130</v>
      </c>
    </row>
    <row r="210" s="13" customFormat="1">
      <c r="A210" s="13"/>
      <c r="B210" s="227"/>
      <c r="C210" s="228"/>
      <c r="D210" s="229" t="s">
        <v>137</v>
      </c>
      <c r="E210" s="230" t="s">
        <v>19</v>
      </c>
      <c r="F210" s="231" t="s">
        <v>325</v>
      </c>
      <c r="G210" s="228"/>
      <c r="H210" s="232">
        <v>15</v>
      </c>
      <c r="I210" s="233"/>
      <c r="J210" s="228"/>
      <c r="K210" s="228"/>
      <c r="L210" s="234"/>
      <c r="M210" s="235"/>
      <c r="N210" s="236"/>
      <c r="O210" s="236"/>
      <c r="P210" s="236"/>
      <c r="Q210" s="236"/>
      <c r="R210" s="236"/>
      <c r="S210" s="236"/>
      <c r="T210" s="23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8" t="s">
        <v>137</v>
      </c>
      <c r="AU210" s="238" t="s">
        <v>78</v>
      </c>
      <c r="AV210" s="13" t="s">
        <v>78</v>
      </c>
      <c r="AW210" s="13" t="s">
        <v>31</v>
      </c>
      <c r="AX210" s="13" t="s">
        <v>70</v>
      </c>
      <c r="AY210" s="238" t="s">
        <v>130</v>
      </c>
    </row>
    <row r="211" s="13" customFormat="1">
      <c r="A211" s="13"/>
      <c r="B211" s="227"/>
      <c r="C211" s="228"/>
      <c r="D211" s="229" t="s">
        <v>137</v>
      </c>
      <c r="E211" s="230" t="s">
        <v>19</v>
      </c>
      <c r="F211" s="231" t="s">
        <v>326</v>
      </c>
      <c r="G211" s="228"/>
      <c r="H211" s="232">
        <v>7.5</v>
      </c>
      <c r="I211" s="233"/>
      <c r="J211" s="228"/>
      <c r="K211" s="228"/>
      <c r="L211" s="234"/>
      <c r="M211" s="235"/>
      <c r="N211" s="236"/>
      <c r="O211" s="236"/>
      <c r="P211" s="236"/>
      <c r="Q211" s="236"/>
      <c r="R211" s="236"/>
      <c r="S211" s="236"/>
      <c r="T211" s="23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8" t="s">
        <v>137</v>
      </c>
      <c r="AU211" s="238" t="s">
        <v>78</v>
      </c>
      <c r="AV211" s="13" t="s">
        <v>78</v>
      </c>
      <c r="AW211" s="13" t="s">
        <v>31</v>
      </c>
      <c r="AX211" s="13" t="s">
        <v>70</v>
      </c>
      <c r="AY211" s="238" t="s">
        <v>130</v>
      </c>
    </row>
    <row r="212" s="13" customFormat="1">
      <c r="A212" s="13"/>
      <c r="B212" s="227"/>
      <c r="C212" s="228"/>
      <c r="D212" s="229" t="s">
        <v>137</v>
      </c>
      <c r="E212" s="230" t="s">
        <v>19</v>
      </c>
      <c r="F212" s="231" t="s">
        <v>327</v>
      </c>
      <c r="G212" s="228"/>
      <c r="H212" s="232">
        <v>15</v>
      </c>
      <c r="I212" s="233"/>
      <c r="J212" s="228"/>
      <c r="K212" s="228"/>
      <c r="L212" s="234"/>
      <c r="M212" s="235"/>
      <c r="N212" s="236"/>
      <c r="O212" s="236"/>
      <c r="P212" s="236"/>
      <c r="Q212" s="236"/>
      <c r="R212" s="236"/>
      <c r="S212" s="236"/>
      <c r="T212" s="23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8" t="s">
        <v>137</v>
      </c>
      <c r="AU212" s="238" t="s">
        <v>78</v>
      </c>
      <c r="AV212" s="13" t="s">
        <v>78</v>
      </c>
      <c r="AW212" s="13" t="s">
        <v>31</v>
      </c>
      <c r="AX212" s="13" t="s">
        <v>70</v>
      </c>
      <c r="AY212" s="238" t="s">
        <v>130</v>
      </c>
    </row>
    <row r="213" s="14" customFormat="1">
      <c r="A213" s="14"/>
      <c r="B213" s="239"/>
      <c r="C213" s="240"/>
      <c r="D213" s="229" t="s">
        <v>137</v>
      </c>
      <c r="E213" s="241" t="s">
        <v>19</v>
      </c>
      <c r="F213" s="242" t="s">
        <v>144</v>
      </c>
      <c r="G213" s="240"/>
      <c r="H213" s="243">
        <v>127.5</v>
      </c>
      <c r="I213" s="244"/>
      <c r="J213" s="240"/>
      <c r="K213" s="240"/>
      <c r="L213" s="245"/>
      <c r="M213" s="246"/>
      <c r="N213" s="247"/>
      <c r="O213" s="247"/>
      <c r="P213" s="247"/>
      <c r="Q213" s="247"/>
      <c r="R213" s="247"/>
      <c r="S213" s="247"/>
      <c r="T213" s="248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9" t="s">
        <v>137</v>
      </c>
      <c r="AU213" s="249" t="s">
        <v>78</v>
      </c>
      <c r="AV213" s="14" t="s">
        <v>88</v>
      </c>
      <c r="AW213" s="14" t="s">
        <v>31</v>
      </c>
      <c r="AX213" s="14" t="s">
        <v>74</v>
      </c>
      <c r="AY213" s="249" t="s">
        <v>130</v>
      </c>
    </row>
    <row r="214" s="2" customFormat="1" ht="14.4" customHeight="1">
      <c r="A214" s="38"/>
      <c r="B214" s="39"/>
      <c r="C214" s="213" t="s">
        <v>328</v>
      </c>
      <c r="D214" s="213" t="s">
        <v>132</v>
      </c>
      <c r="E214" s="214" t="s">
        <v>329</v>
      </c>
      <c r="F214" s="215" t="s">
        <v>330</v>
      </c>
      <c r="G214" s="216" t="s">
        <v>135</v>
      </c>
      <c r="H214" s="217">
        <v>3</v>
      </c>
      <c r="I214" s="218"/>
      <c r="J214" s="219">
        <f>ROUND(I214*H214,2)</f>
        <v>0</v>
      </c>
      <c r="K214" s="220"/>
      <c r="L214" s="44"/>
      <c r="M214" s="221" t="s">
        <v>19</v>
      </c>
      <c r="N214" s="222" t="s">
        <v>41</v>
      </c>
      <c r="O214" s="84"/>
      <c r="P214" s="223">
        <f>O214*H214</f>
        <v>0</v>
      </c>
      <c r="Q214" s="223">
        <v>0</v>
      </c>
      <c r="R214" s="223">
        <f>Q214*H214</f>
        <v>0</v>
      </c>
      <c r="S214" s="223">
        <v>0</v>
      </c>
      <c r="T214" s="224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5" t="s">
        <v>331</v>
      </c>
      <c r="AT214" s="225" t="s">
        <v>132</v>
      </c>
      <c r="AU214" s="225" t="s">
        <v>78</v>
      </c>
      <c r="AY214" s="17" t="s">
        <v>130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7" t="s">
        <v>74</v>
      </c>
      <c r="BK214" s="226">
        <f>ROUND(I214*H214,2)</f>
        <v>0</v>
      </c>
      <c r="BL214" s="17" t="s">
        <v>331</v>
      </c>
      <c r="BM214" s="225" t="s">
        <v>332</v>
      </c>
    </row>
    <row r="215" s="13" customFormat="1">
      <c r="A215" s="13"/>
      <c r="B215" s="227"/>
      <c r="C215" s="228"/>
      <c r="D215" s="229" t="s">
        <v>137</v>
      </c>
      <c r="E215" s="230" t="s">
        <v>19</v>
      </c>
      <c r="F215" s="231" t="s">
        <v>333</v>
      </c>
      <c r="G215" s="228"/>
      <c r="H215" s="232">
        <v>1</v>
      </c>
      <c r="I215" s="233"/>
      <c r="J215" s="228"/>
      <c r="K215" s="228"/>
      <c r="L215" s="234"/>
      <c r="M215" s="235"/>
      <c r="N215" s="236"/>
      <c r="O215" s="236"/>
      <c r="P215" s="236"/>
      <c r="Q215" s="236"/>
      <c r="R215" s="236"/>
      <c r="S215" s="236"/>
      <c r="T215" s="23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8" t="s">
        <v>137</v>
      </c>
      <c r="AU215" s="238" t="s">
        <v>78</v>
      </c>
      <c r="AV215" s="13" t="s">
        <v>78</v>
      </c>
      <c r="AW215" s="13" t="s">
        <v>31</v>
      </c>
      <c r="AX215" s="13" t="s">
        <v>70</v>
      </c>
      <c r="AY215" s="238" t="s">
        <v>130</v>
      </c>
    </row>
    <row r="216" s="13" customFormat="1">
      <c r="A216" s="13"/>
      <c r="B216" s="227"/>
      <c r="C216" s="228"/>
      <c r="D216" s="229" t="s">
        <v>137</v>
      </c>
      <c r="E216" s="230" t="s">
        <v>19</v>
      </c>
      <c r="F216" s="231" t="s">
        <v>269</v>
      </c>
      <c r="G216" s="228"/>
      <c r="H216" s="232">
        <v>1</v>
      </c>
      <c r="I216" s="233"/>
      <c r="J216" s="228"/>
      <c r="K216" s="228"/>
      <c r="L216" s="234"/>
      <c r="M216" s="235"/>
      <c r="N216" s="236"/>
      <c r="O216" s="236"/>
      <c r="P216" s="236"/>
      <c r="Q216" s="236"/>
      <c r="R216" s="236"/>
      <c r="S216" s="236"/>
      <c r="T216" s="23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8" t="s">
        <v>137</v>
      </c>
      <c r="AU216" s="238" t="s">
        <v>78</v>
      </c>
      <c r="AV216" s="13" t="s">
        <v>78</v>
      </c>
      <c r="AW216" s="13" t="s">
        <v>31</v>
      </c>
      <c r="AX216" s="13" t="s">
        <v>70</v>
      </c>
      <c r="AY216" s="238" t="s">
        <v>130</v>
      </c>
    </row>
    <row r="217" s="13" customFormat="1">
      <c r="A217" s="13"/>
      <c r="B217" s="227"/>
      <c r="C217" s="228"/>
      <c r="D217" s="229" t="s">
        <v>137</v>
      </c>
      <c r="E217" s="230" t="s">
        <v>19</v>
      </c>
      <c r="F217" s="231" t="s">
        <v>334</v>
      </c>
      <c r="G217" s="228"/>
      <c r="H217" s="232">
        <v>1</v>
      </c>
      <c r="I217" s="233"/>
      <c r="J217" s="228"/>
      <c r="K217" s="228"/>
      <c r="L217" s="234"/>
      <c r="M217" s="235"/>
      <c r="N217" s="236"/>
      <c r="O217" s="236"/>
      <c r="P217" s="236"/>
      <c r="Q217" s="236"/>
      <c r="R217" s="236"/>
      <c r="S217" s="236"/>
      <c r="T217" s="23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8" t="s">
        <v>137</v>
      </c>
      <c r="AU217" s="238" t="s">
        <v>78</v>
      </c>
      <c r="AV217" s="13" t="s">
        <v>78</v>
      </c>
      <c r="AW217" s="13" t="s">
        <v>31</v>
      </c>
      <c r="AX217" s="13" t="s">
        <v>70</v>
      </c>
      <c r="AY217" s="238" t="s">
        <v>130</v>
      </c>
    </row>
    <row r="218" s="14" customFormat="1">
      <c r="A218" s="14"/>
      <c r="B218" s="239"/>
      <c r="C218" s="240"/>
      <c r="D218" s="229" t="s">
        <v>137</v>
      </c>
      <c r="E218" s="241" t="s">
        <v>19</v>
      </c>
      <c r="F218" s="242" t="s">
        <v>144</v>
      </c>
      <c r="G218" s="240"/>
      <c r="H218" s="243">
        <v>3</v>
      </c>
      <c r="I218" s="244"/>
      <c r="J218" s="240"/>
      <c r="K218" s="240"/>
      <c r="L218" s="245"/>
      <c r="M218" s="246"/>
      <c r="N218" s="247"/>
      <c r="O218" s="247"/>
      <c r="P218" s="247"/>
      <c r="Q218" s="247"/>
      <c r="R218" s="247"/>
      <c r="S218" s="247"/>
      <c r="T218" s="248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9" t="s">
        <v>137</v>
      </c>
      <c r="AU218" s="249" t="s">
        <v>78</v>
      </c>
      <c r="AV218" s="14" t="s">
        <v>88</v>
      </c>
      <c r="AW218" s="14" t="s">
        <v>31</v>
      </c>
      <c r="AX218" s="14" t="s">
        <v>74</v>
      </c>
      <c r="AY218" s="249" t="s">
        <v>130</v>
      </c>
    </row>
    <row r="219" s="2" customFormat="1" ht="14.4" customHeight="1">
      <c r="A219" s="38"/>
      <c r="B219" s="39"/>
      <c r="C219" s="213" t="s">
        <v>335</v>
      </c>
      <c r="D219" s="213" t="s">
        <v>132</v>
      </c>
      <c r="E219" s="214" t="s">
        <v>336</v>
      </c>
      <c r="F219" s="215" t="s">
        <v>337</v>
      </c>
      <c r="G219" s="216" t="s">
        <v>135</v>
      </c>
      <c r="H219" s="217">
        <v>3</v>
      </c>
      <c r="I219" s="218"/>
      <c r="J219" s="219">
        <f>ROUND(I219*H219,2)</f>
        <v>0</v>
      </c>
      <c r="K219" s="220"/>
      <c r="L219" s="44"/>
      <c r="M219" s="221" t="s">
        <v>19</v>
      </c>
      <c r="N219" s="222" t="s">
        <v>41</v>
      </c>
      <c r="O219" s="84"/>
      <c r="P219" s="223">
        <f>O219*H219</f>
        <v>0</v>
      </c>
      <c r="Q219" s="223">
        <v>0</v>
      </c>
      <c r="R219" s="223">
        <f>Q219*H219</f>
        <v>0</v>
      </c>
      <c r="S219" s="223">
        <v>0</v>
      </c>
      <c r="T219" s="224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5" t="s">
        <v>331</v>
      </c>
      <c r="AT219" s="225" t="s">
        <v>132</v>
      </c>
      <c r="AU219" s="225" t="s">
        <v>78</v>
      </c>
      <c r="AY219" s="17" t="s">
        <v>130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7" t="s">
        <v>74</v>
      </c>
      <c r="BK219" s="226">
        <f>ROUND(I219*H219,2)</f>
        <v>0</v>
      </c>
      <c r="BL219" s="17" t="s">
        <v>331</v>
      </c>
      <c r="BM219" s="225" t="s">
        <v>338</v>
      </c>
    </row>
    <row r="220" s="13" customFormat="1">
      <c r="A220" s="13"/>
      <c r="B220" s="227"/>
      <c r="C220" s="228"/>
      <c r="D220" s="229" t="s">
        <v>137</v>
      </c>
      <c r="E220" s="230" t="s">
        <v>19</v>
      </c>
      <c r="F220" s="231" t="s">
        <v>333</v>
      </c>
      <c r="G220" s="228"/>
      <c r="H220" s="232">
        <v>1</v>
      </c>
      <c r="I220" s="233"/>
      <c r="J220" s="228"/>
      <c r="K220" s="228"/>
      <c r="L220" s="234"/>
      <c r="M220" s="235"/>
      <c r="N220" s="236"/>
      <c r="O220" s="236"/>
      <c r="P220" s="236"/>
      <c r="Q220" s="236"/>
      <c r="R220" s="236"/>
      <c r="S220" s="236"/>
      <c r="T220" s="23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8" t="s">
        <v>137</v>
      </c>
      <c r="AU220" s="238" t="s">
        <v>78</v>
      </c>
      <c r="AV220" s="13" t="s">
        <v>78</v>
      </c>
      <c r="AW220" s="13" t="s">
        <v>31</v>
      </c>
      <c r="AX220" s="13" t="s">
        <v>70</v>
      </c>
      <c r="AY220" s="238" t="s">
        <v>130</v>
      </c>
    </row>
    <row r="221" s="13" customFormat="1">
      <c r="A221" s="13"/>
      <c r="B221" s="227"/>
      <c r="C221" s="228"/>
      <c r="D221" s="229" t="s">
        <v>137</v>
      </c>
      <c r="E221" s="230" t="s">
        <v>19</v>
      </c>
      <c r="F221" s="231" t="s">
        <v>269</v>
      </c>
      <c r="G221" s="228"/>
      <c r="H221" s="232">
        <v>1</v>
      </c>
      <c r="I221" s="233"/>
      <c r="J221" s="228"/>
      <c r="K221" s="228"/>
      <c r="L221" s="234"/>
      <c r="M221" s="235"/>
      <c r="N221" s="236"/>
      <c r="O221" s="236"/>
      <c r="P221" s="236"/>
      <c r="Q221" s="236"/>
      <c r="R221" s="236"/>
      <c r="S221" s="236"/>
      <c r="T221" s="23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8" t="s">
        <v>137</v>
      </c>
      <c r="AU221" s="238" t="s">
        <v>78</v>
      </c>
      <c r="AV221" s="13" t="s">
        <v>78</v>
      </c>
      <c r="AW221" s="13" t="s">
        <v>31</v>
      </c>
      <c r="AX221" s="13" t="s">
        <v>70</v>
      </c>
      <c r="AY221" s="238" t="s">
        <v>130</v>
      </c>
    </row>
    <row r="222" s="13" customFormat="1">
      <c r="A222" s="13"/>
      <c r="B222" s="227"/>
      <c r="C222" s="228"/>
      <c r="D222" s="229" t="s">
        <v>137</v>
      </c>
      <c r="E222" s="230" t="s">
        <v>19</v>
      </c>
      <c r="F222" s="231" t="s">
        <v>334</v>
      </c>
      <c r="G222" s="228"/>
      <c r="H222" s="232">
        <v>1</v>
      </c>
      <c r="I222" s="233"/>
      <c r="J222" s="228"/>
      <c r="K222" s="228"/>
      <c r="L222" s="234"/>
      <c r="M222" s="235"/>
      <c r="N222" s="236"/>
      <c r="O222" s="236"/>
      <c r="P222" s="236"/>
      <c r="Q222" s="236"/>
      <c r="R222" s="236"/>
      <c r="S222" s="236"/>
      <c r="T222" s="23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8" t="s">
        <v>137</v>
      </c>
      <c r="AU222" s="238" t="s">
        <v>78</v>
      </c>
      <c r="AV222" s="13" t="s">
        <v>78</v>
      </c>
      <c r="AW222" s="13" t="s">
        <v>31</v>
      </c>
      <c r="AX222" s="13" t="s">
        <v>70</v>
      </c>
      <c r="AY222" s="238" t="s">
        <v>130</v>
      </c>
    </row>
    <row r="223" s="14" customFormat="1">
      <c r="A223" s="14"/>
      <c r="B223" s="239"/>
      <c r="C223" s="240"/>
      <c r="D223" s="229" t="s">
        <v>137</v>
      </c>
      <c r="E223" s="241" t="s">
        <v>19</v>
      </c>
      <c r="F223" s="242" t="s">
        <v>144</v>
      </c>
      <c r="G223" s="240"/>
      <c r="H223" s="243">
        <v>3</v>
      </c>
      <c r="I223" s="244"/>
      <c r="J223" s="240"/>
      <c r="K223" s="240"/>
      <c r="L223" s="245"/>
      <c r="M223" s="246"/>
      <c r="N223" s="247"/>
      <c r="O223" s="247"/>
      <c r="P223" s="247"/>
      <c r="Q223" s="247"/>
      <c r="R223" s="247"/>
      <c r="S223" s="247"/>
      <c r="T223" s="248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9" t="s">
        <v>137</v>
      </c>
      <c r="AU223" s="249" t="s">
        <v>78</v>
      </c>
      <c r="AV223" s="14" t="s">
        <v>88</v>
      </c>
      <c r="AW223" s="14" t="s">
        <v>31</v>
      </c>
      <c r="AX223" s="14" t="s">
        <v>74</v>
      </c>
      <c r="AY223" s="249" t="s">
        <v>130</v>
      </c>
    </row>
    <row r="224" s="2" customFormat="1" ht="62.7" customHeight="1">
      <c r="A224" s="38"/>
      <c r="B224" s="39"/>
      <c r="C224" s="213" t="s">
        <v>339</v>
      </c>
      <c r="D224" s="213" t="s">
        <v>132</v>
      </c>
      <c r="E224" s="214" t="s">
        <v>340</v>
      </c>
      <c r="F224" s="215" t="s">
        <v>341</v>
      </c>
      <c r="G224" s="216" t="s">
        <v>264</v>
      </c>
      <c r="H224" s="217">
        <v>222.5</v>
      </c>
      <c r="I224" s="218"/>
      <c r="J224" s="219">
        <f>ROUND(I224*H224,2)</f>
        <v>0</v>
      </c>
      <c r="K224" s="220"/>
      <c r="L224" s="44"/>
      <c r="M224" s="221" t="s">
        <v>19</v>
      </c>
      <c r="N224" s="222" t="s">
        <v>41</v>
      </c>
      <c r="O224" s="84"/>
      <c r="P224" s="223">
        <f>O224*H224</f>
        <v>0</v>
      </c>
      <c r="Q224" s="223">
        <v>0</v>
      </c>
      <c r="R224" s="223">
        <f>Q224*H224</f>
        <v>0</v>
      </c>
      <c r="S224" s="223">
        <v>0</v>
      </c>
      <c r="T224" s="22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5" t="s">
        <v>88</v>
      </c>
      <c r="AT224" s="225" t="s">
        <v>132</v>
      </c>
      <c r="AU224" s="225" t="s">
        <v>78</v>
      </c>
      <c r="AY224" s="17" t="s">
        <v>130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7" t="s">
        <v>74</v>
      </c>
      <c r="BK224" s="226">
        <f>ROUND(I224*H224,2)</f>
        <v>0</v>
      </c>
      <c r="BL224" s="17" t="s">
        <v>88</v>
      </c>
      <c r="BM224" s="225" t="s">
        <v>342</v>
      </c>
    </row>
    <row r="225" s="13" customFormat="1">
      <c r="A225" s="13"/>
      <c r="B225" s="227"/>
      <c r="C225" s="228"/>
      <c r="D225" s="229" t="s">
        <v>137</v>
      </c>
      <c r="E225" s="230" t="s">
        <v>19</v>
      </c>
      <c r="F225" s="231" t="s">
        <v>343</v>
      </c>
      <c r="G225" s="228"/>
      <c r="H225" s="232">
        <v>127.5</v>
      </c>
      <c r="I225" s="233"/>
      <c r="J225" s="228"/>
      <c r="K225" s="228"/>
      <c r="L225" s="234"/>
      <c r="M225" s="235"/>
      <c r="N225" s="236"/>
      <c r="O225" s="236"/>
      <c r="P225" s="236"/>
      <c r="Q225" s="236"/>
      <c r="R225" s="236"/>
      <c r="S225" s="236"/>
      <c r="T225" s="23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8" t="s">
        <v>137</v>
      </c>
      <c r="AU225" s="238" t="s">
        <v>78</v>
      </c>
      <c r="AV225" s="13" t="s">
        <v>78</v>
      </c>
      <c r="AW225" s="13" t="s">
        <v>31</v>
      </c>
      <c r="AX225" s="13" t="s">
        <v>70</v>
      </c>
      <c r="AY225" s="238" t="s">
        <v>130</v>
      </c>
    </row>
    <row r="226" s="13" customFormat="1">
      <c r="A226" s="13"/>
      <c r="B226" s="227"/>
      <c r="C226" s="228"/>
      <c r="D226" s="229" t="s">
        <v>137</v>
      </c>
      <c r="E226" s="230" t="s">
        <v>19</v>
      </c>
      <c r="F226" s="231" t="s">
        <v>344</v>
      </c>
      <c r="G226" s="228"/>
      <c r="H226" s="232">
        <v>95</v>
      </c>
      <c r="I226" s="233"/>
      <c r="J226" s="228"/>
      <c r="K226" s="228"/>
      <c r="L226" s="234"/>
      <c r="M226" s="235"/>
      <c r="N226" s="236"/>
      <c r="O226" s="236"/>
      <c r="P226" s="236"/>
      <c r="Q226" s="236"/>
      <c r="R226" s="236"/>
      <c r="S226" s="236"/>
      <c r="T226" s="23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8" t="s">
        <v>137</v>
      </c>
      <c r="AU226" s="238" t="s">
        <v>78</v>
      </c>
      <c r="AV226" s="13" t="s">
        <v>78</v>
      </c>
      <c r="AW226" s="13" t="s">
        <v>31</v>
      </c>
      <c r="AX226" s="13" t="s">
        <v>70</v>
      </c>
      <c r="AY226" s="238" t="s">
        <v>130</v>
      </c>
    </row>
    <row r="227" s="14" customFormat="1">
      <c r="A227" s="14"/>
      <c r="B227" s="239"/>
      <c r="C227" s="240"/>
      <c r="D227" s="229" t="s">
        <v>137</v>
      </c>
      <c r="E227" s="241" t="s">
        <v>19</v>
      </c>
      <c r="F227" s="242" t="s">
        <v>144</v>
      </c>
      <c r="G227" s="240"/>
      <c r="H227" s="243">
        <v>222.5</v>
      </c>
      <c r="I227" s="244"/>
      <c r="J227" s="240"/>
      <c r="K227" s="240"/>
      <c r="L227" s="245"/>
      <c r="M227" s="246"/>
      <c r="N227" s="247"/>
      <c r="O227" s="247"/>
      <c r="P227" s="247"/>
      <c r="Q227" s="247"/>
      <c r="R227" s="247"/>
      <c r="S227" s="247"/>
      <c r="T227" s="248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9" t="s">
        <v>137</v>
      </c>
      <c r="AU227" s="249" t="s">
        <v>78</v>
      </c>
      <c r="AV227" s="14" t="s">
        <v>88</v>
      </c>
      <c r="AW227" s="14" t="s">
        <v>31</v>
      </c>
      <c r="AX227" s="14" t="s">
        <v>74</v>
      </c>
      <c r="AY227" s="249" t="s">
        <v>130</v>
      </c>
    </row>
    <row r="228" s="2" customFormat="1" ht="62.7" customHeight="1">
      <c r="A228" s="38"/>
      <c r="B228" s="39"/>
      <c r="C228" s="213" t="s">
        <v>345</v>
      </c>
      <c r="D228" s="213" t="s">
        <v>132</v>
      </c>
      <c r="E228" s="214" t="s">
        <v>346</v>
      </c>
      <c r="F228" s="215" t="s">
        <v>347</v>
      </c>
      <c r="G228" s="216" t="s">
        <v>264</v>
      </c>
      <c r="H228" s="217">
        <v>153.20500000000001</v>
      </c>
      <c r="I228" s="218"/>
      <c r="J228" s="219">
        <f>ROUND(I228*H228,2)</f>
        <v>0</v>
      </c>
      <c r="K228" s="220"/>
      <c r="L228" s="44"/>
      <c r="M228" s="221" t="s">
        <v>19</v>
      </c>
      <c r="N228" s="222" t="s">
        <v>41</v>
      </c>
      <c r="O228" s="84"/>
      <c r="P228" s="223">
        <f>O228*H228</f>
        <v>0</v>
      </c>
      <c r="Q228" s="223">
        <v>0</v>
      </c>
      <c r="R228" s="223">
        <f>Q228*H228</f>
        <v>0</v>
      </c>
      <c r="S228" s="223">
        <v>0</v>
      </c>
      <c r="T228" s="22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5" t="s">
        <v>88</v>
      </c>
      <c r="AT228" s="225" t="s">
        <v>132</v>
      </c>
      <c r="AU228" s="225" t="s">
        <v>78</v>
      </c>
      <c r="AY228" s="17" t="s">
        <v>130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7" t="s">
        <v>74</v>
      </c>
      <c r="BK228" s="226">
        <f>ROUND(I228*H228,2)</f>
        <v>0</v>
      </c>
      <c r="BL228" s="17" t="s">
        <v>88</v>
      </c>
      <c r="BM228" s="225" t="s">
        <v>348</v>
      </c>
    </row>
    <row r="229" s="15" customFormat="1">
      <c r="A229" s="15"/>
      <c r="B229" s="261"/>
      <c r="C229" s="262"/>
      <c r="D229" s="229" t="s">
        <v>137</v>
      </c>
      <c r="E229" s="263" t="s">
        <v>19</v>
      </c>
      <c r="F229" s="264" t="s">
        <v>349</v>
      </c>
      <c r="G229" s="262"/>
      <c r="H229" s="263" t="s">
        <v>19</v>
      </c>
      <c r="I229" s="265"/>
      <c r="J229" s="262"/>
      <c r="K229" s="262"/>
      <c r="L229" s="266"/>
      <c r="M229" s="267"/>
      <c r="N229" s="268"/>
      <c r="O229" s="268"/>
      <c r="P229" s="268"/>
      <c r="Q229" s="268"/>
      <c r="R229" s="268"/>
      <c r="S229" s="268"/>
      <c r="T229" s="269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0" t="s">
        <v>137</v>
      </c>
      <c r="AU229" s="270" t="s">
        <v>78</v>
      </c>
      <c r="AV229" s="15" t="s">
        <v>74</v>
      </c>
      <c r="AW229" s="15" t="s">
        <v>31</v>
      </c>
      <c r="AX229" s="15" t="s">
        <v>70</v>
      </c>
      <c r="AY229" s="270" t="s">
        <v>130</v>
      </c>
    </row>
    <row r="230" s="13" customFormat="1">
      <c r="A230" s="13"/>
      <c r="B230" s="227"/>
      <c r="C230" s="228"/>
      <c r="D230" s="229" t="s">
        <v>137</v>
      </c>
      <c r="E230" s="230" t="s">
        <v>19</v>
      </c>
      <c r="F230" s="231" t="s">
        <v>350</v>
      </c>
      <c r="G230" s="228"/>
      <c r="H230" s="232">
        <v>153</v>
      </c>
      <c r="I230" s="233"/>
      <c r="J230" s="228"/>
      <c r="K230" s="228"/>
      <c r="L230" s="234"/>
      <c r="M230" s="235"/>
      <c r="N230" s="236"/>
      <c r="O230" s="236"/>
      <c r="P230" s="236"/>
      <c r="Q230" s="236"/>
      <c r="R230" s="236"/>
      <c r="S230" s="236"/>
      <c r="T230" s="23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8" t="s">
        <v>137</v>
      </c>
      <c r="AU230" s="238" t="s">
        <v>78</v>
      </c>
      <c r="AV230" s="13" t="s">
        <v>78</v>
      </c>
      <c r="AW230" s="13" t="s">
        <v>31</v>
      </c>
      <c r="AX230" s="13" t="s">
        <v>70</v>
      </c>
      <c r="AY230" s="238" t="s">
        <v>130</v>
      </c>
    </row>
    <row r="231" s="15" customFormat="1">
      <c r="A231" s="15"/>
      <c r="B231" s="261"/>
      <c r="C231" s="262"/>
      <c r="D231" s="229" t="s">
        <v>137</v>
      </c>
      <c r="E231" s="263" t="s">
        <v>19</v>
      </c>
      <c r="F231" s="264" t="s">
        <v>351</v>
      </c>
      <c r="G231" s="262"/>
      <c r="H231" s="263" t="s">
        <v>19</v>
      </c>
      <c r="I231" s="265"/>
      <c r="J231" s="262"/>
      <c r="K231" s="262"/>
      <c r="L231" s="266"/>
      <c r="M231" s="267"/>
      <c r="N231" s="268"/>
      <c r="O231" s="268"/>
      <c r="P231" s="268"/>
      <c r="Q231" s="268"/>
      <c r="R231" s="268"/>
      <c r="S231" s="268"/>
      <c r="T231" s="269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70" t="s">
        <v>137</v>
      </c>
      <c r="AU231" s="270" t="s">
        <v>78</v>
      </c>
      <c r="AV231" s="15" t="s">
        <v>74</v>
      </c>
      <c r="AW231" s="15" t="s">
        <v>31</v>
      </c>
      <c r="AX231" s="15" t="s">
        <v>70</v>
      </c>
      <c r="AY231" s="270" t="s">
        <v>130</v>
      </c>
    </row>
    <row r="232" s="13" customFormat="1">
      <c r="A232" s="13"/>
      <c r="B232" s="227"/>
      <c r="C232" s="228"/>
      <c r="D232" s="229" t="s">
        <v>137</v>
      </c>
      <c r="E232" s="230" t="s">
        <v>19</v>
      </c>
      <c r="F232" s="231" t="s">
        <v>352</v>
      </c>
      <c r="G232" s="228"/>
      <c r="H232" s="232">
        <v>0.20499999999999999</v>
      </c>
      <c r="I232" s="233"/>
      <c r="J232" s="228"/>
      <c r="K232" s="228"/>
      <c r="L232" s="234"/>
      <c r="M232" s="235"/>
      <c r="N232" s="236"/>
      <c r="O232" s="236"/>
      <c r="P232" s="236"/>
      <c r="Q232" s="236"/>
      <c r="R232" s="236"/>
      <c r="S232" s="236"/>
      <c r="T232" s="23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8" t="s">
        <v>137</v>
      </c>
      <c r="AU232" s="238" t="s">
        <v>78</v>
      </c>
      <c r="AV232" s="13" t="s">
        <v>78</v>
      </c>
      <c r="AW232" s="13" t="s">
        <v>31</v>
      </c>
      <c r="AX232" s="13" t="s">
        <v>70</v>
      </c>
      <c r="AY232" s="238" t="s">
        <v>130</v>
      </c>
    </row>
    <row r="233" s="14" customFormat="1">
      <c r="A233" s="14"/>
      <c r="B233" s="239"/>
      <c r="C233" s="240"/>
      <c r="D233" s="229" t="s">
        <v>137</v>
      </c>
      <c r="E233" s="241" t="s">
        <v>19</v>
      </c>
      <c r="F233" s="242" t="s">
        <v>144</v>
      </c>
      <c r="G233" s="240"/>
      <c r="H233" s="243">
        <v>153.20500000000001</v>
      </c>
      <c r="I233" s="244"/>
      <c r="J233" s="240"/>
      <c r="K233" s="240"/>
      <c r="L233" s="245"/>
      <c r="M233" s="246"/>
      <c r="N233" s="247"/>
      <c r="O233" s="247"/>
      <c r="P233" s="247"/>
      <c r="Q233" s="247"/>
      <c r="R233" s="247"/>
      <c r="S233" s="247"/>
      <c r="T233" s="248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9" t="s">
        <v>137</v>
      </c>
      <c r="AU233" s="249" t="s">
        <v>78</v>
      </c>
      <c r="AV233" s="14" t="s">
        <v>88</v>
      </c>
      <c r="AW233" s="14" t="s">
        <v>31</v>
      </c>
      <c r="AX233" s="14" t="s">
        <v>74</v>
      </c>
      <c r="AY233" s="249" t="s">
        <v>130</v>
      </c>
    </row>
    <row r="234" s="2" customFormat="1" ht="49.05" customHeight="1">
      <c r="A234" s="38"/>
      <c r="B234" s="39"/>
      <c r="C234" s="213" t="s">
        <v>353</v>
      </c>
      <c r="D234" s="213" t="s">
        <v>132</v>
      </c>
      <c r="E234" s="214" t="s">
        <v>354</v>
      </c>
      <c r="F234" s="215" t="s">
        <v>355</v>
      </c>
      <c r="G234" s="216" t="s">
        <v>264</v>
      </c>
      <c r="H234" s="217">
        <v>153</v>
      </c>
      <c r="I234" s="218"/>
      <c r="J234" s="219">
        <f>ROUND(I234*H234,2)</f>
        <v>0</v>
      </c>
      <c r="K234" s="220"/>
      <c r="L234" s="44"/>
      <c r="M234" s="221" t="s">
        <v>19</v>
      </c>
      <c r="N234" s="222" t="s">
        <v>41</v>
      </c>
      <c r="O234" s="84"/>
      <c r="P234" s="223">
        <f>O234*H234</f>
        <v>0</v>
      </c>
      <c r="Q234" s="223">
        <v>0</v>
      </c>
      <c r="R234" s="223">
        <f>Q234*H234</f>
        <v>0</v>
      </c>
      <c r="S234" s="223">
        <v>0</v>
      </c>
      <c r="T234" s="224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5" t="s">
        <v>88</v>
      </c>
      <c r="AT234" s="225" t="s">
        <v>132</v>
      </c>
      <c r="AU234" s="225" t="s">
        <v>78</v>
      </c>
      <c r="AY234" s="17" t="s">
        <v>130</v>
      </c>
      <c r="BE234" s="226">
        <f>IF(N234="základní",J234,0)</f>
        <v>0</v>
      </c>
      <c r="BF234" s="226">
        <f>IF(N234="snížená",J234,0)</f>
        <v>0</v>
      </c>
      <c r="BG234" s="226">
        <f>IF(N234="zákl. přenesená",J234,0)</f>
        <v>0</v>
      </c>
      <c r="BH234" s="226">
        <f>IF(N234="sníž. přenesená",J234,0)</f>
        <v>0</v>
      </c>
      <c r="BI234" s="226">
        <f>IF(N234="nulová",J234,0)</f>
        <v>0</v>
      </c>
      <c r="BJ234" s="17" t="s">
        <v>74</v>
      </c>
      <c r="BK234" s="226">
        <f>ROUND(I234*H234,2)</f>
        <v>0</v>
      </c>
      <c r="BL234" s="17" t="s">
        <v>88</v>
      </c>
      <c r="BM234" s="225" t="s">
        <v>356</v>
      </c>
    </row>
    <row r="235" s="15" customFormat="1">
      <c r="A235" s="15"/>
      <c r="B235" s="261"/>
      <c r="C235" s="262"/>
      <c r="D235" s="229" t="s">
        <v>137</v>
      </c>
      <c r="E235" s="263" t="s">
        <v>19</v>
      </c>
      <c r="F235" s="264" t="s">
        <v>357</v>
      </c>
      <c r="G235" s="262"/>
      <c r="H235" s="263" t="s">
        <v>19</v>
      </c>
      <c r="I235" s="265"/>
      <c r="J235" s="262"/>
      <c r="K235" s="262"/>
      <c r="L235" s="266"/>
      <c r="M235" s="267"/>
      <c r="N235" s="268"/>
      <c r="O235" s="268"/>
      <c r="P235" s="268"/>
      <c r="Q235" s="268"/>
      <c r="R235" s="268"/>
      <c r="S235" s="268"/>
      <c r="T235" s="269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70" t="s">
        <v>137</v>
      </c>
      <c r="AU235" s="270" t="s">
        <v>78</v>
      </c>
      <c r="AV235" s="15" t="s">
        <v>74</v>
      </c>
      <c r="AW235" s="15" t="s">
        <v>31</v>
      </c>
      <c r="AX235" s="15" t="s">
        <v>70</v>
      </c>
      <c r="AY235" s="270" t="s">
        <v>130</v>
      </c>
    </row>
    <row r="236" s="13" customFormat="1">
      <c r="A236" s="13"/>
      <c r="B236" s="227"/>
      <c r="C236" s="228"/>
      <c r="D236" s="229" t="s">
        <v>137</v>
      </c>
      <c r="E236" s="230" t="s">
        <v>19</v>
      </c>
      <c r="F236" s="231" t="s">
        <v>358</v>
      </c>
      <c r="G236" s="228"/>
      <c r="H236" s="232">
        <v>153</v>
      </c>
      <c r="I236" s="233"/>
      <c r="J236" s="228"/>
      <c r="K236" s="228"/>
      <c r="L236" s="234"/>
      <c r="M236" s="235"/>
      <c r="N236" s="236"/>
      <c r="O236" s="236"/>
      <c r="P236" s="236"/>
      <c r="Q236" s="236"/>
      <c r="R236" s="236"/>
      <c r="S236" s="236"/>
      <c r="T236" s="237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8" t="s">
        <v>137</v>
      </c>
      <c r="AU236" s="238" t="s">
        <v>78</v>
      </c>
      <c r="AV236" s="13" t="s">
        <v>78</v>
      </c>
      <c r="AW236" s="13" t="s">
        <v>31</v>
      </c>
      <c r="AX236" s="13" t="s">
        <v>74</v>
      </c>
      <c r="AY236" s="238" t="s">
        <v>130</v>
      </c>
    </row>
    <row r="237" s="2" customFormat="1" ht="37.8" customHeight="1">
      <c r="A237" s="38"/>
      <c r="B237" s="39"/>
      <c r="C237" s="213" t="s">
        <v>359</v>
      </c>
      <c r="D237" s="213" t="s">
        <v>132</v>
      </c>
      <c r="E237" s="214" t="s">
        <v>360</v>
      </c>
      <c r="F237" s="215" t="s">
        <v>361</v>
      </c>
      <c r="G237" s="216" t="s">
        <v>264</v>
      </c>
      <c r="H237" s="217">
        <v>0.20499999999999999</v>
      </c>
      <c r="I237" s="218"/>
      <c r="J237" s="219">
        <f>ROUND(I237*H237,2)</f>
        <v>0</v>
      </c>
      <c r="K237" s="220"/>
      <c r="L237" s="44"/>
      <c r="M237" s="221" t="s">
        <v>19</v>
      </c>
      <c r="N237" s="222" t="s">
        <v>41</v>
      </c>
      <c r="O237" s="84"/>
      <c r="P237" s="223">
        <f>O237*H237</f>
        <v>0</v>
      </c>
      <c r="Q237" s="223">
        <v>0</v>
      </c>
      <c r="R237" s="223">
        <f>Q237*H237</f>
        <v>0</v>
      </c>
      <c r="S237" s="223">
        <v>0</v>
      </c>
      <c r="T237" s="224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5" t="s">
        <v>88</v>
      </c>
      <c r="AT237" s="225" t="s">
        <v>132</v>
      </c>
      <c r="AU237" s="225" t="s">
        <v>78</v>
      </c>
      <c r="AY237" s="17" t="s">
        <v>130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7" t="s">
        <v>74</v>
      </c>
      <c r="BK237" s="226">
        <f>ROUND(I237*H237,2)</f>
        <v>0</v>
      </c>
      <c r="BL237" s="17" t="s">
        <v>88</v>
      </c>
      <c r="BM237" s="225" t="s">
        <v>362</v>
      </c>
    </row>
    <row r="238" s="13" customFormat="1">
      <c r="A238" s="13"/>
      <c r="B238" s="227"/>
      <c r="C238" s="228"/>
      <c r="D238" s="229" t="s">
        <v>137</v>
      </c>
      <c r="E238" s="230" t="s">
        <v>19</v>
      </c>
      <c r="F238" s="231" t="s">
        <v>352</v>
      </c>
      <c r="G238" s="228"/>
      <c r="H238" s="232">
        <v>0.20499999999999999</v>
      </c>
      <c r="I238" s="233"/>
      <c r="J238" s="228"/>
      <c r="K238" s="228"/>
      <c r="L238" s="234"/>
      <c r="M238" s="235"/>
      <c r="N238" s="236"/>
      <c r="O238" s="236"/>
      <c r="P238" s="236"/>
      <c r="Q238" s="236"/>
      <c r="R238" s="236"/>
      <c r="S238" s="236"/>
      <c r="T238" s="23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8" t="s">
        <v>137</v>
      </c>
      <c r="AU238" s="238" t="s">
        <v>78</v>
      </c>
      <c r="AV238" s="13" t="s">
        <v>78</v>
      </c>
      <c r="AW238" s="13" t="s">
        <v>31</v>
      </c>
      <c r="AX238" s="13" t="s">
        <v>74</v>
      </c>
      <c r="AY238" s="238" t="s">
        <v>130</v>
      </c>
    </row>
    <row r="239" s="2" customFormat="1" ht="62.7" customHeight="1">
      <c r="A239" s="38"/>
      <c r="B239" s="39"/>
      <c r="C239" s="213" t="s">
        <v>363</v>
      </c>
      <c r="D239" s="213" t="s">
        <v>132</v>
      </c>
      <c r="E239" s="214" t="s">
        <v>364</v>
      </c>
      <c r="F239" s="215" t="s">
        <v>365</v>
      </c>
      <c r="G239" s="216" t="s">
        <v>264</v>
      </c>
      <c r="H239" s="217">
        <v>155.518</v>
      </c>
      <c r="I239" s="218"/>
      <c r="J239" s="219">
        <f>ROUND(I239*H239,2)</f>
        <v>0</v>
      </c>
      <c r="K239" s="220"/>
      <c r="L239" s="44"/>
      <c r="M239" s="221" t="s">
        <v>19</v>
      </c>
      <c r="N239" s="222" t="s">
        <v>41</v>
      </c>
      <c r="O239" s="84"/>
      <c r="P239" s="223">
        <f>O239*H239</f>
        <v>0</v>
      </c>
      <c r="Q239" s="223">
        <v>0</v>
      </c>
      <c r="R239" s="223">
        <f>Q239*H239</f>
        <v>0</v>
      </c>
      <c r="S239" s="223">
        <v>0</v>
      </c>
      <c r="T239" s="224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5" t="s">
        <v>88</v>
      </c>
      <c r="AT239" s="225" t="s">
        <v>132</v>
      </c>
      <c r="AU239" s="225" t="s">
        <v>78</v>
      </c>
      <c r="AY239" s="17" t="s">
        <v>130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7" t="s">
        <v>74</v>
      </c>
      <c r="BK239" s="226">
        <f>ROUND(I239*H239,2)</f>
        <v>0</v>
      </c>
      <c r="BL239" s="17" t="s">
        <v>88</v>
      </c>
      <c r="BM239" s="225" t="s">
        <v>366</v>
      </c>
    </row>
    <row r="240" s="15" customFormat="1">
      <c r="A240" s="15"/>
      <c r="B240" s="261"/>
      <c r="C240" s="262"/>
      <c r="D240" s="229" t="s">
        <v>137</v>
      </c>
      <c r="E240" s="263" t="s">
        <v>19</v>
      </c>
      <c r="F240" s="264" t="s">
        <v>367</v>
      </c>
      <c r="G240" s="262"/>
      <c r="H240" s="263" t="s">
        <v>19</v>
      </c>
      <c r="I240" s="265"/>
      <c r="J240" s="262"/>
      <c r="K240" s="262"/>
      <c r="L240" s="266"/>
      <c r="M240" s="267"/>
      <c r="N240" s="268"/>
      <c r="O240" s="268"/>
      <c r="P240" s="268"/>
      <c r="Q240" s="268"/>
      <c r="R240" s="268"/>
      <c r="S240" s="268"/>
      <c r="T240" s="269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70" t="s">
        <v>137</v>
      </c>
      <c r="AU240" s="270" t="s">
        <v>78</v>
      </c>
      <c r="AV240" s="15" t="s">
        <v>74</v>
      </c>
      <c r="AW240" s="15" t="s">
        <v>31</v>
      </c>
      <c r="AX240" s="15" t="s">
        <v>70</v>
      </c>
      <c r="AY240" s="270" t="s">
        <v>130</v>
      </c>
    </row>
    <row r="241" s="13" customFormat="1">
      <c r="A241" s="13"/>
      <c r="B241" s="227"/>
      <c r="C241" s="228"/>
      <c r="D241" s="229" t="s">
        <v>137</v>
      </c>
      <c r="E241" s="230" t="s">
        <v>19</v>
      </c>
      <c r="F241" s="231" t="s">
        <v>358</v>
      </c>
      <c r="G241" s="228"/>
      <c r="H241" s="232">
        <v>153</v>
      </c>
      <c r="I241" s="233"/>
      <c r="J241" s="228"/>
      <c r="K241" s="228"/>
      <c r="L241" s="234"/>
      <c r="M241" s="235"/>
      <c r="N241" s="236"/>
      <c r="O241" s="236"/>
      <c r="P241" s="236"/>
      <c r="Q241" s="236"/>
      <c r="R241" s="236"/>
      <c r="S241" s="236"/>
      <c r="T241" s="237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8" t="s">
        <v>137</v>
      </c>
      <c r="AU241" s="238" t="s">
        <v>78</v>
      </c>
      <c r="AV241" s="13" t="s">
        <v>78</v>
      </c>
      <c r="AW241" s="13" t="s">
        <v>31</v>
      </c>
      <c r="AX241" s="13" t="s">
        <v>70</v>
      </c>
      <c r="AY241" s="238" t="s">
        <v>130</v>
      </c>
    </row>
    <row r="242" s="15" customFormat="1">
      <c r="A242" s="15"/>
      <c r="B242" s="261"/>
      <c r="C242" s="262"/>
      <c r="D242" s="229" t="s">
        <v>137</v>
      </c>
      <c r="E242" s="263" t="s">
        <v>19</v>
      </c>
      <c r="F242" s="264" t="s">
        <v>368</v>
      </c>
      <c r="G242" s="262"/>
      <c r="H242" s="263" t="s">
        <v>19</v>
      </c>
      <c r="I242" s="265"/>
      <c r="J242" s="262"/>
      <c r="K242" s="262"/>
      <c r="L242" s="266"/>
      <c r="M242" s="267"/>
      <c r="N242" s="268"/>
      <c r="O242" s="268"/>
      <c r="P242" s="268"/>
      <c r="Q242" s="268"/>
      <c r="R242" s="268"/>
      <c r="S242" s="268"/>
      <c r="T242" s="269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70" t="s">
        <v>137</v>
      </c>
      <c r="AU242" s="270" t="s">
        <v>78</v>
      </c>
      <c r="AV242" s="15" t="s">
        <v>74</v>
      </c>
      <c r="AW242" s="15" t="s">
        <v>31</v>
      </c>
      <c r="AX242" s="15" t="s">
        <v>70</v>
      </c>
      <c r="AY242" s="270" t="s">
        <v>130</v>
      </c>
    </row>
    <row r="243" s="13" customFormat="1">
      <c r="A243" s="13"/>
      <c r="B243" s="227"/>
      <c r="C243" s="228"/>
      <c r="D243" s="229" t="s">
        <v>137</v>
      </c>
      <c r="E243" s="230" t="s">
        <v>19</v>
      </c>
      <c r="F243" s="231" t="s">
        <v>369</v>
      </c>
      <c r="G243" s="228"/>
      <c r="H243" s="232">
        <v>2.5179999999999998</v>
      </c>
      <c r="I243" s="233"/>
      <c r="J243" s="228"/>
      <c r="K243" s="228"/>
      <c r="L243" s="234"/>
      <c r="M243" s="235"/>
      <c r="N243" s="236"/>
      <c r="O243" s="236"/>
      <c r="P243" s="236"/>
      <c r="Q243" s="236"/>
      <c r="R243" s="236"/>
      <c r="S243" s="236"/>
      <c r="T243" s="23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8" t="s">
        <v>137</v>
      </c>
      <c r="AU243" s="238" t="s">
        <v>78</v>
      </c>
      <c r="AV243" s="13" t="s">
        <v>78</v>
      </c>
      <c r="AW243" s="13" t="s">
        <v>31</v>
      </c>
      <c r="AX243" s="13" t="s">
        <v>70</v>
      </c>
      <c r="AY243" s="238" t="s">
        <v>130</v>
      </c>
    </row>
    <row r="244" s="14" customFormat="1">
      <c r="A244" s="14"/>
      <c r="B244" s="239"/>
      <c r="C244" s="240"/>
      <c r="D244" s="229" t="s">
        <v>137</v>
      </c>
      <c r="E244" s="241" t="s">
        <v>19</v>
      </c>
      <c r="F244" s="242" t="s">
        <v>144</v>
      </c>
      <c r="G244" s="240"/>
      <c r="H244" s="243">
        <v>155.518</v>
      </c>
      <c r="I244" s="244"/>
      <c r="J244" s="240"/>
      <c r="K244" s="240"/>
      <c r="L244" s="245"/>
      <c r="M244" s="246"/>
      <c r="N244" s="247"/>
      <c r="O244" s="247"/>
      <c r="P244" s="247"/>
      <c r="Q244" s="247"/>
      <c r="R244" s="247"/>
      <c r="S244" s="247"/>
      <c r="T244" s="248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9" t="s">
        <v>137</v>
      </c>
      <c r="AU244" s="249" t="s">
        <v>78</v>
      </c>
      <c r="AV244" s="14" t="s">
        <v>88</v>
      </c>
      <c r="AW244" s="14" t="s">
        <v>31</v>
      </c>
      <c r="AX244" s="14" t="s">
        <v>74</v>
      </c>
      <c r="AY244" s="249" t="s">
        <v>130</v>
      </c>
    </row>
    <row r="245" s="2" customFormat="1" ht="76.35" customHeight="1">
      <c r="A245" s="38"/>
      <c r="B245" s="39"/>
      <c r="C245" s="213" t="s">
        <v>370</v>
      </c>
      <c r="D245" s="213" t="s">
        <v>132</v>
      </c>
      <c r="E245" s="214" t="s">
        <v>371</v>
      </c>
      <c r="F245" s="215" t="s">
        <v>372</v>
      </c>
      <c r="G245" s="216" t="s">
        <v>264</v>
      </c>
      <c r="H245" s="217">
        <v>2.7229999999999999</v>
      </c>
      <c r="I245" s="218"/>
      <c r="J245" s="219">
        <f>ROUND(I245*H245,2)</f>
        <v>0</v>
      </c>
      <c r="K245" s="220"/>
      <c r="L245" s="44"/>
      <c r="M245" s="221" t="s">
        <v>19</v>
      </c>
      <c r="N245" s="222" t="s">
        <v>41</v>
      </c>
      <c r="O245" s="84"/>
      <c r="P245" s="223">
        <f>O245*H245</f>
        <v>0</v>
      </c>
      <c r="Q245" s="223">
        <v>0</v>
      </c>
      <c r="R245" s="223">
        <f>Q245*H245</f>
        <v>0</v>
      </c>
      <c r="S245" s="223">
        <v>0</v>
      </c>
      <c r="T245" s="224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5" t="s">
        <v>88</v>
      </c>
      <c r="AT245" s="225" t="s">
        <v>132</v>
      </c>
      <c r="AU245" s="225" t="s">
        <v>78</v>
      </c>
      <c r="AY245" s="17" t="s">
        <v>130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7" t="s">
        <v>74</v>
      </c>
      <c r="BK245" s="226">
        <f>ROUND(I245*H245,2)</f>
        <v>0</v>
      </c>
      <c r="BL245" s="17" t="s">
        <v>88</v>
      </c>
      <c r="BM245" s="225" t="s">
        <v>373</v>
      </c>
    </row>
    <row r="246" s="15" customFormat="1">
      <c r="A246" s="15"/>
      <c r="B246" s="261"/>
      <c r="C246" s="262"/>
      <c r="D246" s="229" t="s">
        <v>137</v>
      </c>
      <c r="E246" s="263" t="s">
        <v>19</v>
      </c>
      <c r="F246" s="264" t="s">
        <v>374</v>
      </c>
      <c r="G246" s="262"/>
      <c r="H246" s="263" t="s">
        <v>19</v>
      </c>
      <c r="I246" s="265"/>
      <c r="J246" s="262"/>
      <c r="K246" s="262"/>
      <c r="L246" s="266"/>
      <c r="M246" s="267"/>
      <c r="N246" s="268"/>
      <c r="O246" s="268"/>
      <c r="P246" s="268"/>
      <c r="Q246" s="268"/>
      <c r="R246" s="268"/>
      <c r="S246" s="268"/>
      <c r="T246" s="269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70" t="s">
        <v>137</v>
      </c>
      <c r="AU246" s="270" t="s">
        <v>78</v>
      </c>
      <c r="AV246" s="15" t="s">
        <v>74</v>
      </c>
      <c r="AW246" s="15" t="s">
        <v>31</v>
      </c>
      <c r="AX246" s="15" t="s">
        <v>70</v>
      </c>
      <c r="AY246" s="270" t="s">
        <v>130</v>
      </c>
    </row>
    <row r="247" s="13" customFormat="1">
      <c r="A247" s="13"/>
      <c r="B247" s="227"/>
      <c r="C247" s="228"/>
      <c r="D247" s="229" t="s">
        <v>137</v>
      </c>
      <c r="E247" s="230" t="s">
        <v>19</v>
      </c>
      <c r="F247" s="231" t="s">
        <v>375</v>
      </c>
      <c r="G247" s="228"/>
      <c r="H247" s="232">
        <v>2.7229999999999999</v>
      </c>
      <c r="I247" s="233"/>
      <c r="J247" s="228"/>
      <c r="K247" s="228"/>
      <c r="L247" s="234"/>
      <c r="M247" s="235"/>
      <c r="N247" s="236"/>
      <c r="O247" s="236"/>
      <c r="P247" s="236"/>
      <c r="Q247" s="236"/>
      <c r="R247" s="236"/>
      <c r="S247" s="236"/>
      <c r="T247" s="23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8" t="s">
        <v>137</v>
      </c>
      <c r="AU247" s="238" t="s">
        <v>78</v>
      </c>
      <c r="AV247" s="13" t="s">
        <v>78</v>
      </c>
      <c r="AW247" s="13" t="s">
        <v>31</v>
      </c>
      <c r="AX247" s="13" t="s">
        <v>74</v>
      </c>
      <c r="AY247" s="238" t="s">
        <v>130</v>
      </c>
    </row>
    <row r="248" s="2" customFormat="1" ht="24.15" customHeight="1">
      <c r="A248" s="38"/>
      <c r="B248" s="39"/>
      <c r="C248" s="213" t="s">
        <v>376</v>
      </c>
      <c r="D248" s="213" t="s">
        <v>132</v>
      </c>
      <c r="E248" s="214" t="s">
        <v>377</v>
      </c>
      <c r="F248" s="215" t="s">
        <v>378</v>
      </c>
      <c r="G248" s="216" t="s">
        <v>135</v>
      </c>
      <c r="H248" s="217">
        <v>10</v>
      </c>
      <c r="I248" s="218"/>
      <c r="J248" s="219">
        <f>ROUND(I248*H248,2)</f>
        <v>0</v>
      </c>
      <c r="K248" s="220"/>
      <c r="L248" s="44"/>
      <c r="M248" s="221" t="s">
        <v>19</v>
      </c>
      <c r="N248" s="222" t="s">
        <v>41</v>
      </c>
      <c r="O248" s="84"/>
      <c r="P248" s="223">
        <f>O248*H248</f>
        <v>0</v>
      </c>
      <c r="Q248" s="223">
        <v>0</v>
      </c>
      <c r="R248" s="223">
        <f>Q248*H248</f>
        <v>0</v>
      </c>
      <c r="S248" s="223">
        <v>0</v>
      </c>
      <c r="T248" s="224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5" t="s">
        <v>88</v>
      </c>
      <c r="AT248" s="225" t="s">
        <v>132</v>
      </c>
      <c r="AU248" s="225" t="s">
        <v>78</v>
      </c>
      <c r="AY248" s="17" t="s">
        <v>130</v>
      </c>
      <c r="BE248" s="226">
        <f>IF(N248="základní",J248,0)</f>
        <v>0</v>
      </c>
      <c r="BF248" s="226">
        <f>IF(N248="snížená",J248,0)</f>
        <v>0</v>
      </c>
      <c r="BG248" s="226">
        <f>IF(N248="zákl. přenesená",J248,0)</f>
        <v>0</v>
      </c>
      <c r="BH248" s="226">
        <f>IF(N248="sníž. přenesená",J248,0)</f>
        <v>0</v>
      </c>
      <c r="BI248" s="226">
        <f>IF(N248="nulová",J248,0)</f>
        <v>0</v>
      </c>
      <c r="BJ248" s="17" t="s">
        <v>74</v>
      </c>
      <c r="BK248" s="226">
        <f>ROUND(I248*H248,2)</f>
        <v>0</v>
      </c>
      <c r="BL248" s="17" t="s">
        <v>88</v>
      </c>
      <c r="BM248" s="225" t="s">
        <v>379</v>
      </c>
    </row>
    <row r="249" s="15" customFormat="1">
      <c r="A249" s="15"/>
      <c r="B249" s="261"/>
      <c r="C249" s="262"/>
      <c r="D249" s="229" t="s">
        <v>137</v>
      </c>
      <c r="E249" s="263" t="s">
        <v>19</v>
      </c>
      <c r="F249" s="264" t="s">
        <v>380</v>
      </c>
      <c r="G249" s="262"/>
      <c r="H249" s="263" t="s">
        <v>19</v>
      </c>
      <c r="I249" s="265"/>
      <c r="J249" s="262"/>
      <c r="K249" s="262"/>
      <c r="L249" s="266"/>
      <c r="M249" s="267"/>
      <c r="N249" s="268"/>
      <c r="O249" s="268"/>
      <c r="P249" s="268"/>
      <c r="Q249" s="268"/>
      <c r="R249" s="268"/>
      <c r="S249" s="268"/>
      <c r="T249" s="269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70" t="s">
        <v>137</v>
      </c>
      <c r="AU249" s="270" t="s">
        <v>78</v>
      </c>
      <c r="AV249" s="15" t="s">
        <v>74</v>
      </c>
      <c r="AW249" s="15" t="s">
        <v>31</v>
      </c>
      <c r="AX249" s="15" t="s">
        <v>70</v>
      </c>
      <c r="AY249" s="270" t="s">
        <v>130</v>
      </c>
    </row>
    <row r="250" s="13" customFormat="1">
      <c r="A250" s="13"/>
      <c r="B250" s="227"/>
      <c r="C250" s="228"/>
      <c r="D250" s="229" t="s">
        <v>137</v>
      </c>
      <c r="E250" s="230" t="s">
        <v>19</v>
      </c>
      <c r="F250" s="231" t="s">
        <v>201</v>
      </c>
      <c r="G250" s="228"/>
      <c r="H250" s="232">
        <v>10</v>
      </c>
      <c r="I250" s="233"/>
      <c r="J250" s="228"/>
      <c r="K250" s="228"/>
      <c r="L250" s="234"/>
      <c r="M250" s="235"/>
      <c r="N250" s="236"/>
      <c r="O250" s="236"/>
      <c r="P250" s="236"/>
      <c r="Q250" s="236"/>
      <c r="R250" s="236"/>
      <c r="S250" s="236"/>
      <c r="T250" s="237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8" t="s">
        <v>137</v>
      </c>
      <c r="AU250" s="238" t="s">
        <v>78</v>
      </c>
      <c r="AV250" s="13" t="s">
        <v>78</v>
      </c>
      <c r="AW250" s="13" t="s">
        <v>31</v>
      </c>
      <c r="AX250" s="13" t="s">
        <v>74</v>
      </c>
      <c r="AY250" s="238" t="s">
        <v>130</v>
      </c>
    </row>
    <row r="251" s="2" customFormat="1" ht="14.4" customHeight="1">
      <c r="A251" s="38"/>
      <c r="B251" s="39"/>
      <c r="C251" s="213" t="s">
        <v>381</v>
      </c>
      <c r="D251" s="213" t="s">
        <v>132</v>
      </c>
      <c r="E251" s="214" t="s">
        <v>382</v>
      </c>
      <c r="F251" s="215" t="s">
        <v>383</v>
      </c>
      <c r="G251" s="216" t="s">
        <v>135</v>
      </c>
      <c r="H251" s="217">
        <v>10</v>
      </c>
      <c r="I251" s="218"/>
      <c r="J251" s="219">
        <f>ROUND(I251*H251,2)</f>
        <v>0</v>
      </c>
      <c r="K251" s="220"/>
      <c r="L251" s="44"/>
      <c r="M251" s="221" t="s">
        <v>19</v>
      </c>
      <c r="N251" s="222" t="s">
        <v>41</v>
      </c>
      <c r="O251" s="84"/>
      <c r="P251" s="223">
        <f>O251*H251</f>
        <v>0</v>
      </c>
      <c r="Q251" s="223">
        <v>0</v>
      </c>
      <c r="R251" s="223">
        <f>Q251*H251</f>
        <v>0</v>
      </c>
      <c r="S251" s="223">
        <v>0</v>
      </c>
      <c r="T251" s="224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5" t="s">
        <v>88</v>
      </c>
      <c r="AT251" s="225" t="s">
        <v>132</v>
      </c>
      <c r="AU251" s="225" t="s">
        <v>78</v>
      </c>
      <c r="AY251" s="17" t="s">
        <v>130</v>
      </c>
      <c r="BE251" s="226">
        <f>IF(N251="základní",J251,0)</f>
        <v>0</v>
      </c>
      <c r="BF251" s="226">
        <f>IF(N251="snížená",J251,0)</f>
        <v>0</v>
      </c>
      <c r="BG251" s="226">
        <f>IF(N251="zákl. přenesená",J251,0)</f>
        <v>0</v>
      </c>
      <c r="BH251" s="226">
        <f>IF(N251="sníž. přenesená",J251,0)</f>
        <v>0</v>
      </c>
      <c r="BI251" s="226">
        <f>IF(N251="nulová",J251,0)</f>
        <v>0</v>
      </c>
      <c r="BJ251" s="17" t="s">
        <v>74</v>
      </c>
      <c r="BK251" s="226">
        <f>ROUND(I251*H251,2)</f>
        <v>0</v>
      </c>
      <c r="BL251" s="17" t="s">
        <v>88</v>
      </c>
      <c r="BM251" s="225" t="s">
        <v>384</v>
      </c>
    </row>
    <row r="252" s="15" customFormat="1">
      <c r="A252" s="15"/>
      <c r="B252" s="261"/>
      <c r="C252" s="262"/>
      <c r="D252" s="229" t="s">
        <v>137</v>
      </c>
      <c r="E252" s="263" t="s">
        <v>19</v>
      </c>
      <c r="F252" s="264" t="s">
        <v>380</v>
      </c>
      <c r="G252" s="262"/>
      <c r="H252" s="263" t="s">
        <v>19</v>
      </c>
      <c r="I252" s="265"/>
      <c r="J252" s="262"/>
      <c r="K252" s="262"/>
      <c r="L252" s="266"/>
      <c r="M252" s="267"/>
      <c r="N252" s="268"/>
      <c r="O252" s="268"/>
      <c r="P252" s="268"/>
      <c r="Q252" s="268"/>
      <c r="R252" s="268"/>
      <c r="S252" s="268"/>
      <c r="T252" s="269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70" t="s">
        <v>137</v>
      </c>
      <c r="AU252" s="270" t="s">
        <v>78</v>
      </c>
      <c r="AV252" s="15" t="s">
        <v>74</v>
      </c>
      <c r="AW252" s="15" t="s">
        <v>31</v>
      </c>
      <c r="AX252" s="15" t="s">
        <v>70</v>
      </c>
      <c r="AY252" s="270" t="s">
        <v>130</v>
      </c>
    </row>
    <row r="253" s="13" customFormat="1">
      <c r="A253" s="13"/>
      <c r="B253" s="227"/>
      <c r="C253" s="228"/>
      <c r="D253" s="229" t="s">
        <v>137</v>
      </c>
      <c r="E253" s="230" t="s">
        <v>19</v>
      </c>
      <c r="F253" s="231" t="s">
        <v>201</v>
      </c>
      <c r="G253" s="228"/>
      <c r="H253" s="232">
        <v>10</v>
      </c>
      <c r="I253" s="233"/>
      <c r="J253" s="228"/>
      <c r="K253" s="228"/>
      <c r="L253" s="234"/>
      <c r="M253" s="235"/>
      <c r="N253" s="236"/>
      <c r="O253" s="236"/>
      <c r="P253" s="236"/>
      <c r="Q253" s="236"/>
      <c r="R253" s="236"/>
      <c r="S253" s="236"/>
      <c r="T253" s="237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8" t="s">
        <v>137</v>
      </c>
      <c r="AU253" s="238" t="s">
        <v>78</v>
      </c>
      <c r="AV253" s="13" t="s">
        <v>78</v>
      </c>
      <c r="AW253" s="13" t="s">
        <v>31</v>
      </c>
      <c r="AX253" s="13" t="s">
        <v>74</v>
      </c>
      <c r="AY253" s="238" t="s">
        <v>130</v>
      </c>
    </row>
    <row r="254" s="2" customFormat="1" ht="62.7" customHeight="1">
      <c r="A254" s="38"/>
      <c r="B254" s="39"/>
      <c r="C254" s="213" t="s">
        <v>385</v>
      </c>
      <c r="D254" s="213" t="s">
        <v>132</v>
      </c>
      <c r="E254" s="214" t="s">
        <v>386</v>
      </c>
      <c r="F254" s="215" t="s">
        <v>387</v>
      </c>
      <c r="G254" s="216" t="s">
        <v>264</v>
      </c>
      <c r="H254" s="217">
        <v>55</v>
      </c>
      <c r="I254" s="218"/>
      <c r="J254" s="219">
        <f>ROUND(I254*H254,2)</f>
        <v>0</v>
      </c>
      <c r="K254" s="220"/>
      <c r="L254" s="44"/>
      <c r="M254" s="221" t="s">
        <v>19</v>
      </c>
      <c r="N254" s="222" t="s">
        <v>41</v>
      </c>
      <c r="O254" s="84"/>
      <c r="P254" s="223">
        <f>O254*H254</f>
        <v>0</v>
      </c>
      <c r="Q254" s="223">
        <v>0</v>
      </c>
      <c r="R254" s="223">
        <f>Q254*H254</f>
        <v>0</v>
      </c>
      <c r="S254" s="223">
        <v>0</v>
      </c>
      <c r="T254" s="224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5" t="s">
        <v>88</v>
      </c>
      <c r="AT254" s="225" t="s">
        <v>132</v>
      </c>
      <c r="AU254" s="225" t="s">
        <v>78</v>
      </c>
      <c r="AY254" s="17" t="s">
        <v>130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17" t="s">
        <v>74</v>
      </c>
      <c r="BK254" s="226">
        <f>ROUND(I254*H254,2)</f>
        <v>0</v>
      </c>
      <c r="BL254" s="17" t="s">
        <v>88</v>
      </c>
      <c r="BM254" s="225" t="s">
        <v>388</v>
      </c>
    </row>
    <row r="255" s="15" customFormat="1">
      <c r="A255" s="15"/>
      <c r="B255" s="261"/>
      <c r="C255" s="262"/>
      <c r="D255" s="229" t="s">
        <v>137</v>
      </c>
      <c r="E255" s="263" t="s">
        <v>19</v>
      </c>
      <c r="F255" s="264" t="s">
        <v>380</v>
      </c>
      <c r="G255" s="262"/>
      <c r="H255" s="263" t="s">
        <v>19</v>
      </c>
      <c r="I255" s="265"/>
      <c r="J255" s="262"/>
      <c r="K255" s="262"/>
      <c r="L255" s="266"/>
      <c r="M255" s="267"/>
      <c r="N255" s="268"/>
      <c r="O255" s="268"/>
      <c r="P255" s="268"/>
      <c r="Q255" s="268"/>
      <c r="R255" s="268"/>
      <c r="S255" s="268"/>
      <c r="T255" s="269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70" t="s">
        <v>137</v>
      </c>
      <c r="AU255" s="270" t="s">
        <v>78</v>
      </c>
      <c r="AV255" s="15" t="s">
        <v>74</v>
      </c>
      <c r="AW255" s="15" t="s">
        <v>31</v>
      </c>
      <c r="AX255" s="15" t="s">
        <v>70</v>
      </c>
      <c r="AY255" s="270" t="s">
        <v>130</v>
      </c>
    </row>
    <row r="256" s="15" customFormat="1">
      <c r="A256" s="15"/>
      <c r="B256" s="261"/>
      <c r="C256" s="262"/>
      <c r="D256" s="229" t="s">
        <v>137</v>
      </c>
      <c r="E256" s="263" t="s">
        <v>19</v>
      </c>
      <c r="F256" s="264" t="s">
        <v>389</v>
      </c>
      <c r="G256" s="262"/>
      <c r="H256" s="263" t="s">
        <v>19</v>
      </c>
      <c r="I256" s="265"/>
      <c r="J256" s="262"/>
      <c r="K256" s="262"/>
      <c r="L256" s="266"/>
      <c r="M256" s="267"/>
      <c r="N256" s="268"/>
      <c r="O256" s="268"/>
      <c r="P256" s="268"/>
      <c r="Q256" s="268"/>
      <c r="R256" s="268"/>
      <c r="S256" s="268"/>
      <c r="T256" s="269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70" t="s">
        <v>137</v>
      </c>
      <c r="AU256" s="270" t="s">
        <v>78</v>
      </c>
      <c r="AV256" s="15" t="s">
        <v>74</v>
      </c>
      <c r="AW256" s="15" t="s">
        <v>31</v>
      </c>
      <c r="AX256" s="15" t="s">
        <v>70</v>
      </c>
      <c r="AY256" s="270" t="s">
        <v>130</v>
      </c>
    </row>
    <row r="257" s="13" customFormat="1">
      <c r="A257" s="13"/>
      <c r="B257" s="227"/>
      <c r="C257" s="228"/>
      <c r="D257" s="229" t="s">
        <v>137</v>
      </c>
      <c r="E257" s="230" t="s">
        <v>19</v>
      </c>
      <c r="F257" s="231" t="s">
        <v>390</v>
      </c>
      <c r="G257" s="228"/>
      <c r="H257" s="232">
        <v>55</v>
      </c>
      <c r="I257" s="233"/>
      <c r="J257" s="228"/>
      <c r="K257" s="228"/>
      <c r="L257" s="234"/>
      <c r="M257" s="235"/>
      <c r="N257" s="236"/>
      <c r="O257" s="236"/>
      <c r="P257" s="236"/>
      <c r="Q257" s="236"/>
      <c r="R257" s="236"/>
      <c r="S257" s="236"/>
      <c r="T257" s="23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8" t="s">
        <v>137</v>
      </c>
      <c r="AU257" s="238" t="s">
        <v>78</v>
      </c>
      <c r="AV257" s="13" t="s">
        <v>78</v>
      </c>
      <c r="AW257" s="13" t="s">
        <v>31</v>
      </c>
      <c r="AX257" s="13" t="s">
        <v>74</v>
      </c>
      <c r="AY257" s="238" t="s">
        <v>130</v>
      </c>
    </row>
    <row r="258" s="2" customFormat="1" ht="49.05" customHeight="1">
      <c r="A258" s="38"/>
      <c r="B258" s="39"/>
      <c r="C258" s="213" t="s">
        <v>391</v>
      </c>
      <c r="D258" s="213" t="s">
        <v>132</v>
      </c>
      <c r="E258" s="214" t="s">
        <v>392</v>
      </c>
      <c r="F258" s="215" t="s">
        <v>393</v>
      </c>
      <c r="G258" s="216" t="s">
        <v>264</v>
      </c>
      <c r="H258" s="217">
        <v>55</v>
      </c>
      <c r="I258" s="218"/>
      <c r="J258" s="219">
        <f>ROUND(I258*H258,2)</f>
        <v>0</v>
      </c>
      <c r="K258" s="220"/>
      <c r="L258" s="44"/>
      <c r="M258" s="221" t="s">
        <v>19</v>
      </c>
      <c r="N258" s="222" t="s">
        <v>41</v>
      </c>
      <c r="O258" s="84"/>
      <c r="P258" s="223">
        <f>O258*H258</f>
        <v>0</v>
      </c>
      <c r="Q258" s="223">
        <v>0</v>
      </c>
      <c r="R258" s="223">
        <f>Q258*H258</f>
        <v>0</v>
      </c>
      <c r="S258" s="223">
        <v>0</v>
      </c>
      <c r="T258" s="224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5" t="s">
        <v>88</v>
      </c>
      <c r="AT258" s="225" t="s">
        <v>132</v>
      </c>
      <c r="AU258" s="225" t="s">
        <v>78</v>
      </c>
      <c r="AY258" s="17" t="s">
        <v>130</v>
      </c>
      <c r="BE258" s="226">
        <f>IF(N258="základní",J258,0)</f>
        <v>0</v>
      </c>
      <c r="BF258" s="226">
        <f>IF(N258="snížená",J258,0)</f>
        <v>0</v>
      </c>
      <c r="BG258" s="226">
        <f>IF(N258="zákl. přenesená",J258,0)</f>
        <v>0</v>
      </c>
      <c r="BH258" s="226">
        <f>IF(N258="sníž. přenesená",J258,0)</f>
        <v>0</v>
      </c>
      <c r="BI258" s="226">
        <f>IF(N258="nulová",J258,0)</f>
        <v>0</v>
      </c>
      <c r="BJ258" s="17" t="s">
        <v>74</v>
      </c>
      <c r="BK258" s="226">
        <f>ROUND(I258*H258,2)</f>
        <v>0</v>
      </c>
      <c r="BL258" s="17" t="s">
        <v>88</v>
      </c>
      <c r="BM258" s="225" t="s">
        <v>394</v>
      </c>
    </row>
    <row r="259" s="15" customFormat="1">
      <c r="A259" s="15"/>
      <c r="B259" s="261"/>
      <c r="C259" s="262"/>
      <c r="D259" s="229" t="s">
        <v>137</v>
      </c>
      <c r="E259" s="263" t="s">
        <v>19</v>
      </c>
      <c r="F259" s="264" t="s">
        <v>380</v>
      </c>
      <c r="G259" s="262"/>
      <c r="H259" s="263" t="s">
        <v>19</v>
      </c>
      <c r="I259" s="265"/>
      <c r="J259" s="262"/>
      <c r="K259" s="262"/>
      <c r="L259" s="266"/>
      <c r="M259" s="267"/>
      <c r="N259" s="268"/>
      <c r="O259" s="268"/>
      <c r="P259" s="268"/>
      <c r="Q259" s="268"/>
      <c r="R259" s="268"/>
      <c r="S259" s="268"/>
      <c r="T259" s="269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70" t="s">
        <v>137</v>
      </c>
      <c r="AU259" s="270" t="s">
        <v>78</v>
      </c>
      <c r="AV259" s="15" t="s">
        <v>74</v>
      </c>
      <c r="AW259" s="15" t="s">
        <v>31</v>
      </c>
      <c r="AX259" s="15" t="s">
        <v>70</v>
      </c>
      <c r="AY259" s="270" t="s">
        <v>130</v>
      </c>
    </row>
    <row r="260" s="15" customFormat="1">
      <c r="A260" s="15"/>
      <c r="B260" s="261"/>
      <c r="C260" s="262"/>
      <c r="D260" s="229" t="s">
        <v>137</v>
      </c>
      <c r="E260" s="263" t="s">
        <v>19</v>
      </c>
      <c r="F260" s="264" t="s">
        <v>389</v>
      </c>
      <c r="G260" s="262"/>
      <c r="H260" s="263" t="s">
        <v>19</v>
      </c>
      <c r="I260" s="265"/>
      <c r="J260" s="262"/>
      <c r="K260" s="262"/>
      <c r="L260" s="266"/>
      <c r="M260" s="267"/>
      <c r="N260" s="268"/>
      <c r="O260" s="268"/>
      <c r="P260" s="268"/>
      <c r="Q260" s="268"/>
      <c r="R260" s="268"/>
      <c r="S260" s="268"/>
      <c r="T260" s="269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70" t="s">
        <v>137</v>
      </c>
      <c r="AU260" s="270" t="s">
        <v>78</v>
      </c>
      <c r="AV260" s="15" t="s">
        <v>74</v>
      </c>
      <c r="AW260" s="15" t="s">
        <v>31</v>
      </c>
      <c r="AX260" s="15" t="s">
        <v>70</v>
      </c>
      <c r="AY260" s="270" t="s">
        <v>130</v>
      </c>
    </row>
    <row r="261" s="13" customFormat="1">
      <c r="A261" s="13"/>
      <c r="B261" s="227"/>
      <c r="C261" s="228"/>
      <c r="D261" s="229" t="s">
        <v>137</v>
      </c>
      <c r="E261" s="230" t="s">
        <v>19</v>
      </c>
      <c r="F261" s="231" t="s">
        <v>390</v>
      </c>
      <c r="G261" s="228"/>
      <c r="H261" s="232">
        <v>55</v>
      </c>
      <c r="I261" s="233"/>
      <c r="J261" s="228"/>
      <c r="K261" s="228"/>
      <c r="L261" s="234"/>
      <c r="M261" s="235"/>
      <c r="N261" s="236"/>
      <c r="O261" s="236"/>
      <c r="P261" s="236"/>
      <c r="Q261" s="236"/>
      <c r="R261" s="236"/>
      <c r="S261" s="236"/>
      <c r="T261" s="23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8" t="s">
        <v>137</v>
      </c>
      <c r="AU261" s="238" t="s">
        <v>78</v>
      </c>
      <c r="AV261" s="13" t="s">
        <v>78</v>
      </c>
      <c r="AW261" s="13" t="s">
        <v>31</v>
      </c>
      <c r="AX261" s="13" t="s">
        <v>74</v>
      </c>
      <c r="AY261" s="238" t="s">
        <v>130</v>
      </c>
    </row>
    <row r="262" s="2" customFormat="1" ht="37.8" customHeight="1">
      <c r="A262" s="38"/>
      <c r="B262" s="39"/>
      <c r="C262" s="213" t="s">
        <v>395</v>
      </c>
      <c r="D262" s="213" t="s">
        <v>132</v>
      </c>
      <c r="E262" s="214" t="s">
        <v>396</v>
      </c>
      <c r="F262" s="215" t="s">
        <v>397</v>
      </c>
      <c r="G262" s="216" t="s">
        <v>135</v>
      </c>
      <c r="H262" s="217">
        <v>4</v>
      </c>
      <c r="I262" s="218"/>
      <c r="J262" s="219">
        <f>ROUND(I262*H262,2)</f>
        <v>0</v>
      </c>
      <c r="K262" s="220"/>
      <c r="L262" s="44"/>
      <c r="M262" s="221" t="s">
        <v>19</v>
      </c>
      <c r="N262" s="222" t="s">
        <v>41</v>
      </c>
      <c r="O262" s="84"/>
      <c r="P262" s="223">
        <f>O262*H262</f>
        <v>0</v>
      </c>
      <c r="Q262" s="223">
        <v>0</v>
      </c>
      <c r="R262" s="223">
        <f>Q262*H262</f>
        <v>0</v>
      </c>
      <c r="S262" s="223">
        <v>0</v>
      </c>
      <c r="T262" s="224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5" t="s">
        <v>88</v>
      </c>
      <c r="AT262" s="225" t="s">
        <v>132</v>
      </c>
      <c r="AU262" s="225" t="s">
        <v>78</v>
      </c>
      <c r="AY262" s="17" t="s">
        <v>130</v>
      </c>
      <c r="BE262" s="226">
        <f>IF(N262="základní",J262,0)</f>
        <v>0</v>
      </c>
      <c r="BF262" s="226">
        <f>IF(N262="snížená",J262,0)</f>
        <v>0</v>
      </c>
      <c r="BG262" s="226">
        <f>IF(N262="zákl. přenesená",J262,0)</f>
        <v>0</v>
      </c>
      <c r="BH262" s="226">
        <f>IF(N262="sníž. přenesená",J262,0)</f>
        <v>0</v>
      </c>
      <c r="BI262" s="226">
        <f>IF(N262="nulová",J262,0)</f>
        <v>0</v>
      </c>
      <c r="BJ262" s="17" t="s">
        <v>74</v>
      </c>
      <c r="BK262" s="226">
        <f>ROUND(I262*H262,2)</f>
        <v>0</v>
      </c>
      <c r="BL262" s="17" t="s">
        <v>88</v>
      </c>
      <c r="BM262" s="225" t="s">
        <v>398</v>
      </c>
    </row>
    <row r="263" s="15" customFormat="1">
      <c r="A263" s="15"/>
      <c r="B263" s="261"/>
      <c r="C263" s="262"/>
      <c r="D263" s="229" t="s">
        <v>137</v>
      </c>
      <c r="E263" s="263" t="s">
        <v>19</v>
      </c>
      <c r="F263" s="264" t="s">
        <v>399</v>
      </c>
      <c r="G263" s="262"/>
      <c r="H263" s="263" t="s">
        <v>19</v>
      </c>
      <c r="I263" s="265"/>
      <c r="J263" s="262"/>
      <c r="K263" s="262"/>
      <c r="L263" s="266"/>
      <c r="M263" s="267"/>
      <c r="N263" s="268"/>
      <c r="O263" s="268"/>
      <c r="P263" s="268"/>
      <c r="Q263" s="268"/>
      <c r="R263" s="268"/>
      <c r="S263" s="268"/>
      <c r="T263" s="269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70" t="s">
        <v>137</v>
      </c>
      <c r="AU263" s="270" t="s">
        <v>78</v>
      </c>
      <c r="AV263" s="15" t="s">
        <v>74</v>
      </c>
      <c r="AW263" s="15" t="s">
        <v>31</v>
      </c>
      <c r="AX263" s="15" t="s">
        <v>70</v>
      </c>
      <c r="AY263" s="270" t="s">
        <v>130</v>
      </c>
    </row>
    <row r="264" s="13" customFormat="1">
      <c r="A264" s="13"/>
      <c r="B264" s="227"/>
      <c r="C264" s="228"/>
      <c r="D264" s="229" t="s">
        <v>137</v>
      </c>
      <c r="E264" s="230" t="s">
        <v>19</v>
      </c>
      <c r="F264" s="231" t="s">
        <v>88</v>
      </c>
      <c r="G264" s="228"/>
      <c r="H264" s="232">
        <v>4</v>
      </c>
      <c r="I264" s="233"/>
      <c r="J264" s="228"/>
      <c r="K264" s="228"/>
      <c r="L264" s="234"/>
      <c r="M264" s="271"/>
      <c r="N264" s="272"/>
      <c r="O264" s="272"/>
      <c r="P264" s="272"/>
      <c r="Q264" s="272"/>
      <c r="R264" s="272"/>
      <c r="S264" s="272"/>
      <c r="T264" s="27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8" t="s">
        <v>137</v>
      </c>
      <c r="AU264" s="238" t="s">
        <v>78</v>
      </c>
      <c r="AV264" s="13" t="s">
        <v>78</v>
      </c>
      <c r="AW264" s="13" t="s">
        <v>31</v>
      </c>
      <c r="AX264" s="13" t="s">
        <v>74</v>
      </c>
      <c r="AY264" s="238" t="s">
        <v>130</v>
      </c>
    </row>
    <row r="265" s="2" customFormat="1" ht="6.96" customHeight="1">
      <c r="A265" s="38"/>
      <c r="B265" s="59"/>
      <c r="C265" s="60"/>
      <c r="D265" s="60"/>
      <c r="E265" s="60"/>
      <c r="F265" s="60"/>
      <c r="G265" s="60"/>
      <c r="H265" s="60"/>
      <c r="I265" s="60"/>
      <c r="J265" s="60"/>
      <c r="K265" s="60"/>
      <c r="L265" s="44"/>
      <c r="M265" s="38"/>
      <c r="O265" s="38"/>
      <c r="P265" s="38"/>
      <c r="Q265" s="38"/>
      <c r="R265" s="38"/>
      <c r="S265" s="38"/>
      <c r="T265" s="38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</row>
  </sheetData>
  <sheetProtection sheet="1" autoFilter="0" formatColumns="0" formatRows="0" objects="1" scenarios="1" spinCount="100000" saltValue="tZcO+VLLOZjdVdFcieyIzdJxE24ghRSAQBJcsiNLkI8FvoWLWm01EXlldWgDcZtsIhWCHbgL6BfeR/deJZoJAw==" hashValue="/3ztYAzT2YuxdWFALOKuoVMs8H2c3oVk/ZKhlDMFPYd1pd4zWgSBYllM3yUFj4YqMfLOcxvYv/zLTcQrW0X9xA==" algorithmName="SHA-512" password="CC35"/>
  <autoFilter ref="C86:K26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hidden="1" s="1" customFormat="1" ht="24.96" customHeight="1">
      <c r="B4" s="20"/>
      <c r="D4" s="140" t="s">
        <v>104</v>
      </c>
      <c r="L4" s="20"/>
      <c r="M4" s="14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2" t="s">
        <v>16</v>
      </c>
      <c r="L6" s="20"/>
    </row>
    <row r="7" hidden="1" s="1" customFormat="1" ht="16.5" customHeight="1">
      <c r="B7" s="20"/>
      <c r="E7" s="143" t="str">
        <f>'Rekapitulace stavby'!K6</f>
        <v>Oprava výhybek v žst. Lovosice</v>
      </c>
      <c r="F7" s="142"/>
      <c r="G7" s="142"/>
      <c r="H7" s="142"/>
      <c r="L7" s="20"/>
    </row>
    <row r="8" hidden="1" s="1" customFormat="1" ht="12" customHeight="1">
      <c r="B8" s="20"/>
      <c r="D8" s="142" t="s">
        <v>105</v>
      </c>
      <c r="L8" s="20"/>
    </row>
    <row r="9" hidden="1" s="2" customFormat="1" ht="16.5" customHeight="1">
      <c r="A9" s="38"/>
      <c r="B9" s="44"/>
      <c r="C9" s="38"/>
      <c r="D9" s="38"/>
      <c r="E9" s="143" t="s">
        <v>106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42" t="s">
        <v>107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45" t="s">
        <v>400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1. 12. 2020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tr">
        <f>IF('Rekapitulace stavby'!AN10="","",'Rekapitulace stavby'!AN10)</f>
        <v/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33" t="str">
        <f>IF('Rekapitulace stavby'!E11="","",'Rekapitulace stavby'!E11)</f>
        <v xml:space="preserve"> </v>
      </c>
      <c r="F17" s="38"/>
      <c r="G17" s="38"/>
      <c r="H17" s="38"/>
      <c r="I17" s="142" t="s">
        <v>27</v>
      </c>
      <c r="J17" s="133" t="str">
        <f>IF('Rekapitulace stavby'!AN11="","",'Rekapitulace stavby'!AN11)</f>
        <v/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42" t="s">
        <v>28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27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42" t="s">
        <v>30</v>
      </c>
      <c r="E22" s="38"/>
      <c r="F22" s="38"/>
      <c r="G22" s="38"/>
      <c r="H22" s="38"/>
      <c r="I22" s="142" t="s">
        <v>26</v>
      </c>
      <c r="J22" s="133" t="str">
        <f>IF('Rekapitulace stavby'!AN16="","",'Rekapitulace stavby'!AN16)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2" t="s">
        <v>27</v>
      </c>
      <c r="J23" s="133" t="str">
        <f>IF('Rekapitulace stavby'!AN17="","",'Rekapitulace stavby'!AN17)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42" t="s">
        <v>32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33" t="s">
        <v>33</v>
      </c>
      <c r="F26" s="38"/>
      <c r="G26" s="38"/>
      <c r="H26" s="38"/>
      <c r="I26" s="142" t="s">
        <v>27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42" t="s">
        <v>34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2" t="s">
        <v>36</v>
      </c>
      <c r="E32" s="38"/>
      <c r="F32" s="38"/>
      <c r="G32" s="38"/>
      <c r="H32" s="38"/>
      <c r="I32" s="38"/>
      <c r="J32" s="153">
        <f>ROUND(J87,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54" t="s">
        <v>38</v>
      </c>
      <c r="G34" s="38"/>
      <c r="H34" s="38"/>
      <c r="I34" s="154" t="s">
        <v>37</v>
      </c>
      <c r="J34" s="154" t="s">
        <v>39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55" t="s">
        <v>40</v>
      </c>
      <c r="E35" s="142" t="s">
        <v>41</v>
      </c>
      <c r="F35" s="156">
        <f>ROUND((SUM(BE87:BE98)),  2)</f>
        <v>0</v>
      </c>
      <c r="G35" s="38"/>
      <c r="H35" s="38"/>
      <c r="I35" s="157">
        <v>0.20999999999999999</v>
      </c>
      <c r="J35" s="156">
        <f>ROUND(((SUM(BE87:BE98))*I35),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42</v>
      </c>
      <c r="F36" s="156">
        <f>ROUND((SUM(BF87:BF98)),  2)</f>
        <v>0</v>
      </c>
      <c r="G36" s="38"/>
      <c r="H36" s="38"/>
      <c r="I36" s="157">
        <v>0.14999999999999999</v>
      </c>
      <c r="J36" s="156">
        <f>ROUND(((SUM(BF87:BF98))*I36),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43</v>
      </c>
      <c r="F37" s="156">
        <f>ROUND((SUM(BG87:BG98)),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44</v>
      </c>
      <c r="F38" s="156">
        <f>ROUND((SUM(BH87:BH98)),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45</v>
      </c>
      <c r="F39" s="156">
        <f>ROUND((SUM(BI87:BI98)),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58"/>
      <c r="D41" s="159" t="s">
        <v>46</v>
      </c>
      <c r="E41" s="160"/>
      <c r="F41" s="160"/>
      <c r="G41" s="161" t="s">
        <v>47</v>
      </c>
      <c r="H41" s="162" t="s">
        <v>48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/>
    <row r="44" hidden="1"/>
    <row r="45" hidden="1"/>
    <row r="46" hidden="1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3" t="s">
        <v>109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169" t="str">
        <f>E7</f>
        <v>Oprava výhybek v žst. Lovosice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2" t="s">
        <v>105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8"/>
      <c r="B52" s="39"/>
      <c r="C52" s="40"/>
      <c r="D52" s="40"/>
      <c r="E52" s="169" t="s">
        <v>106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2" t="s">
        <v>107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40"/>
      <c r="D54" s="40"/>
      <c r="E54" s="69" t="str">
        <f>E11</f>
        <v>2 - SO 02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32" t="s">
        <v>23</v>
      </c>
      <c r="J56" s="72" t="str">
        <f>IF(J14="","",J14)</f>
        <v>1. 12. 2020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32" t="s">
        <v>30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32" t="s">
        <v>32</v>
      </c>
      <c r="J59" s="36" t="str">
        <f>E26</f>
        <v>Věra Trnková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70" t="s">
        <v>110</v>
      </c>
      <c r="D61" s="171"/>
      <c r="E61" s="171"/>
      <c r="F61" s="171"/>
      <c r="G61" s="171"/>
      <c r="H61" s="171"/>
      <c r="I61" s="171"/>
      <c r="J61" s="172" t="s">
        <v>111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73" t="s">
        <v>68</v>
      </c>
      <c r="D63" s="40"/>
      <c r="E63" s="40"/>
      <c r="F63" s="40"/>
      <c r="G63" s="40"/>
      <c r="H63" s="40"/>
      <c r="I63" s="40"/>
      <c r="J63" s="102">
        <f>J87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112</v>
      </c>
    </row>
    <row r="64" hidden="1" s="9" customFormat="1" ht="24.96" customHeight="1">
      <c r="A64" s="9"/>
      <c r="B64" s="174"/>
      <c r="C64" s="175"/>
      <c r="D64" s="176" t="s">
        <v>113</v>
      </c>
      <c r="E64" s="177"/>
      <c r="F64" s="177"/>
      <c r="G64" s="177"/>
      <c r="H64" s="177"/>
      <c r="I64" s="177"/>
      <c r="J64" s="178">
        <f>J88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0"/>
      <c r="C65" s="125"/>
      <c r="D65" s="181" t="s">
        <v>114</v>
      </c>
      <c r="E65" s="182"/>
      <c r="F65" s="182"/>
      <c r="G65" s="182"/>
      <c r="H65" s="182"/>
      <c r="I65" s="182"/>
      <c r="J65" s="183">
        <f>J89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hidden="1"/>
    <row r="69" hidden="1"/>
    <row r="70" hidden="1"/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115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69" t="str">
        <f>E7</f>
        <v>Oprava výhybek v žst. Lovosice</v>
      </c>
      <c r="F75" s="32"/>
      <c r="G75" s="32"/>
      <c r="H75" s="32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1" customFormat="1" ht="12" customHeight="1">
      <c r="B76" s="21"/>
      <c r="C76" s="32" t="s">
        <v>105</v>
      </c>
      <c r="D76" s="22"/>
      <c r="E76" s="22"/>
      <c r="F76" s="22"/>
      <c r="G76" s="22"/>
      <c r="H76" s="22"/>
      <c r="I76" s="22"/>
      <c r="J76" s="22"/>
      <c r="K76" s="22"/>
      <c r="L76" s="20"/>
    </row>
    <row r="77" s="2" customFormat="1" ht="16.5" customHeight="1">
      <c r="A77" s="38"/>
      <c r="B77" s="39"/>
      <c r="C77" s="40"/>
      <c r="D77" s="40"/>
      <c r="E77" s="169" t="s">
        <v>106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107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E11</f>
        <v>2 - SO 02</v>
      </c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F14</f>
        <v xml:space="preserve"> </v>
      </c>
      <c r="G81" s="40"/>
      <c r="H81" s="40"/>
      <c r="I81" s="32" t="s">
        <v>23</v>
      </c>
      <c r="J81" s="72" t="str">
        <f>IF(J14="","",J14)</f>
        <v>1. 12. 2020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E17</f>
        <v xml:space="preserve"> </v>
      </c>
      <c r="G83" s="40"/>
      <c r="H83" s="40"/>
      <c r="I83" s="32" t="s">
        <v>30</v>
      </c>
      <c r="J83" s="36" t="str">
        <f>E23</f>
        <v xml:space="preserve"> 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28</v>
      </c>
      <c r="D84" s="40"/>
      <c r="E84" s="40"/>
      <c r="F84" s="27" t="str">
        <f>IF(E20="","",E20)</f>
        <v>Vyplň údaj</v>
      </c>
      <c r="G84" s="40"/>
      <c r="H84" s="40"/>
      <c r="I84" s="32" t="s">
        <v>32</v>
      </c>
      <c r="J84" s="36" t="str">
        <f>E26</f>
        <v>Věra Trnková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85"/>
      <c r="B86" s="186"/>
      <c r="C86" s="187" t="s">
        <v>116</v>
      </c>
      <c r="D86" s="188" t="s">
        <v>55</v>
      </c>
      <c r="E86" s="188" t="s">
        <v>51</v>
      </c>
      <c r="F86" s="188" t="s">
        <v>52</v>
      </c>
      <c r="G86" s="188" t="s">
        <v>117</v>
      </c>
      <c r="H86" s="188" t="s">
        <v>118</v>
      </c>
      <c r="I86" s="188" t="s">
        <v>119</v>
      </c>
      <c r="J86" s="189" t="s">
        <v>111</v>
      </c>
      <c r="K86" s="190" t="s">
        <v>120</v>
      </c>
      <c r="L86" s="191"/>
      <c r="M86" s="92" t="s">
        <v>19</v>
      </c>
      <c r="N86" s="93" t="s">
        <v>40</v>
      </c>
      <c r="O86" s="93" t="s">
        <v>121</v>
      </c>
      <c r="P86" s="93" t="s">
        <v>122</v>
      </c>
      <c r="Q86" s="93" t="s">
        <v>123</v>
      </c>
      <c r="R86" s="93" t="s">
        <v>124</v>
      </c>
      <c r="S86" s="93" t="s">
        <v>125</v>
      </c>
      <c r="T86" s="94" t="s">
        <v>126</v>
      </c>
      <c r="U86" s="185"/>
      <c r="V86" s="185"/>
      <c r="W86" s="185"/>
      <c r="X86" s="185"/>
      <c r="Y86" s="185"/>
      <c r="Z86" s="185"/>
      <c r="AA86" s="185"/>
      <c r="AB86" s="185"/>
      <c r="AC86" s="185"/>
      <c r="AD86" s="185"/>
      <c r="AE86" s="185"/>
    </row>
    <row r="87" s="2" customFormat="1" ht="22.8" customHeight="1">
      <c r="A87" s="38"/>
      <c r="B87" s="39"/>
      <c r="C87" s="99" t="s">
        <v>127</v>
      </c>
      <c r="D87" s="40"/>
      <c r="E87" s="40"/>
      <c r="F87" s="40"/>
      <c r="G87" s="40"/>
      <c r="H87" s="40"/>
      <c r="I87" s="40"/>
      <c r="J87" s="192">
        <f>BK87</f>
        <v>0</v>
      </c>
      <c r="K87" s="40"/>
      <c r="L87" s="44"/>
      <c r="M87" s="95"/>
      <c r="N87" s="193"/>
      <c r="O87" s="96"/>
      <c r="P87" s="194">
        <f>P88</f>
        <v>0</v>
      </c>
      <c r="Q87" s="96"/>
      <c r="R87" s="194">
        <f>R88</f>
        <v>99</v>
      </c>
      <c r="S87" s="96"/>
      <c r="T87" s="195">
        <f>T88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69</v>
      </c>
      <c r="AU87" s="17" t="s">
        <v>112</v>
      </c>
      <c r="BK87" s="196">
        <f>BK88</f>
        <v>0</v>
      </c>
    </row>
    <row r="88" s="12" customFormat="1" ht="25.92" customHeight="1">
      <c r="A88" s="12"/>
      <c r="B88" s="197"/>
      <c r="C88" s="198"/>
      <c r="D88" s="199" t="s">
        <v>69</v>
      </c>
      <c r="E88" s="200" t="s">
        <v>128</v>
      </c>
      <c r="F88" s="200" t="s">
        <v>129</v>
      </c>
      <c r="G88" s="198"/>
      <c r="H88" s="198"/>
      <c r="I88" s="201"/>
      <c r="J88" s="202">
        <f>BK88</f>
        <v>0</v>
      </c>
      <c r="K88" s="198"/>
      <c r="L88" s="203"/>
      <c r="M88" s="204"/>
      <c r="N88" s="205"/>
      <c r="O88" s="205"/>
      <c r="P88" s="206">
        <f>P89</f>
        <v>0</v>
      </c>
      <c r="Q88" s="205"/>
      <c r="R88" s="206">
        <f>R89</f>
        <v>99</v>
      </c>
      <c r="S88" s="205"/>
      <c r="T88" s="207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8" t="s">
        <v>74</v>
      </c>
      <c r="AT88" s="209" t="s">
        <v>69</v>
      </c>
      <c r="AU88" s="209" t="s">
        <v>70</v>
      </c>
      <c r="AY88" s="208" t="s">
        <v>130</v>
      </c>
      <c r="BK88" s="210">
        <f>BK89</f>
        <v>0</v>
      </c>
    </row>
    <row r="89" s="12" customFormat="1" ht="22.8" customHeight="1">
      <c r="A89" s="12"/>
      <c r="B89" s="197"/>
      <c r="C89" s="198"/>
      <c r="D89" s="199" t="s">
        <v>69</v>
      </c>
      <c r="E89" s="211" t="s">
        <v>91</v>
      </c>
      <c r="F89" s="211" t="s">
        <v>131</v>
      </c>
      <c r="G89" s="198"/>
      <c r="H89" s="198"/>
      <c r="I89" s="201"/>
      <c r="J89" s="212">
        <f>BK89</f>
        <v>0</v>
      </c>
      <c r="K89" s="198"/>
      <c r="L89" s="203"/>
      <c r="M89" s="204"/>
      <c r="N89" s="205"/>
      <c r="O89" s="205"/>
      <c r="P89" s="206">
        <f>SUM(P90:P98)</f>
        <v>0</v>
      </c>
      <c r="Q89" s="205"/>
      <c r="R89" s="206">
        <f>SUM(R90:R98)</f>
        <v>99</v>
      </c>
      <c r="S89" s="205"/>
      <c r="T89" s="207">
        <f>SUM(T90:T98)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74</v>
      </c>
      <c r="AT89" s="209" t="s">
        <v>69</v>
      </c>
      <c r="AU89" s="209" t="s">
        <v>74</v>
      </c>
      <c r="AY89" s="208" t="s">
        <v>130</v>
      </c>
      <c r="BK89" s="210">
        <f>SUM(BK90:BK98)</f>
        <v>0</v>
      </c>
    </row>
    <row r="90" s="2" customFormat="1" ht="62.7" customHeight="1">
      <c r="A90" s="38"/>
      <c r="B90" s="39"/>
      <c r="C90" s="213" t="s">
        <v>74</v>
      </c>
      <c r="D90" s="213" t="s">
        <v>132</v>
      </c>
      <c r="E90" s="214" t="s">
        <v>401</v>
      </c>
      <c r="F90" s="215" t="s">
        <v>402</v>
      </c>
      <c r="G90" s="216" t="s">
        <v>222</v>
      </c>
      <c r="H90" s="217">
        <v>660</v>
      </c>
      <c r="I90" s="218"/>
      <c r="J90" s="219">
        <f>ROUND(I90*H90,2)</f>
        <v>0</v>
      </c>
      <c r="K90" s="220"/>
      <c r="L90" s="44"/>
      <c r="M90" s="221" t="s">
        <v>19</v>
      </c>
      <c r="N90" s="222" t="s">
        <v>41</v>
      </c>
      <c r="O90" s="84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5" t="s">
        <v>88</v>
      </c>
      <c r="AT90" s="225" t="s">
        <v>132</v>
      </c>
      <c r="AU90" s="225" t="s">
        <v>78</v>
      </c>
      <c r="AY90" s="17" t="s">
        <v>130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7" t="s">
        <v>74</v>
      </c>
      <c r="BK90" s="226">
        <f>ROUND(I90*H90,2)</f>
        <v>0</v>
      </c>
      <c r="BL90" s="17" t="s">
        <v>88</v>
      </c>
      <c r="BM90" s="225" t="s">
        <v>403</v>
      </c>
    </row>
    <row r="91" s="2" customFormat="1" ht="62.7" customHeight="1">
      <c r="A91" s="38"/>
      <c r="B91" s="39"/>
      <c r="C91" s="213" t="s">
        <v>78</v>
      </c>
      <c r="D91" s="213" t="s">
        <v>132</v>
      </c>
      <c r="E91" s="214" t="s">
        <v>404</v>
      </c>
      <c r="F91" s="215" t="s">
        <v>405</v>
      </c>
      <c r="G91" s="216" t="s">
        <v>406</v>
      </c>
      <c r="H91" s="217">
        <v>0.20000000000000001</v>
      </c>
      <c r="I91" s="218"/>
      <c r="J91" s="219">
        <f>ROUND(I91*H91,2)</f>
        <v>0</v>
      </c>
      <c r="K91" s="220"/>
      <c r="L91" s="44"/>
      <c r="M91" s="221" t="s">
        <v>19</v>
      </c>
      <c r="N91" s="222" t="s">
        <v>41</v>
      </c>
      <c r="O91" s="84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25" t="s">
        <v>88</v>
      </c>
      <c r="AT91" s="225" t="s">
        <v>132</v>
      </c>
      <c r="AU91" s="225" t="s">
        <v>78</v>
      </c>
      <c r="AY91" s="17" t="s">
        <v>130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7" t="s">
        <v>74</v>
      </c>
      <c r="BK91" s="226">
        <f>ROUND(I91*H91,2)</f>
        <v>0</v>
      </c>
      <c r="BL91" s="17" t="s">
        <v>88</v>
      </c>
      <c r="BM91" s="225" t="s">
        <v>407</v>
      </c>
    </row>
    <row r="92" s="2" customFormat="1" ht="24.15" customHeight="1">
      <c r="A92" s="38"/>
      <c r="B92" s="39"/>
      <c r="C92" s="213" t="s">
        <v>85</v>
      </c>
      <c r="D92" s="213" t="s">
        <v>132</v>
      </c>
      <c r="E92" s="214" t="s">
        <v>408</v>
      </c>
      <c r="F92" s="215" t="s">
        <v>409</v>
      </c>
      <c r="G92" s="216" t="s">
        <v>222</v>
      </c>
      <c r="H92" s="217">
        <v>50</v>
      </c>
      <c r="I92" s="218"/>
      <c r="J92" s="219">
        <f>ROUND(I92*H92,2)</f>
        <v>0</v>
      </c>
      <c r="K92" s="220"/>
      <c r="L92" s="44"/>
      <c r="M92" s="221" t="s">
        <v>19</v>
      </c>
      <c r="N92" s="222" t="s">
        <v>41</v>
      </c>
      <c r="O92" s="84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25" t="s">
        <v>88</v>
      </c>
      <c r="AT92" s="225" t="s">
        <v>132</v>
      </c>
      <c r="AU92" s="225" t="s">
        <v>78</v>
      </c>
      <c r="AY92" s="17" t="s">
        <v>130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7" t="s">
        <v>74</v>
      </c>
      <c r="BK92" s="226">
        <f>ROUND(I92*H92,2)</f>
        <v>0</v>
      </c>
      <c r="BL92" s="17" t="s">
        <v>88</v>
      </c>
      <c r="BM92" s="225" t="s">
        <v>410</v>
      </c>
    </row>
    <row r="93" s="2" customFormat="1" ht="37.8" customHeight="1">
      <c r="A93" s="38"/>
      <c r="B93" s="39"/>
      <c r="C93" s="213" t="s">
        <v>88</v>
      </c>
      <c r="D93" s="213" t="s">
        <v>132</v>
      </c>
      <c r="E93" s="214" t="s">
        <v>411</v>
      </c>
      <c r="F93" s="215" t="s">
        <v>412</v>
      </c>
      <c r="G93" s="216" t="s">
        <v>135</v>
      </c>
      <c r="H93" s="217">
        <v>10</v>
      </c>
      <c r="I93" s="218"/>
      <c r="J93" s="219">
        <f>ROUND(I93*H93,2)</f>
        <v>0</v>
      </c>
      <c r="K93" s="220"/>
      <c r="L93" s="44"/>
      <c r="M93" s="221" t="s">
        <v>19</v>
      </c>
      <c r="N93" s="222" t="s">
        <v>41</v>
      </c>
      <c r="O93" s="84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5" t="s">
        <v>88</v>
      </c>
      <c r="AT93" s="225" t="s">
        <v>132</v>
      </c>
      <c r="AU93" s="225" t="s">
        <v>78</v>
      </c>
      <c r="AY93" s="17" t="s">
        <v>130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7" t="s">
        <v>74</v>
      </c>
      <c r="BK93" s="226">
        <f>ROUND(I93*H93,2)</f>
        <v>0</v>
      </c>
      <c r="BL93" s="17" t="s">
        <v>88</v>
      </c>
      <c r="BM93" s="225" t="s">
        <v>413</v>
      </c>
    </row>
    <row r="94" s="2" customFormat="1" ht="37.8" customHeight="1">
      <c r="A94" s="38"/>
      <c r="B94" s="39"/>
      <c r="C94" s="213" t="s">
        <v>91</v>
      </c>
      <c r="D94" s="213" t="s">
        <v>132</v>
      </c>
      <c r="E94" s="214" t="s">
        <v>414</v>
      </c>
      <c r="F94" s="215" t="s">
        <v>415</v>
      </c>
      <c r="G94" s="216" t="s">
        <v>222</v>
      </c>
      <c r="H94" s="217">
        <v>200</v>
      </c>
      <c r="I94" s="218"/>
      <c r="J94" s="219">
        <f>ROUND(I94*H94,2)</f>
        <v>0</v>
      </c>
      <c r="K94" s="220"/>
      <c r="L94" s="44"/>
      <c r="M94" s="221" t="s">
        <v>19</v>
      </c>
      <c r="N94" s="222" t="s">
        <v>41</v>
      </c>
      <c r="O94" s="84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5" t="s">
        <v>88</v>
      </c>
      <c r="AT94" s="225" t="s">
        <v>132</v>
      </c>
      <c r="AU94" s="225" t="s">
        <v>78</v>
      </c>
      <c r="AY94" s="17" t="s">
        <v>130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7" t="s">
        <v>74</v>
      </c>
      <c r="BK94" s="226">
        <f>ROUND(I94*H94,2)</f>
        <v>0</v>
      </c>
      <c r="BL94" s="17" t="s">
        <v>88</v>
      </c>
      <c r="BM94" s="225" t="s">
        <v>416</v>
      </c>
    </row>
    <row r="95" s="2" customFormat="1" ht="37.8" customHeight="1">
      <c r="A95" s="38"/>
      <c r="B95" s="39"/>
      <c r="C95" s="213" t="s">
        <v>94</v>
      </c>
      <c r="D95" s="213" t="s">
        <v>132</v>
      </c>
      <c r="E95" s="214" t="s">
        <v>313</v>
      </c>
      <c r="F95" s="215" t="s">
        <v>314</v>
      </c>
      <c r="G95" s="216" t="s">
        <v>315</v>
      </c>
      <c r="H95" s="217">
        <v>66</v>
      </c>
      <c r="I95" s="218"/>
      <c r="J95" s="219">
        <f>ROUND(I95*H95,2)</f>
        <v>0</v>
      </c>
      <c r="K95" s="220"/>
      <c r="L95" s="44"/>
      <c r="M95" s="221" t="s">
        <v>19</v>
      </c>
      <c r="N95" s="222" t="s">
        <v>41</v>
      </c>
      <c r="O95" s="84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25" t="s">
        <v>88</v>
      </c>
      <c r="AT95" s="225" t="s">
        <v>132</v>
      </c>
      <c r="AU95" s="225" t="s">
        <v>78</v>
      </c>
      <c r="AY95" s="17" t="s">
        <v>130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7" t="s">
        <v>74</v>
      </c>
      <c r="BK95" s="226">
        <f>ROUND(I95*H95,2)</f>
        <v>0</v>
      </c>
      <c r="BL95" s="17" t="s">
        <v>88</v>
      </c>
      <c r="BM95" s="225" t="s">
        <v>417</v>
      </c>
    </row>
    <row r="96" s="2" customFormat="1" ht="14.4" customHeight="1">
      <c r="A96" s="38"/>
      <c r="B96" s="39"/>
      <c r="C96" s="250" t="s">
        <v>97</v>
      </c>
      <c r="D96" s="250" t="s">
        <v>165</v>
      </c>
      <c r="E96" s="251" t="s">
        <v>319</v>
      </c>
      <c r="F96" s="252" t="s">
        <v>320</v>
      </c>
      <c r="G96" s="253" t="s">
        <v>264</v>
      </c>
      <c r="H96" s="254">
        <v>99</v>
      </c>
      <c r="I96" s="255"/>
      <c r="J96" s="256">
        <f>ROUND(I96*H96,2)</f>
        <v>0</v>
      </c>
      <c r="K96" s="257"/>
      <c r="L96" s="258"/>
      <c r="M96" s="259" t="s">
        <v>19</v>
      </c>
      <c r="N96" s="260" t="s">
        <v>41</v>
      </c>
      <c r="O96" s="84"/>
      <c r="P96" s="223">
        <f>O96*H96</f>
        <v>0</v>
      </c>
      <c r="Q96" s="223">
        <v>1</v>
      </c>
      <c r="R96" s="223">
        <f>Q96*H96</f>
        <v>99</v>
      </c>
      <c r="S96" s="223">
        <v>0</v>
      </c>
      <c r="T96" s="22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5" t="s">
        <v>168</v>
      </c>
      <c r="AT96" s="225" t="s">
        <v>165</v>
      </c>
      <c r="AU96" s="225" t="s">
        <v>78</v>
      </c>
      <c r="AY96" s="17" t="s">
        <v>130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7" t="s">
        <v>74</v>
      </c>
      <c r="BK96" s="226">
        <f>ROUND(I96*H96,2)</f>
        <v>0</v>
      </c>
      <c r="BL96" s="17" t="s">
        <v>88</v>
      </c>
      <c r="BM96" s="225" t="s">
        <v>418</v>
      </c>
    </row>
    <row r="97" s="13" customFormat="1">
      <c r="A97" s="13"/>
      <c r="B97" s="227"/>
      <c r="C97" s="228"/>
      <c r="D97" s="229" t="s">
        <v>137</v>
      </c>
      <c r="E97" s="230" t="s">
        <v>19</v>
      </c>
      <c r="F97" s="231" t="s">
        <v>419</v>
      </c>
      <c r="G97" s="228"/>
      <c r="H97" s="232">
        <v>99</v>
      </c>
      <c r="I97" s="233"/>
      <c r="J97" s="228"/>
      <c r="K97" s="228"/>
      <c r="L97" s="234"/>
      <c r="M97" s="235"/>
      <c r="N97" s="236"/>
      <c r="O97" s="236"/>
      <c r="P97" s="236"/>
      <c r="Q97" s="236"/>
      <c r="R97" s="236"/>
      <c r="S97" s="236"/>
      <c r="T97" s="237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8" t="s">
        <v>137</v>
      </c>
      <c r="AU97" s="238" t="s">
        <v>78</v>
      </c>
      <c r="AV97" s="13" t="s">
        <v>78</v>
      </c>
      <c r="AW97" s="13" t="s">
        <v>31</v>
      </c>
      <c r="AX97" s="13" t="s">
        <v>74</v>
      </c>
      <c r="AY97" s="238" t="s">
        <v>130</v>
      </c>
    </row>
    <row r="98" s="2" customFormat="1" ht="76.35" customHeight="1">
      <c r="A98" s="38"/>
      <c r="B98" s="39"/>
      <c r="C98" s="213" t="s">
        <v>168</v>
      </c>
      <c r="D98" s="213" t="s">
        <v>132</v>
      </c>
      <c r="E98" s="214" t="s">
        <v>420</v>
      </c>
      <c r="F98" s="215" t="s">
        <v>421</v>
      </c>
      <c r="G98" s="216" t="s">
        <v>264</v>
      </c>
      <c r="H98" s="217">
        <v>99</v>
      </c>
      <c r="I98" s="218"/>
      <c r="J98" s="219">
        <f>ROUND(I98*H98,2)</f>
        <v>0</v>
      </c>
      <c r="K98" s="220"/>
      <c r="L98" s="44"/>
      <c r="M98" s="274" t="s">
        <v>19</v>
      </c>
      <c r="N98" s="275" t="s">
        <v>41</v>
      </c>
      <c r="O98" s="276"/>
      <c r="P98" s="277">
        <f>O98*H98</f>
        <v>0</v>
      </c>
      <c r="Q98" s="277">
        <v>0</v>
      </c>
      <c r="R98" s="277">
        <f>Q98*H98</f>
        <v>0</v>
      </c>
      <c r="S98" s="277">
        <v>0</v>
      </c>
      <c r="T98" s="278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5" t="s">
        <v>88</v>
      </c>
      <c r="AT98" s="225" t="s">
        <v>132</v>
      </c>
      <c r="AU98" s="225" t="s">
        <v>78</v>
      </c>
      <c r="AY98" s="17" t="s">
        <v>130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7" t="s">
        <v>74</v>
      </c>
      <c r="BK98" s="226">
        <f>ROUND(I98*H98,2)</f>
        <v>0</v>
      </c>
      <c r="BL98" s="17" t="s">
        <v>88</v>
      </c>
      <c r="BM98" s="225" t="s">
        <v>422</v>
      </c>
    </row>
    <row r="99" s="2" customFormat="1" ht="6.96" customHeight="1">
      <c r="A99" s="38"/>
      <c r="B99" s="59"/>
      <c r="C99" s="60"/>
      <c r="D99" s="60"/>
      <c r="E99" s="60"/>
      <c r="F99" s="60"/>
      <c r="G99" s="60"/>
      <c r="H99" s="60"/>
      <c r="I99" s="60"/>
      <c r="J99" s="60"/>
      <c r="K99" s="60"/>
      <c r="L99" s="44"/>
      <c r="M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</sheetData>
  <sheetProtection sheet="1" autoFilter="0" formatColumns="0" formatRows="0" objects="1" scenarios="1" spinCount="100000" saltValue="RQVJqjY+zr22n+XdTkb9pHj9P1pUGIFEKq5+UGkOyJ/k/mOTeTzPRqdDPnnGD/k384fm2LV/r7XOnpKozsoVcQ==" hashValue="OtumAOLFbun4/xUY9AzhpDBb6DPgKfTSK2hTH/NZD3RZei5YX6/TGFmPWsjzxZ86A8795gcUWkuhOM+EWaOwGw==" algorithmName="SHA-512" password="CC35"/>
  <autoFilter ref="C86:K9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hidden="1" s="1" customFormat="1" ht="24.96" customHeight="1">
      <c r="B4" s="20"/>
      <c r="D4" s="140" t="s">
        <v>104</v>
      </c>
      <c r="L4" s="20"/>
      <c r="M4" s="14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2" t="s">
        <v>16</v>
      </c>
      <c r="L6" s="20"/>
    </row>
    <row r="7" hidden="1" s="1" customFormat="1" ht="16.5" customHeight="1">
      <c r="B7" s="20"/>
      <c r="E7" s="143" t="str">
        <f>'Rekapitulace stavby'!K6</f>
        <v>Oprava výhybek v žst. Lovosice</v>
      </c>
      <c r="F7" s="142"/>
      <c r="G7" s="142"/>
      <c r="H7" s="142"/>
      <c r="L7" s="20"/>
    </row>
    <row r="8" hidden="1" s="1" customFormat="1" ht="12" customHeight="1">
      <c r="B8" s="20"/>
      <c r="D8" s="142" t="s">
        <v>105</v>
      </c>
      <c r="L8" s="20"/>
    </row>
    <row r="9" hidden="1" s="2" customFormat="1" ht="16.5" customHeight="1">
      <c r="A9" s="38"/>
      <c r="B9" s="44"/>
      <c r="C9" s="38"/>
      <c r="D9" s="38"/>
      <c r="E9" s="143" t="s">
        <v>106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42" t="s">
        <v>107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45" t="s">
        <v>423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1. 12. 2020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tr">
        <f>IF('Rekapitulace stavby'!AN10="","",'Rekapitulace stavby'!AN10)</f>
        <v/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33" t="str">
        <f>IF('Rekapitulace stavby'!E11="","",'Rekapitulace stavby'!E11)</f>
        <v xml:space="preserve"> </v>
      </c>
      <c r="F17" s="38"/>
      <c r="G17" s="38"/>
      <c r="H17" s="38"/>
      <c r="I17" s="142" t="s">
        <v>27</v>
      </c>
      <c r="J17" s="133" t="str">
        <f>IF('Rekapitulace stavby'!AN11="","",'Rekapitulace stavby'!AN11)</f>
        <v/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42" t="s">
        <v>28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27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42" t="s">
        <v>30</v>
      </c>
      <c r="E22" s="38"/>
      <c r="F22" s="38"/>
      <c r="G22" s="38"/>
      <c r="H22" s="38"/>
      <c r="I22" s="142" t="s">
        <v>26</v>
      </c>
      <c r="J22" s="133" t="str">
        <f>IF('Rekapitulace stavby'!AN16="","",'Rekapitulace stavby'!AN16)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2" t="s">
        <v>27</v>
      </c>
      <c r="J23" s="133" t="str">
        <f>IF('Rekapitulace stavby'!AN17="","",'Rekapitulace stavby'!AN17)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42" t="s">
        <v>32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33" t="s">
        <v>33</v>
      </c>
      <c r="F26" s="38"/>
      <c r="G26" s="38"/>
      <c r="H26" s="38"/>
      <c r="I26" s="142" t="s">
        <v>27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42" t="s">
        <v>34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2" t="s">
        <v>36</v>
      </c>
      <c r="E32" s="38"/>
      <c r="F32" s="38"/>
      <c r="G32" s="38"/>
      <c r="H32" s="38"/>
      <c r="I32" s="38"/>
      <c r="J32" s="153">
        <f>ROUND(J87,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54" t="s">
        <v>38</v>
      </c>
      <c r="G34" s="38"/>
      <c r="H34" s="38"/>
      <c r="I34" s="154" t="s">
        <v>37</v>
      </c>
      <c r="J34" s="154" t="s">
        <v>39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55" t="s">
        <v>40</v>
      </c>
      <c r="E35" s="142" t="s">
        <v>41</v>
      </c>
      <c r="F35" s="156">
        <f>ROUND((SUM(BE87:BE94)),  2)</f>
        <v>0</v>
      </c>
      <c r="G35" s="38"/>
      <c r="H35" s="38"/>
      <c r="I35" s="157">
        <v>0.20999999999999999</v>
      </c>
      <c r="J35" s="156">
        <f>ROUND(((SUM(BE87:BE94))*I35),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42</v>
      </c>
      <c r="F36" s="156">
        <f>ROUND((SUM(BF87:BF94)),  2)</f>
        <v>0</v>
      </c>
      <c r="G36" s="38"/>
      <c r="H36" s="38"/>
      <c r="I36" s="157">
        <v>0.14999999999999999</v>
      </c>
      <c r="J36" s="156">
        <f>ROUND(((SUM(BF87:BF94))*I36),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43</v>
      </c>
      <c r="F37" s="156">
        <f>ROUND((SUM(BG87:BG94)),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44</v>
      </c>
      <c r="F38" s="156">
        <f>ROUND((SUM(BH87:BH94)),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45</v>
      </c>
      <c r="F39" s="156">
        <f>ROUND((SUM(BI87:BI94)),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58"/>
      <c r="D41" s="159" t="s">
        <v>46</v>
      </c>
      <c r="E41" s="160"/>
      <c r="F41" s="160"/>
      <c r="G41" s="161" t="s">
        <v>47</v>
      </c>
      <c r="H41" s="162" t="s">
        <v>48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/>
    <row r="44" hidden="1"/>
    <row r="45" hidden="1"/>
    <row r="46" hidden="1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3" t="s">
        <v>109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169" t="str">
        <f>E7</f>
        <v>Oprava výhybek v žst. Lovosice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2" t="s">
        <v>105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8"/>
      <c r="B52" s="39"/>
      <c r="C52" s="40"/>
      <c r="D52" s="40"/>
      <c r="E52" s="169" t="s">
        <v>106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2" t="s">
        <v>107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40"/>
      <c r="D54" s="40"/>
      <c r="E54" s="69" t="str">
        <f>E11</f>
        <v>3 - SO 03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32" t="s">
        <v>23</v>
      </c>
      <c r="J56" s="72" t="str">
        <f>IF(J14="","",J14)</f>
        <v>1. 12. 2020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32" t="s">
        <v>30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32" t="s">
        <v>32</v>
      </c>
      <c r="J59" s="36" t="str">
        <f>E26</f>
        <v>Věra Trnková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70" t="s">
        <v>110</v>
      </c>
      <c r="D61" s="171"/>
      <c r="E61" s="171"/>
      <c r="F61" s="171"/>
      <c r="G61" s="171"/>
      <c r="H61" s="171"/>
      <c r="I61" s="171"/>
      <c r="J61" s="172" t="s">
        <v>111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73" t="s">
        <v>68</v>
      </c>
      <c r="D63" s="40"/>
      <c r="E63" s="40"/>
      <c r="F63" s="40"/>
      <c r="G63" s="40"/>
      <c r="H63" s="40"/>
      <c r="I63" s="40"/>
      <c r="J63" s="102">
        <f>J87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112</v>
      </c>
    </row>
    <row r="64" hidden="1" s="9" customFormat="1" ht="24.96" customHeight="1">
      <c r="A64" s="9"/>
      <c r="B64" s="174"/>
      <c r="C64" s="175"/>
      <c r="D64" s="176" t="s">
        <v>113</v>
      </c>
      <c r="E64" s="177"/>
      <c r="F64" s="177"/>
      <c r="G64" s="177"/>
      <c r="H64" s="177"/>
      <c r="I64" s="177"/>
      <c r="J64" s="178">
        <f>J88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0"/>
      <c r="C65" s="125"/>
      <c r="D65" s="181" t="s">
        <v>114</v>
      </c>
      <c r="E65" s="182"/>
      <c r="F65" s="182"/>
      <c r="G65" s="182"/>
      <c r="H65" s="182"/>
      <c r="I65" s="182"/>
      <c r="J65" s="183">
        <f>J89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hidden="1"/>
    <row r="69" hidden="1"/>
    <row r="70" hidden="1"/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115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69" t="str">
        <f>E7</f>
        <v>Oprava výhybek v žst. Lovosice</v>
      </c>
      <c r="F75" s="32"/>
      <c r="G75" s="32"/>
      <c r="H75" s="32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1" customFormat="1" ht="12" customHeight="1">
      <c r="B76" s="21"/>
      <c r="C76" s="32" t="s">
        <v>105</v>
      </c>
      <c r="D76" s="22"/>
      <c r="E76" s="22"/>
      <c r="F76" s="22"/>
      <c r="G76" s="22"/>
      <c r="H76" s="22"/>
      <c r="I76" s="22"/>
      <c r="J76" s="22"/>
      <c r="K76" s="22"/>
      <c r="L76" s="20"/>
    </row>
    <row r="77" s="2" customFormat="1" ht="16.5" customHeight="1">
      <c r="A77" s="38"/>
      <c r="B77" s="39"/>
      <c r="C77" s="40"/>
      <c r="D77" s="40"/>
      <c r="E77" s="169" t="s">
        <v>106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107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E11</f>
        <v>3 - SO 03</v>
      </c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F14</f>
        <v xml:space="preserve"> </v>
      </c>
      <c r="G81" s="40"/>
      <c r="H81" s="40"/>
      <c r="I81" s="32" t="s">
        <v>23</v>
      </c>
      <c r="J81" s="72" t="str">
        <f>IF(J14="","",J14)</f>
        <v>1. 12. 2020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E17</f>
        <v xml:space="preserve"> </v>
      </c>
      <c r="G83" s="40"/>
      <c r="H83" s="40"/>
      <c r="I83" s="32" t="s">
        <v>30</v>
      </c>
      <c r="J83" s="36" t="str">
        <f>E23</f>
        <v xml:space="preserve"> 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28</v>
      </c>
      <c r="D84" s="40"/>
      <c r="E84" s="40"/>
      <c r="F84" s="27" t="str">
        <f>IF(E20="","",E20)</f>
        <v>Vyplň údaj</v>
      </c>
      <c r="G84" s="40"/>
      <c r="H84" s="40"/>
      <c r="I84" s="32" t="s">
        <v>32</v>
      </c>
      <c r="J84" s="36" t="str">
        <f>E26</f>
        <v>Věra Trnková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85"/>
      <c r="B86" s="186"/>
      <c r="C86" s="187" t="s">
        <v>116</v>
      </c>
      <c r="D86" s="188" t="s">
        <v>55</v>
      </c>
      <c r="E86" s="188" t="s">
        <v>51</v>
      </c>
      <c r="F86" s="188" t="s">
        <v>52</v>
      </c>
      <c r="G86" s="188" t="s">
        <v>117</v>
      </c>
      <c r="H86" s="188" t="s">
        <v>118</v>
      </c>
      <c r="I86" s="188" t="s">
        <v>119</v>
      </c>
      <c r="J86" s="189" t="s">
        <v>111</v>
      </c>
      <c r="K86" s="190" t="s">
        <v>120</v>
      </c>
      <c r="L86" s="191"/>
      <c r="M86" s="92" t="s">
        <v>19</v>
      </c>
      <c r="N86" s="93" t="s">
        <v>40</v>
      </c>
      <c r="O86" s="93" t="s">
        <v>121</v>
      </c>
      <c r="P86" s="93" t="s">
        <v>122</v>
      </c>
      <c r="Q86" s="93" t="s">
        <v>123</v>
      </c>
      <c r="R86" s="93" t="s">
        <v>124</v>
      </c>
      <c r="S86" s="93" t="s">
        <v>125</v>
      </c>
      <c r="T86" s="94" t="s">
        <v>126</v>
      </c>
      <c r="U86" s="185"/>
      <c r="V86" s="185"/>
      <c r="W86" s="185"/>
      <c r="X86" s="185"/>
      <c r="Y86" s="185"/>
      <c r="Z86" s="185"/>
      <c r="AA86" s="185"/>
      <c r="AB86" s="185"/>
      <c r="AC86" s="185"/>
      <c r="AD86" s="185"/>
      <c r="AE86" s="185"/>
    </row>
    <row r="87" s="2" customFormat="1" ht="22.8" customHeight="1">
      <c r="A87" s="38"/>
      <c r="B87" s="39"/>
      <c r="C87" s="99" t="s">
        <v>127</v>
      </c>
      <c r="D87" s="40"/>
      <c r="E87" s="40"/>
      <c r="F87" s="40"/>
      <c r="G87" s="40"/>
      <c r="H87" s="40"/>
      <c r="I87" s="40"/>
      <c r="J87" s="192">
        <f>BK87</f>
        <v>0</v>
      </c>
      <c r="K87" s="40"/>
      <c r="L87" s="44"/>
      <c r="M87" s="95"/>
      <c r="N87" s="193"/>
      <c r="O87" s="96"/>
      <c r="P87" s="194">
        <f>P88</f>
        <v>0</v>
      </c>
      <c r="Q87" s="96"/>
      <c r="R87" s="194">
        <f>R88</f>
        <v>0</v>
      </c>
      <c r="S87" s="96"/>
      <c r="T87" s="195">
        <f>T88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69</v>
      </c>
      <c r="AU87" s="17" t="s">
        <v>112</v>
      </c>
      <c r="BK87" s="196">
        <f>BK88</f>
        <v>0</v>
      </c>
    </row>
    <row r="88" s="12" customFormat="1" ht="25.92" customHeight="1">
      <c r="A88" s="12"/>
      <c r="B88" s="197"/>
      <c r="C88" s="198"/>
      <c r="D88" s="199" t="s">
        <v>69</v>
      </c>
      <c r="E88" s="200" t="s">
        <v>128</v>
      </c>
      <c r="F88" s="200" t="s">
        <v>129</v>
      </c>
      <c r="G88" s="198"/>
      <c r="H88" s="198"/>
      <c r="I88" s="201"/>
      <c r="J88" s="202">
        <f>BK88</f>
        <v>0</v>
      </c>
      <c r="K88" s="198"/>
      <c r="L88" s="203"/>
      <c r="M88" s="204"/>
      <c r="N88" s="205"/>
      <c r="O88" s="205"/>
      <c r="P88" s="206">
        <f>P89</f>
        <v>0</v>
      </c>
      <c r="Q88" s="205"/>
      <c r="R88" s="206">
        <f>R89</f>
        <v>0</v>
      </c>
      <c r="S88" s="205"/>
      <c r="T88" s="207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8" t="s">
        <v>74</v>
      </c>
      <c r="AT88" s="209" t="s">
        <v>69</v>
      </c>
      <c r="AU88" s="209" t="s">
        <v>70</v>
      </c>
      <c r="AY88" s="208" t="s">
        <v>130</v>
      </c>
      <c r="BK88" s="210">
        <f>BK89</f>
        <v>0</v>
      </c>
    </row>
    <row r="89" s="12" customFormat="1" ht="22.8" customHeight="1">
      <c r="A89" s="12"/>
      <c r="B89" s="197"/>
      <c r="C89" s="198"/>
      <c r="D89" s="199" t="s">
        <v>69</v>
      </c>
      <c r="E89" s="211" t="s">
        <v>91</v>
      </c>
      <c r="F89" s="211" t="s">
        <v>131</v>
      </c>
      <c r="G89" s="198"/>
      <c r="H89" s="198"/>
      <c r="I89" s="201"/>
      <c r="J89" s="212">
        <f>BK89</f>
        <v>0</v>
      </c>
      <c r="K89" s="198"/>
      <c r="L89" s="203"/>
      <c r="M89" s="204"/>
      <c r="N89" s="205"/>
      <c r="O89" s="205"/>
      <c r="P89" s="206">
        <f>SUM(P90:P94)</f>
        <v>0</v>
      </c>
      <c r="Q89" s="205"/>
      <c r="R89" s="206">
        <f>SUM(R90:R94)</f>
        <v>0</v>
      </c>
      <c r="S89" s="205"/>
      <c r="T89" s="207">
        <f>SUM(T90:T94)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74</v>
      </c>
      <c r="AT89" s="209" t="s">
        <v>69</v>
      </c>
      <c r="AU89" s="209" t="s">
        <v>74</v>
      </c>
      <c r="AY89" s="208" t="s">
        <v>130</v>
      </c>
      <c r="BK89" s="210">
        <f>SUM(BK90:BK94)</f>
        <v>0</v>
      </c>
    </row>
    <row r="90" s="2" customFormat="1" ht="24.15" customHeight="1">
      <c r="A90" s="38"/>
      <c r="B90" s="39"/>
      <c r="C90" s="213" t="s">
        <v>74</v>
      </c>
      <c r="D90" s="213" t="s">
        <v>132</v>
      </c>
      <c r="E90" s="214" t="s">
        <v>424</v>
      </c>
      <c r="F90" s="215" t="s">
        <v>425</v>
      </c>
      <c r="G90" s="216" t="s">
        <v>222</v>
      </c>
      <c r="H90" s="217">
        <v>121.40000000000001</v>
      </c>
      <c r="I90" s="218"/>
      <c r="J90" s="219">
        <f>ROUND(I90*H90,2)</f>
        <v>0</v>
      </c>
      <c r="K90" s="220"/>
      <c r="L90" s="44"/>
      <c r="M90" s="221" t="s">
        <v>19</v>
      </c>
      <c r="N90" s="222" t="s">
        <v>41</v>
      </c>
      <c r="O90" s="84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5" t="s">
        <v>88</v>
      </c>
      <c r="AT90" s="225" t="s">
        <v>132</v>
      </c>
      <c r="AU90" s="225" t="s">
        <v>78</v>
      </c>
      <c r="AY90" s="17" t="s">
        <v>130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7" t="s">
        <v>74</v>
      </c>
      <c r="BK90" s="226">
        <f>ROUND(I90*H90,2)</f>
        <v>0</v>
      </c>
      <c r="BL90" s="17" t="s">
        <v>88</v>
      </c>
      <c r="BM90" s="225" t="s">
        <v>426</v>
      </c>
    </row>
    <row r="91" s="2" customFormat="1" ht="24.15" customHeight="1">
      <c r="A91" s="38"/>
      <c r="B91" s="39"/>
      <c r="C91" s="213" t="s">
        <v>78</v>
      </c>
      <c r="D91" s="213" t="s">
        <v>132</v>
      </c>
      <c r="E91" s="214" t="s">
        <v>427</v>
      </c>
      <c r="F91" s="215" t="s">
        <v>428</v>
      </c>
      <c r="G91" s="216" t="s">
        <v>222</v>
      </c>
      <c r="H91" s="217">
        <v>129.19999999999999</v>
      </c>
      <c r="I91" s="218"/>
      <c r="J91" s="219">
        <f>ROUND(I91*H91,2)</f>
        <v>0</v>
      </c>
      <c r="K91" s="220"/>
      <c r="L91" s="44"/>
      <c r="M91" s="221" t="s">
        <v>19</v>
      </c>
      <c r="N91" s="222" t="s">
        <v>41</v>
      </c>
      <c r="O91" s="84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25" t="s">
        <v>88</v>
      </c>
      <c r="AT91" s="225" t="s">
        <v>132</v>
      </c>
      <c r="AU91" s="225" t="s">
        <v>78</v>
      </c>
      <c r="AY91" s="17" t="s">
        <v>130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7" t="s">
        <v>74</v>
      </c>
      <c r="BK91" s="226">
        <f>ROUND(I91*H91,2)</f>
        <v>0</v>
      </c>
      <c r="BL91" s="17" t="s">
        <v>88</v>
      </c>
      <c r="BM91" s="225" t="s">
        <v>429</v>
      </c>
    </row>
    <row r="92" s="2" customFormat="1" ht="37.8" customHeight="1">
      <c r="A92" s="38"/>
      <c r="B92" s="39"/>
      <c r="C92" s="213" t="s">
        <v>85</v>
      </c>
      <c r="D92" s="213" t="s">
        <v>132</v>
      </c>
      <c r="E92" s="214" t="s">
        <v>430</v>
      </c>
      <c r="F92" s="215" t="s">
        <v>431</v>
      </c>
      <c r="G92" s="216" t="s">
        <v>222</v>
      </c>
      <c r="H92" s="217">
        <v>373.60000000000002</v>
      </c>
      <c r="I92" s="218"/>
      <c r="J92" s="219">
        <f>ROUND(I92*H92,2)</f>
        <v>0</v>
      </c>
      <c r="K92" s="220"/>
      <c r="L92" s="44"/>
      <c r="M92" s="221" t="s">
        <v>19</v>
      </c>
      <c r="N92" s="222" t="s">
        <v>41</v>
      </c>
      <c r="O92" s="84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25" t="s">
        <v>88</v>
      </c>
      <c r="AT92" s="225" t="s">
        <v>132</v>
      </c>
      <c r="AU92" s="225" t="s">
        <v>78</v>
      </c>
      <c r="AY92" s="17" t="s">
        <v>130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7" t="s">
        <v>74</v>
      </c>
      <c r="BK92" s="226">
        <f>ROUND(I92*H92,2)</f>
        <v>0</v>
      </c>
      <c r="BL92" s="17" t="s">
        <v>88</v>
      </c>
      <c r="BM92" s="225" t="s">
        <v>432</v>
      </c>
    </row>
    <row r="93" s="2" customFormat="1" ht="24.15" customHeight="1">
      <c r="A93" s="38"/>
      <c r="B93" s="39"/>
      <c r="C93" s="213" t="s">
        <v>88</v>
      </c>
      <c r="D93" s="213" t="s">
        <v>132</v>
      </c>
      <c r="E93" s="214" t="s">
        <v>433</v>
      </c>
      <c r="F93" s="215" t="s">
        <v>434</v>
      </c>
      <c r="G93" s="216" t="s">
        <v>135</v>
      </c>
      <c r="H93" s="217">
        <v>9</v>
      </c>
      <c r="I93" s="218"/>
      <c r="J93" s="219">
        <f>ROUND(I93*H93,2)</f>
        <v>0</v>
      </c>
      <c r="K93" s="220"/>
      <c r="L93" s="44"/>
      <c r="M93" s="221" t="s">
        <v>19</v>
      </c>
      <c r="N93" s="222" t="s">
        <v>41</v>
      </c>
      <c r="O93" s="84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5" t="s">
        <v>88</v>
      </c>
      <c r="AT93" s="225" t="s">
        <v>132</v>
      </c>
      <c r="AU93" s="225" t="s">
        <v>78</v>
      </c>
      <c r="AY93" s="17" t="s">
        <v>130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7" t="s">
        <v>74</v>
      </c>
      <c r="BK93" s="226">
        <f>ROUND(I93*H93,2)</f>
        <v>0</v>
      </c>
      <c r="BL93" s="17" t="s">
        <v>88</v>
      </c>
      <c r="BM93" s="225" t="s">
        <v>435</v>
      </c>
    </row>
    <row r="94" s="2" customFormat="1" ht="24.15" customHeight="1">
      <c r="A94" s="38"/>
      <c r="B94" s="39"/>
      <c r="C94" s="213" t="s">
        <v>91</v>
      </c>
      <c r="D94" s="213" t="s">
        <v>132</v>
      </c>
      <c r="E94" s="214" t="s">
        <v>436</v>
      </c>
      <c r="F94" s="215" t="s">
        <v>437</v>
      </c>
      <c r="G94" s="216" t="s">
        <v>135</v>
      </c>
      <c r="H94" s="217">
        <v>1</v>
      </c>
      <c r="I94" s="218"/>
      <c r="J94" s="219">
        <f>ROUND(I94*H94,2)</f>
        <v>0</v>
      </c>
      <c r="K94" s="220"/>
      <c r="L94" s="44"/>
      <c r="M94" s="274" t="s">
        <v>19</v>
      </c>
      <c r="N94" s="275" t="s">
        <v>41</v>
      </c>
      <c r="O94" s="276"/>
      <c r="P94" s="277">
        <f>O94*H94</f>
        <v>0</v>
      </c>
      <c r="Q94" s="277">
        <v>0</v>
      </c>
      <c r="R94" s="277">
        <f>Q94*H94</f>
        <v>0</v>
      </c>
      <c r="S94" s="277">
        <v>0</v>
      </c>
      <c r="T94" s="278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5" t="s">
        <v>88</v>
      </c>
      <c r="AT94" s="225" t="s">
        <v>132</v>
      </c>
      <c r="AU94" s="225" t="s">
        <v>78</v>
      </c>
      <c r="AY94" s="17" t="s">
        <v>130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7" t="s">
        <v>74</v>
      </c>
      <c r="BK94" s="226">
        <f>ROUND(I94*H94,2)</f>
        <v>0</v>
      </c>
      <c r="BL94" s="17" t="s">
        <v>88</v>
      </c>
      <c r="BM94" s="225" t="s">
        <v>438</v>
      </c>
    </row>
    <row r="95" s="2" customFormat="1" ht="6.96" customHeight="1">
      <c r="A95" s="38"/>
      <c r="B95" s="59"/>
      <c r="C95" s="60"/>
      <c r="D95" s="60"/>
      <c r="E95" s="60"/>
      <c r="F95" s="60"/>
      <c r="G95" s="60"/>
      <c r="H95" s="60"/>
      <c r="I95" s="60"/>
      <c r="J95" s="60"/>
      <c r="K95" s="60"/>
      <c r="L95" s="44"/>
      <c r="M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</sheetData>
  <sheetProtection sheet="1" autoFilter="0" formatColumns="0" formatRows="0" objects="1" scenarios="1" spinCount="100000" saltValue="Y84VKFmM/1CBz2VMignhhcQItlhahtBoJo4MtdL5t0Bj4jOeJk6H8cPoZJJQl4oPV8TiWB/r5MRV9EE5hyHY0w==" hashValue="4bLZVJPimpyvWePmYNzF8AM3K9dsJC1h/tCoDVwlyQgeDASaB6vrdJLDSWjSiKO6wgRnFQ5YIo98GNoENe8fDw==" algorithmName="SHA-512" password="CC35"/>
  <autoFilter ref="C86:K9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hidden="1" s="1" customFormat="1" ht="24.96" customHeight="1">
      <c r="B4" s="20"/>
      <c r="D4" s="140" t="s">
        <v>104</v>
      </c>
      <c r="L4" s="20"/>
      <c r="M4" s="14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2" t="s">
        <v>16</v>
      </c>
      <c r="L6" s="20"/>
    </row>
    <row r="7" hidden="1" s="1" customFormat="1" ht="16.5" customHeight="1">
      <c r="B7" s="20"/>
      <c r="E7" s="143" t="str">
        <f>'Rekapitulace stavby'!K6</f>
        <v>Oprava výhybek v žst. Lovosice</v>
      </c>
      <c r="F7" s="142"/>
      <c r="G7" s="142"/>
      <c r="H7" s="142"/>
      <c r="L7" s="20"/>
    </row>
    <row r="8" hidden="1" s="1" customFormat="1" ht="12" customHeight="1">
      <c r="B8" s="20"/>
      <c r="D8" s="142" t="s">
        <v>105</v>
      </c>
      <c r="L8" s="20"/>
    </row>
    <row r="9" hidden="1" s="2" customFormat="1" ht="16.5" customHeight="1">
      <c r="A9" s="38"/>
      <c r="B9" s="44"/>
      <c r="C9" s="38"/>
      <c r="D9" s="38"/>
      <c r="E9" s="143" t="s">
        <v>106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42" t="s">
        <v>107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45" t="s">
        <v>439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1. 12. 2020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tr">
        <f>IF('Rekapitulace stavby'!AN10="","",'Rekapitulace stavby'!AN10)</f>
        <v/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33" t="str">
        <f>IF('Rekapitulace stavby'!E11="","",'Rekapitulace stavby'!E11)</f>
        <v xml:space="preserve"> </v>
      </c>
      <c r="F17" s="38"/>
      <c r="G17" s="38"/>
      <c r="H17" s="38"/>
      <c r="I17" s="142" t="s">
        <v>27</v>
      </c>
      <c r="J17" s="133" t="str">
        <f>IF('Rekapitulace stavby'!AN11="","",'Rekapitulace stavby'!AN11)</f>
        <v/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42" t="s">
        <v>28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27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42" t="s">
        <v>30</v>
      </c>
      <c r="E22" s="38"/>
      <c r="F22" s="38"/>
      <c r="G22" s="38"/>
      <c r="H22" s="38"/>
      <c r="I22" s="142" t="s">
        <v>26</v>
      </c>
      <c r="J22" s="133" t="str">
        <f>IF('Rekapitulace stavby'!AN16="","",'Rekapitulace stavby'!AN16)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2" t="s">
        <v>27</v>
      </c>
      <c r="J23" s="133" t="str">
        <f>IF('Rekapitulace stavby'!AN17="","",'Rekapitulace stavby'!AN17)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42" t="s">
        <v>32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33" t="s">
        <v>33</v>
      </c>
      <c r="F26" s="38"/>
      <c r="G26" s="38"/>
      <c r="H26" s="38"/>
      <c r="I26" s="142" t="s">
        <v>27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42" t="s">
        <v>34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2" t="s">
        <v>36</v>
      </c>
      <c r="E32" s="38"/>
      <c r="F32" s="38"/>
      <c r="G32" s="38"/>
      <c r="H32" s="38"/>
      <c r="I32" s="38"/>
      <c r="J32" s="153">
        <f>ROUND(J87,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54" t="s">
        <v>38</v>
      </c>
      <c r="G34" s="38"/>
      <c r="H34" s="38"/>
      <c r="I34" s="154" t="s">
        <v>37</v>
      </c>
      <c r="J34" s="154" t="s">
        <v>39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55" t="s">
        <v>40</v>
      </c>
      <c r="E35" s="142" t="s">
        <v>41</v>
      </c>
      <c r="F35" s="156">
        <f>ROUND((SUM(BE87:BE189)),  2)</f>
        <v>0</v>
      </c>
      <c r="G35" s="38"/>
      <c r="H35" s="38"/>
      <c r="I35" s="157">
        <v>0.20999999999999999</v>
      </c>
      <c r="J35" s="156">
        <f>ROUND(((SUM(BE87:BE189))*I35),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42</v>
      </c>
      <c r="F36" s="156">
        <f>ROUND((SUM(BF87:BF189)),  2)</f>
        <v>0</v>
      </c>
      <c r="G36" s="38"/>
      <c r="H36" s="38"/>
      <c r="I36" s="157">
        <v>0.14999999999999999</v>
      </c>
      <c r="J36" s="156">
        <f>ROUND(((SUM(BF87:BF189))*I36),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43</v>
      </c>
      <c r="F37" s="156">
        <f>ROUND((SUM(BG87:BG189)),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44</v>
      </c>
      <c r="F38" s="156">
        <f>ROUND((SUM(BH87:BH189)),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45</v>
      </c>
      <c r="F39" s="156">
        <f>ROUND((SUM(BI87:BI189)),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58"/>
      <c r="D41" s="159" t="s">
        <v>46</v>
      </c>
      <c r="E41" s="160"/>
      <c r="F41" s="160"/>
      <c r="G41" s="161" t="s">
        <v>47</v>
      </c>
      <c r="H41" s="162" t="s">
        <v>48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/>
    <row r="44" hidden="1"/>
    <row r="45" hidden="1"/>
    <row r="46" hidden="1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3" t="s">
        <v>109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169" t="str">
        <f>E7</f>
        <v>Oprava výhybek v žst. Lovosice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2" t="s">
        <v>105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8"/>
      <c r="B52" s="39"/>
      <c r="C52" s="40"/>
      <c r="D52" s="40"/>
      <c r="E52" s="169" t="s">
        <v>106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2" t="s">
        <v>107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40"/>
      <c r="D54" s="40"/>
      <c r="E54" s="69" t="str">
        <f>E11</f>
        <v>4 - SO 04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32" t="s">
        <v>23</v>
      </c>
      <c r="J56" s="72" t="str">
        <f>IF(J14="","",J14)</f>
        <v>1. 12. 2020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32" t="s">
        <v>30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32" t="s">
        <v>32</v>
      </c>
      <c r="J59" s="36" t="str">
        <f>E26</f>
        <v>Věra Trnková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70" t="s">
        <v>110</v>
      </c>
      <c r="D61" s="171"/>
      <c r="E61" s="171"/>
      <c r="F61" s="171"/>
      <c r="G61" s="171"/>
      <c r="H61" s="171"/>
      <c r="I61" s="171"/>
      <c r="J61" s="172" t="s">
        <v>111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73" t="s">
        <v>68</v>
      </c>
      <c r="D63" s="40"/>
      <c r="E63" s="40"/>
      <c r="F63" s="40"/>
      <c r="G63" s="40"/>
      <c r="H63" s="40"/>
      <c r="I63" s="40"/>
      <c r="J63" s="102">
        <f>J87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112</v>
      </c>
    </row>
    <row r="64" hidden="1" s="9" customFormat="1" ht="24.96" customHeight="1">
      <c r="A64" s="9"/>
      <c r="B64" s="174"/>
      <c r="C64" s="175"/>
      <c r="D64" s="176" t="s">
        <v>113</v>
      </c>
      <c r="E64" s="177"/>
      <c r="F64" s="177"/>
      <c r="G64" s="177"/>
      <c r="H64" s="177"/>
      <c r="I64" s="177"/>
      <c r="J64" s="178">
        <f>J88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0"/>
      <c r="C65" s="125"/>
      <c r="D65" s="181" t="s">
        <v>114</v>
      </c>
      <c r="E65" s="182"/>
      <c r="F65" s="182"/>
      <c r="G65" s="182"/>
      <c r="H65" s="182"/>
      <c r="I65" s="182"/>
      <c r="J65" s="183">
        <f>J89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hidden="1"/>
    <row r="69" hidden="1"/>
    <row r="70" hidden="1"/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115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69" t="str">
        <f>E7</f>
        <v>Oprava výhybek v žst. Lovosice</v>
      </c>
      <c r="F75" s="32"/>
      <c r="G75" s="32"/>
      <c r="H75" s="32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1" customFormat="1" ht="12" customHeight="1">
      <c r="B76" s="21"/>
      <c r="C76" s="32" t="s">
        <v>105</v>
      </c>
      <c r="D76" s="22"/>
      <c r="E76" s="22"/>
      <c r="F76" s="22"/>
      <c r="G76" s="22"/>
      <c r="H76" s="22"/>
      <c r="I76" s="22"/>
      <c r="J76" s="22"/>
      <c r="K76" s="22"/>
      <c r="L76" s="20"/>
    </row>
    <row r="77" s="2" customFormat="1" ht="16.5" customHeight="1">
      <c r="A77" s="38"/>
      <c r="B77" s="39"/>
      <c r="C77" s="40"/>
      <c r="D77" s="40"/>
      <c r="E77" s="169" t="s">
        <v>106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107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E11</f>
        <v>4 - SO 04</v>
      </c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F14</f>
        <v xml:space="preserve"> </v>
      </c>
      <c r="G81" s="40"/>
      <c r="H81" s="40"/>
      <c r="I81" s="32" t="s">
        <v>23</v>
      </c>
      <c r="J81" s="72" t="str">
        <f>IF(J14="","",J14)</f>
        <v>1. 12. 2020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E17</f>
        <v xml:space="preserve"> </v>
      </c>
      <c r="G83" s="40"/>
      <c r="H83" s="40"/>
      <c r="I83" s="32" t="s">
        <v>30</v>
      </c>
      <c r="J83" s="36" t="str">
        <f>E23</f>
        <v xml:space="preserve"> 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28</v>
      </c>
      <c r="D84" s="40"/>
      <c r="E84" s="40"/>
      <c r="F84" s="27" t="str">
        <f>IF(E20="","",E20)</f>
        <v>Vyplň údaj</v>
      </c>
      <c r="G84" s="40"/>
      <c r="H84" s="40"/>
      <c r="I84" s="32" t="s">
        <v>32</v>
      </c>
      <c r="J84" s="36" t="str">
        <f>E26</f>
        <v>Věra Trnková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85"/>
      <c r="B86" s="186"/>
      <c r="C86" s="187" t="s">
        <v>116</v>
      </c>
      <c r="D86" s="188" t="s">
        <v>55</v>
      </c>
      <c r="E86" s="188" t="s">
        <v>51</v>
      </c>
      <c r="F86" s="188" t="s">
        <v>52</v>
      </c>
      <c r="G86" s="188" t="s">
        <v>117</v>
      </c>
      <c r="H86" s="188" t="s">
        <v>118</v>
      </c>
      <c r="I86" s="188" t="s">
        <v>119</v>
      </c>
      <c r="J86" s="189" t="s">
        <v>111</v>
      </c>
      <c r="K86" s="190" t="s">
        <v>120</v>
      </c>
      <c r="L86" s="191"/>
      <c r="M86" s="92" t="s">
        <v>19</v>
      </c>
      <c r="N86" s="93" t="s">
        <v>40</v>
      </c>
      <c r="O86" s="93" t="s">
        <v>121</v>
      </c>
      <c r="P86" s="93" t="s">
        <v>122</v>
      </c>
      <c r="Q86" s="93" t="s">
        <v>123</v>
      </c>
      <c r="R86" s="93" t="s">
        <v>124</v>
      </c>
      <c r="S86" s="93" t="s">
        <v>125</v>
      </c>
      <c r="T86" s="94" t="s">
        <v>126</v>
      </c>
      <c r="U86" s="185"/>
      <c r="V86" s="185"/>
      <c r="W86" s="185"/>
      <c r="X86" s="185"/>
      <c r="Y86" s="185"/>
      <c r="Z86" s="185"/>
      <c r="AA86" s="185"/>
      <c r="AB86" s="185"/>
      <c r="AC86" s="185"/>
      <c r="AD86" s="185"/>
      <c r="AE86" s="185"/>
    </row>
    <row r="87" s="2" customFormat="1" ht="22.8" customHeight="1">
      <c r="A87" s="38"/>
      <c r="B87" s="39"/>
      <c r="C87" s="99" t="s">
        <v>127</v>
      </c>
      <c r="D87" s="40"/>
      <c r="E87" s="40"/>
      <c r="F87" s="40"/>
      <c r="G87" s="40"/>
      <c r="H87" s="40"/>
      <c r="I87" s="40"/>
      <c r="J87" s="192">
        <f>BK87</f>
        <v>0</v>
      </c>
      <c r="K87" s="40"/>
      <c r="L87" s="44"/>
      <c r="M87" s="95"/>
      <c r="N87" s="193"/>
      <c r="O87" s="96"/>
      <c r="P87" s="194">
        <f>P88</f>
        <v>0</v>
      </c>
      <c r="Q87" s="96"/>
      <c r="R87" s="194">
        <f>R88</f>
        <v>101.74316</v>
      </c>
      <c r="S87" s="96"/>
      <c r="T87" s="195">
        <f>T88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69</v>
      </c>
      <c r="AU87" s="17" t="s">
        <v>112</v>
      </c>
      <c r="BK87" s="196">
        <f>BK88</f>
        <v>0</v>
      </c>
    </row>
    <row r="88" s="12" customFormat="1" ht="25.92" customHeight="1">
      <c r="A88" s="12"/>
      <c r="B88" s="197"/>
      <c r="C88" s="198"/>
      <c r="D88" s="199" t="s">
        <v>69</v>
      </c>
      <c r="E88" s="200" t="s">
        <v>128</v>
      </c>
      <c r="F88" s="200" t="s">
        <v>129</v>
      </c>
      <c r="G88" s="198"/>
      <c r="H88" s="198"/>
      <c r="I88" s="201"/>
      <c r="J88" s="202">
        <f>BK88</f>
        <v>0</v>
      </c>
      <c r="K88" s="198"/>
      <c r="L88" s="203"/>
      <c r="M88" s="204"/>
      <c r="N88" s="205"/>
      <c r="O88" s="205"/>
      <c r="P88" s="206">
        <f>P89</f>
        <v>0</v>
      </c>
      <c r="Q88" s="205"/>
      <c r="R88" s="206">
        <f>R89</f>
        <v>101.74316</v>
      </c>
      <c r="S88" s="205"/>
      <c r="T88" s="207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8" t="s">
        <v>74</v>
      </c>
      <c r="AT88" s="209" t="s">
        <v>69</v>
      </c>
      <c r="AU88" s="209" t="s">
        <v>70</v>
      </c>
      <c r="AY88" s="208" t="s">
        <v>130</v>
      </c>
      <c r="BK88" s="210">
        <f>BK89</f>
        <v>0</v>
      </c>
    </row>
    <row r="89" s="12" customFormat="1" ht="22.8" customHeight="1">
      <c r="A89" s="12"/>
      <c r="B89" s="197"/>
      <c r="C89" s="198"/>
      <c r="D89" s="199" t="s">
        <v>69</v>
      </c>
      <c r="E89" s="211" t="s">
        <v>91</v>
      </c>
      <c r="F89" s="211" t="s">
        <v>131</v>
      </c>
      <c r="G89" s="198"/>
      <c r="H89" s="198"/>
      <c r="I89" s="201"/>
      <c r="J89" s="212">
        <f>BK89</f>
        <v>0</v>
      </c>
      <c r="K89" s="198"/>
      <c r="L89" s="203"/>
      <c r="M89" s="204"/>
      <c r="N89" s="205"/>
      <c r="O89" s="205"/>
      <c r="P89" s="206">
        <f>SUM(P90:P189)</f>
        <v>0</v>
      </c>
      <c r="Q89" s="205"/>
      <c r="R89" s="206">
        <f>SUM(R90:R189)</f>
        <v>101.74316</v>
      </c>
      <c r="S89" s="205"/>
      <c r="T89" s="207">
        <f>SUM(T90:T189)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74</v>
      </c>
      <c r="AT89" s="209" t="s">
        <v>69</v>
      </c>
      <c r="AU89" s="209" t="s">
        <v>74</v>
      </c>
      <c r="AY89" s="208" t="s">
        <v>130</v>
      </c>
      <c r="BK89" s="210">
        <f>SUM(BK90:BK189)</f>
        <v>0</v>
      </c>
    </row>
    <row r="90" s="2" customFormat="1" ht="37.8" customHeight="1">
      <c r="A90" s="38"/>
      <c r="B90" s="39"/>
      <c r="C90" s="213" t="s">
        <v>74</v>
      </c>
      <c r="D90" s="213" t="s">
        <v>132</v>
      </c>
      <c r="E90" s="214" t="s">
        <v>440</v>
      </c>
      <c r="F90" s="215" t="s">
        <v>441</v>
      </c>
      <c r="G90" s="216" t="s">
        <v>264</v>
      </c>
      <c r="H90" s="217">
        <v>9</v>
      </c>
      <c r="I90" s="218"/>
      <c r="J90" s="219">
        <f>ROUND(I90*H90,2)</f>
        <v>0</v>
      </c>
      <c r="K90" s="220"/>
      <c r="L90" s="44"/>
      <c r="M90" s="221" t="s">
        <v>19</v>
      </c>
      <c r="N90" s="222" t="s">
        <v>41</v>
      </c>
      <c r="O90" s="84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5" t="s">
        <v>88</v>
      </c>
      <c r="AT90" s="225" t="s">
        <v>132</v>
      </c>
      <c r="AU90" s="225" t="s">
        <v>78</v>
      </c>
      <c r="AY90" s="17" t="s">
        <v>130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7" t="s">
        <v>74</v>
      </c>
      <c r="BK90" s="226">
        <f>ROUND(I90*H90,2)</f>
        <v>0</v>
      </c>
      <c r="BL90" s="17" t="s">
        <v>88</v>
      </c>
      <c r="BM90" s="225" t="s">
        <v>442</v>
      </c>
    </row>
    <row r="91" s="2" customFormat="1" ht="37.8" customHeight="1">
      <c r="A91" s="38"/>
      <c r="B91" s="39"/>
      <c r="C91" s="213" t="s">
        <v>78</v>
      </c>
      <c r="D91" s="213" t="s">
        <v>132</v>
      </c>
      <c r="E91" s="214" t="s">
        <v>443</v>
      </c>
      <c r="F91" s="215" t="s">
        <v>444</v>
      </c>
      <c r="G91" s="216" t="s">
        <v>222</v>
      </c>
      <c r="H91" s="217">
        <v>30</v>
      </c>
      <c r="I91" s="218"/>
      <c r="J91" s="219">
        <f>ROUND(I91*H91,2)</f>
        <v>0</v>
      </c>
      <c r="K91" s="220"/>
      <c r="L91" s="44"/>
      <c r="M91" s="221" t="s">
        <v>19</v>
      </c>
      <c r="N91" s="222" t="s">
        <v>41</v>
      </c>
      <c r="O91" s="84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25" t="s">
        <v>88</v>
      </c>
      <c r="AT91" s="225" t="s">
        <v>132</v>
      </c>
      <c r="AU91" s="225" t="s">
        <v>78</v>
      </c>
      <c r="AY91" s="17" t="s">
        <v>130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7" t="s">
        <v>74</v>
      </c>
      <c r="BK91" s="226">
        <f>ROUND(I91*H91,2)</f>
        <v>0</v>
      </c>
      <c r="BL91" s="17" t="s">
        <v>88</v>
      </c>
      <c r="BM91" s="225" t="s">
        <v>445</v>
      </c>
    </row>
    <row r="92" s="2" customFormat="1" ht="49.05" customHeight="1">
      <c r="A92" s="38"/>
      <c r="B92" s="39"/>
      <c r="C92" s="213" t="s">
        <v>85</v>
      </c>
      <c r="D92" s="213" t="s">
        <v>132</v>
      </c>
      <c r="E92" s="214" t="s">
        <v>446</v>
      </c>
      <c r="F92" s="215" t="s">
        <v>447</v>
      </c>
      <c r="G92" s="216" t="s">
        <v>222</v>
      </c>
      <c r="H92" s="217">
        <v>30</v>
      </c>
      <c r="I92" s="218"/>
      <c r="J92" s="219">
        <f>ROUND(I92*H92,2)</f>
        <v>0</v>
      </c>
      <c r="K92" s="220"/>
      <c r="L92" s="44"/>
      <c r="M92" s="221" t="s">
        <v>19</v>
      </c>
      <c r="N92" s="222" t="s">
        <v>41</v>
      </c>
      <c r="O92" s="84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25" t="s">
        <v>88</v>
      </c>
      <c r="AT92" s="225" t="s">
        <v>132</v>
      </c>
      <c r="AU92" s="225" t="s">
        <v>78</v>
      </c>
      <c r="AY92" s="17" t="s">
        <v>130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7" t="s">
        <v>74</v>
      </c>
      <c r="BK92" s="226">
        <f>ROUND(I92*H92,2)</f>
        <v>0</v>
      </c>
      <c r="BL92" s="17" t="s">
        <v>88</v>
      </c>
      <c r="BM92" s="225" t="s">
        <v>448</v>
      </c>
    </row>
    <row r="93" s="2" customFormat="1" ht="14.4" customHeight="1">
      <c r="A93" s="38"/>
      <c r="B93" s="39"/>
      <c r="C93" s="250" t="s">
        <v>88</v>
      </c>
      <c r="D93" s="250" t="s">
        <v>165</v>
      </c>
      <c r="E93" s="251" t="s">
        <v>449</v>
      </c>
      <c r="F93" s="252" t="s">
        <v>450</v>
      </c>
      <c r="G93" s="253" t="s">
        <v>135</v>
      </c>
      <c r="H93" s="254">
        <v>1</v>
      </c>
      <c r="I93" s="255"/>
      <c r="J93" s="256">
        <f>ROUND(I93*H93,2)</f>
        <v>0</v>
      </c>
      <c r="K93" s="257"/>
      <c r="L93" s="258"/>
      <c r="M93" s="259" t="s">
        <v>19</v>
      </c>
      <c r="N93" s="260" t="s">
        <v>41</v>
      </c>
      <c r="O93" s="84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5" t="s">
        <v>168</v>
      </c>
      <c r="AT93" s="225" t="s">
        <v>165</v>
      </c>
      <c r="AU93" s="225" t="s">
        <v>78</v>
      </c>
      <c r="AY93" s="17" t="s">
        <v>130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7" t="s">
        <v>74</v>
      </c>
      <c r="BK93" s="226">
        <f>ROUND(I93*H93,2)</f>
        <v>0</v>
      </c>
      <c r="BL93" s="17" t="s">
        <v>88</v>
      </c>
      <c r="BM93" s="225" t="s">
        <v>451</v>
      </c>
    </row>
    <row r="94" s="15" customFormat="1">
      <c r="A94" s="15"/>
      <c r="B94" s="261"/>
      <c r="C94" s="262"/>
      <c r="D94" s="229" t="s">
        <v>137</v>
      </c>
      <c r="E94" s="263" t="s">
        <v>19</v>
      </c>
      <c r="F94" s="264" t="s">
        <v>452</v>
      </c>
      <c r="G94" s="262"/>
      <c r="H94" s="263" t="s">
        <v>19</v>
      </c>
      <c r="I94" s="265"/>
      <c r="J94" s="262"/>
      <c r="K94" s="262"/>
      <c r="L94" s="266"/>
      <c r="M94" s="267"/>
      <c r="N94" s="268"/>
      <c r="O94" s="268"/>
      <c r="P94" s="268"/>
      <c r="Q94" s="268"/>
      <c r="R94" s="268"/>
      <c r="S94" s="268"/>
      <c r="T94" s="269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70" t="s">
        <v>137</v>
      </c>
      <c r="AU94" s="270" t="s">
        <v>78</v>
      </c>
      <c r="AV94" s="15" t="s">
        <v>74</v>
      </c>
      <c r="AW94" s="15" t="s">
        <v>31</v>
      </c>
      <c r="AX94" s="15" t="s">
        <v>70</v>
      </c>
      <c r="AY94" s="270" t="s">
        <v>130</v>
      </c>
    </row>
    <row r="95" s="15" customFormat="1">
      <c r="A95" s="15"/>
      <c r="B95" s="261"/>
      <c r="C95" s="262"/>
      <c r="D95" s="229" t="s">
        <v>137</v>
      </c>
      <c r="E95" s="263" t="s">
        <v>19</v>
      </c>
      <c r="F95" s="264" t="s">
        <v>453</v>
      </c>
      <c r="G95" s="262"/>
      <c r="H95" s="263" t="s">
        <v>19</v>
      </c>
      <c r="I95" s="265"/>
      <c r="J95" s="262"/>
      <c r="K95" s="262"/>
      <c r="L95" s="266"/>
      <c r="M95" s="267"/>
      <c r="N95" s="268"/>
      <c r="O95" s="268"/>
      <c r="P95" s="268"/>
      <c r="Q95" s="268"/>
      <c r="R95" s="268"/>
      <c r="S95" s="268"/>
      <c r="T95" s="269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70" t="s">
        <v>137</v>
      </c>
      <c r="AU95" s="270" t="s">
        <v>78</v>
      </c>
      <c r="AV95" s="15" t="s">
        <v>74</v>
      </c>
      <c r="AW95" s="15" t="s">
        <v>31</v>
      </c>
      <c r="AX95" s="15" t="s">
        <v>70</v>
      </c>
      <c r="AY95" s="270" t="s">
        <v>130</v>
      </c>
    </row>
    <row r="96" s="13" customFormat="1">
      <c r="A96" s="13"/>
      <c r="B96" s="227"/>
      <c r="C96" s="228"/>
      <c r="D96" s="229" t="s">
        <v>137</v>
      </c>
      <c r="E96" s="230" t="s">
        <v>19</v>
      </c>
      <c r="F96" s="231" t="s">
        <v>74</v>
      </c>
      <c r="G96" s="228"/>
      <c r="H96" s="232">
        <v>1</v>
      </c>
      <c r="I96" s="233"/>
      <c r="J96" s="228"/>
      <c r="K96" s="228"/>
      <c r="L96" s="234"/>
      <c r="M96" s="235"/>
      <c r="N96" s="236"/>
      <c r="O96" s="236"/>
      <c r="P96" s="236"/>
      <c r="Q96" s="236"/>
      <c r="R96" s="236"/>
      <c r="S96" s="236"/>
      <c r="T96" s="237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8" t="s">
        <v>137</v>
      </c>
      <c r="AU96" s="238" t="s">
        <v>78</v>
      </c>
      <c r="AV96" s="13" t="s">
        <v>78</v>
      </c>
      <c r="AW96" s="13" t="s">
        <v>31</v>
      </c>
      <c r="AX96" s="13" t="s">
        <v>74</v>
      </c>
      <c r="AY96" s="238" t="s">
        <v>130</v>
      </c>
    </row>
    <row r="97" s="2" customFormat="1" ht="37.8" customHeight="1">
      <c r="A97" s="38"/>
      <c r="B97" s="39"/>
      <c r="C97" s="213" t="s">
        <v>91</v>
      </c>
      <c r="D97" s="213" t="s">
        <v>132</v>
      </c>
      <c r="E97" s="214" t="s">
        <v>454</v>
      </c>
      <c r="F97" s="215" t="s">
        <v>455</v>
      </c>
      <c r="G97" s="216" t="s">
        <v>264</v>
      </c>
      <c r="H97" s="217">
        <v>9</v>
      </c>
      <c r="I97" s="218"/>
      <c r="J97" s="219">
        <f>ROUND(I97*H97,2)</f>
        <v>0</v>
      </c>
      <c r="K97" s="220"/>
      <c r="L97" s="44"/>
      <c r="M97" s="221" t="s">
        <v>19</v>
      </c>
      <c r="N97" s="222" t="s">
        <v>41</v>
      </c>
      <c r="O97" s="84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25" t="s">
        <v>88</v>
      </c>
      <c r="AT97" s="225" t="s">
        <v>132</v>
      </c>
      <c r="AU97" s="225" t="s">
        <v>78</v>
      </c>
      <c r="AY97" s="17" t="s">
        <v>130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7" t="s">
        <v>74</v>
      </c>
      <c r="BK97" s="226">
        <f>ROUND(I97*H97,2)</f>
        <v>0</v>
      </c>
      <c r="BL97" s="17" t="s">
        <v>88</v>
      </c>
      <c r="BM97" s="225" t="s">
        <v>456</v>
      </c>
    </row>
    <row r="98" s="2" customFormat="1" ht="14.4" customHeight="1">
      <c r="A98" s="38"/>
      <c r="B98" s="39"/>
      <c r="C98" s="213" t="s">
        <v>94</v>
      </c>
      <c r="D98" s="213" t="s">
        <v>132</v>
      </c>
      <c r="E98" s="214" t="s">
        <v>457</v>
      </c>
      <c r="F98" s="215" t="s">
        <v>458</v>
      </c>
      <c r="G98" s="216" t="s">
        <v>135</v>
      </c>
      <c r="H98" s="217">
        <v>5</v>
      </c>
      <c r="I98" s="218"/>
      <c r="J98" s="219">
        <f>ROUND(I98*H98,2)</f>
        <v>0</v>
      </c>
      <c r="K98" s="220"/>
      <c r="L98" s="44"/>
      <c r="M98" s="221" t="s">
        <v>19</v>
      </c>
      <c r="N98" s="222" t="s">
        <v>41</v>
      </c>
      <c r="O98" s="84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5" t="s">
        <v>88</v>
      </c>
      <c r="AT98" s="225" t="s">
        <v>132</v>
      </c>
      <c r="AU98" s="225" t="s">
        <v>78</v>
      </c>
      <c r="AY98" s="17" t="s">
        <v>130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7" t="s">
        <v>74</v>
      </c>
      <c r="BK98" s="226">
        <f>ROUND(I98*H98,2)</f>
        <v>0</v>
      </c>
      <c r="BL98" s="17" t="s">
        <v>88</v>
      </c>
      <c r="BM98" s="225" t="s">
        <v>459</v>
      </c>
    </row>
    <row r="99" s="15" customFormat="1">
      <c r="A99" s="15"/>
      <c r="B99" s="261"/>
      <c r="C99" s="262"/>
      <c r="D99" s="229" t="s">
        <v>137</v>
      </c>
      <c r="E99" s="263" t="s">
        <v>19</v>
      </c>
      <c r="F99" s="264" t="s">
        <v>460</v>
      </c>
      <c r="G99" s="262"/>
      <c r="H99" s="263" t="s">
        <v>19</v>
      </c>
      <c r="I99" s="265"/>
      <c r="J99" s="262"/>
      <c r="K99" s="262"/>
      <c r="L99" s="266"/>
      <c r="M99" s="267"/>
      <c r="N99" s="268"/>
      <c r="O99" s="268"/>
      <c r="P99" s="268"/>
      <c r="Q99" s="268"/>
      <c r="R99" s="268"/>
      <c r="S99" s="268"/>
      <c r="T99" s="269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70" t="s">
        <v>137</v>
      </c>
      <c r="AU99" s="270" t="s">
        <v>78</v>
      </c>
      <c r="AV99" s="15" t="s">
        <v>74</v>
      </c>
      <c r="AW99" s="15" t="s">
        <v>31</v>
      </c>
      <c r="AX99" s="15" t="s">
        <v>70</v>
      </c>
      <c r="AY99" s="270" t="s">
        <v>130</v>
      </c>
    </row>
    <row r="100" s="15" customFormat="1">
      <c r="A100" s="15"/>
      <c r="B100" s="261"/>
      <c r="C100" s="262"/>
      <c r="D100" s="229" t="s">
        <v>137</v>
      </c>
      <c r="E100" s="263" t="s">
        <v>19</v>
      </c>
      <c r="F100" s="264" t="s">
        <v>461</v>
      </c>
      <c r="G100" s="262"/>
      <c r="H100" s="263" t="s">
        <v>19</v>
      </c>
      <c r="I100" s="265"/>
      <c r="J100" s="262"/>
      <c r="K100" s="262"/>
      <c r="L100" s="266"/>
      <c r="M100" s="267"/>
      <c r="N100" s="268"/>
      <c r="O100" s="268"/>
      <c r="P100" s="268"/>
      <c r="Q100" s="268"/>
      <c r="R100" s="268"/>
      <c r="S100" s="268"/>
      <c r="T100" s="269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70" t="s">
        <v>137</v>
      </c>
      <c r="AU100" s="270" t="s">
        <v>78</v>
      </c>
      <c r="AV100" s="15" t="s">
        <v>74</v>
      </c>
      <c r="AW100" s="15" t="s">
        <v>31</v>
      </c>
      <c r="AX100" s="15" t="s">
        <v>70</v>
      </c>
      <c r="AY100" s="270" t="s">
        <v>130</v>
      </c>
    </row>
    <row r="101" s="13" customFormat="1">
      <c r="A101" s="13"/>
      <c r="B101" s="227"/>
      <c r="C101" s="228"/>
      <c r="D101" s="229" t="s">
        <v>137</v>
      </c>
      <c r="E101" s="230" t="s">
        <v>19</v>
      </c>
      <c r="F101" s="231" t="s">
        <v>91</v>
      </c>
      <c r="G101" s="228"/>
      <c r="H101" s="232">
        <v>5</v>
      </c>
      <c r="I101" s="233"/>
      <c r="J101" s="228"/>
      <c r="K101" s="228"/>
      <c r="L101" s="234"/>
      <c r="M101" s="235"/>
      <c r="N101" s="236"/>
      <c r="O101" s="236"/>
      <c r="P101" s="236"/>
      <c r="Q101" s="236"/>
      <c r="R101" s="236"/>
      <c r="S101" s="236"/>
      <c r="T101" s="237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8" t="s">
        <v>137</v>
      </c>
      <c r="AU101" s="238" t="s">
        <v>78</v>
      </c>
      <c r="AV101" s="13" t="s">
        <v>78</v>
      </c>
      <c r="AW101" s="13" t="s">
        <v>31</v>
      </c>
      <c r="AX101" s="13" t="s">
        <v>74</v>
      </c>
      <c r="AY101" s="238" t="s">
        <v>130</v>
      </c>
    </row>
    <row r="102" s="2" customFormat="1" ht="14.4" customHeight="1">
      <c r="A102" s="38"/>
      <c r="B102" s="39"/>
      <c r="C102" s="250" t="s">
        <v>97</v>
      </c>
      <c r="D102" s="250" t="s">
        <v>165</v>
      </c>
      <c r="E102" s="251" t="s">
        <v>462</v>
      </c>
      <c r="F102" s="252" t="s">
        <v>463</v>
      </c>
      <c r="G102" s="253" t="s">
        <v>135</v>
      </c>
      <c r="H102" s="254">
        <v>3</v>
      </c>
      <c r="I102" s="255"/>
      <c r="J102" s="256">
        <f>ROUND(I102*H102,2)</f>
        <v>0</v>
      </c>
      <c r="K102" s="257"/>
      <c r="L102" s="258"/>
      <c r="M102" s="259" t="s">
        <v>19</v>
      </c>
      <c r="N102" s="260" t="s">
        <v>41</v>
      </c>
      <c r="O102" s="84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5" t="s">
        <v>168</v>
      </c>
      <c r="AT102" s="225" t="s">
        <v>165</v>
      </c>
      <c r="AU102" s="225" t="s">
        <v>78</v>
      </c>
      <c r="AY102" s="17" t="s">
        <v>130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7" t="s">
        <v>74</v>
      </c>
      <c r="BK102" s="226">
        <f>ROUND(I102*H102,2)</f>
        <v>0</v>
      </c>
      <c r="BL102" s="17" t="s">
        <v>88</v>
      </c>
      <c r="BM102" s="225" t="s">
        <v>464</v>
      </c>
    </row>
    <row r="103" s="2" customFormat="1" ht="14.4" customHeight="1">
      <c r="A103" s="38"/>
      <c r="B103" s="39"/>
      <c r="C103" s="250" t="s">
        <v>168</v>
      </c>
      <c r="D103" s="250" t="s">
        <v>165</v>
      </c>
      <c r="E103" s="251" t="s">
        <v>465</v>
      </c>
      <c r="F103" s="252" t="s">
        <v>466</v>
      </c>
      <c r="G103" s="253" t="s">
        <v>135</v>
      </c>
      <c r="H103" s="254">
        <v>2</v>
      </c>
      <c r="I103" s="255"/>
      <c r="J103" s="256">
        <f>ROUND(I103*H103,2)</f>
        <v>0</v>
      </c>
      <c r="K103" s="257"/>
      <c r="L103" s="258"/>
      <c r="M103" s="259" t="s">
        <v>19</v>
      </c>
      <c r="N103" s="260" t="s">
        <v>41</v>
      </c>
      <c r="O103" s="84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5" t="s">
        <v>168</v>
      </c>
      <c r="AT103" s="225" t="s">
        <v>165</v>
      </c>
      <c r="AU103" s="225" t="s">
        <v>78</v>
      </c>
      <c r="AY103" s="17" t="s">
        <v>130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7" t="s">
        <v>74</v>
      </c>
      <c r="BK103" s="226">
        <f>ROUND(I103*H103,2)</f>
        <v>0</v>
      </c>
      <c r="BL103" s="17" t="s">
        <v>88</v>
      </c>
      <c r="BM103" s="225" t="s">
        <v>467</v>
      </c>
    </row>
    <row r="104" s="2" customFormat="1" ht="76.35" customHeight="1">
      <c r="A104" s="38"/>
      <c r="B104" s="39"/>
      <c r="C104" s="213" t="s">
        <v>191</v>
      </c>
      <c r="D104" s="213" t="s">
        <v>132</v>
      </c>
      <c r="E104" s="214" t="s">
        <v>145</v>
      </c>
      <c r="F104" s="215" t="s">
        <v>146</v>
      </c>
      <c r="G104" s="216" t="s">
        <v>135</v>
      </c>
      <c r="H104" s="217">
        <v>38</v>
      </c>
      <c r="I104" s="218"/>
      <c r="J104" s="219">
        <f>ROUND(I104*H104,2)</f>
        <v>0</v>
      </c>
      <c r="K104" s="220"/>
      <c r="L104" s="44"/>
      <c r="M104" s="221" t="s">
        <v>19</v>
      </c>
      <c r="N104" s="222" t="s">
        <v>41</v>
      </c>
      <c r="O104" s="84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5" t="s">
        <v>88</v>
      </c>
      <c r="AT104" s="225" t="s">
        <v>132</v>
      </c>
      <c r="AU104" s="225" t="s">
        <v>78</v>
      </c>
      <c r="AY104" s="17" t="s">
        <v>130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7" t="s">
        <v>74</v>
      </c>
      <c r="BK104" s="226">
        <f>ROUND(I104*H104,2)</f>
        <v>0</v>
      </c>
      <c r="BL104" s="17" t="s">
        <v>88</v>
      </c>
      <c r="BM104" s="225" t="s">
        <v>468</v>
      </c>
    </row>
    <row r="105" s="13" customFormat="1">
      <c r="A105" s="13"/>
      <c r="B105" s="227"/>
      <c r="C105" s="228"/>
      <c r="D105" s="229" t="s">
        <v>137</v>
      </c>
      <c r="E105" s="230" t="s">
        <v>19</v>
      </c>
      <c r="F105" s="231" t="s">
        <v>469</v>
      </c>
      <c r="G105" s="228"/>
      <c r="H105" s="232">
        <v>38</v>
      </c>
      <c r="I105" s="233"/>
      <c r="J105" s="228"/>
      <c r="K105" s="228"/>
      <c r="L105" s="234"/>
      <c r="M105" s="235"/>
      <c r="N105" s="236"/>
      <c r="O105" s="236"/>
      <c r="P105" s="236"/>
      <c r="Q105" s="236"/>
      <c r="R105" s="236"/>
      <c r="S105" s="236"/>
      <c r="T105" s="23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8" t="s">
        <v>137</v>
      </c>
      <c r="AU105" s="238" t="s">
        <v>78</v>
      </c>
      <c r="AV105" s="13" t="s">
        <v>78</v>
      </c>
      <c r="AW105" s="13" t="s">
        <v>31</v>
      </c>
      <c r="AX105" s="13" t="s">
        <v>74</v>
      </c>
      <c r="AY105" s="238" t="s">
        <v>130</v>
      </c>
    </row>
    <row r="106" s="2" customFormat="1" ht="76.35" customHeight="1">
      <c r="A106" s="38"/>
      <c r="B106" s="39"/>
      <c r="C106" s="213" t="s">
        <v>201</v>
      </c>
      <c r="D106" s="213" t="s">
        <v>132</v>
      </c>
      <c r="E106" s="214" t="s">
        <v>153</v>
      </c>
      <c r="F106" s="215" t="s">
        <v>154</v>
      </c>
      <c r="G106" s="216" t="s">
        <v>135</v>
      </c>
      <c r="H106" s="217">
        <v>20</v>
      </c>
      <c r="I106" s="218"/>
      <c r="J106" s="219">
        <f>ROUND(I106*H106,2)</f>
        <v>0</v>
      </c>
      <c r="K106" s="220"/>
      <c r="L106" s="44"/>
      <c r="M106" s="221" t="s">
        <v>19</v>
      </c>
      <c r="N106" s="222" t="s">
        <v>41</v>
      </c>
      <c r="O106" s="84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5" t="s">
        <v>88</v>
      </c>
      <c r="AT106" s="225" t="s">
        <v>132</v>
      </c>
      <c r="AU106" s="225" t="s">
        <v>78</v>
      </c>
      <c r="AY106" s="17" t="s">
        <v>130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7" t="s">
        <v>74</v>
      </c>
      <c r="BK106" s="226">
        <f>ROUND(I106*H106,2)</f>
        <v>0</v>
      </c>
      <c r="BL106" s="17" t="s">
        <v>88</v>
      </c>
      <c r="BM106" s="225" t="s">
        <v>470</v>
      </c>
    </row>
    <row r="107" s="13" customFormat="1">
      <c r="A107" s="13"/>
      <c r="B107" s="227"/>
      <c r="C107" s="228"/>
      <c r="D107" s="229" t="s">
        <v>137</v>
      </c>
      <c r="E107" s="230" t="s">
        <v>19</v>
      </c>
      <c r="F107" s="231" t="s">
        <v>471</v>
      </c>
      <c r="G107" s="228"/>
      <c r="H107" s="232">
        <v>20</v>
      </c>
      <c r="I107" s="233"/>
      <c r="J107" s="228"/>
      <c r="K107" s="228"/>
      <c r="L107" s="234"/>
      <c r="M107" s="235"/>
      <c r="N107" s="236"/>
      <c r="O107" s="236"/>
      <c r="P107" s="236"/>
      <c r="Q107" s="236"/>
      <c r="R107" s="236"/>
      <c r="S107" s="236"/>
      <c r="T107" s="23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8" t="s">
        <v>137</v>
      </c>
      <c r="AU107" s="238" t="s">
        <v>78</v>
      </c>
      <c r="AV107" s="13" t="s">
        <v>78</v>
      </c>
      <c r="AW107" s="13" t="s">
        <v>31</v>
      </c>
      <c r="AX107" s="13" t="s">
        <v>74</v>
      </c>
      <c r="AY107" s="238" t="s">
        <v>130</v>
      </c>
    </row>
    <row r="108" s="2" customFormat="1" ht="76.35" customHeight="1">
      <c r="A108" s="38"/>
      <c r="B108" s="39"/>
      <c r="C108" s="213" t="s">
        <v>205</v>
      </c>
      <c r="D108" s="213" t="s">
        <v>132</v>
      </c>
      <c r="E108" s="214" t="s">
        <v>472</v>
      </c>
      <c r="F108" s="215" t="s">
        <v>473</v>
      </c>
      <c r="G108" s="216" t="s">
        <v>135</v>
      </c>
      <c r="H108" s="217">
        <v>30</v>
      </c>
      <c r="I108" s="218"/>
      <c r="J108" s="219">
        <f>ROUND(I108*H108,2)</f>
        <v>0</v>
      </c>
      <c r="K108" s="220"/>
      <c r="L108" s="44"/>
      <c r="M108" s="221" t="s">
        <v>19</v>
      </c>
      <c r="N108" s="222" t="s">
        <v>41</v>
      </c>
      <c r="O108" s="84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5" t="s">
        <v>88</v>
      </c>
      <c r="AT108" s="225" t="s">
        <v>132</v>
      </c>
      <c r="AU108" s="225" t="s">
        <v>78</v>
      </c>
      <c r="AY108" s="17" t="s">
        <v>130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7" t="s">
        <v>74</v>
      </c>
      <c r="BK108" s="226">
        <f>ROUND(I108*H108,2)</f>
        <v>0</v>
      </c>
      <c r="BL108" s="17" t="s">
        <v>88</v>
      </c>
      <c r="BM108" s="225" t="s">
        <v>474</v>
      </c>
    </row>
    <row r="109" s="13" customFormat="1">
      <c r="A109" s="13"/>
      <c r="B109" s="227"/>
      <c r="C109" s="228"/>
      <c r="D109" s="229" t="s">
        <v>137</v>
      </c>
      <c r="E109" s="230" t="s">
        <v>19</v>
      </c>
      <c r="F109" s="231" t="s">
        <v>475</v>
      </c>
      <c r="G109" s="228"/>
      <c r="H109" s="232">
        <v>30</v>
      </c>
      <c r="I109" s="233"/>
      <c r="J109" s="228"/>
      <c r="K109" s="228"/>
      <c r="L109" s="234"/>
      <c r="M109" s="235"/>
      <c r="N109" s="236"/>
      <c r="O109" s="236"/>
      <c r="P109" s="236"/>
      <c r="Q109" s="236"/>
      <c r="R109" s="236"/>
      <c r="S109" s="236"/>
      <c r="T109" s="237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8" t="s">
        <v>137</v>
      </c>
      <c r="AU109" s="238" t="s">
        <v>78</v>
      </c>
      <c r="AV109" s="13" t="s">
        <v>78</v>
      </c>
      <c r="AW109" s="13" t="s">
        <v>31</v>
      </c>
      <c r="AX109" s="13" t="s">
        <v>74</v>
      </c>
      <c r="AY109" s="238" t="s">
        <v>130</v>
      </c>
    </row>
    <row r="110" s="2" customFormat="1" ht="14.4" customHeight="1">
      <c r="A110" s="38"/>
      <c r="B110" s="39"/>
      <c r="C110" s="250" t="s">
        <v>214</v>
      </c>
      <c r="D110" s="250" t="s">
        <v>165</v>
      </c>
      <c r="E110" s="251" t="s">
        <v>476</v>
      </c>
      <c r="F110" s="252" t="s">
        <v>477</v>
      </c>
      <c r="G110" s="253" t="s">
        <v>135</v>
      </c>
      <c r="H110" s="254">
        <v>30</v>
      </c>
      <c r="I110" s="255"/>
      <c r="J110" s="256">
        <f>ROUND(I110*H110,2)</f>
        <v>0</v>
      </c>
      <c r="K110" s="257"/>
      <c r="L110" s="258"/>
      <c r="M110" s="259" t="s">
        <v>19</v>
      </c>
      <c r="N110" s="260" t="s">
        <v>41</v>
      </c>
      <c r="O110" s="84"/>
      <c r="P110" s="223">
        <f>O110*H110</f>
        <v>0</v>
      </c>
      <c r="Q110" s="223">
        <v>0.28306999999999999</v>
      </c>
      <c r="R110" s="223">
        <f>Q110*H110</f>
        <v>8.4920999999999989</v>
      </c>
      <c r="S110" s="223">
        <v>0</v>
      </c>
      <c r="T110" s="22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5" t="s">
        <v>168</v>
      </c>
      <c r="AT110" s="225" t="s">
        <v>165</v>
      </c>
      <c r="AU110" s="225" t="s">
        <v>78</v>
      </c>
      <c r="AY110" s="17" t="s">
        <v>130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7" t="s">
        <v>74</v>
      </c>
      <c r="BK110" s="226">
        <f>ROUND(I110*H110,2)</f>
        <v>0</v>
      </c>
      <c r="BL110" s="17" t="s">
        <v>88</v>
      </c>
      <c r="BM110" s="225" t="s">
        <v>478</v>
      </c>
    </row>
    <row r="111" s="2" customFormat="1" ht="76.35" customHeight="1">
      <c r="A111" s="38"/>
      <c r="B111" s="39"/>
      <c r="C111" s="213" t="s">
        <v>219</v>
      </c>
      <c r="D111" s="213" t="s">
        <v>132</v>
      </c>
      <c r="E111" s="214" t="s">
        <v>479</v>
      </c>
      <c r="F111" s="215" t="s">
        <v>480</v>
      </c>
      <c r="G111" s="216" t="s">
        <v>135</v>
      </c>
      <c r="H111" s="217">
        <v>29</v>
      </c>
      <c r="I111" s="218"/>
      <c r="J111" s="219">
        <f>ROUND(I111*H111,2)</f>
        <v>0</v>
      </c>
      <c r="K111" s="220"/>
      <c r="L111" s="44"/>
      <c r="M111" s="221" t="s">
        <v>19</v>
      </c>
      <c r="N111" s="222" t="s">
        <v>41</v>
      </c>
      <c r="O111" s="84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5" t="s">
        <v>88</v>
      </c>
      <c r="AT111" s="225" t="s">
        <v>132</v>
      </c>
      <c r="AU111" s="225" t="s">
        <v>78</v>
      </c>
      <c r="AY111" s="17" t="s">
        <v>130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7" t="s">
        <v>74</v>
      </c>
      <c r="BK111" s="226">
        <f>ROUND(I111*H111,2)</f>
        <v>0</v>
      </c>
      <c r="BL111" s="17" t="s">
        <v>88</v>
      </c>
      <c r="BM111" s="225" t="s">
        <v>481</v>
      </c>
    </row>
    <row r="112" s="13" customFormat="1">
      <c r="A112" s="13"/>
      <c r="B112" s="227"/>
      <c r="C112" s="228"/>
      <c r="D112" s="229" t="s">
        <v>137</v>
      </c>
      <c r="E112" s="230" t="s">
        <v>19</v>
      </c>
      <c r="F112" s="231" t="s">
        <v>482</v>
      </c>
      <c r="G112" s="228"/>
      <c r="H112" s="232">
        <v>6</v>
      </c>
      <c r="I112" s="233"/>
      <c r="J112" s="228"/>
      <c r="K112" s="228"/>
      <c r="L112" s="234"/>
      <c r="M112" s="235"/>
      <c r="N112" s="236"/>
      <c r="O112" s="236"/>
      <c r="P112" s="236"/>
      <c r="Q112" s="236"/>
      <c r="R112" s="236"/>
      <c r="S112" s="236"/>
      <c r="T112" s="23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8" t="s">
        <v>137</v>
      </c>
      <c r="AU112" s="238" t="s">
        <v>78</v>
      </c>
      <c r="AV112" s="13" t="s">
        <v>78</v>
      </c>
      <c r="AW112" s="13" t="s">
        <v>31</v>
      </c>
      <c r="AX112" s="13" t="s">
        <v>70</v>
      </c>
      <c r="AY112" s="238" t="s">
        <v>130</v>
      </c>
    </row>
    <row r="113" s="13" customFormat="1">
      <c r="A113" s="13"/>
      <c r="B113" s="227"/>
      <c r="C113" s="228"/>
      <c r="D113" s="229" t="s">
        <v>137</v>
      </c>
      <c r="E113" s="230" t="s">
        <v>19</v>
      </c>
      <c r="F113" s="231" t="s">
        <v>483</v>
      </c>
      <c r="G113" s="228"/>
      <c r="H113" s="232">
        <v>23</v>
      </c>
      <c r="I113" s="233"/>
      <c r="J113" s="228"/>
      <c r="K113" s="228"/>
      <c r="L113" s="234"/>
      <c r="M113" s="235"/>
      <c r="N113" s="236"/>
      <c r="O113" s="236"/>
      <c r="P113" s="236"/>
      <c r="Q113" s="236"/>
      <c r="R113" s="236"/>
      <c r="S113" s="236"/>
      <c r="T113" s="237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8" t="s">
        <v>137</v>
      </c>
      <c r="AU113" s="238" t="s">
        <v>78</v>
      </c>
      <c r="AV113" s="13" t="s">
        <v>78</v>
      </c>
      <c r="AW113" s="13" t="s">
        <v>31</v>
      </c>
      <c r="AX113" s="13" t="s">
        <v>70</v>
      </c>
      <c r="AY113" s="238" t="s">
        <v>130</v>
      </c>
    </row>
    <row r="114" s="14" customFormat="1">
      <c r="A114" s="14"/>
      <c r="B114" s="239"/>
      <c r="C114" s="240"/>
      <c r="D114" s="229" t="s">
        <v>137</v>
      </c>
      <c r="E114" s="241" t="s">
        <v>19</v>
      </c>
      <c r="F114" s="242" t="s">
        <v>144</v>
      </c>
      <c r="G114" s="240"/>
      <c r="H114" s="243">
        <v>29</v>
      </c>
      <c r="I114" s="244"/>
      <c r="J114" s="240"/>
      <c r="K114" s="240"/>
      <c r="L114" s="245"/>
      <c r="M114" s="246"/>
      <c r="N114" s="247"/>
      <c r="O114" s="247"/>
      <c r="P114" s="247"/>
      <c r="Q114" s="247"/>
      <c r="R114" s="247"/>
      <c r="S114" s="247"/>
      <c r="T114" s="248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9" t="s">
        <v>137</v>
      </c>
      <c r="AU114" s="249" t="s">
        <v>78</v>
      </c>
      <c r="AV114" s="14" t="s">
        <v>88</v>
      </c>
      <c r="AW114" s="14" t="s">
        <v>31</v>
      </c>
      <c r="AX114" s="14" t="s">
        <v>74</v>
      </c>
      <c r="AY114" s="249" t="s">
        <v>130</v>
      </c>
    </row>
    <row r="115" s="2" customFormat="1" ht="14.4" customHeight="1">
      <c r="A115" s="38"/>
      <c r="B115" s="39"/>
      <c r="C115" s="250" t="s">
        <v>227</v>
      </c>
      <c r="D115" s="250" t="s">
        <v>165</v>
      </c>
      <c r="E115" s="251" t="s">
        <v>484</v>
      </c>
      <c r="F115" s="252" t="s">
        <v>485</v>
      </c>
      <c r="G115" s="253" t="s">
        <v>135</v>
      </c>
      <c r="H115" s="254">
        <v>6</v>
      </c>
      <c r="I115" s="255"/>
      <c r="J115" s="256">
        <f>ROUND(I115*H115,2)</f>
        <v>0</v>
      </c>
      <c r="K115" s="257"/>
      <c r="L115" s="258"/>
      <c r="M115" s="259" t="s">
        <v>19</v>
      </c>
      <c r="N115" s="260" t="s">
        <v>41</v>
      </c>
      <c r="O115" s="84"/>
      <c r="P115" s="223">
        <f>O115*H115</f>
        <v>0</v>
      </c>
      <c r="Q115" s="223">
        <v>0.27500000000000002</v>
      </c>
      <c r="R115" s="223">
        <f>Q115*H115</f>
        <v>1.6500000000000001</v>
      </c>
      <c r="S115" s="223">
        <v>0</v>
      </c>
      <c r="T115" s="22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25" t="s">
        <v>168</v>
      </c>
      <c r="AT115" s="225" t="s">
        <v>165</v>
      </c>
      <c r="AU115" s="225" t="s">
        <v>78</v>
      </c>
      <c r="AY115" s="17" t="s">
        <v>130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7" t="s">
        <v>74</v>
      </c>
      <c r="BK115" s="226">
        <f>ROUND(I115*H115,2)</f>
        <v>0</v>
      </c>
      <c r="BL115" s="17" t="s">
        <v>88</v>
      </c>
      <c r="BM115" s="225" t="s">
        <v>486</v>
      </c>
    </row>
    <row r="116" s="2" customFormat="1" ht="76.35" customHeight="1">
      <c r="A116" s="38"/>
      <c r="B116" s="39"/>
      <c r="C116" s="213" t="s">
        <v>8</v>
      </c>
      <c r="D116" s="213" t="s">
        <v>132</v>
      </c>
      <c r="E116" s="214" t="s">
        <v>159</v>
      </c>
      <c r="F116" s="215" t="s">
        <v>160</v>
      </c>
      <c r="G116" s="216" t="s">
        <v>135</v>
      </c>
      <c r="H116" s="217">
        <v>12</v>
      </c>
      <c r="I116" s="218"/>
      <c r="J116" s="219">
        <f>ROUND(I116*H116,2)</f>
        <v>0</v>
      </c>
      <c r="K116" s="220"/>
      <c r="L116" s="44"/>
      <c r="M116" s="221" t="s">
        <v>19</v>
      </c>
      <c r="N116" s="222" t="s">
        <v>41</v>
      </c>
      <c r="O116" s="84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5" t="s">
        <v>88</v>
      </c>
      <c r="AT116" s="225" t="s">
        <v>132</v>
      </c>
      <c r="AU116" s="225" t="s">
        <v>78</v>
      </c>
      <c r="AY116" s="17" t="s">
        <v>130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7" t="s">
        <v>74</v>
      </c>
      <c r="BK116" s="226">
        <f>ROUND(I116*H116,2)</f>
        <v>0</v>
      </c>
      <c r="BL116" s="17" t="s">
        <v>88</v>
      </c>
      <c r="BM116" s="225" t="s">
        <v>487</v>
      </c>
    </row>
    <row r="117" s="13" customFormat="1">
      <c r="A117" s="13"/>
      <c r="B117" s="227"/>
      <c r="C117" s="228"/>
      <c r="D117" s="229" t="s">
        <v>137</v>
      </c>
      <c r="E117" s="230" t="s">
        <v>19</v>
      </c>
      <c r="F117" s="231" t="s">
        <v>488</v>
      </c>
      <c r="G117" s="228"/>
      <c r="H117" s="232">
        <v>12</v>
      </c>
      <c r="I117" s="233"/>
      <c r="J117" s="228"/>
      <c r="K117" s="228"/>
      <c r="L117" s="234"/>
      <c r="M117" s="235"/>
      <c r="N117" s="236"/>
      <c r="O117" s="236"/>
      <c r="P117" s="236"/>
      <c r="Q117" s="236"/>
      <c r="R117" s="236"/>
      <c r="S117" s="236"/>
      <c r="T117" s="23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8" t="s">
        <v>137</v>
      </c>
      <c r="AU117" s="238" t="s">
        <v>78</v>
      </c>
      <c r="AV117" s="13" t="s">
        <v>78</v>
      </c>
      <c r="AW117" s="13" t="s">
        <v>31</v>
      </c>
      <c r="AX117" s="13" t="s">
        <v>74</v>
      </c>
      <c r="AY117" s="238" t="s">
        <v>130</v>
      </c>
    </row>
    <row r="118" s="2" customFormat="1" ht="14.4" customHeight="1">
      <c r="A118" s="38"/>
      <c r="B118" s="39"/>
      <c r="C118" s="250" t="s">
        <v>238</v>
      </c>
      <c r="D118" s="250" t="s">
        <v>165</v>
      </c>
      <c r="E118" s="251" t="s">
        <v>166</v>
      </c>
      <c r="F118" s="252" t="s">
        <v>167</v>
      </c>
      <c r="G118" s="253" t="s">
        <v>135</v>
      </c>
      <c r="H118" s="254">
        <v>200</v>
      </c>
      <c r="I118" s="255"/>
      <c r="J118" s="256">
        <f>ROUND(I118*H118,2)</f>
        <v>0</v>
      </c>
      <c r="K118" s="257"/>
      <c r="L118" s="258"/>
      <c r="M118" s="259" t="s">
        <v>19</v>
      </c>
      <c r="N118" s="260" t="s">
        <v>41</v>
      </c>
      <c r="O118" s="84"/>
      <c r="P118" s="223">
        <f>O118*H118</f>
        <v>0</v>
      </c>
      <c r="Q118" s="223">
        <v>0.00051999999999999995</v>
      </c>
      <c r="R118" s="223">
        <f>Q118*H118</f>
        <v>0.104</v>
      </c>
      <c r="S118" s="223">
        <v>0</v>
      </c>
      <c r="T118" s="22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5" t="s">
        <v>168</v>
      </c>
      <c r="AT118" s="225" t="s">
        <v>165</v>
      </c>
      <c r="AU118" s="225" t="s">
        <v>78</v>
      </c>
      <c r="AY118" s="17" t="s">
        <v>130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7" t="s">
        <v>74</v>
      </c>
      <c r="BK118" s="226">
        <f>ROUND(I118*H118,2)</f>
        <v>0</v>
      </c>
      <c r="BL118" s="17" t="s">
        <v>88</v>
      </c>
      <c r="BM118" s="225" t="s">
        <v>489</v>
      </c>
    </row>
    <row r="119" s="13" customFormat="1">
      <c r="A119" s="13"/>
      <c r="B119" s="227"/>
      <c r="C119" s="228"/>
      <c r="D119" s="229" t="s">
        <v>137</v>
      </c>
      <c r="E119" s="230" t="s">
        <v>19</v>
      </c>
      <c r="F119" s="231" t="s">
        <v>490</v>
      </c>
      <c r="G119" s="228"/>
      <c r="H119" s="232">
        <v>200</v>
      </c>
      <c r="I119" s="233"/>
      <c r="J119" s="228"/>
      <c r="K119" s="228"/>
      <c r="L119" s="234"/>
      <c r="M119" s="235"/>
      <c r="N119" s="236"/>
      <c r="O119" s="236"/>
      <c r="P119" s="236"/>
      <c r="Q119" s="236"/>
      <c r="R119" s="236"/>
      <c r="S119" s="236"/>
      <c r="T119" s="237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8" t="s">
        <v>137</v>
      </c>
      <c r="AU119" s="238" t="s">
        <v>78</v>
      </c>
      <c r="AV119" s="13" t="s">
        <v>78</v>
      </c>
      <c r="AW119" s="13" t="s">
        <v>31</v>
      </c>
      <c r="AX119" s="13" t="s">
        <v>74</v>
      </c>
      <c r="AY119" s="238" t="s">
        <v>130</v>
      </c>
    </row>
    <row r="120" s="2" customFormat="1" ht="14.4" customHeight="1">
      <c r="A120" s="38"/>
      <c r="B120" s="39"/>
      <c r="C120" s="250" t="s">
        <v>245</v>
      </c>
      <c r="D120" s="250" t="s">
        <v>165</v>
      </c>
      <c r="E120" s="251" t="s">
        <v>176</v>
      </c>
      <c r="F120" s="252" t="s">
        <v>177</v>
      </c>
      <c r="G120" s="253" t="s">
        <v>135</v>
      </c>
      <c r="H120" s="254">
        <v>1200</v>
      </c>
      <c r="I120" s="255"/>
      <c r="J120" s="256">
        <f>ROUND(I120*H120,2)</f>
        <v>0</v>
      </c>
      <c r="K120" s="257"/>
      <c r="L120" s="258"/>
      <c r="M120" s="259" t="s">
        <v>19</v>
      </c>
      <c r="N120" s="260" t="s">
        <v>41</v>
      </c>
      <c r="O120" s="84"/>
      <c r="P120" s="223">
        <f>O120*H120</f>
        <v>0</v>
      </c>
      <c r="Q120" s="223">
        <v>0.00056999999999999998</v>
      </c>
      <c r="R120" s="223">
        <f>Q120*H120</f>
        <v>0.68399999999999994</v>
      </c>
      <c r="S120" s="223">
        <v>0</v>
      </c>
      <c r="T120" s="22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5" t="s">
        <v>168</v>
      </c>
      <c r="AT120" s="225" t="s">
        <v>165</v>
      </c>
      <c r="AU120" s="225" t="s">
        <v>78</v>
      </c>
      <c r="AY120" s="17" t="s">
        <v>130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7" t="s">
        <v>74</v>
      </c>
      <c r="BK120" s="226">
        <f>ROUND(I120*H120,2)</f>
        <v>0</v>
      </c>
      <c r="BL120" s="17" t="s">
        <v>88</v>
      </c>
      <c r="BM120" s="225" t="s">
        <v>491</v>
      </c>
    </row>
    <row r="121" s="13" customFormat="1">
      <c r="A121" s="13"/>
      <c r="B121" s="227"/>
      <c r="C121" s="228"/>
      <c r="D121" s="229" t="s">
        <v>137</v>
      </c>
      <c r="E121" s="230" t="s">
        <v>19</v>
      </c>
      <c r="F121" s="231" t="s">
        <v>492</v>
      </c>
      <c r="G121" s="228"/>
      <c r="H121" s="232">
        <v>1200</v>
      </c>
      <c r="I121" s="233"/>
      <c r="J121" s="228"/>
      <c r="K121" s="228"/>
      <c r="L121" s="234"/>
      <c r="M121" s="235"/>
      <c r="N121" s="236"/>
      <c r="O121" s="236"/>
      <c r="P121" s="236"/>
      <c r="Q121" s="236"/>
      <c r="R121" s="236"/>
      <c r="S121" s="236"/>
      <c r="T121" s="237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8" t="s">
        <v>137</v>
      </c>
      <c r="AU121" s="238" t="s">
        <v>78</v>
      </c>
      <c r="AV121" s="13" t="s">
        <v>78</v>
      </c>
      <c r="AW121" s="13" t="s">
        <v>31</v>
      </c>
      <c r="AX121" s="13" t="s">
        <v>74</v>
      </c>
      <c r="AY121" s="238" t="s">
        <v>130</v>
      </c>
    </row>
    <row r="122" s="2" customFormat="1" ht="14.4" customHeight="1">
      <c r="A122" s="38"/>
      <c r="B122" s="39"/>
      <c r="C122" s="250" t="s">
        <v>252</v>
      </c>
      <c r="D122" s="250" t="s">
        <v>165</v>
      </c>
      <c r="E122" s="251" t="s">
        <v>184</v>
      </c>
      <c r="F122" s="252" t="s">
        <v>185</v>
      </c>
      <c r="G122" s="253" t="s">
        <v>135</v>
      </c>
      <c r="H122" s="254">
        <v>1400</v>
      </c>
      <c r="I122" s="255"/>
      <c r="J122" s="256">
        <f>ROUND(I122*H122,2)</f>
        <v>0</v>
      </c>
      <c r="K122" s="257"/>
      <c r="L122" s="258"/>
      <c r="M122" s="259" t="s">
        <v>19</v>
      </c>
      <c r="N122" s="260" t="s">
        <v>41</v>
      </c>
      <c r="O122" s="84"/>
      <c r="P122" s="223">
        <f>O122*H122</f>
        <v>0</v>
      </c>
      <c r="Q122" s="223">
        <v>9.0000000000000006E-05</v>
      </c>
      <c r="R122" s="223">
        <f>Q122*H122</f>
        <v>0.126</v>
      </c>
      <c r="S122" s="223">
        <v>0</v>
      </c>
      <c r="T122" s="22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5" t="s">
        <v>168</v>
      </c>
      <c r="AT122" s="225" t="s">
        <v>165</v>
      </c>
      <c r="AU122" s="225" t="s">
        <v>78</v>
      </c>
      <c r="AY122" s="17" t="s">
        <v>130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7" t="s">
        <v>74</v>
      </c>
      <c r="BK122" s="226">
        <f>ROUND(I122*H122,2)</f>
        <v>0</v>
      </c>
      <c r="BL122" s="17" t="s">
        <v>88</v>
      </c>
      <c r="BM122" s="225" t="s">
        <v>493</v>
      </c>
    </row>
    <row r="123" s="13" customFormat="1">
      <c r="A123" s="13"/>
      <c r="B123" s="227"/>
      <c r="C123" s="228"/>
      <c r="D123" s="229" t="s">
        <v>137</v>
      </c>
      <c r="E123" s="230" t="s">
        <v>19</v>
      </c>
      <c r="F123" s="231" t="s">
        <v>494</v>
      </c>
      <c r="G123" s="228"/>
      <c r="H123" s="232">
        <v>1400</v>
      </c>
      <c r="I123" s="233"/>
      <c r="J123" s="228"/>
      <c r="K123" s="228"/>
      <c r="L123" s="234"/>
      <c r="M123" s="235"/>
      <c r="N123" s="236"/>
      <c r="O123" s="236"/>
      <c r="P123" s="236"/>
      <c r="Q123" s="236"/>
      <c r="R123" s="236"/>
      <c r="S123" s="236"/>
      <c r="T123" s="23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8" t="s">
        <v>137</v>
      </c>
      <c r="AU123" s="238" t="s">
        <v>78</v>
      </c>
      <c r="AV123" s="13" t="s">
        <v>78</v>
      </c>
      <c r="AW123" s="13" t="s">
        <v>31</v>
      </c>
      <c r="AX123" s="13" t="s">
        <v>74</v>
      </c>
      <c r="AY123" s="238" t="s">
        <v>130</v>
      </c>
    </row>
    <row r="124" s="2" customFormat="1" ht="14.4" customHeight="1">
      <c r="A124" s="38"/>
      <c r="B124" s="39"/>
      <c r="C124" s="250" t="s">
        <v>256</v>
      </c>
      <c r="D124" s="250" t="s">
        <v>165</v>
      </c>
      <c r="E124" s="251" t="s">
        <v>206</v>
      </c>
      <c r="F124" s="252" t="s">
        <v>207</v>
      </c>
      <c r="G124" s="253" t="s">
        <v>135</v>
      </c>
      <c r="H124" s="254">
        <v>246</v>
      </c>
      <c r="I124" s="255"/>
      <c r="J124" s="256">
        <f>ROUND(I124*H124,2)</f>
        <v>0</v>
      </c>
      <c r="K124" s="257"/>
      <c r="L124" s="258"/>
      <c r="M124" s="259" t="s">
        <v>19</v>
      </c>
      <c r="N124" s="260" t="s">
        <v>41</v>
      </c>
      <c r="O124" s="84"/>
      <c r="P124" s="223">
        <f>O124*H124</f>
        <v>0</v>
      </c>
      <c r="Q124" s="223">
        <v>0.00018000000000000001</v>
      </c>
      <c r="R124" s="223">
        <f>Q124*H124</f>
        <v>0.04428</v>
      </c>
      <c r="S124" s="223">
        <v>0</v>
      </c>
      <c r="T124" s="22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5" t="s">
        <v>168</v>
      </c>
      <c r="AT124" s="225" t="s">
        <v>165</v>
      </c>
      <c r="AU124" s="225" t="s">
        <v>78</v>
      </c>
      <c r="AY124" s="17" t="s">
        <v>130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7" t="s">
        <v>74</v>
      </c>
      <c r="BK124" s="226">
        <f>ROUND(I124*H124,2)</f>
        <v>0</v>
      </c>
      <c r="BL124" s="17" t="s">
        <v>88</v>
      </c>
      <c r="BM124" s="225" t="s">
        <v>495</v>
      </c>
    </row>
    <row r="125" s="13" customFormat="1">
      <c r="A125" s="13"/>
      <c r="B125" s="227"/>
      <c r="C125" s="228"/>
      <c r="D125" s="229" t="s">
        <v>137</v>
      </c>
      <c r="E125" s="230" t="s">
        <v>19</v>
      </c>
      <c r="F125" s="231" t="s">
        <v>496</v>
      </c>
      <c r="G125" s="228"/>
      <c r="H125" s="232">
        <v>246</v>
      </c>
      <c r="I125" s="233"/>
      <c r="J125" s="228"/>
      <c r="K125" s="228"/>
      <c r="L125" s="234"/>
      <c r="M125" s="235"/>
      <c r="N125" s="236"/>
      <c r="O125" s="236"/>
      <c r="P125" s="236"/>
      <c r="Q125" s="236"/>
      <c r="R125" s="236"/>
      <c r="S125" s="236"/>
      <c r="T125" s="23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8" t="s">
        <v>137</v>
      </c>
      <c r="AU125" s="238" t="s">
        <v>78</v>
      </c>
      <c r="AV125" s="13" t="s">
        <v>78</v>
      </c>
      <c r="AW125" s="13" t="s">
        <v>31</v>
      </c>
      <c r="AX125" s="13" t="s">
        <v>74</v>
      </c>
      <c r="AY125" s="238" t="s">
        <v>130</v>
      </c>
    </row>
    <row r="126" s="2" customFormat="1" ht="14.4" customHeight="1">
      <c r="A126" s="38"/>
      <c r="B126" s="39"/>
      <c r="C126" s="250" t="s">
        <v>261</v>
      </c>
      <c r="D126" s="250" t="s">
        <v>165</v>
      </c>
      <c r="E126" s="251" t="s">
        <v>497</v>
      </c>
      <c r="F126" s="252" t="s">
        <v>498</v>
      </c>
      <c r="G126" s="253" t="s">
        <v>135</v>
      </c>
      <c r="H126" s="254">
        <v>22</v>
      </c>
      <c r="I126" s="255"/>
      <c r="J126" s="256">
        <f>ROUND(I126*H126,2)</f>
        <v>0</v>
      </c>
      <c r="K126" s="257"/>
      <c r="L126" s="258"/>
      <c r="M126" s="259" t="s">
        <v>19</v>
      </c>
      <c r="N126" s="260" t="s">
        <v>41</v>
      </c>
      <c r="O126" s="84"/>
      <c r="P126" s="223">
        <f>O126*H126</f>
        <v>0</v>
      </c>
      <c r="Q126" s="223">
        <v>0.00021000000000000001</v>
      </c>
      <c r="R126" s="223">
        <f>Q126*H126</f>
        <v>0.00462</v>
      </c>
      <c r="S126" s="223">
        <v>0</v>
      </c>
      <c r="T126" s="22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5" t="s">
        <v>168</v>
      </c>
      <c r="AT126" s="225" t="s">
        <v>165</v>
      </c>
      <c r="AU126" s="225" t="s">
        <v>78</v>
      </c>
      <c r="AY126" s="17" t="s">
        <v>130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7" t="s">
        <v>74</v>
      </c>
      <c r="BK126" s="226">
        <f>ROUND(I126*H126,2)</f>
        <v>0</v>
      </c>
      <c r="BL126" s="17" t="s">
        <v>88</v>
      </c>
      <c r="BM126" s="225" t="s">
        <v>499</v>
      </c>
    </row>
    <row r="127" s="2" customFormat="1" ht="14.4" customHeight="1">
      <c r="A127" s="38"/>
      <c r="B127" s="39"/>
      <c r="C127" s="250" t="s">
        <v>7</v>
      </c>
      <c r="D127" s="250" t="s">
        <v>165</v>
      </c>
      <c r="E127" s="251" t="s">
        <v>215</v>
      </c>
      <c r="F127" s="252" t="s">
        <v>216</v>
      </c>
      <c r="G127" s="253" t="s">
        <v>217</v>
      </c>
      <c r="H127" s="254">
        <v>25</v>
      </c>
      <c r="I127" s="255"/>
      <c r="J127" s="256">
        <f>ROUND(I127*H127,2)</f>
        <v>0</v>
      </c>
      <c r="K127" s="257"/>
      <c r="L127" s="258"/>
      <c r="M127" s="259" t="s">
        <v>19</v>
      </c>
      <c r="N127" s="260" t="s">
        <v>41</v>
      </c>
      <c r="O127" s="84"/>
      <c r="P127" s="223">
        <f>O127*H127</f>
        <v>0</v>
      </c>
      <c r="Q127" s="223">
        <v>0.001</v>
      </c>
      <c r="R127" s="223">
        <f>Q127*H127</f>
        <v>0.025000000000000001</v>
      </c>
      <c r="S127" s="223">
        <v>0</v>
      </c>
      <c r="T127" s="22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5" t="s">
        <v>168</v>
      </c>
      <c r="AT127" s="225" t="s">
        <v>165</v>
      </c>
      <c r="AU127" s="225" t="s">
        <v>78</v>
      </c>
      <c r="AY127" s="17" t="s">
        <v>130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7" t="s">
        <v>74</v>
      </c>
      <c r="BK127" s="226">
        <f>ROUND(I127*H127,2)</f>
        <v>0</v>
      </c>
      <c r="BL127" s="17" t="s">
        <v>88</v>
      </c>
      <c r="BM127" s="225" t="s">
        <v>500</v>
      </c>
    </row>
    <row r="128" s="2" customFormat="1" ht="37.8" customHeight="1">
      <c r="A128" s="38"/>
      <c r="B128" s="39"/>
      <c r="C128" s="213" t="s">
        <v>270</v>
      </c>
      <c r="D128" s="213" t="s">
        <v>132</v>
      </c>
      <c r="E128" s="214" t="s">
        <v>501</v>
      </c>
      <c r="F128" s="215" t="s">
        <v>502</v>
      </c>
      <c r="G128" s="216" t="s">
        <v>135</v>
      </c>
      <c r="H128" s="217">
        <v>92</v>
      </c>
      <c r="I128" s="218"/>
      <c r="J128" s="219">
        <f>ROUND(I128*H128,2)</f>
        <v>0</v>
      </c>
      <c r="K128" s="220"/>
      <c r="L128" s="44"/>
      <c r="M128" s="221" t="s">
        <v>19</v>
      </c>
      <c r="N128" s="222" t="s">
        <v>41</v>
      </c>
      <c r="O128" s="84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5" t="s">
        <v>88</v>
      </c>
      <c r="AT128" s="225" t="s">
        <v>132</v>
      </c>
      <c r="AU128" s="225" t="s">
        <v>78</v>
      </c>
      <c r="AY128" s="17" t="s">
        <v>130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7" t="s">
        <v>74</v>
      </c>
      <c r="BK128" s="226">
        <f>ROUND(I128*H128,2)</f>
        <v>0</v>
      </c>
      <c r="BL128" s="17" t="s">
        <v>88</v>
      </c>
      <c r="BM128" s="225" t="s">
        <v>503</v>
      </c>
    </row>
    <row r="129" s="13" customFormat="1">
      <c r="A129" s="13"/>
      <c r="B129" s="227"/>
      <c r="C129" s="228"/>
      <c r="D129" s="229" t="s">
        <v>137</v>
      </c>
      <c r="E129" s="230" t="s">
        <v>19</v>
      </c>
      <c r="F129" s="231" t="s">
        <v>504</v>
      </c>
      <c r="G129" s="228"/>
      <c r="H129" s="232">
        <v>92</v>
      </c>
      <c r="I129" s="233"/>
      <c r="J129" s="228"/>
      <c r="K129" s="228"/>
      <c r="L129" s="234"/>
      <c r="M129" s="235"/>
      <c r="N129" s="236"/>
      <c r="O129" s="236"/>
      <c r="P129" s="236"/>
      <c r="Q129" s="236"/>
      <c r="R129" s="236"/>
      <c r="S129" s="236"/>
      <c r="T129" s="23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8" t="s">
        <v>137</v>
      </c>
      <c r="AU129" s="238" t="s">
        <v>78</v>
      </c>
      <c r="AV129" s="13" t="s">
        <v>78</v>
      </c>
      <c r="AW129" s="13" t="s">
        <v>31</v>
      </c>
      <c r="AX129" s="13" t="s">
        <v>74</v>
      </c>
      <c r="AY129" s="238" t="s">
        <v>130</v>
      </c>
    </row>
    <row r="130" s="2" customFormat="1" ht="14.4" customHeight="1">
      <c r="A130" s="38"/>
      <c r="B130" s="39"/>
      <c r="C130" s="250" t="s">
        <v>278</v>
      </c>
      <c r="D130" s="250" t="s">
        <v>165</v>
      </c>
      <c r="E130" s="251" t="s">
        <v>505</v>
      </c>
      <c r="F130" s="252" t="s">
        <v>506</v>
      </c>
      <c r="G130" s="253" t="s">
        <v>135</v>
      </c>
      <c r="H130" s="254">
        <v>92</v>
      </c>
      <c r="I130" s="255"/>
      <c r="J130" s="256">
        <f>ROUND(I130*H130,2)</f>
        <v>0</v>
      </c>
      <c r="K130" s="257"/>
      <c r="L130" s="258"/>
      <c r="M130" s="259" t="s">
        <v>19</v>
      </c>
      <c r="N130" s="260" t="s">
        <v>41</v>
      </c>
      <c r="O130" s="84"/>
      <c r="P130" s="223">
        <f>O130*H130</f>
        <v>0</v>
      </c>
      <c r="Q130" s="223">
        <v>0.00123</v>
      </c>
      <c r="R130" s="223">
        <f>Q130*H130</f>
        <v>0.11316</v>
      </c>
      <c r="S130" s="223">
        <v>0</v>
      </c>
      <c r="T130" s="22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5" t="s">
        <v>168</v>
      </c>
      <c r="AT130" s="225" t="s">
        <v>165</v>
      </c>
      <c r="AU130" s="225" t="s">
        <v>78</v>
      </c>
      <c r="AY130" s="17" t="s">
        <v>130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7" t="s">
        <v>74</v>
      </c>
      <c r="BK130" s="226">
        <f>ROUND(I130*H130,2)</f>
        <v>0</v>
      </c>
      <c r="BL130" s="17" t="s">
        <v>88</v>
      </c>
      <c r="BM130" s="225" t="s">
        <v>507</v>
      </c>
    </row>
    <row r="131" s="2" customFormat="1" ht="49.05" customHeight="1">
      <c r="A131" s="38"/>
      <c r="B131" s="39"/>
      <c r="C131" s="213" t="s">
        <v>283</v>
      </c>
      <c r="D131" s="213" t="s">
        <v>132</v>
      </c>
      <c r="E131" s="214" t="s">
        <v>220</v>
      </c>
      <c r="F131" s="215" t="s">
        <v>221</v>
      </c>
      <c r="G131" s="216" t="s">
        <v>222</v>
      </c>
      <c r="H131" s="217">
        <v>14</v>
      </c>
      <c r="I131" s="218"/>
      <c r="J131" s="219">
        <f>ROUND(I131*H131,2)</f>
        <v>0</v>
      </c>
      <c r="K131" s="220"/>
      <c r="L131" s="44"/>
      <c r="M131" s="221" t="s">
        <v>19</v>
      </c>
      <c r="N131" s="222" t="s">
        <v>41</v>
      </c>
      <c r="O131" s="84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5" t="s">
        <v>88</v>
      </c>
      <c r="AT131" s="225" t="s">
        <v>132</v>
      </c>
      <c r="AU131" s="225" t="s">
        <v>78</v>
      </c>
      <c r="AY131" s="17" t="s">
        <v>130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7" t="s">
        <v>74</v>
      </c>
      <c r="BK131" s="226">
        <f>ROUND(I131*H131,2)</f>
        <v>0</v>
      </c>
      <c r="BL131" s="17" t="s">
        <v>88</v>
      </c>
      <c r="BM131" s="225" t="s">
        <v>508</v>
      </c>
    </row>
    <row r="132" s="13" customFormat="1">
      <c r="A132" s="13"/>
      <c r="B132" s="227"/>
      <c r="C132" s="228"/>
      <c r="D132" s="229" t="s">
        <v>137</v>
      </c>
      <c r="E132" s="230" t="s">
        <v>19</v>
      </c>
      <c r="F132" s="231" t="s">
        <v>509</v>
      </c>
      <c r="G132" s="228"/>
      <c r="H132" s="232">
        <v>14</v>
      </c>
      <c r="I132" s="233"/>
      <c r="J132" s="228"/>
      <c r="K132" s="228"/>
      <c r="L132" s="234"/>
      <c r="M132" s="235"/>
      <c r="N132" s="236"/>
      <c r="O132" s="236"/>
      <c r="P132" s="236"/>
      <c r="Q132" s="236"/>
      <c r="R132" s="236"/>
      <c r="S132" s="236"/>
      <c r="T132" s="23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8" t="s">
        <v>137</v>
      </c>
      <c r="AU132" s="238" t="s">
        <v>78</v>
      </c>
      <c r="AV132" s="13" t="s">
        <v>78</v>
      </c>
      <c r="AW132" s="13" t="s">
        <v>31</v>
      </c>
      <c r="AX132" s="13" t="s">
        <v>74</v>
      </c>
      <c r="AY132" s="238" t="s">
        <v>130</v>
      </c>
    </row>
    <row r="133" s="2" customFormat="1" ht="24.15" customHeight="1">
      <c r="A133" s="38"/>
      <c r="B133" s="39"/>
      <c r="C133" s="213" t="s">
        <v>288</v>
      </c>
      <c r="D133" s="213" t="s">
        <v>132</v>
      </c>
      <c r="E133" s="214" t="s">
        <v>228</v>
      </c>
      <c r="F133" s="215" t="s">
        <v>229</v>
      </c>
      <c r="G133" s="216" t="s">
        <v>135</v>
      </c>
      <c r="H133" s="217">
        <v>28</v>
      </c>
      <c r="I133" s="218"/>
      <c r="J133" s="219">
        <f>ROUND(I133*H133,2)</f>
        <v>0</v>
      </c>
      <c r="K133" s="220"/>
      <c r="L133" s="44"/>
      <c r="M133" s="221" t="s">
        <v>19</v>
      </c>
      <c r="N133" s="222" t="s">
        <v>41</v>
      </c>
      <c r="O133" s="84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5" t="s">
        <v>88</v>
      </c>
      <c r="AT133" s="225" t="s">
        <v>132</v>
      </c>
      <c r="AU133" s="225" t="s">
        <v>78</v>
      </c>
      <c r="AY133" s="17" t="s">
        <v>130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7" t="s">
        <v>74</v>
      </c>
      <c r="BK133" s="226">
        <f>ROUND(I133*H133,2)</f>
        <v>0</v>
      </c>
      <c r="BL133" s="17" t="s">
        <v>88</v>
      </c>
      <c r="BM133" s="225" t="s">
        <v>510</v>
      </c>
    </row>
    <row r="134" s="2" customFormat="1" ht="49.05" customHeight="1">
      <c r="A134" s="38"/>
      <c r="B134" s="39"/>
      <c r="C134" s="213" t="s">
        <v>292</v>
      </c>
      <c r="D134" s="213" t="s">
        <v>132</v>
      </c>
      <c r="E134" s="214" t="s">
        <v>231</v>
      </c>
      <c r="F134" s="215" t="s">
        <v>232</v>
      </c>
      <c r="G134" s="216" t="s">
        <v>233</v>
      </c>
      <c r="H134" s="217">
        <v>16</v>
      </c>
      <c r="I134" s="218"/>
      <c r="J134" s="219">
        <f>ROUND(I134*H134,2)</f>
        <v>0</v>
      </c>
      <c r="K134" s="220"/>
      <c r="L134" s="44"/>
      <c r="M134" s="221" t="s">
        <v>19</v>
      </c>
      <c r="N134" s="222" t="s">
        <v>41</v>
      </c>
      <c r="O134" s="84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5" t="s">
        <v>88</v>
      </c>
      <c r="AT134" s="225" t="s">
        <v>132</v>
      </c>
      <c r="AU134" s="225" t="s">
        <v>78</v>
      </c>
      <c r="AY134" s="17" t="s">
        <v>130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7" t="s">
        <v>74</v>
      </c>
      <c r="BK134" s="226">
        <f>ROUND(I134*H134,2)</f>
        <v>0</v>
      </c>
      <c r="BL134" s="17" t="s">
        <v>88</v>
      </c>
      <c r="BM134" s="225" t="s">
        <v>511</v>
      </c>
    </row>
    <row r="135" s="13" customFormat="1">
      <c r="A135" s="13"/>
      <c r="B135" s="227"/>
      <c r="C135" s="228"/>
      <c r="D135" s="229" t="s">
        <v>137</v>
      </c>
      <c r="E135" s="230" t="s">
        <v>19</v>
      </c>
      <c r="F135" s="231" t="s">
        <v>512</v>
      </c>
      <c r="G135" s="228"/>
      <c r="H135" s="232">
        <v>16</v>
      </c>
      <c r="I135" s="233"/>
      <c r="J135" s="228"/>
      <c r="K135" s="228"/>
      <c r="L135" s="234"/>
      <c r="M135" s="235"/>
      <c r="N135" s="236"/>
      <c r="O135" s="236"/>
      <c r="P135" s="236"/>
      <c r="Q135" s="236"/>
      <c r="R135" s="236"/>
      <c r="S135" s="236"/>
      <c r="T135" s="23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8" t="s">
        <v>137</v>
      </c>
      <c r="AU135" s="238" t="s">
        <v>78</v>
      </c>
      <c r="AV135" s="13" t="s">
        <v>78</v>
      </c>
      <c r="AW135" s="13" t="s">
        <v>31</v>
      </c>
      <c r="AX135" s="13" t="s">
        <v>74</v>
      </c>
      <c r="AY135" s="238" t="s">
        <v>130</v>
      </c>
    </row>
    <row r="136" s="2" customFormat="1" ht="49.05" customHeight="1">
      <c r="A136" s="38"/>
      <c r="B136" s="39"/>
      <c r="C136" s="213" t="s">
        <v>297</v>
      </c>
      <c r="D136" s="213" t="s">
        <v>132</v>
      </c>
      <c r="E136" s="214" t="s">
        <v>239</v>
      </c>
      <c r="F136" s="215" t="s">
        <v>240</v>
      </c>
      <c r="G136" s="216" t="s">
        <v>233</v>
      </c>
      <c r="H136" s="217">
        <v>6</v>
      </c>
      <c r="I136" s="218"/>
      <c r="J136" s="219">
        <f>ROUND(I136*H136,2)</f>
        <v>0</v>
      </c>
      <c r="K136" s="220"/>
      <c r="L136" s="44"/>
      <c r="M136" s="221" t="s">
        <v>19</v>
      </c>
      <c r="N136" s="222" t="s">
        <v>41</v>
      </c>
      <c r="O136" s="84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5" t="s">
        <v>88</v>
      </c>
      <c r="AT136" s="225" t="s">
        <v>132</v>
      </c>
      <c r="AU136" s="225" t="s">
        <v>78</v>
      </c>
      <c r="AY136" s="17" t="s">
        <v>130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7" t="s">
        <v>74</v>
      </c>
      <c r="BK136" s="226">
        <f>ROUND(I136*H136,2)</f>
        <v>0</v>
      </c>
      <c r="BL136" s="17" t="s">
        <v>88</v>
      </c>
      <c r="BM136" s="225" t="s">
        <v>513</v>
      </c>
    </row>
    <row r="137" s="13" customFormat="1">
      <c r="A137" s="13"/>
      <c r="B137" s="227"/>
      <c r="C137" s="228"/>
      <c r="D137" s="229" t="s">
        <v>137</v>
      </c>
      <c r="E137" s="230" t="s">
        <v>19</v>
      </c>
      <c r="F137" s="231" t="s">
        <v>514</v>
      </c>
      <c r="G137" s="228"/>
      <c r="H137" s="232">
        <v>6</v>
      </c>
      <c r="I137" s="233"/>
      <c r="J137" s="228"/>
      <c r="K137" s="228"/>
      <c r="L137" s="234"/>
      <c r="M137" s="235"/>
      <c r="N137" s="236"/>
      <c r="O137" s="236"/>
      <c r="P137" s="236"/>
      <c r="Q137" s="236"/>
      <c r="R137" s="236"/>
      <c r="S137" s="236"/>
      <c r="T137" s="23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8" t="s">
        <v>137</v>
      </c>
      <c r="AU137" s="238" t="s">
        <v>78</v>
      </c>
      <c r="AV137" s="13" t="s">
        <v>78</v>
      </c>
      <c r="AW137" s="13" t="s">
        <v>31</v>
      </c>
      <c r="AX137" s="13" t="s">
        <v>74</v>
      </c>
      <c r="AY137" s="238" t="s">
        <v>130</v>
      </c>
    </row>
    <row r="138" s="2" customFormat="1" ht="49.05" customHeight="1">
      <c r="A138" s="38"/>
      <c r="B138" s="39"/>
      <c r="C138" s="213" t="s">
        <v>307</v>
      </c>
      <c r="D138" s="213" t="s">
        <v>132</v>
      </c>
      <c r="E138" s="214" t="s">
        <v>246</v>
      </c>
      <c r="F138" s="215" t="s">
        <v>247</v>
      </c>
      <c r="G138" s="216" t="s">
        <v>222</v>
      </c>
      <c r="H138" s="217">
        <v>300</v>
      </c>
      <c r="I138" s="218"/>
      <c r="J138" s="219">
        <f>ROUND(I138*H138,2)</f>
        <v>0</v>
      </c>
      <c r="K138" s="220"/>
      <c r="L138" s="44"/>
      <c r="M138" s="221" t="s">
        <v>19</v>
      </c>
      <c r="N138" s="222" t="s">
        <v>41</v>
      </c>
      <c r="O138" s="84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5" t="s">
        <v>88</v>
      </c>
      <c r="AT138" s="225" t="s">
        <v>132</v>
      </c>
      <c r="AU138" s="225" t="s">
        <v>78</v>
      </c>
      <c r="AY138" s="17" t="s">
        <v>130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7" t="s">
        <v>74</v>
      </c>
      <c r="BK138" s="226">
        <f>ROUND(I138*H138,2)</f>
        <v>0</v>
      </c>
      <c r="BL138" s="17" t="s">
        <v>88</v>
      </c>
      <c r="BM138" s="225" t="s">
        <v>515</v>
      </c>
    </row>
    <row r="139" s="13" customFormat="1">
      <c r="A139" s="13"/>
      <c r="B139" s="227"/>
      <c r="C139" s="228"/>
      <c r="D139" s="229" t="s">
        <v>137</v>
      </c>
      <c r="E139" s="230" t="s">
        <v>19</v>
      </c>
      <c r="F139" s="231" t="s">
        <v>516</v>
      </c>
      <c r="G139" s="228"/>
      <c r="H139" s="232">
        <v>300</v>
      </c>
      <c r="I139" s="233"/>
      <c r="J139" s="228"/>
      <c r="K139" s="228"/>
      <c r="L139" s="234"/>
      <c r="M139" s="235"/>
      <c r="N139" s="236"/>
      <c r="O139" s="236"/>
      <c r="P139" s="236"/>
      <c r="Q139" s="236"/>
      <c r="R139" s="236"/>
      <c r="S139" s="236"/>
      <c r="T139" s="23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8" t="s">
        <v>137</v>
      </c>
      <c r="AU139" s="238" t="s">
        <v>78</v>
      </c>
      <c r="AV139" s="13" t="s">
        <v>78</v>
      </c>
      <c r="AW139" s="13" t="s">
        <v>31</v>
      </c>
      <c r="AX139" s="13" t="s">
        <v>74</v>
      </c>
      <c r="AY139" s="238" t="s">
        <v>130</v>
      </c>
    </row>
    <row r="140" s="2" customFormat="1" ht="49.05" customHeight="1">
      <c r="A140" s="38"/>
      <c r="B140" s="39"/>
      <c r="C140" s="213" t="s">
        <v>312</v>
      </c>
      <c r="D140" s="213" t="s">
        <v>132</v>
      </c>
      <c r="E140" s="214" t="s">
        <v>253</v>
      </c>
      <c r="F140" s="215" t="s">
        <v>254</v>
      </c>
      <c r="G140" s="216" t="s">
        <v>222</v>
      </c>
      <c r="H140" s="217">
        <v>300</v>
      </c>
      <c r="I140" s="218"/>
      <c r="J140" s="219">
        <f>ROUND(I140*H140,2)</f>
        <v>0</v>
      </c>
      <c r="K140" s="220"/>
      <c r="L140" s="44"/>
      <c r="M140" s="221" t="s">
        <v>19</v>
      </c>
      <c r="N140" s="222" t="s">
        <v>41</v>
      </c>
      <c r="O140" s="84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5" t="s">
        <v>88</v>
      </c>
      <c r="AT140" s="225" t="s">
        <v>132</v>
      </c>
      <c r="AU140" s="225" t="s">
        <v>78</v>
      </c>
      <c r="AY140" s="17" t="s">
        <v>130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7" t="s">
        <v>74</v>
      </c>
      <c r="BK140" s="226">
        <f>ROUND(I140*H140,2)</f>
        <v>0</v>
      </c>
      <c r="BL140" s="17" t="s">
        <v>88</v>
      </c>
      <c r="BM140" s="225" t="s">
        <v>517</v>
      </c>
    </row>
    <row r="141" s="2" customFormat="1" ht="49.05" customHeight="1">
      <c r="A141" s="38"/>
      <c r="B141" s="39"/>
      <c r="C141" s="213" t="s">
        <v>318</v>
      </c>
      <c r="D141" s="213" t="s">
        <v>132</v>
      </c>
      <c r="E141" s="214" t="s">
        <v>518</v>
      </c>
      <c r="F141" s="215" t="s">
        <v>519</v>
      </c>
      <c r="G141" s="216" t="s">
        <v>135</v>
      </c>
      <c r="H141" s="217">
        <v>2</v>
      </c>
      <c r="I141" s="218"/>
      <c r="J141" s="219">
        <f>ROUND(I141*H141,2)</f>
        <v>0</v>
      </c>
      <c r="K141" s="220"/>
      <c r="L141" s="44"/>
      <c r="M141" s="221" t="s">
        <v>19</v>
      </c>
      <c r="N141" s="222" t="s">
        <v>41</v>
      </c>
      <c r="O141" s="84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5" t="s">
        <v>88</v>
      </c>
      <c r="AT141" s="225" t="s">
        <v>132</v>
      </c>
      <c r="AU141" s="225" t="s">
        <v>78</v>
      </c>
      <c r="AY141" s="17" t="s">
        <v>130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7" t="s">
        <v>74</v>
      </c>
      <c r="BK141" s="226">
        <f>ROUND(I141*H141,2)</f>
        <v>0</v>
      </c>
      <c r="BL141" s="17" t="s">
        <v>88</v>
      </c>
      <c r="BM141" s="225" t="s">
        <v>520</v>
      </c>
    </row>
    <row r="142" s="13" customFormat="1">
      <c r="A142" s="13"/>
      <c r="B142" s="227"/>
      <c r="C142" s="228"/>
      <c r="D142" s="229" t="s">
        <v>137</v>
      </c>
      <c r="E142" s="230" t="s">
        <v>19</v>
      </c>
      <c r="F142" s="231" t="s">
        <v>521</v>
      </c>
      <c r="G142" s="228"/>
      <c r="H142" s="232">
        <v>2</v>
      </c>
      <c r="I142" s="233"/>
      <c r="J142" s="228"/>
      <c r="K142" s="228"/>
      <c r="L142" s="234"/>
      <c r="M142" s="235"/>
      <c r="N142" s="236"/>
      <c r="O142" s="236"/>
      <c r="P142" s="236"/>
      <c r="Q142" s="236"/>
      <c r="R142" s="236"/>
      <c r="S142" s="236"/>
      <c r="T142" s="23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8" t="s">
        <v>137</v>
      </c>
      <c r="AU142" s="238" t="s">
        <v>78</v>
      </c>
      <c r="AV142" s="13" t="s">
        <v>78</v>
      </c>
      <c r="AW142" s="13" t="s">
        <v>31</v>
      </c>
      <c r="AX142" s="13" t="s">
        <v>74</v>
      </c>
      <c r="AY142" s="238" t="s">
        <v>130</v>
      </c>
    </row>
    <row r="143" s="2" customFormat="1" ht="76.35" customHeight="1">
      <c r="A143" s="38"/>
      <c r="B143" s="39"/>
      <c r="C143" s="213" t="s">
        <v>328</v>
      </c>
      <c r="D143" s="213" t="s">
        <v>132</v>
      </c>
      <c r="E143" s="214" t="s">
        <v>271</v>
      </c>
      <c r="F143" s="215" t="s">
        <v>272</v>
      </c>
      <c r="G143" s="216" t="s">
        <v>135</v>
      </c>
      <c r="H143" s="217">
        <v>5</v>
      </c>
      <c r="I143" s="218"/>
      <c r="J143" s="219">
        <f>ROUND(I143*H143,2)</f>
        <v>0</v>
      </c>
      <c r="K143" s="220"/>
      <c r="L143" s="44"/>
      <c r="M143" s="221" t="s">
        <v>19</v>
      </c>
      <c r="N143" s="222" t="s">
        <v>41</v>
      </c>
      <c r="O143" s="84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5" t="s">
        <v>88</v>
      </c>
      <c r="AT143" s="225" t="s">
        <v>132</v>
      </c>
      <c r="AU143" s="225" t="s">
        <v>78</v>
      </c>
      <c r="AY143" s="17" t="s">
        <v>130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7" t="s">
        <v>74</v>
      </c>
      <c r="BK143" s="226">
        <f>ROUND(I143*H143,2)</f>
        <v>0</v>
      </c>
      <c r="BL143" s="17" t="s">
        <v>88</v>
      </c>
      <c r="BM143" s="225" t="s">
        <v>522</v>
      </c>
    </row>
    <row r="144" s="13" customFormat="1">
      <c r="A144" s="13"/>
      <c r="B144" s="227"/>
      <c r="C144" s="228"/>
      <c r="D144" s="229" t="s">
        <v>137</v>
      </c>
      <c r="E144" s="230" t="s">
        <v>19</v>
      </c>
      <c r="F144" s="231" t="s">
        <v>523</v>
      </c>
      <c r="G144" s="228"/>
      <c r="H144" s="232">
        <v>1</v>
      </c>
      <c r="I144" s="233"/>
      <c r="J144" s="228"/>
      <c r="K144" s="228"/>
      <c r="L144" s="234"/>
      <c r="M144" s="235"/>
      <c r="N144" s="236"/>
      <c r="O144" s="236"/>
      <c r="P144" s="236"/>
      <c r="Q144" s="236"/>
      <c r="R144" s="236"/>
      <c r="S144" s="236"/>
      <c r="T144" s="23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8" t="s">
        <v>137</v>
      </c>
      <c r="AU144" s="238" t="s">
        <v>78</v>
      </c>
      <c r="AV144" s="13" t="s">
        <v>78</v>
      </c>
      <c r="AW144" s="13" t="s">
        <v>31</v>
      </c>
      <c r="AX144" s="13" t="s">
        <v>70</v>
      </c>
      <c r="AY144" s="238" t="s">
        <v>130</v>
      </c>
    </row>
    <row r="145" s="13" customFormat="1">
      <c r="A145" s="13"/>
      <c r="B145" s="227"/>
      <c r="C145" s="228"/>
      <c r="D145" s="229" t="s">
        <v>137</v>
      </c>
      <c r="E145" s="230" t="s">
        <v>19</v>
      </c>
      <c r="F145" s="231" t="s">
        <v>524</v>
      </c>
      <c r="G145" s="228"/>
      <c r="H145" s="232">
        <v>4</v>
      </c>
      <c r="I145" s="233"/>
      <c r="J145" s="228"/>
      <c r="K145" s="228"/>
      <c r="L145" s="234"/>
      <c r="M145" s="235"/>
      <c r="N145" s="236"/>
      <c r="O145" s="236"/>
      <c r="P145" s="236"/>
      <c r="Q145" s="236"/>
      <c r="R145" s="236"/>
      <c r="S145" s="236"/>
      <c r="T145" s="23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8" t="s">
        <v>137</v>
      </c>
      <c r="AU145" s="238" t="s">
        <v>78</v>
      </c>
      <c r="AV145" s="13" t="s">
        <v>78</v>
      </c>
      <c r="AW145" s="13" t="s">
        <v>31</v>
      </c>
      <c r="AX145" s="13" t="s">
        <v>70</v>
      </c>
      <c r="AY145" s="238" t="s">
        <v>130</v>
      </c>
    </row>
    <row r="146" s="14" customFormat="1">
      <c r="A146" s="14"/>
      <c r="B146" s="239"/>
      <c r="C146" s="240"/>
      <c r="D146" s="229" t="s">
        <v>137</v>
      </c>
      <c r="E146" s="241" t="s">
        <v>19</v>
      </c>
      <c r="F146" s="242" t="s">
        <v>144</v>
      </c>
      <c r="G146" s="240"/>
      <c r="H146" s="243">
        <v>5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9" t="s">
        <v>137</v>
      </c>
      <c r="AU146" s="249" t="s">
        <v>78</v>
      </c>
      <c r="AV146" s="14" t="s">
        <v>88</v>
      </c>
      <c r="AW146" s="14" t="s">
        <v>31</v>
      </c>
      <c r="AX146" s="14" t="s">
        <v>74</v>
      </c>
      <c r="AY146" s="249" t="s">
        <v>130</v>
      </c>
    </row>
    <row r="147" s="2" customFormat="1" ht="37.8" customHeight="1">
      <c r="A147" s="38"/>
      <c r="B147" s="39"/>
      <c r="C147" s="213" t="s">
        <v>335</v>
      </c>
      <c r="D147" s="213" t="s">
        <v>132</v>
      </c>
      <c r="E147" s="214" t="s">
        <v>293</v>
      </c>
      <c r="F147" s="215" t="s">
        <v>294</v>
      </c>
      <c r="G147" s="216" t="s">
        <v>135</v>
      </c>
      <c r="H147" s="217">
        <v>1</v>
      </c>
      <c r="I147" s="218"/>
      <c r="J147" s="219">
        <f>ROUND(I147*H147,2)</f>
        <v>0</v>
      </c>
      <c r="K147" s="220"/>
      <c r="L147" s="44"/>
      <c r="M147" s="221" t="s">
        <v>19</v>
      </c>
      <c r="N147" s="222" t="s">
        <v>41</v>
      </c>
      <c r="O147" s="84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5" t="s">
        <v>88</v>
      </c>
      <c r="AT147" s="225" t="s">
        <v>132</v>
      </c>
      <c r="AU147" s="225" t="s">
        <v>78</v>
      </c>
      <c r="AY147" s="17" t="s">
        <v>130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7" t="s">
        <v>74</v>
      </c>
      <c r="BK147" s="226">
        <f>ROUND(I147*H147,2)</f>
        <v>0</v>
      </c>
      <c r="BL147" s="17" t="s">
        <v>88</v>
      </c>
      <c r="BM147" s="225" t="s">
        <v>525</v>
      </c>
    </row>
    <row r="148" s="2" customFormat="1" ht="37.8" customHeight="1">
      <c r="A148" s="38"/>
      <c r="B148" s="39"/>
      <c r="C148" s="213" t="s">
        <v>339</v>
      </c>
      <c r="D148" s="213" t="s">
        <v>132</v>
      </c>
      <c r="E148" s="214" t="s">
        <v>526</v>
      </c>
      <c r="F148" s="215" t="s">
        <v>527</v>
      </c>
      <c r="G148" s="216" t="s">
        <v>135</v>
      </c>
      <c r="H148" s="217">
        <v>1</v>
      </c>
      <c r="I148" s="218"/>
      <c r="J148" s="219">
        <f>ROUND(I148*H148,2)</f>
        <v>0</v>
      </c>
      <c r="K148" s="220"/>
      <c r="L148" s="44"/>
      <c r="M148" s="221" t="s">
        <v>19</v>
      </c>
      <c r="N148" s="222" t="s">
        <v>41</v>
      </c>
      <c r="O148" s="84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5" t="s">
        <v>88</v>
      </c>
      <c r="AT148" s="225" t="s">
        <v>132</v>
      </c>
      <c r="AU148" s="225" t="s">
        <v>78</v>
      </c>
      <c r="AY148" s="17" t="s">
        <v>130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7" t="s">
        <v>74</v>
      </c>
      <c r="BK148" s="226">
        <f>ROUND(I148*H148,2)</f>
        <v>0</v>
      </c>
      <c r="BL148" s="17" t="s">
        <v>88</v>
      </c>
      <c r="BM148" s="225" t="s">
        <v>528</v>
      </c>
    </row>
    <row r="149" s="2" customFormat="1" ht="37.8" customHeight="1">
      <c r="A149" s="38"/>
      <c r="B149" s="39"/>
      <c r="C149" s="213" t="s">
        <v>345</v>
      </c>
      <c r="D149" s="213" t="s">
        <v>132</v>
      </c>
      <c r="E149" s="214" t="s">
        <v>298</v>
      </c>
      <c r="F149" s="215" t="s">
        <v>299</v>
      </c>
      <c r="G149" s="216" t="s">
        <v>217</v>
      </c>
      <c r="H149" s="217">
        <v>130</v>
      </c>
      <c r="I149" s="218"/>
      <c r="J149" s="219">
        <f>ROUND(I149*H149,2)</f>
        <v>0</v>
      </c>
      <c r="K149" s="220"/>
      <c r="L149" s="44"/>
      <c r="M149" s="221" t="s">
        <v>19</v>
      </c>
      <c r="N149" s="222" t="s">
        <v>41</v>
      </c>
      <c r="O149" s="84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5" t="s">
        <v>88</v>
      </c>
      <c r="AT149" s="225" t="s">
        <v>132</v>
      </c>
      <c r="AU149" s="225" t="s">
        <v>78</v>
      </c>
      <c r="AY149" s="17" t="s">
        <v>130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7" t="s">
        <v>74</v>
      </c>
      <c r="BK149" s="226">
        <f>ROUND(I149*H149,2)</f>
        <v>0</v>
      </c>
      <c r="BL149" s="17" t="s">
        <v>88</v>
      </c>
      <c r="BM149" s="225" t="s">
        <v>529</v>
      </c>
    </row>
    <row r="150" s="13" customFormat="1">
      <c r="A150" s="13"/>
      <c r="B150" s="227"/>
      <c r="C150" s="228"/>
      <c r="D150" s="229" t="s">
        <v>137</v>
      </c>
      <c r="E150" s="230" t="s">
        <v>19</v>
      </c>
      <c r="F150" s="231" t="s">
        <v>530</v>
      </c>
      <c r="G150" s="228"/>
      <c r="H150" s="232">
        <v>80</v>
      </c>
      <c r="I150" s="233"/>
      <c r="J150" s="228"/>
      <c r="K150" s="228"/>
      <c r="L150" s="234"/>
      <c r="M150" s="235"/>
      <c r="N150" s="236"/>
      <c r="O150" s="236"/>
      <c r="P150" s="236"/>
      <c r="Q150" s="236"/>
      <c r="R150" s="236"/>
      <c r="S150" s="236"/>
      <c r="T150" s="23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8" t="s">
        <v>137</v>
      </c>
      <c r="AU150" s="238" t="s">
        <v>78</v>
      </c>
      <c r="AV150" s="13" t="s">
        <v>78</v>
      </c>
      <c r="AW150" s="13" t="s">
        <v>31</v>
      </c>
      <c r="AX150" s="13" t="s">
        <v>70</v>
      </c>
      <c r="AY150" s="238" t="s">
        <v>130</v>
      </c>
    </row>
    <row r="151" s="13" customFormat="1">
      <c r="A151" s="13"/>
      <c r="B151" s="227"/>
      <c r="C151" s="228"/>
      <c r="D151" s="229" t="s">
        <v>137</v>
      </c>
      <c r="E151" s="230" t="s">
        <v>19</v>
      </c>
      <c r="F151" s="231" t="s">
        <v>531</v>
      </c>
      <c r="G151" s="228"/>
      <c r="H151" s="232">
        <v>50</v>
      </c>
      <c r="I151" s="233"/>
      <c r="J151" s="228"/>
      <c r="K151" s="228"/>
      <c r="L151" s="234"/>
      <c r="M151" s="235"/>
      <c r="N151" s="236"/>
      <c r="O151" s="236"/>
      <c r="P151" s="236"/>
      <c r="Q151" s="236"/>
      <c r="R151" s="236"/>
      <c r="S151" s="236"/>
      <c r="T151" s="23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8" t="s">
        <v>137</v>
      </c>
      <c r="AU151" s="238" t="s">
        <v>78</v>
      </c>
      <c r="AV151" s="13" t="s">
        <v>78</v>
      </c>
      <c r="AW151" s="13" t="s">
        <v>31</v>
      </c>
      <c r="AX151" s="13" t="s">
        <v>70</v>
      </c>
      <c r="AY151" s="238" t="s">
        <v>130</v>
      </c>
    </row>
    <row r="152" s="14" customFormat="1">
      <c r="A152" s="14"/>
      <c r="B152" s="239"/>
      <c r="C152" s="240"/>
      <c r="D152" s="229" t="s">
        <v>137</v>
      </c>
      <c r="E152" s="241" t="s">
        <v>19</v>
      </c>
      <c r="F152" s="242" t="s">
        <v>144</v>
      </c>
      <c r="G152" s="240"/>
      <c r="H152" s="243">
        <v>130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9" t="s">
        <v>137</v>
      </c>
      <c r="AU152" s="249" t="s">
        <v>78</v>
      </c>
      <c r="AV152" s="14" t="s">
        <v>88</v>
      </c>
      <c r="AW152" s="14" t="s">
        <v>31</v>
      </c>
      <c r="AX152" s="14" t="s">
        <v>74</v>
      </c>
      <c r="AY152" s="249" t="s">
        <v>130</v>
      </c>
    </row>
    <row r="153" s="2" customFormat="1" ht="14.4" customHeight="1">
      <c r="A153" s="38"/>
      <c r="B153" s="39"/>
      <c r="C153" s="250" t="s">
        <v>353</v>
      </c>
      <c r="D153" s="250" t="s">
        <v>165</v>
      </c>
      <c r="E153" s="251" t="s">
        <v>308</v>
      </c>
      <c r="F153" s="252" t="s">
        <v>309</v>
      </c>
      <c r="G153" s="253" t="s">
        <v>264</v>
      </c>
      <c r="H153" s="254">
        <v>38</v>
      </c>
      <c r="I153" s="255"/>
      <c r="J153" s="256">
        <f>ROUND(I153*H153,2)</f>
        <v>0</v>
      </c>
      <c r="K153" s="257"/>
      <c r="L153" s="258"/>
      <c r="M153" s="259" t="s">
        <v>19</v>
      </c>
      <c r="N153" s="260" t="s">
        <v>41</v>
      </c>
      <c r="O153" s="84"/>
      <c r="P153" s="223">
        <f>O153*H153</f>
        <v>0</v>
      </c>
      <c r="Q153" s="223">
        <v>1</v>
      </c>
      <c r="R153" s="223">
        <f>Q153*H153</f>
        <v>38</v>
      </c>
      <c r="S153" s="223">
        <v>0</v>
      </c>
      <c r="T153" s="22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5" t="s">
        <v>168</v>
      </c>
      <c r="AT153" s="225" t="s">
        <v>165</v>
      </c>
      <c r="AU153" s="225" t="s">
        <v>78</v>
      </c>
      <c r="AY153" s="17" t="s">
        <v>130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7" t="s">
        <v>74</v>
      </c>
      <c r="BK153" s="226">
        <f>ROUND(I153*H153,2)</f>
        <v>0</v>
      </c>
      <c r="BL153" s="17" t="s">
        <v>88</v>
      </c>
      <c r="BM153" s="225" t="s">
        <v>532</v>
      </c>
    </row>
    <row r="154" s="13" customFormat="1">
      <c r="A154" s="13"/>
      <c r="B154" s="227"/>
      <c r="C154" s="228"/>
      <c r="D154" s="229" t="s">
        <v>137</v>
      </c>
      <c r="E154" s="230" t="s">
        <v>19</v>
      </c>
      <c r="F154" s="231" t="s">
        <v>533</v>
      </c>
      <c r="G154" s="228"/>
      <c r="H154" s="232">
        <v>38</v>
      </c>
      <c r="I154" s="233"/>
      <c r="J154" s="228"/>
      <c r="K154" s="228"/>
      <c r="L154" s="234"/>
      <c r="M154" s="235"/>
      <c r="N154" s="236"/>
      <c r="O154" s="236"/>
      <c r="P154" s="236"/>
      <c r="Q154" s="236"/>
      <c r="R154" s="236"/>
      <c r="S154" s="236"/>
      <c r="T154" s="23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8" t="s">
        <v>137</v>
      </c>
      <c r="AU154" s="238" t="s">
        <v>78</v>
      </c>
      <c r="AV154" s="13" t="s">
        <v>78</v>
      </c>
      <c r="AW154" s="13" t="s">
        <v>31</v>
      </c>
      <c r="AX154" s="13" t="s">
        <v>74</v>
      </c>
      <c r="AY154" s="238" t="s">
        <v>130</v>
      </c>
    </row>
    <row r="155" s="2" customFormat="1" ht="37.8" customHeight="1">
      <c r="A155" s="38"/>
      <c r="B155" s="39"/>
      <c r="C155" s="213" t="s">
        <v>359</v>
      </c>
      <c r="D155" s="213" t="s">
        <v>132</v>
      </c>
      <c r="E155" s="214" t="s">
        <v>313</v>
      </c>
      <c r="F155" s="215" t="s">
        <v>314</v>
      </c>
      <c r="G155" s="216" t="s">
        <v>315</v>
      </c>
      <c r="H155" s="217">
        <v>35</v>
      </c>
      <c r="I155" s="218"/>
      <c r="J155" s="219">
        <f>ROUND(I155*H155,2)</f>
        <v>0</v>
      </c>
      <c r="K155" s="220"/>
      <c r="L155" s="44"/>
      <c r="M155" s="221" t="s">
        <v>19</v>
      </c>
      <c r="N155" s="222" t="s">
        <v>41</v>
      </c>
      <c r="O155" s="84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5" t="s">
        <v>88</v>
      </c>
      <c r="AT155" s="225" t="s">
        <v>132</v>
      </c>
      <c r="AU155" s="225" t="s">
        <v>78</v>
      </c>
      <c r="AY155" s="17" t="s">
        <v>130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7" t="s">
        <v>74</v>
      </c>
      <c r="BK155" s="226">
        <f>ROUND(I155*H155,2)</f>
        <v>0</v>
      </c>
      <c r="BL155" s="17" t="s">
        <v>88</v>
      </c>
      <c r="BM155" s="225" t="s">
        <v>534</v>
      </c>
    </row>
    <row r="156" s="13" customFormat="1">
      <c r="A156" s="13"/>
      <c r="B156" s="227"/>
      <c r="C156" s="228"/>
      <c r="D156" s="229" t="s">
        <v>137</v>
      </c>
      <c r="E156" s="230" t="s">
        <v>19</v>
      </c>
      <c r="F156" s="231" t="s">
        <v>535</v>
      </c>
      <c r="G156" s="228"/>
      <c r="H156" s="232">
        <v>35</v>
      </c>
      <c r="I156" s="233"/>
      <c r="J156" s="228"/>
      <c r="K156" s="228"/>
      <c r="L156" s="234"/>
      <c r="M156" s="235"/>
      <c r="N156" s="236"/>
      <c r="O156" s="236"/>
      <c r="P156" s="236"/>
      <c r="Q156" s="236"/>
      <c r="R156" s="236"/>
      <c r="S156" s="236"/>
      <c r="T156" s="23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8" t="s">
        <v>137</v>
      </c>
      <c r="AU156" s="238" t="s">
        <v>78</v>
      </c>
      <c r="AV156" s="13" t="s">
        <v>78</v>
      </c>
      <c r="AW156" s="13" t="s">
        <v>31</v>
      </c>
      <c r="AX156" s="13" t="s">
        <v>74</v>
      </c>
      <c r="AY156" s="238" t="s">
        <v>130</v>
      </c>
    </row>
    <row r="157" s="2" customFormat="1" ht="14.4" customHeight="1">
      <c r="A157" s="38"/>
      <c r="B157" s="39"/>
      <c r="C157" s="250" t="s">
        <v>363</v>
      </c>
      <c r="D157" s="250" t="s">
        <v>165</v>
      </c>
      <c r="E157" s="251" t="s">
        <v>319</v>
      </c>
      <c r="F157" s="252" t="s">
        <v>320</v>
      </c>
      <c r="G157" s="253" t="s">
        <v>264</v>
      </c>
      <c r="H157" s="254">
        <v>52.5</v>
      </c>
      <c r="I157" s="255"/>
      <c r="J157" s="256">
        <f>ROUND(I157*H157,2)</f>
        <v>0</v>
      </c>
      <c r="K157" s="257"/>
      <c r="L157" s="258"/>
      <c r="M157" s="259" t="s">
        <v>19</v>
      </c>
      <c r="N157" s="260" t="s">
        <v>41</v>
      </c>
      <c r="O157" s="84"/>
      <c r="P157" s="223">
        <f>O157*H157</f>
        <v>0</v>
      </c>
      <c r="Q157" s="223">
        <v>1</v>
      </c>
      <c r="R157" s="223">
        <f>Q157*H157</f>
        <v>52.5</v>
      </c>
      <c r="S157" s="223">
        <v>0</v>
      </c>
      <c r="T157" s="22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5" t="s">
        <v>168</v>
      </c>
      <c r="AT157" s="225" t="s">
        <v>165</v>
      </c>
      <c r="AU157" s="225" t="s">
        <v>78</v>
      </c>
      <c r="AY157" s="17" t="s">
        <v>130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7" t="s">
        <v>74</v>
      </c>
      <c r="BK157" s="226">
        <f>ROUND(I157*H157,2)</f>
        <v>0</v>
      </c>
      <c r="BL157" s="17" t="s">
        <v>88</v>
      </c>
      <c r="BM157" s="225" t="s">
        <v>536</v>
      </c>
    </row>
    <row r="158" s="13" customFormat="1">
      <c r="A158" s="13"/>
      <c r="B158" s="227"/>
      <c r="C158" s="228"/>
      <c r="D158" s="229" t="s">
        <v>137</v>
      </c>
      <c r="E158" s="230" t="s">
        <v>19</v>
      </c>
      <c r="F158" s="231" t="s">
        <v>537</v>
      </c>
      <c r="G158" s="228"/>
      <c r="H158" s="232">
        <v>52.5</v>
      </c>
      <c r="I158" s="233"/>
      <c r="J158" s="228"/>
      <c r="K158" s="228"/>
      <c r="L158" s="234"/>
      <c r="M158" s="235"/>
      <c r="N158" s="236"/>
      <c r="O158" s="236"/>
      <c r="P158" s="236"/>
      <c r="Q158" s="236"/>
      <c r="R158" s="236"/>
      <c r="S158" s="236"/>
      <c r="T158" s="23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8" t="s">
        <v>137</v>
      </c>
      <c r="AU158" s="238" t="s">
        <v>78</v>
      </c>
      <c r="AV158" s="13" t="s">
        <v>78</v>
      </c>
      <c r="AW158" s="13" t="s">
        <v>31</v>
      </c>
      <c r="AX158" s="13" t="s">
        <v>74</v>
      </c>
      <c r="AY158" s="238" t="s">
        <v>130</v>
      </c>
    </row>
    <row r="159" s="2" customFormat="1" ht="14.4" customHeight="1">
      <c r="A159" s="38"/>
      <c r="B159" s="39"/>
      <c r="C159" s="213" t="s">
        <v>370</v>
      </c>
      <c r="D159" s="213" t="s">
        <v>132</v>
      </c>
      <c r="E159" s="214" t="s">
        <v>329</v>
      </c>
      <c r="F159" s="215" t="s">
        <v>330</v>
      </c>
      <c r="G159" s="216" t="s">
        <v>135</v>
      </c>
      <c r="H159" s="217">
        <v>2</v>
      </c>
      <c r="I159" s="218"/>
      <c r="J159" s="219">
        <f>ROUND(I159*H159,2)</f>
        <v>0</v>
      </c>
      <c r="K159" s="220"/>
      <c r="L159" s="44"/>
      <c r="M159" s="221" t="s">
        <v>19</v>
      </c>
      <c r="N159" s="222" t="s">
        <v>41</v>
      </c>
      <c r="O159" s="84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5" t="s">
        <v>331</v>
      </c>
      <c r="AT159" s="225" t="s">
        <v>132</v>
      </c>
      <c r="AU159" s="225" t="s">
        <v>78</v>
      </c>
      <c r="AY159" s="17" t="s">
        <v>130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7" t="s">
        <v>74</v>
      </c>
      <c r="BK159" s="226">
        <f>ROUND(I159*H159,2)</f>
        <v>0</v>
      </c>
      <c r="BL159" s="17" t="s">
        <v>331</v>
      </c>
      <c r="BM159" s="225" t="s">
        <v>538</v>
      </c>
    </row>
    <row r="160" s="13" customFormat="1">
      <c r="A160" s="13"/>
      <c r="B160" s="227"/>
      <c r="C160" s="228"/>
      <c r="D160" s="229" t="s">
        <v>137</v>
      </c>
      <c r="E160" s="230" t="s">
        <v>19</v>
      </c>
      <c r="F160" s="231" t="s">
        <v>539</v>
      </c>
      <c r="G160" s="228"/>
      <c r="H160" s="232">
        <v>2</v>
      </c>
      <c r="I160" s="233"/>
      <c r="J160" s="228"/>
      <c r="K160" s="228"/>
      <c r="L160" s="234"/>
      <c r="M160" s="235"/>
      <c r="N160" s="236"/>
      <c r="O160" s="236"/>
      <c r="P160" s="236"/>
      <c r="Q160" s="236"/>
      <c r="R160" s="236"/>
      <c r="S160" s="236"/>
      <c r="T160" s="23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8" t="s">
        <v>137</v>
      </c>
      <c r="AU160" s="238" t="s">
        <v>78</v>
      </c>
      <c r="AV160" s="13" t="s">
        <v>78</v>
      </c>
      <c r="AW160" s="13" t="s">
        <v>31</v>
      </c>
      <c r="AX160" s="13" t="s">
        <v>74</v>
      </c>
      <c r="AY160" s="238" t="s">
        <v>130</v>
      </c>
    </row>
    <row r="161" s="2" customFormat="1" ht="14.4" customHeight="1">
      <c r="A161" s="38"/>
      <c r="B161" s="39"/>
      <c r="C161" s="213" t="s">
        <v>376</v>
      </c>
      <c r="D161" s="213" t="s">
        <v>132</v>
      </c>
      <c r="E161" s="214" t="s">
        <v>336</v>
      </c>
      <c r="F161" s="215" t="s">
        <v>337</v>
      </c>
      <c r="G161" s="216" t="s">
        <v>135</v>
      </c>
      <c r="H161" s="217">
        <v>2</v>
      </c>
      <c r="I161" s="218"/>
      <c r="J161" s="219">
        <f>ROUND(I161*H161,2)</f>
        <v>0</v>
      </c>
      <c r="K161" s="220"/>
      <c r="L161" s="44"/>
      <c r="M161" s="221" t="s">
        <v>19</v>
      </c>
      <c r="N161" s="222" t="s">
        <v>41</v>
      </c>
      <c r="O161" s="84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5" t="s">
        <v>331</v>
      </c>
      <c r="AT161" s="225" t="s">
        <v>132</v>
      </c>
      <c r="AU161" s="225" t="s">
        <v>78</v>
      </c>
      <c r="AY161" s="17" t="s">
        <v>130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7" t="s">
        <v>74</v>
      </c>
      <c r="BK161" s="226">
        <f>ROUND(I161*H161,2)</f>
        <v>0</v>
      </c>
      <c r="BL161" s="17" t="s">
        <v>331</v>
      </c>
      <c r="BM161" s="225" t="s">
        <v>540</v>
      </c>
    </row>
    <row r="162" s="13" customFormat="1">
      <c r="A162" s="13"/>
      <c r="B162" s="227"/>
      <c r="C162" s="228"/>
      <c r="D162" s="229" t="s">
        <v>137</v>
      </c>
      <c r="E162" s="230" t="s">
        <v>19</v>
      </c>
      <c r="F162" s="231" t="s">
        <v>539</v>
      </c>
      <c r="G162" s="228"/>
      <c r="H162" s="232">
        <v>2</v>
      </c>
      <c r="I162" s="233"/>
      <c r="J162" s="228"/>
      <c r="K162" s="228"/>
      <c r="L162" s="234"/>
      <c r="M162" s="235"/>
      <c r="N162" s="236"/>
      <c r="O162" s="236"/>
      <c r="P162" s="236"/>
      <c r="Q162" s="236"/>
      <c r="R162" s="236"/>
      <c r="S162" s="236"/>
      <c r="T162" s="23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8" t="s">
        <v>137</v>
      </c>
      <c r="AU162" s="238" t="s">
        <v>78</v>
      </c>
      <c r="AV162" s="13" t="s">
        <v>78</v>
      </c>
      <c r="AW162" s="13" t="s">
        <v>31</v>
      </c>
      <c r="AX162" s="13" t="s">
        <v>74</v>
      </c>
      <c r="AY162" s="238" t="s">
        <v>130</v>
      </c>
    </row>
    <row r="163" s="2" customFormat="1" ht="62.7" customHeight="1">
      <c r="A163" s="38"/>
      <c r="B163" s="39"/>
      <c r="C163" s="213" t="s">
        <v>381</v>
      </c>
      <c r="D163" s="213" t="s">
        <v>132</v>
      </c>
      <c r="E163" s="214" t="s">
        <v>340</v>
      </c>
      <c r="F163" s="215" t="s">
        <v>341</v>
      </c>
      <c r="G163" s="216" t="s">
        <v>264</v>
      </c>
      <c r="H163" s="217">
        <v>90.5</v>
      </c>
      <c r="I163" s="218"/>
      <c r="J163" s="219">
        <f>ROUND(I163*H163,2)</f>
        <v>0</v>
      </c>
      <c r="K163" s="220"/>
      <c r="L163" s="44"/>
      <c r="M163" s="221" t="s">
        <v>19</v>
      </c>
      <c r="N163" s="222" t="s">
        <v>41</v>
      </c>
      <c r="O163" s="84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5" t="s">
        <v>88</v>
      </c>
      <c r="AT163" s="225" t="s">
        <v>132</v>
      </c>
      <c r="AU163" s="225" t="s">
        <v>78</v>
      </c>
      <c r="AY163" s="17" t="s">
        <v>130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7" t="s">
        <v>74</v>
      </c>
      <c r="BK163" s="226">
        <f>ROUND(I163*H163,2)</f>
        <v>0</v>
      </c>
      <c r="BL163" s="17" t="s">
        <v>88</v>
      </c>
      <c r="BM163" s="225" t="s">
        <v>541</v>
      </c>
    </row>
    <row r="164" s="13" customFormat="1">
      <c r="A164" s="13"/>
      <c r="B164" s="227"/>
      <c r="C164" s="228"/>
      <c r="D164" s="229" t="s">
        <v>137</v>
      </c>
      <c r="E164" s="230" t="s">
        <v>19</v>
      </c>
      <c r="F164" s="231" t="s">
        <v>542</v>
      </c>
      <c r="G164" s="228"/>
      <c r="H164" s="232">
        <v>52.5</v>
      </c>
      <c r="I164" s="233"/>
      <c r="J164" s="228"/>
      <c r="K164" s="228"/>
      <c r="L164" s="234"/>
      <c r="M164" s="235"/>
      <c r="N164" s="236"/>
      <c r="O164" s="236"/>
      <c r="P164" s="236"/>
      <c r="Q164" s="236"/>
      <c r="R164" s="236"/>
      <c r="S164" s="236"/>
      <c r="T164" s="23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8" t="s">
        <v>137</v>
      </c>
      <c r="AU164" s="238" t="s">
        <v>78</v>
      </c>
      <c r="AV164" s="13" t="s">
        <v>78</v>
      </c>
      <c r="AW164" s="13" t="s">
        <v>31</v>
      </c>
      <c r="AX164" s="13" t="s">
        <v>70</v>
      </c>
      <c r="AY164" s="238" t="s">
        <v>130</v>
      </c>
    </row>
    <row r="165" s="13" customFormat="1">
      <c r="A165" s="13"/>
      <c r="B165" s="227"/>
      <c r="C165" s="228"/>
      <c r="D165" s="229" t="s">
        <v>137</v>
      </c>
      <c r="E165" s="230" t="s">
        <v>19</v>
      </c>
      <c r="F165" s="231" t="s">
        <v>543</v>
      </c>
      <c r="G165" s="228"/>
      <c r="H165" s="232">
        <v>38</v>
      </c>
      <c r="I165" s="233"/>
      <c r="J165" s="228"/>
      <c r="K165" s="228"/>
      <c r="L165" s="234"/>
      <c r="M165" s="235"/>
      <c r="N165" s="236"/>
      <c r="O165" s="236"/>
      <c r="P165" s="236"/>
      <c r="Q165" s="236"/>
      <c r="R165" s="236"/>
      <c r="S165" s="236"/>
      <c r="T165" s="23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8" t="s">
        <v>137</v>
      </c>
      <c r="AU165" s="238" t="s">
        <v>78</v>
      </c>
      <c r="AV165" s="13" t="s">
        <v>78</v>
      </c>
      <c r="AW165" s="13" t="s">
        <v>31</v>
      </c>
      <c r="AX165" s="13" t="s">
        <v>70</v>
      </c>
      <c r="AY165" s="238" t="s">
        <v>130</v>
      </c>
    </row>
    <row r="166" s="14" customFormat="1">
      <c r="A166" s="14"/>
      <c r="B166" s="239"/>
      <c r="C166" s="240"/>
      <c r="D166" s="229" t="s">
        <v>137</v>
      </c>
      <c r="E166" s="241" t="s">
        <v>19</v>
      </c>
      <c r="F166" s="242" t="s">
        <v>144</v>
      </c>
      <c r="G166" s="240"/>
      <c r="H166" s="243">
        <v>90.5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9" t="s">
        <v>137</v>
      </c>
      <c r="AU166" s="249" t="s">
        <v>78</v>
      </c>
      <c r="AV166" s="14" t="s">
        <v>88</v>
      </c>
      <c r="AW166" s="14" t="s">
        <v>31</v>
      </c>
      <c r="AX166" s="14" t="s">
        <v>74</v>
      </c>
      <c r="AY166" s="249" t="s">
        <v>130</v>
      </c>
    </row>
    <row r="167" s="2" customFormat="1" ht="62.7" customHeight="1">
      <c r="A167" s="38"/>
      <c r="B167" s="39"/>
      <c r="C167" s="213" t="s">
        <v>385</v>
      </c>
      <c r="D167" s="213" t="s">
        <v>132</v>
      </c>
      <c r="E167" s="214" t="s">
        <v>346</v>
      </c>
      <c r="F167" s="215" t="s">
        <v>347</v>
      </c>
      <c r="G167" s="216" t="s">
        <v>264</v>
      </c>
      <c r="H167" s="217">
        <v>63.073999999999998</v>
      </c>
      <c r="I167" s="218"/>
      <c r="J167" s="219">
        <f>ROUND(I167*H167,2)</f>
        <v>0</v>
      </c>
      <c r="K167" s="220"/>
      <c r="L167" s="44"/>
      <c r="M167" s="221" t="s">
        <v>19</v>
      </c>
      <c r="N167" s="222" t="s">
        <v>41</v>
      </c>
      <c r="O167" s="84"/>
      <c r="P167" s="223">
        <f>O167*H167</f>
        <v>0</v>
      </c>
      <c r="Q167" s="223">
        <v>0</v>
      </c>
      <c r="R167" s="223">
        <f>Q167*H167</f>
        <v>0</v>
      </c>
      <c r="S167" s="223">
        <v>0</v>
      </c>
      <c r="T167" s="22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5" t="s">
        <v>88</v>
      </c>
      <c r="AT167" s="225" t="s">
        <v>132</v>
      </c>
      <c r="AU167" s="225" t="s">
        <v>78</v>
      </c>
      <c r="AY167" s="17" t="s">
        <v>130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7" t="s">
        <v>74</v>
      </c>
      <c r="BK167" s="226">
        <f>ROUND(I167*H167,2)</f>
        <v>0</v>
      </c>
      <c r="BL167" s="17" t="s">
        <v>88</v>
      </c>
      <c r="BM167" s="225" t="s">
        <v>544</v>
      </c>
    </row>
    <row r="168" s="15" customFormat="1">
      <c r="A168" s="15"/>
      <c r="B168" s="261"/>
      <c r="C168" s="262"/>
      <c r="D168" s="229" t="s">
        <v>137</v>
      </c>
      <c r="E168" s="263" t="s">
        <v>19</v>
      </c>
      <c r="F168" s="264" t="s">
        <v>349</v>
      </c>
      <c r="G168" s="262"/>
      <c r="H168" s="263" t="s">
        <v>19</v>
      </c>
      <c r="I168" s="265"/>
      <c r="J168" s="262"/>
      <c r="K168" s="262"/>
      <c r="L168" s="266"/>
      <c r="M168" s="267"/>
      <c r="N168" s="268"/>
      <c r="O168" s="268"/>
      <c r="P168" s="268"/>
      <c r="Q168" s="268"/>
      <c r="R168" s="268"/>
      <c r="S168" s="268"/>
      <c r="T168" s="269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0" t="s">
        <v>137</v>
      </c>
      <c r="AU168" s="270" t="s">
        <v>78</v>
      </c>
      <c r="AV168" s="15" t="s">
        <v>74</v>
      </c>
      <c r="AW168" s="15" t="s">
        <v>31</v>
      </c>
      <c r="AX168" s="15" t="s">
        <v>70</v>
      </c>
      <c r="AY168" s="270" t="s">
        <v>130</v>
      </c>
    </row>
    <row r="169" s="13" customFormat="1">
      <c r="A169" s="13"/>
      <c r="B169" s="227"/>
      <c r="C169" s="228"/>
      <c r="D169" s="229" t="s">
        <v>137</v>
      </c>
      <c r="E169" s="230" t="s">
        <v>19</v>
      </c>
      <c r="F169" s="231" t="s">
        <v>545</v>
      </c>
      <c r="G169" s="228"/>
      <c r="H169" s="232">
        <v>63</v>
      </c>
      <c r="I169" s="233"/>
      <c r="J169" s="228"/>
      <c r="K169" s="228"/>
      <c r="L169" s="234"/>
      <c r="M169" s="235"/>
      <c r="N169" s="236"/>
      <c r="O169" s="236"/>
      <c r="P169" s="236"/>
      <c r="Q169" s="236"/>
      <c r="R169" s="236"/>
      <c r="S169" s="236"/>
      <c r="T169" s="23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8" t="s">
        <v>137</v>
      </c>
      <c r="AU169" s="238" t="s">
        <v>78</v>
      </c>
      <c r="AV169" s="13" t="s">
        <v>78</v>
      </c>
      <c r="AW169" s="13" t="s">
        <v>31</v>
      </c>
      <c r="AX169" s="13" t="s">
        <v>70</v>
      </c>
      <c r="AY169" s="238" t="s">
        <v>130</v>
      </c>
    </row>
    <row r="170" s="15" customFormat="1">
      <c r="A170" s="15"/>
      <c r="B170" s="261"/>
      <c r="C170" s="262"/>
      <c r="D170" s="229" t="s">
        <v>137</v>
      </c>
      <c r="E170" s="263" t="s">
        <v>19</v>
      </c>
      <c r="F170" s="264" t="s">
        <v>351</v>
      </c>
      <c r="G170" s="262"/>
      <c r="H170" s="263" t="s">
        <v>19</v>
      </c>
      <c r="I170" s="265"/>
      <c r="J170" s="262"/>
      <c r="K170" s="262"/>
      <c r="L170" s="266"/>
      <c r="M170" s="267"/>
      <c r="N170" s="268"/>
      <c r="O170" s="268"/>
      <c r="P170" s="268"/>
      <c r="Q170" s="268"/>
      <c r="R170" s="268"/>
      <c r="S170" s="268"/>
      <c r="T170" s="269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0" t="s">
        <v>137</v>
      </c>
      <c r="AU170" s="270" t="s">
        <v>78</v>
      </c>
      <c r="AV170" s="15" t="s">
        <v>74</v>
      </c>
      <c r="AW170" s="15" t="s">
        <v>31</v>
      </c>
      <c r="AX170" s="15" t="s">
        <v>70</v>
      </c>
      <c r="AY170" s="270" t="s">
        <v>130</v>
      </c>
    </row>
    <row r="171" s="13" customFormat="1">
      <c r="A171" s="13"/>
      <c r="B171" s="227"/>
      <c r="C171" s="228"/>
      <c r="D171" s="229" t="s">
        <v>137</v>
      </c>
      <c r="E171" s="230" t="s">
        <v>19</v>
      </c>
      <c r="F171" s="231" t="s">
        <v>546</v>
      </c>
      <c r="G171" s="228"/>
      <c r="H171" s="232">
        <v>0.073999999999999996</v>
      </c>
      <c r="I171" s="233"/>
      <c r="J171" s="228"/>
      <c r="K171" s="228"/>
      <c r="L171" s="234"/>
      <c r="M171" s="235"/>
      <c r="N171" s="236"/>
      <c r="O171" s="236"/>
      <c r="P171" s="236"/>
      <c r="Q171" s="236"/>
      <c r="R171" s="236"/>
      <c r="S171" s="236"/>
      <c r="T171" s="23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8" t="s">
        <v>137</v>
      </c>
      <c r="AU171" s="238" t="s">
        <v>78</v>
      </c>
      <c r="AV171" s="13" t="s">
        <v>78</v>
      </c>
      <c r="AW171" s="13" t="s">
        <v>31</v>
      </c>
      <c r="AX171" s="13" t="s">
        <v>70</v>
      </c>
      <c r="AY171" s="238" t="s">
        <v>130</v>
      </c>
    </row>
    <row r="172" s="14" customFormat="1">
      <c r="A172" s="14"/>
      <c r="B172" s="239"/>
      <c r="C172" s="240"/>
      <c r="D172" s="229" t="s">
        <v>137</v>
      </c>
      <c r="E172" s="241" t="s">
        <v>19</v>
      </c>
      <c r="F172" s="242" t="s">
        <v>144</v>
      </c>
      <c r="G172" s="240"/>
      <c r="H172" s="243">
        <v>63.073999999999998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9" t="s">
        <v>137</v>
      </c>
      <c r="AU172" s="249" t="s">
        <v>78</v>
      </c>
      <c r="AV172" s="14" t="s">
        <v>88</v>
      </c>
      <c r="AW172" s="14" t="s">
        <v>31</v>
      </c>
      <c r="AX172" s="14" t="s">
        <v>74</v>
      </c>
      <c r="AY172" s="249" t="s">
        <v>130</v>
      </c>
    </row>
    <row r="173" s="2" customFormat="1" ht="49.05" customHeight="1">
      <c r="A173" s="38"/>
      <c r="B173" s="39"/>
      <c r="C173" s="213" t="s">
        <v>391</v>
      </c>
      <c r="D173" s="213" t="s">
        <v>132</v>
      </c>
      <c r="E173" s="214" t="s">
        <v>354</v>
      </c>
      <c r="F173" s="215" t="s">
        <v>355</v>
      </c>
      <c r="G173" s="216" t="s">
        <v>264</v>
      </c>
      <c r="H173" s="217">
        <v>63</v>
      </c>
      <c r="I173" s="218"/>
      <c r="J173" s="219">
        <f>ROUND(I173*H173,2)</f>
        <v>0</v>
      </c>
      <c r="K173" s="220"/>
      <c r="L173" s="44"/>
      <c r="M173" s="221" t="s">
        <v>19</v>
      </c>
      <c r="N173" s="222" t="s">
        <v>41</v>
      </c>
      <c r="O173" s="84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5" t="s">
        <v>88</v>
      </c>
      <c r="AT173" s="225" t="s">
        <v>132</v>
      </c>
      <c r="AU173" s="225" t="s">
        <v>78</v>
      </c>
      <c r="AY173" s="17" t="s">
        <v>130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7" t="s">
        <v>74</v>
      </c>
      <c r="BK173" s="226">
        <f>ROUND(I173*H173,2)</f>
        <v>0</v>
      </c>
      <c r="BL173" s="17" t="s">
        <v>88</v>
      </c>
      <c r="BM173" s="225" t="s">
        <v>547</v>
      </c>
    </row>
    <row r="174" s="15" customFormat="1">
      <c r="A174" s="15"/>
      <c r="B174" s="261"/>
      <c r="C174" s="262"/>
      <c r="D174" s="229" t="s">
        <v>137</v>
      </c>
      <c r="E174" s="263" t="s">
        <v>19</v>
      </c>
      <c r="F174" s="264" t="s">
        <v>357</v>
      </c>
      <c r="G174" s="262"/>
      <c r="H174" s="263" t="s">
        <v>19</v>
      </c>
      <c r="I174" s="265"/>
      <c r="J174" s="262"/>
      <c r="K174" s="262"/>
      <c r="L174" s="266"/>
      <c r="M174" s="267"/>
      <c r="N174" s="268"/>
      <c r="O174" s="268"/>
      <c r="P174" s="268"/>
      <c r="Q174" s="268"/>
      <c r="R174" s="268"/>
      <c r="S174" s="268"/>
      <c r="T174" s="269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0" t="s">
        <v>137</v>
      </c>
      <c r="AU174" s="270" t="s">
        <v>78</v>
      </c>
      <c r="AV174" s="15" t="s">
        <v>74</v>
      </c>
      <c r="AW174" s="15" t="s">
        <v>31</v>
      </c>
      <c r="AX174" s="15" t="s">
        <v>70</v>
      </c>
      <c r="AY174" s="270" t="s">
        <v>130</v>
      </c>
    </row>
    <row r="175" s="13" customFormat="1">
      <c r="A175" s="13"/>
      <c r="B175" s="227"/>
      <c r="C175" s="228"/>
      <c r="D175" s="229" t="s">
        <v>137</v>
      </c>
      <c r="E175" s="230" t="s">
        <v>19</v>
      </c>
      <c r="F175" s="231" t="s">
        <v>548</v>
      </c>
      <c r="G175" s="228"/>
      <c r="H175" s="232">
        <v>63</v>
      </c>
      <c r="I175" s="233"/>
      <c r="J175" s="228"/>
      <c r="K175" s="228"/>
      <c r="L175" s="234"/>
      <c r="M175" s="235"/>
      <c r="N175" s="236"/>
      <c r="O175" s="236"/>
      <c r="P175" s="236"/>
      <c r="Q175" s="236"/>
      <c r="R175" s="236"/>
      <c r="S175" s="236"/>
      <c r="T175" s="23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8" t="s">
        <v>137</v>
      </c>
      <c r="AU175" s="238" t="s">
        <v>78</v>
      </c>
      <c r="AV175" s="13" t="s">
        <v>78</v>
      </c>
      <c r="AW175" s="13" t="s">
        <v>31</v>
      </c>
      <c r="AX175" s="13" t="s">
        <v>74</v>
      </c>
      <c r="AY175" s="238" t="s">
        <v>130</v>
      </c>
    </row>
    <row r="176" s="2" customFormat="1" ht="37.8" customHeight="1">
      <c r="A176" s="38"/>
      <c r="B176" s="39"/>
      <c r="C176" s="213" t="s">
        <v>395</v>
      </c>
      <c r="D176" s="213" t="s">
        <v>132</v>
      </c>
      <c r="E176" s="214" t="s">
        <v>360</v>
      </c>
      <c r="F176" s="215" t="s">
        <v>361</v>
      </c>
      <c r="G176" s="216" t="s">
        <v>264</v>
      </c>
      <c r="H176" s="217">
        <v>0.073999999999999996</v>
      </c>
      <c r="I176" s="218"/>
      <c r="J176" s="219">
        <f>ROUND(I176*H176,2)</f>
        <v>0</v>
      </c>
      <c r="K176" s="220"/>
      <c r="L176" s="44"/>
      <c r="M176" s="221" t="s">
        <v>19</v>
      </c>
      <c r="N176" s="222" t="s">
        <v>41</v>
      </c>
      <c r="O176" s="84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5" t="s">
        <v>88</v>
      </c>
      <c r="AT176" s="225" t="s">
        <v>132</v>
      </c>
      <c r="AU176" s="225" t="s">
        <v>78</v>
      </c>
      <c r="AY176" s="17" t="s">
        <v>130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7" t="s">
        <v>74</v>
      </c>
      <c r="BK176" s="226">
        <f>ROUND(I176*H176,2)</f>
        <v>0</v>
      </c>
      <c r="BL176" s="17" t="s">
        <v>88</v>
      </c>
      <c r="BM176" s="225" t="s">
        <v>549</v>
      </c>
    </row>
    <row r="177" s="13" customFormat="1">
      <c r="A177" s="13"/>
      <c r="B177" s="227"/>
      <c r="C177" s="228"/>
      <c r="D177" s="229" t="s">
        <v>137</v>
      </c>
      <c r="E177" s="230" t="s">
        <v>19</v>
      </c>
      <c r="F177" s="231" t="s">
        <v>546</v>
      </c>
      <c r="G177" s="228"/>
      <c r="H177" s="232">
        <v>0.073999999999999996</v>
      </c>
      <c r="I177" s="233"/>
      <c r="J177" s="228"/>
      <c r="K177" s="228"/>
      <c r="L177" s="234"/>
      <c r="M177" s="235"/>
      <c r="N177" s="236"/>
      <c r="O177" s="236"/>
      <c r="P177" s="236"/>
      <c r="Q177" s="236"/>
      <c r="R177" s="236"/>
      <c r="S177" s="236"/>
      <c r="T177" s="23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8" t="s">
        <v>137</v>
      </c>
      <c r="AU177" s="238" t="s">
        <v>78</v>
      </c>
      <c r="AV177" s="13" t="s">
        <v>78</v>
      </c>
      <c r="AW177" s="13" t="s">
        <v>31</v>
      </c>
      <c r="AX177" s="13" t="s">
        <v>74</v>
      </c>
      <c r="AY177" s="238" t="s">
        <v>130</v>
      </c>
    </row>
    <row r="178" s="2" customFormat="1" ht="62.7" customHeight="1">
      <c r="A178" s="38"/>
      <c r="B178" s="39"/>
      <c r="C178" s="213" t="s">
        <v>550</v>
      </c>
      <c r="D178" s="213" t="s">
        <v>132</v>
      </c>
      <c r="E178" s="214" t="s">
        <v>364</v>
      </c>
      <c r="F178" s="215" t="s">
        <v>365</v>
      </c>
      <c r="G178" s="216" t="s">
        <v>264</v>
      </c>
      <c r="H178" s="217">
        <v>64.027000000000001</v>
      </c>
      <c r="I178" s="218"/>
      <c r="J178" s="219">
        <f>ROUND(I178*H178,2)</f>
        <v>0</v>
      </c>
      <c r="K178" s="220"/>
      <c r="L178" s="44"/>
      <c r="M178" s="221" t="s">
        <v>19</v>
      </c>
      <c r="N178" s="222" t="s">
        <v>41</v>
      </c>
      <c r="O178" s="84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5" t="s">
        <v>88</v>
      </c>
      <c r="AT178" s="225" t="s">
        <v>132</v>
      </c>
      <c r="AU178" s="225" t="s">
        <v>78</v>
      </c>
      <c r="AY178" s="17" t="s">
        <v>130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7" t="s">
        <v>74</v>
      </c>
      <c r="BK178" s="226">
        <f>ROUND(I178*H178,2)</f>
        <v>0</v>
      </c>
      <c r="BL178" s="17" t="s">
        <v>88</v>
      </c>
      <c r="BM178" s="225" t="s">
        <v>551</v>
      </c>
    </row>
    <row r="179" s="15" customFormat="1">
      <c r="A179" s="15"/>
      <c r="B179" s="261"/>
      <c r="C179" s="262"/>
      <c r="D179" s="229" t="s">
        <v>137</v>
      </c>
      <c r="E179" s="263" t="s">
        <v>19</v>
      </c>
      <c r="F179" s="264" t="s">
        <v>367</v>
      </c>
      <c r="G179" s="262"/>
      <c r="H179" s="263" t="s">
        <v>19</v>
      </c>
      <c r="I179" s="265"/>
      <c r="J179" s="262"/>
      <c r="K179" s="262"/>
      <c r="L179" s="266"/>
      <c r="M179" s="267"/>
      <c r="N179" s="268"/>
      <c r="O179" s="268"/>
      <c r="P179" s="268"/>
      <c r="Q179" s="268"/>
      <c r="R179" s="268"/>
      <c r="S179" s="268"/>
      <c r="T179" s="269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70" t="s">
        <v>137</v>
      </c>
      <c r="AU179" s="270" t="s">
        <v>78</v>
      </c>
      <c r="AV179" s="15" t="s">
        <v>74</v>
      </c>
      <c r="AW179" s="15" t="s">
        <v>31</v>
      </c>
      <c r="AX179" s="15" t="s">
        <v>70</v>
      </c>
      <c r="AY179" s="270" t="s">
        <v>130</v>
      </c>
    </row>
    <row r="180" s="13" customFormat="1">
      <c r="A180" s="13"/>
      <c r="B180" s="227"/>
      <c r="C180" s="228"/>
      <c r="D180" s="229" t="s">
        <v>137</v>
      </c>
      <c r="E180" s="230" t="s">
        <v>19</v>
      </c>
      <c r="F180" s="231" t="s">
        <v>548</v>
      </c>
      <c r="G180" s="228"/>
      <c r="H180" s="232">
        <v>63</v>
      </c>
      <c r="I180" s="233"/>
      <c r="J180" s="228"/>
      <c r="K180" s="228"/>
      <c r="L180" s="234"/>
      <c r="M180" s="235"/>
      <c r="N180" s="236"/>
      <c r="O180" s="236"/>
      <c r="P180" s="236"/>
      <c r="Q180" s="236"/>
      <c r="R180" s="236"/>
      <c r="S180" s="236"/>
      <c r="T180" s="23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8" t="s">
        <v>137</v>
      </c>
      <c r="AU180" s="238" t="s">
        <v>78</v>
      </c>
      <c r="AV180" s="13" t="s">
        <v>78</v>
      </c>
      <c r="AW180" s="13" t="s">
        <v>31</v>
      </c>
      <c r="AX180" s="13" t="s">
        <v>70</v>
      </c>
      <c r="AY180" s="238" t="s">
        <v>130</v>
      </c>
    </row>
    <row r="181" s="15" customFormat="1">
      <c r="A181" s="15"/>
      <c r="B181" s="261"/>
      <c r="C181" s="262"/>
      <c r="D181" s="229" t="s">
        <v>137</v>
      </c>
      <c r="E181" s="263" t="s">
        <v>19</v>
      </c>
      <c r="F181" s="264" t="s">
        <v>368</v>
      </c>
      <c r="G181" s="262"/>
      <c r="H181" s="263" t="s">
        <v>19</v>
      </c>
      <c r="I181" s="265"/>
      <c r="J181" s="262"/>
      <c r="K181" s="262"/>
      <c r="L181" s="266"/>
      <c r="M181" s="267"/>
      <c r="N181" s="268"/>
      <c r="O181" s="268"/>
      <c r="P181" s="268"/>
      <c r="Q181" s="268"/>
      <c r="R181" s="268"/>
      <c r="S181" s="268"/>
      <c r="T181" s="269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70" t="s">
        <v>137</v>
      </c>
      <c r="AU181" s="270" t="s">
        <v>78</v>
      </c>
      <c r="AV181" s="15" t="s">
        <v>74</v>
      </c>
      <c r="AW181" s="15" t="s">
        <v>31</v>
      </c>
      <c r="AX181" s="15" t="s">
        <v>70</v>
      </c>
      <c r="AY181" s="270" t="s">
        <v>130</v>
      </c>
    </row>
    <row r="182" s="13" customFormat="1">
      <c r="A182" s="13"/>
      <c r="B182" s="227"/>
      <c r="C182" s="228"/>
      <c r="D182" s="229" t="s">
        <v>137</v>
      </c>
      <c r="E182" s="230" t="s">
        <v>19</v>
      </c>
      <c r="F182" s="231" t="s">
        <v>552</v>
      </c>
      <c r="G182" s="228"/>
      <c r="H182" s="232">
        <v>1.0269999999999999</v>
      </c>
      <c r="I182" s="233"/>
      <c r="J182" s="228"/>
      <c r="K182" s="228"/>
      <c r="L182" s="234"/>
      <c r="M182" s="235"/>
      <c r="N182" s="236"/>
      <c r="O182" s="236"/>
      <c r="P182" s="236"/>
      <c r="Q182" s="236"/>
      <c r="R182" s="236"/>
      <c r="S182" s="236"/>
      <c r="T182" s="23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8" t="s">
        <v>137</v>
      </c>
      <c r="AU182" s="238" t="s">
        <v>78</v>
      </c>
      <c r="AV182" s="13" t="s">
        <v>78</v>
      </c>
      <c r="AW182" s="13" t="s">
        <v>31</v>
      </c>
      <c r="AX182" s="13" t="s">
        <v>70</v>
      </c>
      <c r="AY182" s="238" t="s">
        <v>130</v>
      </c>
    </row>
    <row r="183" s="14" customFormat="1">
      <c r="A183" s="14"/>
      <c r="B183" s="239"/>
      <c r="C183" s="240"/>
      <c r="D183" s="229" t="s">
        <v>137</v>
      </c>
      <c r="E183" s="241" t="s">
        <v>19</v>
      </c>
      <c r="F183" s="242" t="s">
        <v>144</v>
      </c>
      <c r="G183" s="240"/>
      <c r="H183" s="243">
        <v>64.027000000000001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9" t="s">
        <v>137</v>
      </c>
      <c r="AU183" s="249" t="s">
        <v>78</v>
      </c>
      <c r="AV183" s="14" t="s">
        <v>88</v>
      </c>
      <c r="AW183" s="14" t="s">
        <v>31</v>
      </c>
      <c r="AX183" s="14" t="s">
        <v>74</v>
      </c>
      <c r="AY183" s="249" t="s">
        <v>130</v>
      </c>
    </row>
    <row r="184" s="2" customFormat="1" ht="76.35" customHeight="1">
      <c r="A184" s="38"/>
      <c r="B184" s="39"/>
      <c r="C184" s="213" t="s">
        <v>553</v>
      </c>
      <c r="D184" s="213" t="s">
        <v>132</v>
      </c>
      <c r="E184" s="214" t="s">
        <v>371</v>
      </c>
      <c r="F184" s="215" t="s">
        <v>372</v>
      </c>
      <c r="G184" s="216" t="s">
        <v>264</v>
      </c>
      <c r="H184" s="217">
        <v>1.101</v>
      </c>
      <c r="I184" s="218"/>
      <c r="J184" s="219">
        <f>ROUND(I184*H184,2)</f>
        <v>0</v>
      </c>
      <c r="K184" s="220"/>
      <c r="L184" s="44"/>
      <c r="M184" s="221" t="s">
        <v>19</v>
      </c>
      <c r="N184" s="222" t="s">
        <v>41</v>
      </c>
      <c r="O184" s="84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5" t="s">
        <v>88</v>
      </c>
      <c r="AT184" s="225" t="s">
        <v>132</v>
      </c>
      <c r="AU184" s="225" t="s">
        <v>78</v>
      </c>
      <c r="AY184" s="17" t="s">
        <v>130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7" t="s">
        <v>74</v>
      </c>
      <c r="BK184" s="226">
        <f>ROUND(I184*H184,2)</f>
        <v>0</v>
      </c>
      <c r="BL184" s="17" t="s">
        <v>88</v>
      </c>
      <c r="BM184" s="225" t="s">
        <v>554</v>
      </c>
    </row>
    <row r="185" s="15" customFormat="1">
      <c r="A185" s="15"/>
      <c r="B185" s="261"/>
      <c r="C185" s="262"/>
      <c r="D185" s="229" t="s">
        <v>137</v>
      </c>
      <c r="E185" s="263" t="s">
        <v>19</v>
      </c>
      <c r="F185" s="264" t="s">
        <v>374</v>
      </c>
      <c r="G185" s="262"/>
      <c r="H185" s="263" t="s">
        <v>19</v>
      </c>
      <c r="I185" s="265"/>
      <c r="J185" s="262"/>
      <c r="K185" s="262"/>
      <c r="L185" s="266"/>
      <c r="M185" s="267"/>
      <c r="N185" s="268"/>
      <c r="O185" s="268"/>
      <c r="P185" s="268"/>
      <c r="Q185" s="268"/>
      <c r="R185" s="268"/>
      <c r="S185" s="268"/>
      <c r="T185" s="269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0" t="s">
        <v>137</v>
      </c>
      <c r="AU185" s="270" t="s">
        <v>78</v>
      </c>
      <c r="AV185" s="15" t="s">
        <v>74</v>
      </c>
      <c r="AW185" s="15" t="s">
        <v>31</v>
      </c>
      <c r="AX185" s="15" t="s">
        <v>70</v>
      </c>
      <c r="AY185" s="270" t="s">
        <v>130</v>
      </c>
    </row>
    <row r="186" s="13" customFormat="1">
      <c r="A186" s="13"/>
      <c r="B186" s="227"/>
      <c r="C186" s="228"/>
      <c r="D186" s="229" t="s">
        <v>137</v>
      </c>
      <c r="E186" s="230" t="s">
        <v>19</v>
      </c>
      <c r="F186" s="231" t="s">
        <v>555</v>
      </c>
      <c r="G186" s="228"/>
      <c r="H186" s="232">
        <v>1.101</v>
      </c>
      <c r="I186" s="233"/>
      <c r="J186" s="228"/>
      <c r="K186" s="228"/>
      <c r="L186" s="234"/>
      <c r="M186" s="235"/>
      <c r="N186" s="236"/>
      <c r="O186" s="236"/>
      <c r="P186" s="236"/>
      <c r="Q186" s="236"/>
      <c r="R186" s="236"/>
      <c r="S186" s="236"/>
      <c r="T186" s="23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8" t="s">
        <v>137</v>
      </c>
      <c r="AU186" s="238" t="s">
        <v>78</v>
      </c>
      <c r="AV186" s="13" t="s">
        <v>78</v>
      </c>
      <c r="AW186" s="13" t="s">
        <v>31</v>
      </c>
      <c r="AX186" s="13" t="s">
        <v>74</v>
      </c>
      <c r="AY186" s="238" t="s">
        <v>130</v>
      </c>
    </row>
    <row r="187" s="2" customFormat="1" ht="90" customHeight="1">
      <c r="A187" s="38"/>
      <c r="B187" s="39"/>
      <c r="C187" s="213" t="s">
        <v>556</v>
      </c>
      <c r="D187" s="213" t="s">
        <v>132</v>
      </c>
      <c r="E187" s="214" t="s">
        <v>557</v>
      </c>
      <c r="F187" s="215" t="s">
        <v>558</v>
      </c>
      <c r="G187" s="216" t="s">
        <v>264</v>
      </c>
      <c r="H187" s="217">
        <v>9</v>
      </c>
      <c r="I187" s="218"/>
      <c r="J187" s="219">
        <f>ROUND(I187*H187,2)</f>
        <v>0</v>
      </c>
      <c r="K187" s="220"/>
      <c r="L187" s="44"/>
      <c r="M187" s="221" t="s">
        <v>19</v>
      </c>
      <c r="N187" s="222" t="s">
        <v>41</v>
      </c>
      <c r="O187" s="84"/>
      <c r="P187" s="223">
        <f>O187*H187</f>
        <v>0</v>
      </c>
      <c r="Q187" s="223">
        <v>0</v>
      </c>
      <c r="R187" s="223">
        <f>Q187*H187</f>
        <v>0</v>
      </c>
      <c r="S187" s="223">
        <v>0</v>
      </c>
      <c r="T187" s="22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5" t="s">
        <v>88</v>
      </c>
      <c r="AT187" s="225" t="s">
        <v>132</v>
      </c>
      <c r="AU187" s="225" t="s">
        <v>78</v>
      </c>
      <c r="AY187" s="17" t="s">
        <v>130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7" t="s">
        <v>74</v>
      </c>
      <c r="BK187" s="226">
        <f>ROUND(I187*H187,2)</f>
        <v>0</v>
      </c>
      <c r="BL187" s="17" t="s">
        <v>88</v>
      </c>
      <c r="BM187" s="225" t="s">
        <v>559</v>
      </c>
    </row>
    <row r="188" s="15" customFormat="1">
      <c r="A188" s="15"/>
      <c r="B188" s="261"/>
      <c r="C188" s="262"/>
      <c r="D188" s="229" t="s">
        <v>137</v>
      </c>
      <c r="E188" s="263" t="s">
        <v>19</v>
      </c>
      <c r="F188" s="264" t="s">
        <v>560</v>
      </c>
      <c r="G188" s="262"/>
      <c r="H188" s="263" t="s">
        <v>19</v>
      </c>
      <c r="I188" s="265"/>
      <c r="J188" s="262"/>
      <c r="K188" s="262"/>
      <c r="L188" s="266"/>
      <c r="M188" s="267"/>
      <c r="N188" s="268"/>
      <c r="O188" s="268"/>
      <c r="P188" s="268"/>
      <c r="Q188" s="268"/>
      <c r="R188" s="268"/>
      <c r="S188" s="268"/>
      <c r="T188" s="269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70" t="s">
        <v>137</v>
      </c>
      <c r="AU188" s="270" t="s">
        <v>78</v>
      </c>
      <c r="AV188" s="15" t="s">
        <v>74</v>
      </c>
      <c r="AW188" s="15" t="s">
        <v>31</v>
      </c>
      <c r="AX188" s="15" t="s">
        <v>70</v>
      </c>
      <c r="AY188" s="270" t="s">
        <v>130</v>
      </c>
    </row>
    <row r="189" s="13" customFormat="1">
      <c r="A189" s="13"/>
      <c r="B189" s="227"/>
      <c r="C189" s="228"/>
      <c r="D189" s="229" t="s">
        <v>137</v>
      </c>
      <c r="E189" s="230" t="s">
        <v>19</v>
      </c>
      <c r="F189" s="231" t="s">
        <v>191</v>
      </c>
      <c r="G189" s="228"/>
      <c r="H189" s="232">
        <v>9</v>
      </c>
      <c r="I189" s="233"/>
      <c r="J189" s="228"/>
      <c r="K189" s="228"/>
      <c r="L189" s="234"/>
      <c r="M189" s="271"/>
      <c r="N189" s="272"/>
      <c r="O189" s="272"/>
      <c r="P189" s="272"/>
      <c r="Q189" s="272"/>
      <c r="R189" s="272"/>
      <c r="S189" s="272"/>
      <c r="T189" s="27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8" t="s">
        <v>137</v>
      </c>
      <c r="AU189" s="238" t="s">
        <v>78</v>
      </c>
      <c r="AV189" s="13" t="s">
        <v>78</v>
      </c>
      <c r="AW189" s="13" t="s">
        <v>31</v>
      </c>
      <c r="AX189" s="13" t="s">
        <v>74</v>
      </c>
      <c r="AY189" s="238" t="s">
        <v>130</v>
      </c>
    </row>
    <row r="190" s="2" customFormat="1" ht="6.96" customHeight="1">
      <c r="A190" s="38"/>
      <c r="B190" s="59"/>
      <c r="C190" s="60"/>
      <c r="D190" s="60"/>
      <c r="E190" s="60"/>
      <c r="F190" s="60"/>
      <c r="G190" s="60"/>
      <c r="H190" s="60"/>
      <c r="I190" s="60"/>
      <c r="J190" s="60"/>
      <c r="K190" s="60"/>
      <c r="L190" s="44"/>
      <c r="M190" s="38"/>
      <c r="O190" s="38"/>
      <c r="P190" s="38"/>
      <c r="Q190" s="38"/>
      <c r="R190" s="38"/>
      <c r="S190" s="38"/>
      <c r="T190" s="38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</row>
  </sheetData>
  <sheetProtection sheet="1" autoFilter="0" formatColumns="0" formatRows="0" objects="1" scenarios="1" spinCount="100000" saltValue="UlbORg5CKpXtMHQCRtHiMfwQswTYtjj5fOfCpV2/sA2kFeGyhXXKMYpgYbrb0JpNxXxBkZn0nwxiZfICm0BXMA==" hashValue="ceVst3MSovcYikn99aWg7LZ7nZrrRvJBKVQXq9vDuKybtvCx3QMulxIoeXJb4tMaxgmjRDxSvYj6IfKppTrxPw==" algorithmName="SHA-512" password="CC35"/>
  <autoFilter ref="C86:K18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hidden="1" s="1" customFormat="1" ht="24.96" customHeight="1">
      <c r="B4" s="20"/>
      <c r="D4" s="140" t="s">
        <v>104</v>
      </c>
      <c r="L4" s="20"/>
      <c r="M4" s="14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2" t="s">
        <v>16</v>
      </c>
      <c r="L6" s="20"/>
    </row>
    <row r="7" hidden="1" s="1" customFormat="1" ht="16.5" customHeight="1">
      <c r="B7" s="20"/>
      <c r="E7" s="143" t="str">
        <f>'Rekapitulace stavby'!K6</f>
        <v>Oprava výhybek v žst. Lovosice</v>
      </c>
      <c r="F7" s="142"/>
      <c r="G7" s="142"/>
      <c r="H7" s="142"/>
      <c r="L7" s="20"/>
    </row>
    <row r="8" hidden="1" s="1" customFormat="1" ht="12" customHeight="1">
      <c r="B8" s="20"/>
      <c r="D8" s="142" t="s">
        <v>105</v>
      </c>
      <c r="L8" s="20"/>
    </row>
    <row r="9" hidden="1" s="2" customFormat="1" ht="16.5" customHeight="1">
      <c r="A9" s="38"/>
      <c r="B9" s="44"/>
      <c r="C9" s="38"/>
      <c r="D9" s="38"/>
      <c r="E9" s="143" t="s">
        <v>106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42" t="s">
        <v>107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45" t="s">
        <v>561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1. 12. 2020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tr">
        <f>IF('Rekapitulace stavby'!AN10="","",'Rekapitulace stavby'!AN10)</f>
        <v/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33" t="str">
        <f>IF('Rekapitulace stavby'!E11="","",'Rekapitulace stavby'!E11)</f>
        <v xml:space="preserve"> </v>
      </c>
      <c r="F17" s="38"/>
      <c r="G17" s="38"/>
      <c r="H17" s="38"/>
      <c r="I17" s="142" t="s">
        <v>27</v>
      </c>
      <c r="J17" s="133" t="str">
        <f>IF('Rekapitulace stavby'!AN11="","",'Rekapitulace stavby'!AN11)</f>
        <v/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42" t="s">
        <v>28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27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42" t="s">
        <v>30</v>
      </c>
      <c r="E22" s="38"/>
      <c r="F22" s="38"/>
      <c r="G22" s="38"/>
      <c r="H22" s="38"/>
      <c r="I22" s="142" t="s">
        <v>26</v>
      </c>
      <c r="J22" s="133" t="str">
        <f>IF('Rekapitulace stavby'!AN16="","",'Rekapitulace stavby'!AN16)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2" t="s">
        <v>27</v>
      </c>
      <c r="J23" s="133" t="str">
        <f>IF('Rekapitulace stavby'!AN17="","",'Rekapitulace stavby'!AN17)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42" t="s">
        <v>32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33" t="s">
        <v>33</v>
      </c>
      <c r="F26" s="38"/>
      <c r="G26" s="38"/>
      <c r="H26" s="38"/>
      <c r="I26" s="142" t="s">
        <v>27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42" t="s">
        <v>34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2" t="s">
        <v>36</v>
      </c>
      <c r="E32" s="38"/>
      <c r="F32" s="38"/>
      <c r="G32" s="38"/>
      <c r="H32" s="38"/>
      <c r="I32" s="38"/>
      <c r="J32" s="153">
        <f>ROUND(J85,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54" t="s">
        <v>38</v>
      </c>
      <c r="G34" s="38"/>
      <c r="H34" s="38"/>
      <c r="I34" s="154" t="s">
        <v>37</v>
      </c>
      <c r="J34" s="154" t="s">
        <v>39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55" t="s">
        <v>40</v>
      </c>
      <c r="E35" s="142" t="s">
        <v>41</v>
      </c>
      <c r="F35" s="156">
        <f>ROUND((SUM(BE85:BE94)),  2)</f>
        <v>0</v>
      </c>
      <c r="G35" s="38"/>
      <c r="H35" s="38"/>
      <c r="I35" s="157">
        <v>0.20999999999999999</v>
      </c>
      <c r="J35" s="156">
        <f>ROUND(((SUM(BE85:BE94))*I35),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42</v>
      </c>
      <c r="F36" s="156">
        <f>ROUND((SUM(BF85:BF94)),  2)</f>
        <v>0</v>
      </c>
      <c r="G36" s="38"/>
      <c r="H36" s="38"/>
      <c r="I36" s="157">
        <v>0.14999999999999999</v>
      </c>
      <c r="J36" s="156">
        <f>ROUND(((SUM(BF85:BF94))*I36),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43</v>
      </c>
      <c r="F37" s="156">
        <f>ROUND((SUM(BG85:BG94)),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44</v>
      </c>
      <c r="F38" s="156">
        <f>ROUND((SUM(BH85:BH94)),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45</v>
      </c>
      <c r="F39" s="156">
        <f>ROUND((SUM(BI85:BI94)),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58"/>
      <c r="D41" s="159" t="s">
        <v>46</v>
      </c>
      <c r="E41" s="160"/>
      <c r="F41" s="160"/>
      <c r="G41" s="161" t="s">
        <v>47</v>
      </c>
      <c r="H41" s="162" t="s">
        <v>48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/>
    <row r="44" hidden="1"/>
    <row r="45" hidden="1"/>
    <row r="46" hidden="1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3" t="s">
        <v>109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169" t="str">
        <f>E7</f>
        <v>Oprava výhybek v žst. Lovosice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2" t="s">
        <v>105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8"/>
      <c r="B52" s="39"/>
      <c r="C52" s="40"/>
      <c r="D52" s="40"/>
      <c r="E52" s="169" t="s">
        <v>106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2" t="s">
        <v>107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40"/>
      <c r="D54" s="40"/>
      <c r="E54" s="69" t="str">
        <f>E11</f>
        <v>5 - SO 05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32" t="s">
        <v>23</v>
      </c>
      <c r="J56" s="72" t="str">
        <f>IF(J14="","",J14)</f>
        <v>1. 12. 2020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32" t="s">
        <v>30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32" t="s">
        <v>32</v>
      </c>
      <c r="J59" s="36" t="str">
        <f>E26</f>
        <v>Věra Trnková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70" t="s">
        <v>110</v>
      </c>
      <c r="D61" s="171"/>
      <c r="E61" s="171"/>
      <c r="F61" s="171"/>
      <c r="G61" s="171"/>
      <c r="H61" s="171"/>
      <c r="I61" s="171"/>
      <c r="J61" s="172" t="s">
        <v>111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73" t="s">
        <v>68</v>
      </c>
      <c r="D63" s="40"/>
      <c r="E63" s="40"/>
      <c r="F63" s="40"/>
      <c r="G63" s="40"/>
      <c r="H63" s="40"/>
      <c r="I63" s="40"/>
      <c r="J63" s="102">
        <f>J85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112</v>
      </c>
    </row>
    <row r="64" hidden="1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/>
    <row r="67" hidden="1"/>
    <row r="68" hidden="1"/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115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9" t="str">
        <f>E7</f>
        <v>Oprava výhybek v žst. Lovosice</v>
      </c>
      <c r="F73" s="32"/>
      <c r="G73" s="32"/>
      <c r="H73" s="32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1" customFormat="1" ht="12" customHeight="1">
      <c r="B74" s="21"/>
      <c r="C74" s="32" t="s">
        <v>105</v>
      </c>
      <c r="D74" s="22"/>
      <c r="E74" s="22"/>
      <c r="F74" s="22"/>
      <c r="G74" s="22"/>
      <c r="H74" s="22"/>
      <c r="I74" s="22"/>
      <c r="J74" s="22"/>
      <c r="K74" s="22"/>
      <c r="L74" s="20"/>
    </row>
    <row r="75" s="2" customFormat="1" ht="16.5" customHeight="1">
      <c r="A75" s="38"/>
      <c r="B75" s="39"/>
      <c r="C75" s="40"/>
      <c r="D75" s="40"/>
      <c r="E75" s="169" t="s">
        <v>106</v>
      </c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107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E11</f>
        <v>5 - SO 05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F14</f>
        <v xml:space="preserve"> </v>
      </c>
      <c r="G79" s="40"/>
      <c r="H79" s="40"/>
      <c r="I79" s="32" t="s">
        <v>23</v>
      </c>
      <c r="J79" s="72" t="str">
        <f>IF(J14="","",J14)</f>
        <v>1. 12. 2020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25</v>
      </c>
      <c r="D81" s="40"/>
      <c r="E81" s="40"/>
      <c r="F81" s="27" t="str">
        <f>E17</f>
        <v xml:space="preserve"> </v>
      </c>
      <c r="G81" s="40"/>
      <c r="H81" s="40"/>
      <c r="I81" s="32" t="s">
        <v>30</v>
      </c>
      <c r="J81" s="36" t="str">
        <f>E23</f>
        <v xml:space="preserve"> 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28</v>
      </c>
      <c r="D82" s="40"/>
      <c r="E82" s="40"/>
      <c r="F82" s="27" t="str">
        <f>IF(E20="","",E20)</f>
        <v>Vyplň údaj</v>
      </c>
      <c r="G82" s="40"/>
      <c r="H82" s="40"/>
      <c r="I82" s="32" t="s">
        <v>32</v>
      </c>
      <c r="J82" s="36" t="str">
        <f>E26</f>
        <v>Věra Trnková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1" customFormat="1" ht="29.28" customHeight="1">
      <c r="A84" s="185"/>
      <c r="B84" s="186"/>
      <c r="C84" s="187" t="s">
        <v>116</v>
      </c>
      <c r="D84" s="188" t="s">
        <v>55</v>
      </c>
      <c r="E84" s="188" t="s">
        <v>51</v>
      </c>
      <c r="F84" s="188" t="s">
        <v>52</v>
      </c>
      <c r="G84" s="188" t="s">
        <v>117</v>
      </c>
      <c r="H84" s="188" t="s">
        <v>118</v>
      </c>
      <c r="I84" s="188" t="s">
        <v>119</v>
      </c>
      <c r="J84" s="189" t="s">
        <v>111</v>
      </c>
      <c r="K84" s="190" t="s">
        <v>120</v>
      </c>
      <c r="L84" s="191"/>
      <c r="M84" s="92" t="s">
        <v>19</v>
      </c>
      <c r="N84" s="93" t="s">
        <v>40</v>
      </c>
      <c r="O84" s="93" t="s">
        <v>121</v>
      </c>
      <c r="P84" s="93" t="s">
        <v>122</v>
      </c>
      <c r="Q84" s="93" t="s">
        <v>123</v>
      </c>
      <c r="R84" s="93" t="s">
        <v>124</v>
      </c>
      <c r="S84" s="93" t="s">
        <v>125</v>
      </c>
      <c r="T84" s="94" t="s">
        <v>126</v>
      </c>
      <c r="U84" s="185"/>
      <c r="V84" s="185"/>
      <c r="W84" s="185"/>
      <c r="X84" s="185"/>
      <c r="Y84" s="185"/>
      <c r="Z84" s="185"/>
      <c r="AA84" s="185"/>
      <c r="AB84" s="185"/>
      <c r="AC84" s="185"/>
      <c r="AD84" s="185"/>
      <c r="AE84" s="185"/>
    </row>
    <row r="85" s="2" customFormat="1" ht="22.8" customHeight="1">
      <c r="A85" s="38"/>
      <c r="B85" s="39"/>
      <c r="C85" s="99" t="s">
        <v>127</v>
      </c>
      <c r="D85" s="40"/>
      <c r="E85" s="40"/>
      <c r="F85" s="40"/>
      <c r="G85" s="40"/>
      <c r="H85" s="40"/>
      <c r="I85" s="40"/>
      <c r="J85" s="192">
        <f>BK85</f>
        <v>0</v>
      </c>
      <c r="K85" s="40"/>
      <c r="L85" s="44"/>
      <c r="M85" s="95"/>
      <c r="N85" s="193"/>
      <c r="O85" s="96"/>
      <c r="P85" s="194">
        <f>SUM(P86:P94)</f>
        <v>0</v>
      </c>
      <c r="Q85" s="96"/>
      <c r="R85" s="194">
        <f>SUM(R86:R94)</f>
        <v>148.5</v>
      </c>
      <c r="S85" s="96"/>
      <c r="T85" s="195">
        <f>SUM(T86:T94)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69</v>
      </c>
      <c r="AU85" s="17" t="s">
        <v>112</v>
      </c>
      <c r="BK85" s="196">
        <f>SUM(BK86:BK94)</f>
        <v>0</v>
      </c>
    </row>
    <row r="86" s="2" customFormat="1" ht="62.7" customHeight="1">
      <c r="A86" s="38"/>
      <c r="B86" s="39"/>
      <c r="C86" s="213" t="s">
        <v>74</v>
      </c>
      <c r="D86" s="213" t="s">
        <v>132</v>
      </c>
      <c r="E86" s="214" t="s">
        <v>401</v>
      </c>
      <c r="F86" s="215" t="s">
        <v>402</v>
      </c>
      <c r="G86" s="216" t="s">
        <v>222</v>
      </c>
      <c r="H86" s="217">
        <v>410</v>
      </c>
      <c r="I86" s="218"/>
      <c r="J86" s="219">
        <f>ROUND(I86*H86,2)</f>
        <v>0</v>
      </c>
      <c r="K86" s="220"/>
      <c r="L86" s="44"/>
      <c r="M86" s="221" t="s">
        <v>19</v>
      </c>
      <c r="N86" s="222" t="s">
        <v>41</v>
      </c>
      <c r="O86" s="84"/>
      <c r="P86" s="223">
        <f>O86*H86</f>
        <v>0</v>
      </c>
      <c r="Q86" s="223">
        <v>0</v>
      </c>
      <c r="R86" s="223">
        <f>Q86*H86</f>
        <v>0</v>
      </c>
      <c r="S86" s="223">
        <v>0</v>
      </c>
      <c r="T86" s="224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25" t="s">
        <v>88</v>
      </c>
      <c r="AT86" s="225" t="s">
        <v>132</v>
      </c>
      <c r="AU86" s="225" t="s">
        <v>70</v>
      </c>
      <c r="AY86" s="17" t="s">
        <v>130</v>
      </c>
      <c r="BE86" s="226">
        <f>IF(N86="základní",J86,0)</f>
        <v>0</v>
      </c>
      <c r="BF86" s="226">
        <f>IF(N86="snížená",J86,0)</f>
        <v>0</v>
      </c>
      <c r="BG86" s="226">
        <f>IF(N86="zákl. přenesená",J86,0)</f>
        <v>0</v>
      </c>
      <c r="BH86" s="226">
        <f>IF(N86="sníž. přenesená",J86,0)</f>
        <v>0</v>
      </c>
      <c r="BI86" s="226">
        <f>IF(N86="nulová",J86,0)</f>
        <v>0</v>
      </c>
      <c r="BJ86" s="17" t="s">
        <v>74</v>
      </c>
      <c r="BK86" s="226">
        <f>ROUND(I86*H86,2)</f>
        <v>0</v>
      </c>
      <c r="BL86" s="17" t="s">
        <v>88</v>
      </c>
      <c r="BM86" s="225" t="s">
        <v>562</v>
      </c>
    </row>
    <row r="87" s="2" customFormat="1" ht="62.7" customHeight="1">
      <c r="A87" s="38"/>
      <c r="B87" s="39"/>
      <c r="C87" s="213" t="s">
        <v>78</v>
      </c>
      <c r="D87" s="213" t="s">
        <v>132</v>
      </c>
      <c r="E87" s="214" t="s">
        <v>404</v>
      </c>
      <c r="F87" s="215" t="s">
        <v>405</v>
      </c>
      <c r="G87" s="216" t="s">
        <v>406</v>
      </c>
      <c r="H87" s="217">
        <v>0.20000000000000001</v>
      </c>
      <c r="I87" s="218"/>
      <c r="J87" s="219">
        <f>ROUND(I87*H87,2)</f>
        <v>0</v>
      </c>
      <c r="K87" s="220"/>
      <c r="L87" s="44"/>
      <c r="M87" s="221" t="s">
        <v>19</v>
      </c>
      <c r="N87" s="222" t="s">
        <v>41</v>
      </c>
      <c r="O87" s="84"/>
      <c r="P87" s="223">
        <f>O87*H87</f>
        <v>0</v>
      </c>
      <c r="Q87" s="223">
        <v>0</v>
      </c>
      <c r="R87" s="223">
        <f>Q87*H87</f>
        <v>0</v>
      </c>
      <c r="S87" s="223">
        <v>0</v>
      </c>
      <c r="T87" s="22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25" t="s">
        <v>88</v>
      </c>
      <c r="AT87" s="225" t="s">
        <v>132</v>
      </c>
      <c r="AU87" s="225" t="s">
        <v>70</v>
      </c>
      <c r="AY87" s="17" t="s">
        <v>130</v>
      </c>
      <c r="BE87" s="226">
        <f>IF(N87="základní",J87,0)</f>
        <v>0</v>
      </c>
      <c r="BF87" s="226">
        <f>IF(N87="snížená",J87,0)</f>
        <v>0</v>
      </c>
      <c r="BG87" s="226">
        <f>IF(N87="zákl. přenesená",J87,0)</f>
        <v>0</v>
      </c>
      <c r="BH87" s="226">
        <f>IF(N87="sníž. přenesená",J87,0)</f>
        <v>0</v>
      </c>
      <c r="BI87" s="226">
        <f>IF(N87="nulová",J87,0)</f>
        <v>0</v>
      </c>
      <c r="BJ87" s="17" t="s">
        <v>74</v>
      </c>
      <c r="BK87" s="226">
        <f>ROUND(I87*H87,2)</f>
        <v>0</v>
      </c>
      <c r="BL87" s="17" t="s">
        <v>88</v>
      </c>
      <c r="BM87" s="225" t="s">
        <v>563</v>
      </c>
    </row>
    <row r="88" s="2" customFormat="1" ht="24.15" customHeight="1">
      <c r="A88" s="38"/>
      <c r="B88" s="39"/>
      <c r="C88" s="213" t="s">
        <v>85</v>
      </c>
      <c r="D88" s="213" t="s">
        <v>132</v>
      </c>
      <c r="E88" s="214" t="s">
        <v>408</v>
      </c>
      <c r="F88" s="215" t="s">
        <v>409</v>
      </c>
      <c r="G88" s="216" t="s">
        <v>222</v>
      </c>
      <c r="H88" s="217">
        <v>40</v>
      </c>
      <c r="I88" s="218"/>
      <c r="J88" s="219">
        <f>ROUND(I88*H88,2)</f>
        <v>0</v>
      </c>
      <c r="K88" s="220"/>
      <c r="L88" s="44"/>
      <c r="M88" s="221" t="s">
        <v>19</v>
      </c>
      <c r="N88" s="222" t="s">
        <v>41</v>
      </c>
      <c r="O88" s="84"/>
      <c r="P88" s="223">
        <f>O88*H88</f>
        <v>0</v>
      </c>
      <c r="Q88" s="223">
        <v>0</v>
      </c>
      <c r="R88" s="223">
        <f>Q88*H88</f>
        <v>0</v>
      </c>
      <c r="S88" s="223">
        <v>0</v>
      </c>
      <c r="T88" s="224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25" t="s">
        <v>88</v>
      </c>
      <c r="AT88" s="225" t="s">
        <v>132</v>
      </c>
      <c r="AU88" s="225" t="s">
        <v>70</v>
      </c>
      <c r="AY88" s="17" t="s">
        <v>130</v>
      </c>
      <c r="BE88" s="226">
        <f>IF(N88="základní",J88,0)</f>
        <v>0</v>
      </c>
      <c r="BF88" s="226">
        <f>IF(N88="snížená",J88,0)</f>
        <v>0</v>
      </c>
      <c r="BG88" s="226">
        <f>IF(N88="zákl. přenesená",J88,0)</f>
        <v>0</v>
      </c>
      <c r="BH88" s="226">
        <f>IF(N88="sníž. přenesená",J88,0)</f>
        <v>0</v>
      </c>
      <c r="BI88" s="226">
        <f>IF(N88="nulová",J88,0)</f>
        <v>0</v>
      </c>
      <c r="BJ88" s="17" t="s">
        <v>74</v>
      </c>
      <c r="BK88" s="226">
        <f>ROUND(I88*H88,2)</f>
        <v>0</v>
      </c>
      <c r="BL88" s="17" t="s">
        <v>88</v>
      </c>
      <c r="BM88" s="225" t="s">
        <v>564</v>
      </c>
    </row>
    <row r="89" s="2" customFormat="1" ht="37.8" customHeight="1">
      <c r="A89" s="38"/>
      <c r="B89" s="39"/>
      <c r="C89" s="213" t="s">
        <v>88</v>
      </c>
      <c r="D89" s="213" t="s">
        <v>132</v>
      </c>
      <c r="E89" s="214" t="s">
        <v>411</v>
      </c>
      <c r="F89" s="215" t="s">
        <v>412</v>
      </c>
      <c r="G89" s="216" t="s">
        <v>135</v>
      </c>
      <c r="H89" s="217">
        <v>8</v>
      </c>
      <c r="I89" s="218"/>
      <c r="J89" s="219">
        <f>ROUND(I89*H89,2)</f>
        <v>0</v>
      </c>
      <c r="K89" s="220"/>
      <c r="L89" s="44"/>
      <c r="M89" s="221" t="s">
        <v>19</v>
      </c>
      <c r="N89" s="222" t="s">
        <v>41</v>
      </c>
      <c r="O89" s="84"/>
      <c r="P89" s="223">
        <f>O89*H89</f>
        <v>0</v>
      </c>
      <c r="Q89" s="223">
        <v>0</v>
      </c>
      <c r="R89" s="223">
        <f>Q89*H89</f>
        <v>0</v>
      </c>
      <c r="S89" s="223">
        <v>0</v>
      </c>
      <c r="T89" s="224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25" t="s">
        <v>88</v>
      </c>
      <c r="AT89" s="225" t="s">
        <v>132</v>
      </c>
      <c r="AU89" s="225" t="s">
        <v>70</v>
      </c>
      <c r="AY89" s="17" t="s">
        <v>130</v>
      </c>
      <c r="BE89" s="226">
        <f>IF(N89="základní",J89,0)</f>
        <v>0</v>
      </c>
      <c r="BF89" s="226">
        <f>IF(N89="snížená",J89,0)</f>
        <v>0</v>
      </c>
      <c r="BG89" s="226">
        <f>IF(N89="zákl. přenesená",J89,0)</f>
        <v>0</v>
      </c>
      <c r="BH89" s="226">
        <f>IF(N89="sníž. přenesená",J89,0)</f>
        <v>0</v>
      </c>
      <c r="BI89" s="226">
        <f>IF(N89="nulová",J89,0)</f>
        <v>0</v>
      </c>
      <c r="BJ89" s="17" t="s">
        <v>74</v>
      </c>
      <c r="BK89" s="226">
        <f>ROUND(I89*H89,2)</f>
        <v>0</v>
      </c>
      <c r="BL89" s="17" t="s">
        <v>88</v>
      </c>
      <c r="BM89" s="225" t="s">
        <v>565</v>
      </c>
    </row>
    <row r="90" s="2" customFormat="1" ht="37.8" customHeight="1">
      <c r="A90" s="38"/>
      <c r="B90" s="39"/>
      <c r="C90" s="213" t="s">
        <v>91</v>
      </c>
      <c r="D90" s="213" t="s">
        <v>132</v>
      </c>
      <c r="E90" s="214" t="s">
        <v>414</v>
      </c>
      <c r="F90" s="215" t="s">
        <v>415</v>
      </c>
      <c r="G90" s="216" t="s">
        <v>222</v>
      </c>
      <c r="H90" s="217">
        <v>50</v>
      </c>
      <c r="I90" s="218"/>
      <c r="J90" s="219">
        <f>ROUND(I90*H90,2)</f>
        <v>0</v>
      </c>
      <c r="K90" s="220"/>
      <c r="L90" s="44"/>
      <c r="M90" s="221" t="s">
        <v>19</v>
      </c>
      <c r="N90" s="222" t="s">
        <v>41</v>
      </c>
      <c r="O90" s="84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5" t="s">
        <v>88</v>
      </c>
      <c r="AT90" s="225" t="s">
        <v>132</v>
      </c>
      <c r="AU90" s="225" t="s">
        <v>70</v>
      </c>
      <c r="AY90" s="17" t="s">
        <v>130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7" t="s">
        <v>74</v>
      </c>
      <c r="BK90" s="226">
        <f>ROUND(I90*H90,2)</f>
        <v>0</v>
      </c>
      <c r="BL90" s="17" t="s">
        <v>88</v>
      </c>
      <c r="BM90" s="225" t="s">
        <v>566</v>
      </c>
    </row>
    <row r="91" s="2" customFormat="1" ht="37.8" customHeight="1">
      <c r="A91" s="38"/>
      <c r="B91" s="39"/>
      <c r="C91" s="213" t="s">
        <v>94</v>
      </c>
      <c r="D91" s="213" t="s">
        <v>132</v>
      </c>
      <c r="E91" s="214" t="s">
        <v>313</v>
      </c>
      <c r="F91" s="215" t="s">
        <v>314</v>
      </c>
      <c r="G91" s="216" t="s">
        <v>315</v>
      </c>
      <c r="H91" s="217">
        <v>99</v>
      </c>
      <c r="I91" s="218"/>
      <c r="J91" s="219">
        <f>ROUND(I91*H91,2)</f>
        <v>0</v>
      </c>
      <c r="K91" s="220"/>
      <c r="L91" s="44"/>
      <c r="M91" s="221" t="s">
        <v>19</v>
      </c>
      <c r="N91" s="222" t="s">
        <v>41</v>
      </c>
      <c r="O91" s="84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25" t="s">
        <v>88</v>
      </c>
      <c r="AT91" s="225" t="s">
        <v>132</v>
      </c>
      <c r="AU91" s="225" t="s">
        <v>70</v>
      </c>
      <c r="AY91" s="17" t="s">
        <v>130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7" t="s">
        <v>74</v>
      </c>
      <c r="BK91" s="226">
        <f>ROUND(I91*H91,2)</f>
        <v>0</v>
      </c>
      <c r="BL91" s="17" t="s">
        <v>88</v>
      </c>
      <c r="BM91" s="225" t="s">
        <v>567</v>
      </c>
    </row>
    <row r="92" s="2" customFormat="1" ht="14.4" customHeight="1">
      <c r="A92" s="38"/>
      <c r="B92" s="39"/>
      <c r="C92" s="250" t="s">
        <v>97</v>
      </c>
      <c r="D92" s="250" t="s">
        <v>165</v>
      </c>
      <c r="E92" s="251" t="s">
        <v>319</v>
      </c>
      <c r="F92" s="252" t="s">
        <v>320</v>
      </c>
      <c r="G92" s="253" t="s">
        <v>264</v>
      </c>
      <c r="H92" s="254">
        <v>148.5</v>
      </c>
      <c r="I92" s="255"/>
      <c r="J92" s="256">
        <f>ROUND(I92*H92,2)</f>
        <v>0</v>
      </c>
      <c r="K92" s="257"/>
      <c r="L92" s="258"/>
      <c r="M92" s="259" t="s">
        <v>19</v>
      </c>
      <c r="N92" s="260" t="s">
        <v>41</v>
      </c>
      <c r="O92" s="84"/>
      <c r="P92" s="223">
        <f>O92*H92</f>
        <v>0</v>
      </c>
      <c r="Q92" s="223">
        <v>1</v>
      </c>
      <c r="R92" s="223">
        <f>Q92*H92</f>
        <v>148.5</v>
      </c>
      <c r="S92" s="223">
        <v>0</v>
      </c>
      <c r="T92" s="22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25" t="s">
        <v>168</v>
      </c>
      <c r="AT92" s="225" t="s">
        <v>165</v>
      </c>
      <c r="AU92" s="225" t="s">
        <v>70</v>
      </c>
      <c r="AY92" s="17" t="s">
        <v>130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7" t="s">
        <v>74</v>
      </c>
      <c r="BK92" s="226">
        <f>ROUND(I92*H92,2)</f>
        <v>0</v>
      </c>
      <c r="BL92" s="17" t="s">
        <v>88</v>
      </c>
      <c r="BM92" s="225" t="s">
        <v>568</v>
      </c>
    </row>
    <row r="93" s="13" customFormat="1">
      <c r="A93" s="13"/>
      <c r="B93" s="227"/>
      <c r="C93" s="228"/>
      <c r="D93" s="229" t="s">
        <v>137</v>
      </c>
      <c r="E93" s="230" t="s">
        <v>19</v>
      </c>
      <c r="F93" s="231" t="s">
        <v>569</v>
      </c>
      <c r="G93" s="228"/>
      <c r="H93" s="232">
        <v>148.5</v>
      </c>
      <c r="I93" s="233"/>
      <c r="J93" s="228"/>
      <c r="K93" s="228"/>
      <c r="L93" s="234"/>
      <c r="M93" s="235"/>
      <c r="N93" s="236"/>
      <c r="O93" s="236"/>
      <c r="P93" s="236"/>
      <c r="Q93" s="236"/>
      <c r="R93" s="236"/>
      <c r="S93" s="236"/>
      <c r="T93" s="237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8" t="s">
        <v>137</v>
      </c>
      <c r="AU93" s="238" t="s">
        <v>70</v>
      </c>
      <c r="AV93" s="13" t="s">
        <v>78</v>
      </c>
      <c r="AW93" s="13" t="s">
        <v>31</v>
      </c>
      <c r="AX93" s="13" t="s">
        <v>74</v>
      </c>
      <c r="AY93" s="238" t="s">
        <v>130</v>
      </c>
    </row>
    <row r="94" s="2" customFormat="1" ht="76.35" customHeight="1">
      <c r="A94" s="38"/>
      <c r="B94" s="39"/>
      <c r="C94" s="213" t="s">
        <v>168</v>
      </c>
      <c r="D94" s="213" t="s">
        <v>132</v>
      </c>
      <c r="E94" s="214" t="s">
        <v>420</v>
      </c>
      <c r="F94" s="215" t="s">
        <v>421</v>
      </c>
      <c r="G94" s="216" t="s">
        <v>264</v>
      </c>
      <c r="H94" s="217">
        <v>148.5</v>
      </c>
      <c r="I94" s="218"/>
      <c r="J94" s="219">
        <f>ROUND(I94*H94,2)</f>
        <v>0</v>
      </c>
      <c r="K94" s="220"/>
      <c r="L94" s="44"/>
      <c r="M94" s="274" t="s">
        <v>19</v>
      </c>
      <c r="N94" s="275" t="s">
        <v>41</v>
      </c>
      <c r="O94" s="276"/>
      <c r="P94" s="277">
        <f>O94*H94</f>
        <v>0</v>
      </c>
      <c r="Q94" s="277">
        <v>0</v>
      </c>
      <c r="R94" s="277">
        <f>Q94*H94</f>
        <v>0</v>
      </c>
      <c r="S94" s="277">
        <v>0</v>
      </c>
      <c r="T94" s="278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5" t="s">
        <v>88</v>
      </c>
      <c r="AT94" s="225" t="s">
        <v>132</v>
      </c>
      <c r="AU94" s="225" t="s">
        <v>70</v>
      </c>
      <c r="AY94" s="17" t="s">
        <v>130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7" t="s">
        <v>74</v>
      </c>
      <c r="BK94" s="226">
        <f>ROUND(I94*H94,2)</f>
        <v>0</v>
      </c>
      <c r="BL94" s="17" t="s">
        <v>88</v>
      </c>
      <c r="BM94" s="225" t="s">
        <v>570</v>
      </c>
    </row>
    <row r="95" s="2" customFormat="1" ht="6.96" customHeight="1">
      <c r="A95" s="38"/>
      <c r="B95" s="59"/>
      <c r="C95" s="60"/>
      <c r="D95" s="60"/>
      <c r="E95" s="60"/>
      <c r="F95" s="60"/>
      <c r="G95" s="60"/>
      <c r="H95" s="60"/>
      <c r="I95" s="60"/>
      <c r="J95" s="60"/>
      <c r="K95" s="60"/>
      <c r="L95" s="44"/>
      <c r="M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</sheetData>
  <sheetProtection sheet="1" autoFilter="0" formatColumns="0" formatRows="0" objects="1" scenarios="1" spinCount="100000" saltValue="6CLfoPeBEnf7gZrhUk0IOXgqBMFDlICmti6g2LWnzPv/VQTU7dZHGbiEv8LnGOnkLZVOTf85gR0+J3PCXIEWvg==" hashValue="m7O6MIHUCJf/kawdjHihntm6AF8uAMgqN8OPtcNXM51kLL4UdEsNosrejDyogckpkcfJ3tSxyKDQ8Leq60qJ1g==" algorithmName="SHA-512" password="CC35"/>
  <autoFilter ref="C84:K9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hidden="1" s="1" customFormat="1" ht="24.96" customHeight="1">
      <c r="B4" s="20"/>
      <c r="D4" s="140" t="s">
        <v>104</v>
      </c>
      <c r="L4" s="20"/>
      <c r="M4" s="14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2" t="s">
        <v>16</v>
      </c>
      <c r="L6" s="20"/>
    </row>
    <row r="7" hidden="1" s="1" customFormat="1" ht="16.5" customHeight="1">
      <c r="B7" s="20"/>
      <c r="E7" s="143" t="str">
        <f>'Rekapitulace stavby'!K6</f>
        <v>Oprava výhybek v žst. Lovosice</v>
      </c>
      <c r="F7" s="142"/>
      <c r="G7" s="142"/>
      <c r="H7" s="142"/>
      <c r="L7" s="20"/>
    </row>
    <row r="8" hidden="1" s="1" customFormat="1" ht="12" customHeight="1">
      <c r="B8" s="20"/>
      <c r="D8" s="142" t="s">
        <v>105</v>
      </c>
      <c r="L8" s="20"/>
    </row>
    <row r="9" hidden="1" s="2" customFormat="1" ht="16.5" customHeight="1">
      <c r="A9" s="38"/>
      <c r="B9" s="44"/>
      <c r="C9" s="38"/>
      <c r="D9" s="38"/>
      <c r="E9" s="143" t="s">
        <v>106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42" t="s">
        <v>107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45" t="s">
        <v>571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1. 12. 2020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tr">
        <f>IF('Rekapitulace stavby'!AN10="","",'Rekapitulace stavby'!AN10)</f>
        <v/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33" t="str">
        <f>IF('Rekapitulace stavby'!E11="","",'Rekapitulace stavby'!E11)</f>
        <v xml:space="preserve"> </v>
      </c>
      <c r="F17" s="38"/>
      <c r="G17" s="38"/>
      <c r="H17" s="38"/>
      <c r="I17" s="142" t="s">
        <v>27</v>
      </c>
      <c r="J17" s="133" t="str">
        <f>IF('Rekapitulace stavby'!AN11="","",'Rekapitulace stavby'!AN11)</f>
        <v/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42" t="s">
        <v>28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27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42" t="s">
        <v>30</v>
      </c>
      <c r="E22" s="38"/>
      <c r="F22" s="38"/>
      <c r="G22" s="38"/>
      <c r="H22" s="38"/>
      <c r="I22" s="142" t="s">
        <v>26</v>
      </c>
      <c r="J22" s="133" t="str">
        <f>IF('Rekapitulace stavby'!AN16="","",'Rekapitulace stavby'!AN16)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2" t="s">
        <v>27</v>
      </c>
      <c r="J23" s="133" t="str">
        <f>IF('Rekapitulace stavby'!AN17="","",'Rekapitulace stavby'!AN17)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42" t="s">
        <v>32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33" t="s">
        <v>33</v>
      </c>
      <c r="F26" s="38"/>
      <c r="G26" s="38"/>
      <c r="H26" s="38"/>
      <c r="I26" s="142" t="s">
        <v>27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42" t="s">
        <v>34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2" t="s">
        <v>36</v>
      </c>
      <c r="E32" s="38"/>
      <c r="F32" s="38"/>
      <c r="G32" s="38"/>
      <c r="H32" s="38"/>
      <c r="I32" s="38"/>
      <c r="J32" s="153">
        <f>ROUND(J85,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54" t="s">
        <v>38</v>
      </c>
      <c r="G34" s="38"/>
      <c r="H34" s="38"/>
      <c r="I34" s="154" t="s">
        <v>37</v>
      </c>
      <c r="J34" s="154" t="s">
        <v>39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55" t="s">
        <v>40</v>
      </c>
      <c r="E35" s="142" t="s">
        <v>41</v>
      </c>
      <c r="F35" s="156">
        <f>ROUND((SUM(BE85:BE177)),  2)</f>
        <v>0</v>
      </c>
      <c r="G35" s="38"/>
      <c r="H35" s="38"/>
      <c r="I35" s="157">
        <v>0.20999999999999999</v>
      </c>
      <c r="J35" s="156">
        <f>ROUND(((SUM(BE85:BE177))*I35),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42</v>
      </c>
      <c r="F36" s="156">
        <f>ROUND((SUM(BF85:BF177)),  2)</f>
        <v>0</v>
      </c>
      <c r="G36" s="38"/>
      <c r="H36" s="38"/>
      <c r="I36" s="157">
        <v>0.14999999999999999</v>
      </c>
      <c r="J36" s="156">
        <f>ROUND(((SUM(BF85:BF177))*I36),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43</v>
      </c>
      <c r="F37" s="156">
        <f>ROUND((SUM(BG85:BG177)),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44</v>
      </c>
      <c r="F38" s="156">
        <f>ROUND((SUM(BH85:BH177)),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45</v>
      </c>
      <c r="F39" s="156">
        <f>ROUND((SUM(BI85:BI177)),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58"/>
      <c r="D41" s="159" t="s">
        <v>46</v>
      </c>
      <c r="E41" s="160"/>
      <c r="F41" s="160"/>
      <c r="G41" s="161" t="s">
        <v>47</v>
      </c>
      <c r="H41" s="162" t="s">
        <v>48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/>
    <row r="44" hidden="1"/>
    <row r="45" hidden="1"/>
    <row r="46" hidden="1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3" t="s">
        <v>109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169" t="str">
        <f>E7</f>
        <v>Oprava výhybek v žst. Lovosice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2" t="s">
        <v>105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8"/>
      <c r="B52" s="39"/>
      <c r="C52" s="40"/>
      <c r="D52" s="40"/>
      <c r="E52" s="169" t="s">
        <v>106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2" t="s">
        <v>107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40"/>
      <c r="D54" s="40"/>
      <c r="E54" s="69" t="str">
        <f>E11</f>
        <v>6 - SO 06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32" t="s">
        <v>23</v>
      </c>
      <c r="J56" s="72" t="str">
        <f>IF(J14="","",J14)</f>
        <v>1. 12. 2020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32" t="s">
        <v>30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32" t="s">
        <v>32</v>
      </c>
      <c r="J59" s="36" t="str">
        <f>E26</f>
        <v>Věra Trnková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70" t="s">
        <v>110</v>
      </c>
      <c r="D61" s="171"/>
      <c r="E61" s="171"/>
      <c r="F61" s="171"/>
      <c r="G61" s="171"/>
      <c r="H61" s="171"/>
      <c r="I61" s="171"/>
      <c r="J61" s="172" t="s">
        <v>111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73" t="s">
        <v>68</v>
      </c>
      <c r="D63" s="40"/>
      <c r="E63" s="40"/>
      <c r="F63" s="40"/>
      <c r="G63" s="40"/>
      <c r="H63" s="40"/>
      <c r="I63" s="40"/>
      <c r="J63" s="102">
        <f>J85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112</v>
      </c>
    </row>
    <row r="64" hidden="1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/>
    <row r="67" hidden="1"/>
    <row r="68" hidden="1"/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115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9" t="str">
        <f>E7</f>
        <v>Oprava výhybek v žst. Lovosice</v>
      </c>
      <c r="F73" s="32"/>
      <c r="G73" s="32"/>
      <c r="H73" s="32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1" customFormat="1" ht="12" customHeight="1">
      <c r="B74" s="21"/>
      <c r="C74" s="32" t="s">
        <v>105</v>
      </c>
      <c r="D74" s="22"/>
      <c r="E74" s="22"/>
      <c r="F74" s="22"/>
      <c r="G74" s="22"/>
      <c r="H74" s="22"/>
      <c r="I74" s="22"/>
      <c r="J74" s="22"/>
      <c r="K74" s="22"/>
      <c r="L74" s="20"/>
    </row>
    <row r="75" s="2" customFormat="1" ht="16.5" customHeight="1">
      <c r="A75" s="38"/>
      <c r="B75" s="39"/>
      <c r="C75" s="40"/>
      <c r="D75" s="40"/>
      <c r="E75" s="169" t="s">
        <v>106</v>
      </c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107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E11</f>
        <v>6 - SO 06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F14</f>
        <v xml:space="preserve"> </v>
      </c>
      <c r="G79" s="40"/>
      <c r="H79" s="40"/>
      <c r="I79" s="32" t="s">
        <v>23</v>
      </c>
      <c r="J79" s="72" t="str">
        <f>IF(J14="","",J14)</f>
        <v>1. 12. 2020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25</v>
      </c>
      <c r="D81" s="40"/>
      <c r="E81" s="40"/>
      <c r="F81" s="27" t="str">
        <f>E17</f>
        <v xml:space="preserve"> </v>
      </c>
      <c r="G81" s="40"/>
      <c r="H81" s="40"/>
      <c r="I81" s="32" t="s">
        <v>30</v>
      </c>
      <c r="J81" s="36" t="str">
        <f>E23</f>
        <v xml:space="preserve"> 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28</v>
      </c>
      <c r="D82" s="40"/>
      <c r="E82" s="40"/>
      <c r="F82" s="27" t="str">
        <f>IF(E20="","",E20)</f>
        <v>Vyplň údaj</v>
      </c>
      <c r="G82" s="40"/>
      <c r="H82" s="40"/>
      <c r="I82" s="32" t="s">
        <v>32</v>
      </c>
      <c r="J82" s="36" t="str">
        <f>E26</f>
        <v>Věra Trnková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1" customFormat="1" ht="29.28" customHeight="1">
      <c r="A84" s="185"/>
      <c r="B84" s="186"/>
      <c r="C84" s="187" t="s">
        <v>116</v>
      </c>
      <c r="D84" s="188" t="s">
        <v>55</v>
      </c>
      <c r="E84" s="188" t="s">
        <v>51</v>
      </c>
      <c r="F84" s="188" t="s">
        <v>52</v>
      </c>
      <c r="G84" s="188" t="s">
        <v>117</v>
      </c>
      <c r="H84" s="188" t="s">
        <v>118</v>
      </c>
      <c r="I84" s="188" t="s">
        <v>119</v>
      </c>
      <c r="J84" s="189" t="s">
        <v>111</v>
      </c>
      <c r="K84" s="190" t="s">
        <v>120</v>
      </c>
      <c r="L84" s="191"/>
      <c r="M84" s="92" t="s">
        <v>19</v>
      </c>
      <c r="N84" s="93" t="s">
        <v>40</v>
      </c>
      <c r="O84" s="93" t="s">
        <v>121</v>
      </c>
      <c r="P84" s="93" t="s">
        <v>122</v>
      </c>
      <c r="Q84" s="93" t="s">
        <v>123</v>
      </c>
      <c r="R84" s="93" t="s">
        <v>124</v>
      </c>
      <c r="S84" s="93" t="s">
        <v>125</v>
      </c>
      <c r="T84" s="94" t="s">
        <v>126</v>
      </c>
      <c r="U84" s="185"/>
      <c r="V84" s="185"/>
      <c r="W84" s="185"/>
      <c r="X84" s="185"/>
      <c r="Y84" s="185"/>
      <c r="Z84" s="185"/>
      <c r="AA84" s="185"/>
      <c r="AB84" s="185"/>
      <c r="AC84" s="185"/>
      <c r="AD84" s="185"/>
      <c r="AE84" s="185"/>
    </row>
    <row r="85" s="2" customFormat="1" ht="22.8" customHeight="1">
      <c r="A85" s="38"/>
      <c r="B85" s="39"/>
      <c r="C85" s="99" t="s">
        <v>127</v>
      </c>
      <c r="D85" s="40"/>
      <c r="E85" s="40"/>
      <c r="F85" s="40"/>
      <c r="G85" s="40"/>
      <c r="H85" s="40"/>
      <c r="I85" s="40"/>
      <c r="J85" s="192">
        <f>BK85</f>
        <v>0</v>
      </c>
      <c r="K85" s="40"/>
      <c r="L85" s="44"/>
      <c r="M85" s="95"/>
      <c r="N85" s="193"/>
      <c r="O85" s="96"/>
      <c r="P85" s="194">
        <f>SUM(P86:P177)</f>
        <v>0</v>
      </c>
      <c r="Q85" s="96"/>
      <c r="R85" s="194">
        <f>SUM(R86:R177)</f>
        <v>59.948920000000001</v>
      </c>
      <c r="S85" s="96"/>
      <c r="T85" s="195">
        <f>SUM(T86:T177)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69</v>
      </c>
      <c r="AU85" s="17" t="s">
        <v>112</v>
      </c>
      <c r="BK85" s="196">
        <f>SUM(BK86:BK177)</f>
        <v>0</v>
      </c>
    </row>
    <row r="86" s="2" customFormat="1" ht="76.35" customHeight="1">
      <c r="A86" s="38"/>
      <c r="B86" s="39"/>
      <c r="C86" s="213" t="s">
        <v>74</v>
      </c>
      <c r="D86" s="213" t="s">
        <v>132</v>
      </c>
      <c r="E86" s="214" t="s">
        <v>133</v>
      </c>
      <c r="F86" s="215" t="s">
        <v>134</v>
      </c>
      <c r="G86" s="216" t="s">
        <v>135</v>
      </c>
      <c r="H86" s="217">
        <v>29</v>
      </c>
      <c r="I86" s="218"/>
      <c r="J86" s="219">
        <f>ROUND(I86*H86,2)</f>
        <v>0</v>
      </c>
      <c r="K86" s="220"/>
      <c r="L86" s="44"/>
      <c r="M86" s="221" t="s">
        <v>19</v>
      </c>
      <c r="N86" s="222" t="s">
        <v>41</v>
      </c>
      <c r="O86" s="84"/>
      <c r="P86" s="223">
        <f>O86*H86</f>
        <v>0</v>
      </c>
      <c r="Q86" s="223">
        <v>0</v>
      </c>
      <c r="R86" s="223">
        <f>Q86*H86</f>
        <v>0</v>
      </c>
      <c r="S86" s="223">
        <v>0</v>
      </c>
      <c r="T86" s="224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25" t="s">
        <v>88</v>
      </c>
      <c r="AT86" s="225" t="s">
        <v>132</v>
      </c>
      <c r="AU86" s="225" t="s">
        <v>70</v>
      </c>
      <c r="AY86" s="17" t="s">
        <v>130</v>
      </c>
      <c r="BE86" s="226">
        <f>IF(N86="základní",J86,0)</f>
        <v>0</v>
      </c>
      <c r="BF86" s="226">
        <f>IF(N86="snížená",J86,0)</f>
        <v>0</v>
      </c>
      <c r="BG86" s="226">
        <f>IF(N86="zákl. přenesená",J86,0)</f>
        <v>0</v>
      </c>
      <c r="BH86" s="226">
        <f>IF(N86="sníž. přenesená",J86,0)</f>
        <v>0</v>
      </c>
      <c r="BI86" s="226">
        <f>IF(N86="nulová",J86,0)</f>
        <v>0</v>
      </c>
      <c r="BJ86" s="17" t="s">
        <v>74</v>
      </c>
      <c r="BK86" s="226">
        <f>ROUND(I86*H86,2)</f>
        <v>0</v>
      </c>
      <c r="BL86" s="17" t="s">
        <v>88</v>
      </c>
      <c r="BM86" s="225" t="s">
        <v>572</v>
      </c>
    </row>
    <row r="87" s="13" customFormat="1">
      <c r="A87" s="13"/>
      <c r="B87" s="227"/>
      <c r="C87" s="228"/>
      <c r="D87" s="229" t="s">
        <v>137</v>
      </c>
      <c r="E87" s="230" t="s">
        <v>19</v>
      </c>
      <c r="F87" s="231" t="s">
        <v>573</v>
      </c>
      <c r="G87" s="228"/>
      <c r="H87" s="232">
        <v>16</v>
      </c>
      <c r="I87" s="233"/>
      <c r="J87" s="228"/>
      <c r="K87" s="228"/>
      <c r="L87" s="234"/>
      <c r="M87" s="235"/>
      <c r="N87" s="236"/>
      <c r="O87" s="236"/>
      <c r="P87" s="236"/>
      <c r="Q87" s="236"/>
      <c r="R87" s="236"/>
      <c r="S87" s="236"/>
      <c r="T87" s="237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8" t="s">
        <v>137</v>
      </c>
      <c r="AU87" s="238" t="s">
        <v>70</v>
      </c>
      <c r="AV87" s="13" t="s">
        <v>78</v>
      </c>
      <c r="AW87" s="13" t="s">
        <v>31</v>
      </c>
      <c r="AX87" s="13" t="s">
        <v>70</v>
      </c>
      <c r="AY87" s="238" t="s">
        <v>130</v>
      </c>
    </row>
    <row r="88" s="13" customFormat="1">
      <c r="A88" s="13"/>
      <c r="B88" s="227"/>
      <c r="C88" s="228"/>
      <c r="D88" s="229" t="s">
        <v>137</v>
      </c>
      <c r="E88" s="230" t="s">
        <v>19</v>
      </c>
      <c r="F88" s="231" t="s">
        <v>574</v>
      </c>
      <c r="G88" s="228"/>
      <c r="H88" s="232">
        <v>13</v>
      </c>
      <c r="I88" s="233"/>
      <c r="J88" s="228"/>
      <c r="K88" s="228"/>
      <c r="L88" s="234"/>
      <c r="M88" s="235"/>
      <c r="N88" s="236"/>
      <c r="O88" s="236"/>
      <c r="P88" s="236"/>
      <c r="Q88" s="236"/>
      <c r="R88" s="236"/>
      <c r="S88" s="236"/>
      <c r="T88" s="237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8" t="s">
        <v>137</v>
      </c>
      <c r="AU88" s="238" t="s">
        <v>70</v>
      </c>
      <c r="AV88" s="13" t="s">
        <v>78</v>
      </c>
      <c r="AW88" s="13" t="s">
        <v>31</v>
      </c>
      <c r="AX88" s="13" t="s">
        <v>70</v>
      </c>
      <c r="AY88" s="238" t="s">
        <v>130</v>
      </c>
    </row>
    <row r="89" s="14" customFormat="1">
      <c r="A89" s="14"/>
      <c r="B89" s="239"/>
      <c r="C89" s="240"/>
      <c r="D89" s="229" t="s">
        <v>137</v>
      </c>
      <c r="E89" s="241" t="s">
        <v>19</v>
      </c>
      <c r="F89" s="242" t="s">
        <v>144</v>
      </c>
      <c r="G89" s="240"/>
      <c r="H89" s="243">
        <v>29</v>
      </c>
      <c r="I89" s="244"/>
      <c r="J89" s="240"/>
      <c r="K89" s="240"/>
      <c r="L89" s="245"/>
      <c r="M89" s="246"/>
      <c r="N89" s="247"/>
      <c r="O89" s="247"/>
      <c r="P89" s="247"/>
      <c r="Q89" s="247"/>
      <c r="R89" s="247"/>
      <c r="S89" s="247"/>
      <c r="T89" s="248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9" t="s">
        <v>137</v>
      </c>
      <c r="AU89" s="249" t="s">
        <v>70</v>
      </c>
      <c r="AV89" s="14" t="s">
        <v>88</v>
      </c>
      <c r="AW89" s="14" t="s">
        <v>31</v>
      </c>
      <c r="AX89" s="14" t="s">
        <v>74</v>
      </c>
      <c r="AY89" s="249" t="s">
        <v>130</v>
      </c>
    </row>
    <row r="90" s="2" customFormat="1" ht="76.35" customHeight="1">
      <c r="A90" s="38"/>
      <c r="B90" s="39"/>
      <c r="C90" s="213" t="s">
        <v>78</v>
      </c>
      <c r="D90" s="213" t="s">
        <v>132</v>
      </c>
      <c r="E90" s="214" t="s">
        <v>145</v>
      </c>
      <c r="F90" s="215" t="s">
        <v>146</v>
      </c>
      <c r="G90" s="216" t="s">
        <v>135</v>
      </c>
      <c r="H90" s="217">
        <v>31</v>
      </c>
      <c r="I90" s="218"/>
      <c r="J90" s="219">
        <f>ROUND(I90*H90,2)</f>
        <v>0</v>
      </c>
      <c r="K90" s="220"/>
      <c r="L90" s="44"/>
      <c r="M90" s="221" t="s">
        <v>19</v>
      </c>
      <c r="N90" s="222" t="s">
        <v>41</v>
      </c>
      <c r="O90" s="84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5" t="s">
        <v>88</v>
      </c>
      <c r="AT90" s="225" t="s">
        <v>132</v>
      </c>
      <c r="AU90" s="225" t="s">
        <v>70</v>
      </c>
      <c r="AY90" s="17" t="s">
        <v>130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7" t="s">
        <v>74</v>
      </c>
      <c r="BK90" s="226">
        <f>ROUND(I90*H90,2)</f>
        <v>0</v>
      </c>
      <c r="BL90" s="17" t="s">
        <v>88</v>
      </c>
      <c r="BM90" s="225" t="s">
        <v>575</v>
      </c>
    </row>
    <row r="91" s="13" customFormat="1">
      <c r="A91" s="13"/>
      <c r="B91" s="227"/>
      <c r="C91" s="228"/>
      <c r="D91" s="229" t="s">
        <v>137</v>
      </c>
      <c r="E91" s="230" t="s">
        <v>19</v>
      </c>
      <c r="F91" s="231" t="s">
        <v>576</v>
      </c>
      <c r="G91" s="228"/>
      <c r="H91" s="232">
        <v>18</v>
      </c>
      <c r="I91" s="233"/>
      <c r="J91" s="228"/>
      <c r="K91" s="228"/>
      <c r="L91" s="234"/>
      <c r="M91" s="235"/>
      <c r="N91" s="236"/>
      <c r="O91" s="236"/>
      <c r="P91" s="236"/>
      <c r="Q91" s="236"/>
      <c r="R91" s="236"/>
      <c r="S91" s="236"/>
      <c r="T91" s="237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8" t="s">
        <v>137</v>
      </c>
      <c r="AU91" s="238" t="s">
        <v>70</v>
      </c>
      <c r="AV91" s="13" t="s">
        <v>78</v>
      </c>
      <c r="AW91" s="13" t="s">
        <v>31</v>
      </c>
      <c r="AX91" s="13" t="s">
        <v>70</v>
      </c>
      <c r="AY91" s="238" t="s">
        <v>130</v>
      </c>
    </row>
    <row r="92" s="13" customFormat="1">
      <c r="A92" s="13"/>
      <c r="B92" s="227"/>
      <c r="C92" s="228"/>
      <c r="D92" s="229" t="s">
        <v>137</v>
      </c>
      <c r="E92" s="230" t="s">
        <v>19</v>
      </c>
      <c r="F92" s="231" t="s">
        <v>574</v>
      </c>
      <c r="G92" s="228"/>
      <c r="H92" s="232">
        <v>13</v>
      </c>
      <c r="I92" s="233"/>
      <c r="J92" s="228"/>
      <c r="K92" s="228"/>
      <c r="L92" s="234"/>
      <c r="M92" s="235"/>
      <c r="N92" s="236"/>
      <c r="O92" s="236"/>
      <c r="P92" s="236"/>
      <c r="Q92" s="236"/>
      <c r="R92" s="236"/>
      <c r="S92" s="236"/>
      <c r="T92" s="237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8" t="s">
        <v>137</v>
      </c>
      <c r="AU92" s="238" t="s">
        <v>70</v>
      </c>
      <c r="AV92" s="13" t="s">
        <v>78</v>
      </c>
      <c r="AW92" s="13" t="s">
        <v>31</v>
      </c>
      <c r="AX92" s="13" t="s">
        <v>70</v>
      </c>
      <c r="AY92" s="238" t="s">
        <v>130</v>
      </c>
    </row>
    <row r="93" s="14" customFormat="1">
      <c r="A93" s="14"/>
      <c r="B93" s="239"/>
      <c r="C93" s="240"/>
      <c r="D93" s="229" t="s">
        <v>137</v>
      </c>
      <c r="E93" s="241" t="s">
        <v>19</v>
      </c>
      <c r="F93" s="242" t="s">
        <v>144</v>
      </c>
      <c r="G93" s="240"/>
      <c r="H93" s="243">
        <v>31</v>
      </c>
      <c r="I93" s="244"/>
      <c r="J93" s="240"/>
      <c r="K93" s="240"/>
      <c r="L93" s="245"/>
      <c r="M93" s="246"/>
      <c r="N93" s="247"/>
      <c r="O93" s="247"/>
      <c r="P93" s="247"/>
      <c r="Q93" s="247"/>
      <c r="R93" s="247"/>
      <c r="S93" s="247"/>
      <c r="T93" s="248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9" t="s">
        <v>137</v>
      </c>
      <c r="AU93" s="249" t="s">
        <v>70</v>
      </c>
      <c r="AV93" s="14" t="s">
        <v>88</v>
      </c>
      <c r="AW93" s="14" t="s">
        <v>31</v>
      </c>
      <c r="AX93" s="14" t="s">
        <v>74</v>
      </c>
      <c r="AY93" s="249" t="s">
        <v>130</v>
      </c>
    </row>
    <row r="94" s="2" customFormat="1" ht="76.35" customHeight="1">
      <c r="A94" s="38"/>
      <c r="B94" s="39"/>
      <c r="C94" s="213" t="s">
        <v>85</v>
      </c>
      <c r="D94" s="213" t="s">
        <v>132</v>
      </c>
      <c r="E94" s="214" t="s">
        <v>153</v>
      </c>
      <c r="F94" s="215" t="s">
        <v>154</v>
      </c>
      <c r="G94" s="216" t="s">
        <v>135</v>
      </c>
      <c r="H94" s="217">
        <v>16</v>
      </c>
      <c r="I94" s="218"/>
      <c r="J94" s="219">
        <f>ROUND(I94*H94,2)</f>
        <v>0</v>
      </c>
      <c r="K94" s="220"/>
      <c r="L94" s="44"/>
      <c r="M94" s="221" t="s">
        <v>19</v>
      </c>
      <c r="N94" s="222" t="s">
        <v>41</v>
      </c>
      <c r="O94" s="84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5" t="s">
        <v>88</v>
      </c>
      <c r="AT94" s="225" t="s">
        <v>132</v>
      </c>
      <c r="AU94" s="225" t="s">
        <v>70</v>
      </c>
      <c r="AY94" s="17" t="s">
        <v>130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7" t="s">
        <v>74</v>
      </c>
      <c r="BK94" s="226">
        <f>ROUND(I94*H94,2)</f>
        <v>0</v>
      </c>
      <c r="BL94" s="17" t="s">
        <v>88</v>
      </c>
      <c r="BM94" s="225" t="s">
        <v>577</v>
      </c>
    </row>
    <row r="95" s="13" customFormat="1">
      <c r="A95" s="13"/>
      <c r="B95" s="227"/>
      <c r="C95" s="228"/>
      <c r="D95" s="229" t="s">
        <v>137</v>
      </c>
      <c r="E95" s="230" t="s">
        <v>19</v>
      </c>
      <c r="F95" s="231" t="s">
        <v>578</v>
      </c>
      <c r="G95" s="228"/>
      <c r="H95" s="232">
        <v>11</v>
      </c>
      <c r="I95" s="233"/>
      <c r="J95" s="228"/>
      <c r="K95" s="228"/>
      <c r="L95" s="234"/>
      <c r="M95" s="235"/>
      <c r="N95" s="236"/>
      <c r="O95" s="236"/>
      <c r="P95" s="236"/>
      <c r="Q95" s="236"/>
      <c r="R95" s="236"/>
      <c r="S95" s="236"/>
      <c r="T95" s="237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8" t="s">
        <v>137</v>
      </c>
      <c r="AU95" s="238" t="s">
        <v>70</v>
      </c>
      <c r="AV95" s="13" t="s">
        <v>78</v>
      </c>
      <c r="AW95" s="13" t="s">
        <v>31</v>
      </c>
      <c r="AX95" s="13" t="s">
        <v>70</v>
      </c>
      <c r="AY95" s="238" t="s">
        <v>130</v>
      </c>
    </row>
    <row r="96" s="13" customFormat="1">
      <c r="A96" s="13"/>
      <c r="B96" s="227"/>
      <c r="C96" s="228"/>
      <c r="D96" s="229" t="s">
        <v>137</v>
      </c>
      <c r="E96" s="230" t="s">
        <v>19</v>
      </c>
      <c r="F96" s="231" t="s">
        <v>579</v>
      </c>
      <c r="G96" s="228"/>
      <c r="H96" s="232">
        <v>5</v>
      </c>
      <c r="I96" s="233"/>
      <c r="J96" s="228"/>
      <c r="K96" s="228"/>
      <c r="L96" s="234"/>
      <c r="M96" s="235"/>
      <c r="N96" s="236"/>
      <c r="O96" s="236"/>
      <c r="P96" s="236"/>
      <c r="Q96" s="236"/>
      <c r="R96" s="236"/>
      <c r="S96" s="236"/>
      <c r="T96" s="237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8" t="s">
        <v>137</v>
      </c>
      <c r="AU96" s="238" t="s">
        <v>70</v>
      </c>
      <c r="AV96" s="13" t="s">
        <v>78</v>
      </c>
      <c r="AW96" s="13" t="s">
        <v>31</v>
      </c>
      <c r="AX96" s="13" t="s">
        <v>70</v>
      </c>
      <c r="AY96" s="238" t="s">
        <v>130</v>
      </c>
    </row>
    <row r="97" s="14" customFormat="1">
      <c r="A97" s="14"/>
      <c r="B97" s="239"/>
      <c r="C97" s="240"/>
      <c r="D97" s="229" t="s">
        <v>137</v>
      </c>
      <c r="E97" s="241" t="s">
        <v>19</v>
      </c>
      <c r="F97" s="242" t="s">
        <v>144</v>
      </c>
      <c r="G97" s="240"/>
      <c r="H97" s="243">
        <v>16</v>
      </c>
      <c r="I97" s="244"/>
      <c r="J97" s="240"/>
      <c r="K97" s="240"/>
      <c r="L97" s="245"/>
      <c r="M97" s="246"/>
      <c r="N97" s="247"/>
      <c r="O97" s="247"/>
      <c r="P97" s="247"/>
      <c r="Q97" s="247"/>
      <c r="R97" s="247"/>
      <c r="S97" s="247"/>
      <c r="T97" s="248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9" t="s">
        <v>137</v>
      </c>
      <c r="AU97" s="249" t="s">
        <v>70</v>
      </c>
      <c r="AV97" s="14" t="s">
        <v>88</v>
      </c>
      <c r="AW97" s="14" t="s">
        <v>31</v>
      </c>
      <c r="AX97" s="14" t="s">
        <v>74</v>
      </c>
      <c r="AY97" s="249" t="s">
        <v>130</v>
      </c>
    </row>
    <row r="98" s="2" customFormat="1" ht="76.35" customHeight="1">
      <c r="A98" s="38"/>
      <c r="B98" s="39"/>
      <c r="C98" s="213" t="s">
        <v>88</v>
      </c>
      <c r="D98" s="213" t="s">
        <v>132</v>
      </c>
      <c r="E98" s="214" t="s">
        <v>159</v>
      </c>
      <c r="F98" s="215" t="s">
        <v>160</v>
      </c>
      <c r="G98" s="216" t="s">
        <v>135</v>
      </c>
      <c r="H98" s="217">
        <v>6</v>
      </c>
      <c r="I98" s="218"/>
      <c r="J98" s="219">
        <f>ROUND(I98*H98,2)</f>
        <v>0</v>
      </c>
      <c r="K98" s="220"/>
      <c r="L98" s="44"/>
      <c r="M98" s="221" t="s">
        <v>19</v>
      </c>
      <c r="N98" s="222" t="s">
        <v>41</v>
      </c>
      <c r="O98" s="84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5" t="s">
        <v>88</v>
      </c>
      <c r="AT98" s="225" t="s">
        <v>132</v>
      </c>
      <c r="AU98" s="225" t="s">
        <v>70</v>
      </c>
      <c r="AY98" s="17" t="s">
        <v>130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7" t="s">
        <v>74</v>
      </c>
      <c r="BK98" s="226">
        <f>ROUND(I98*H98,2)</f>
        <v>0</v>
      </c>
      <c r="BL98" s="17" t="s">
        <v>88</v>
      </c>
      <c r="BM98" s="225" t="s">
        <v>580</v>
      </c>
    </row>
    <row r="99" s="13" customFormat="1">
      <c r="A99" s="13"/>
      <c r="B99" s="227"/>
      <c r="C99" s="228"/>
      <c r="D99" s="229" t="s">
        <v>137</v>
      </c>
      <c r="E99" s="230" t="s">
        <v>19</v>
      </c>
      <c r="F99" s="231" t="s">
        <v>581</v>
      </c>
      <c r="G99" s="228"/>
      <c r="H99" s="232">
        <v>6</v>
      </c>
      <c r="I99" s="233"/>
      <c r="J99" s="228"/>
      <c r="K99" s="228"/>
      <c r="L99" s="234"/>
      <c r="M99" s="235"/>
      <c r="N99" s="236"/>
      <c r="O99" s="236"/>
      <c r="P99" s="236"/>
      <c r="Q99" s="236"/>
      <c r="R99" s="236"/>
      <c r="S99" s="236"/>
      <c r="T99" s="237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8" t="s">
        <v>137</v>
      </c>
      <c r="AU99" s="238" t="s">
        <v>70</v>
      </c>
      <c r="AV99" s="13" t="s">
        <v>78</v>
      </c>
      <c r="AW99" s="13" t="s">
        <v>31</v>
      </c>
      <c r="AX99" s="13" t="s">
        <v>74</v>
      </c>
      <c r="AY99" s="238" t="s">
        <v>130</v>
      </c>
    </row>
    <row r="100" s="2" customFormat="1" ht="14.4" customHeight="1">
      <c r="A100" s="38"/>
      <c r="B100" s="39"/>
      <c r="C100" s="250" t="s">
        <v>91</v>
      </c>
      <c r="D100" s="250" t="s">
        <v>165</v>
      </c>
      <c r="E100" s="251" t="s">
        <v>166</v>
      </c>
      <c r="F100" s="252" t="s">
        <v>167</v>
      </c>
      <c r="G100" s="253" t="s">
        <v>135</v>
      </c>
      <c r="H100" s="254">
        <v>720</v>
      </c>
      <c r="I100" s="255"/>
      <c r="J100" s="256">
        <f>ROUND(I100*H100,2)</f>
        <v>0</v>
      </c>
      <c r="K100" s="257"/>
      <c r="L100" s="258"/>
      <c r="M100" s="259" t="s">
        <v>19</v>
      </c>
      <c r="N100" s="260" t="s">
        <v>41</v>
      </c>
      <c r="O100" s="84"/>
      <c r="P100" s="223">
        <f>O100*H100</f>
        <v>0</v>
      </c>
      <c r="Q100" s="223">
        <v>0.00051999999999999995</v>
      </c>
      <c r="R100" s="223">
        <f>Q100*H100</f>
        <v>0.37439999999999996</v>
      </c>
      <c r="S100" s="223">
        <v>0</v>
      </c>
      <c r="T100" s="22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5" t="s">
        <v>168</v>
      </c>
      <c r="AT100" s="225" t="s">
        <v>165</v>
      </c>
      <c r="AU100" s="225" t="s">
        <v>70</v>
      </c>
      <c r="AY100" s="17" t="s">
        <v>130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7" t="s">
        <v>74</v>
      </c>
      <c r="BK100" s="226">
        <f>ROUND(I100*H100,2)</f>
        <v>0</v>
      </c>
      <c r="BL100" s="17" t="s">
        <v>88</v>
      </c>
      <c r="BM100" s="225" t="s">
        <v>582</v>
      </c>
    </row>
    <row r="101" s="13" customFormat="1">
      <c r="A101" s="13"/>
      <c r="B101" s="227"/>
      <c r="C101" s="228"/>
      <c r="D101" s="229" t="s">
        <v>137</v>
      </c>
      <c r="E101" s="230" t="s">
        <v>19</v>
      </c>
      <c r="F101" s="231" t="s">
        <v>583</v>
      </c>
      <c r="G101" s="228"/>
      <c r="H101" s="232">
        <v>320</v>
      </c>
      <c r="I101" s="233"/>
      <c r="J101" s="228"/>
      <c r="K101" s="228"/>
      <c r="L101" s="234"/>
      <c r="M101" s="235"/>
      <c r="N101" s="236"/>
      <c r="O101" s="236"/>
      <c r="P101" s="236"/>
      <c r="Q101" s="236"/>
      <c r="R101" s="236"/>
      <c r="S101" s="236"/>
      <c r="T101" s="237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8" t="s">
        <v>137</v>
      </c>
      <c r="AU101" s="238" t="s">
        <v>70</v>
      </c>
      <c r="AV101" s="13" t="s">
        <v>78</v>
      </c>
      <c r="AW101" s="13" t="s">
        <v>31</v>
      </c>
      <c r="AX101" s="13" t="s">
        <v>70</v>
      </c>
      <c r="AY101" s="238" t="s">
        <v>130</v>
      </c>
    </row>
    <row r="102" s="13" customFormat="1">
      <c r="A102" s="13"/>
      <c r="B102" s="227"/>
      <c r="C102" s="228"/>
      <c r="D102" s="229" t="s">
        <v>137</v>
      </c>
      <c r="E102" s="230" t="s">
        <v>19</v>
      </c>
      <c r="F102" s="231" t="s">
        <v>584</v>
      </c>
      <c r="G102" s="228"/>
      <c r="H102" s="232">
        <v>400</v>
      </c>
      <c r="I102" s="233"/>
      <c r="J102" s="228"/>
      <c r="K102" s="228"/>
      <c r="L102" s="234"/>
      <c r="M102" s="235"/>
      <c r="N102" s="236"/>
      <c r="O102" s="236"/>
      <c r="P102" s="236"/>
      <c r="Q102" s="236"/>
      <c r="R102" s="236"/>
      <c r="S102" s="236"/>
      <c r="T102" s="237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8" t="s">
        <v>137</v>
      </c>
      <c r="AU102" s="238" t="s">
        <v>70</v>
      </c>
      <c r="AV102" s="13" t="s">
        <v>78</v>
      </c>
      <c r="AW102" s="13" t="s">
        <v>31</v>
      </c>
      <c r="AX102" s="13" t="s">
        <v>70</v>
      </c>
      <c r="AY102" s="238" t="s">
        <v>130</v>
      </c>
    </row>
    <row r="103" s="14" customFormat="1">
      <c r="A103" s="14"/>
      <c r="B103" s="239"/>
      <c r="C103" s="240"/>
      <c r="D103" s="229" t="s">
        <v>137</v>
      </c>
      <c r="E103" s="241" t="s">
        <v>19</v>
      </c>
      <c r="F103" s="242" t="s">
        <v>144</v>
      </c>
      <c r="G103" s="240"/>
      <c r="H103" s="243">
        <v>720</v>
      </c>
      <c r="I103" s="244"/>
      <c r="J103" s="240"/>
      <c r="K103" s="240"/>
      <c r="L103" s="245"/>
      <c r="M103" s="246"/>
      <c r="N103" s="247"/>
      <c r="O103" s="247"/>
      <c r="P103" s="247"/>
      <c r="Q103" s="247"/>
      <c r="R103" s="247"/>
      <c r="S103" s="247"/>
      <c r="T103" s="248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9" t="s">
        <v>137</v>
      </c>
      <c r="AU103" s="249" t="s">
        <v>70</v>
      </c>
      <c r="AV103" s="14" t="s">
        <v>88</v>
      </c>
      <c r="AW103" s="14" t="s">
        <v>31</v>
      </c>
      <c r="AX103" s="14" t="s">
        <v>74</v>
      </c>
      <c r="AY103" s="249" t="s">
        <v>130</v>
      </c>
    </row>
    <row r="104" s="2" customFormat="1" ht="14.4" customHeight="1">
      <c r="A104" s="38"/>
      <c r="B104" s="39"/>
      <c r="C104" s="250" t="s">
        <v>94</v>
      </c>
      <c r="D104" s="250" t="s">
        <v>165</v>
      </c>
      <c r="E104" s="251" t="s">
        <v>176</v>
      </c>
      <c r="F104" s="252" t="s">
        <v>177</v>
      </c>
      <c r="G104" s="253" t="s">
        <v>135</v>
      </c>
      <c r="H104" s="254">
        <v>490</v>
      </c>
      <c r="I104" s="255"/>
      <c r="J104" s="256">
        <f>ROUND(I104*H104,2)</f>
        <v>0</v>
      </c>
      <c r="K104" s="257"/>
      <c r="L104" s="258"/>
      <c r="M104" s="259" t="s">
        <v>19</v>
      </c>
      <c r="N104" s="260" t="s">
        <v>41</v>
      </c>
      <c r="O104" s="84"/>
      <c r="P104" s="223">
        <f>O104*H104</f>
        <v>0</v>
      </c>
      <c r="Q104" s="223">
        <v>0.00056999999999999998</v>
      </c>
      <c r="R104" s="223">
        <f>Q104*H104</f>
        <v>0.27929999999999999</v>
      </c>
      <c r="S104" s="223">
        <v>0</v>
      </c>
      <c r="T104" s="22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5" t="s">
        <v>168</v>
      </c>
      <c r="AT104" s="225" t="s">
        <v>165</v>
      </c>
      <c r="AU104" s="225" t="s">
        <v>70</v>
      </c>
      <c r="AY104" s="17" t="s">
        <v>130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7" t="s">
        <v>74</v>
      </c>
      <c r="BK104" s="226">
        <f>ROUND(I104*H104,2)</f>
        <v>0</v>
      </c>
      <c r="BL104" s="17" t="s">
        <v>88</v>
      </c>
      <c r="BM104" s="225" t="s">
        <v>585</v>
      </c>
    </row>
    <row r="105" s="13" customFormat="1">
      <c r="A105" s="13"/>
      <c r="B105" s="227"/>
      <c r="C105" s="228"/>
      <c r="D105" s="229" t="s">
        <v>137</v>
      </c>
      <c r="E105" s="230" t="s">
        <v>19</v>
      </c>
      <c r="F105" s="231" t="s">
        <v>586</v>
      </c>
      <c r="G105" s="228"/>
      <c r="H105" s="232">
        <v>240</v>
      </c>
      <c r="I105" s="233"/>
      <c r="J105" s="228"/>
      <c r="K105" s="228"/>
      <c r="L105" s="234"/>
      <c r="M105" s="235"/>
      <c r="N105" s="236"/>
      <c r="O105" s="236"/>
      <c r="P105" s="236"/>
      <c r="Q105" s="236"/>
      <c r="R105" s="236"/>
      <c r="S105" s="236"/>
      <c r="T105" s="23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8" t="s">
        <v>137</v>
      </c>
      <c r="AU105" s="238" t="s">
        <v>70</v>
      </c>
      <c r="AV105" s="13" t="s">
        <v>78</v>
      </c>
      <c r="AW105" s="13" t="s">
        <v>31</v>
      </c>
      <c r="AX105" s="13" t="s">
        <v>70</v>
      </c>
      <c r="AY105" s="238" t="s">
        <v>130</v>
      </c>
    </row>
    <row r="106" s="13" customFormat="1">
      <c r="A106" s="13"/>
      <c r="B106" s="227"/>
      <c r="C106" s="228"/>
      <c r="D106" s="229" t="s">
        <v>137</v>
      </c>
      <c r="E106" s="230" t="s">
        <v>19</v>
      </c>
      <c r="F106" s="231" t="s">
        <v>587</v>
      </c>
      <c r="G106" s="228"/>
      <c r="H106" s="232">
        <v>250</v>
      </c>
      <c r="I106" s="233"/>
      <c r="J106" s="228"/>
      <c r="K106" s="228"/>
      <c r="L106" s="234"/>
      <c r="M106" s="235"/>
      <c r="N106" s="236"/>
      <c r="O106" s="236"/>
      <c r="P106" s="236"/>
      <c r="Q106" s="236"/>
      <c r="R106" s="236"/>
      <c r="S106" s="236"/>
      <c r="T106" s="237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8" t="s">
        <v>137</v>
      </c>
      <c r="AU106" s="238" t="s">
        <v>70</v>
      </c>
      <c r="AV106" s="13" t="s">
        <v>78</v>
      </c>
      <c r="AW106" s="13" t="s">
        <v>31</v>
      </c>
      <c r="AX106" s="13" t="s">
        <v>70</v>
      </c>
      <c r="AY106" s="238" t="s">
        <v>130</v>
      </c>
    </row>
    <row r="107" s="14" customFormat="1">
      <c r="A107" s="14"/>
      <c r="B107" s="239"/>
      <c r="C107" s="240"/>
      <c r="D107" s="229" t="s">
        <v>137</v>
      </c>
      <c r="E107" s="241" t="s">
        <v>19</v>
      </c>
      <c r="F107" s="242" t="s">
        <v>144</v>
      </c>
      <c r="G107" s="240"/>
      <c r="H107" s="243">
        <v>490</v>
      </c>
      <c r="I107" s="244"/>
      <c r="J107" s="240"/>
      <c r="K107" s="240"/>
      <c r="L107" s="245"/>
      <c r="M107" s="246"/>
      <c r="N107" s="247"/>
      <c r="O107" s="247"/>
      <c r="P107" s="247"/>
      <c r="Q107" s="247"/>
      <c r="R107" s="247"/>
      <c r="S107" s="247"/>
      <c r="T107" s="248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9" t="s">
        <v>137</v>
      </c>
      <c r="AU107" s="249" t="s">
        <v>70</v>
      </c>
      <c r="AV107" s="14" t="s">
        <v>88</v>
      </c>
      <c r="AW107" s="14" t="s">
        <v>31</v>
      </c>
      <c r="AX107" s="14" t="s">
        <v>74</v>
      </c>
      <c r="AY107" s="249" t="s">
        <v>130</v>
      </c>
    </row>
    <row r="108" s="2" customFormat="1" ht="37.8" customHeight="1">
      <c r="A108" s="38"/>
      <c r="B108" s="39"/>
      <c r="C108" s="213" t="s">
        <v>97</v>
      </c>
      <c r="D108" s="213" t="s">
        <v>132</v>
      </c>
      <c r="E108" s="214" t="s">
        <v>188</v>
      </c>
      <c r="F108" s="215" t="s">
        <v>189</v>
      </c>
      <c r="G108" s="216" t="s">
        <v>135</v>
      </c>
      <c r="H108" s="217">
        <v>70</v>
      </c>
      <c r="I108" s="218"/>
      <c r="J108" s="219">
        <f>ROUND(I108*H108,2)</f>
        <v>0</v>
      </c>
      <c r="K108" s="220"/>
      <c r="L108" s="44"/>
      <c r="M108" s="221" t="s">
        <v>19</v>
      </c>
      <c r="N108" s="222" t="s">
        <v>41</v>
      </c>
      <c r="O108" s="84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5" t="s">
        <v>88</v>
      </c>
      <c r="AT108" s="225" t="s">
        <v>132</v>
      </c>
      <c r="AU108" s="225" t="s">
        <v>70</v>
      </c>
      <c r="AY108" s="17" t="s">
        <v>130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7" t="s">
        <v>74</v>
      </c>
      <c r="BK108" s="226">
        <f>ROUND(I108*H108,2)</f>
        <v>0</v>
      </c>
      <c r="BL108" s="17" t="s">
        <v>88</v>
      </c>
      <c r="BM108" s="225" t="s">
        <v>588</v>
      </c>
    </row>
    <row r="109" s="2" customFormat="1" ht="14.4" customHeight="1">
      <c r="A109" s="38"/>
      <c r="B109" s="39"/>
      <c r="C109" s="250" t="s">
        <v>168</v>
      </c>
      <c r="D109" s="250" t="s">
        <v>165</v>
      </c>
      <c r="E109" s="251" t="s">
        <v>192</v>
      </c>
      <c r="F109" s="252" t="s">
        <v>193</v>
      </c>
      <c r="G109" s="253" t="s">
        <v>135</v>
      </c>
      <c r="H109" s="254">
        <v>70</v>
      </c>
      <c r="I109" s="255"/>
      <c r="J109" s="256">
        <f>ROUND(I109*H109,2)</f>
        <v>0</v>
      </c>
      <c r="K109" s="257"/>
      <c r="L109" s="258"/>
      <c r="M109" s="259" t="s">
        <v>19</v>
      </c>
      <c r="N109" s="260" t="s">
        <v>41</v>
      </c>
      <c r="O109" s="84"/>
      <c r="P109" s="223">
        <f>O109*H109</f>
        <v>0</v>
      </c>
      <c r="Q109" s="223">
        <v>0.00032000000000000003</v>
      </c>
      <c r="R109" s="223">
        <f>Q109*H109</f>
        <v>0.022400000000000003</v>
      </c>
      <c r="S109" s="223">
        <v>0</v>
      </c>
      <c r="T109" s="22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5" t="s">
        <v>168</v>
      </c>
      <c r="AT109" s="225" t="s">
        <v>165</v>
      </c>
      <c r="AU109" s="225" t="s">
        <v>70</v>
      </c>
      <c r="AY109" s="17" t="s">
        <v>130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7" t="s">
        <v>74</v>
      </c>
      <c r="BK109" s="226">
        <f>ROUND(I109*H109,2)</f>
        <v>0</v>
      </c>
      <c r="BL109" s="17" t="s">
        <v>88</v>
      </c>
      <c r="BM109" s="225" t="s">
        <v>589</v>
      </c>
    </row>
    <row r="110" s="13" customFormat="1">
      <c r="A110" s="13"/>
      <c r="B110" s="227"/>
      <c r="C110" s="228"/>
      <c r="D110" s="229" t="s">
        <v>137</v>
      </c>
      <c r="E110" s="230" t="s">
        <v>19</v>
      </c>
      <c r="F110" s="231" t="s">
        <v>590</v>
      </c>
      <c r="G110" s="228"/>
      <c r="H110" s="232">
        <v>70</v>
      </c>
      <c r="I110" s="233"/>
      <c r="J110" s="228"/>
      <c r="K110" s="228"/>
      <c r="L110" s="234"/>
      <c r="M110" s="235"/>
      <c r="N110" s="236"/>
      <c r="O110" s="236"/>
      <c r="P110" s="236"/>
      <c r="Q110" s="236"/>
      <c r="R110" s="236"/>
      <c r="S110" s="236"/>
      <c r="T110" s="237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8" t="s">
        <v>137</v>
      </c>
      <c r="AU110" s="238" t="s">
        <v>70</v>
      </c>
      <c r="AV110" s="13" t="s">
        <v>78</v>
      </c>
      <c r="AW110" s="13" t="s">
        <v>31</v>
      </c>
      <c r="AX110" s="13" t="s">
        <v>74</v>
      </c>
      <c r="AY110" s="238" t="s">
        <v>130</v>
      </c>
    </row>
    <row r="111" s="2" customFormat="1" ht="14.4" customHeight="1">
      <c r="A111" s="38"/>
      <c r="B111" s="39"/>
      <c r="C111" s="250" t="s">
        <v>191</v>
      </c>
      <c r="D111" s="250" t="s">
        <v>165</v>
      </c>
      <c r="E111" s="251" t="s">
        <v>184</v>
      </c>
      <c r="F111" s="252" t="s">
        <v>185</v>
      </c>
      <c r="G111" s="253" t="s">
        <v>135</v>
      </c>
      <c r="H111" s="254">
        <v>1280</v>
      </c>
      <c r="I111" s="255"/>
      <c r="J111" s="256">
        <f>ROUND(I111*H111,2)</f>
        <v>0</v>
      </c>
      <c r="K111" s="257"/>
      <c r="L111" s="258"/>
      <c r="M111" s="259" t="s">
        <v>19</v>
      </c>
      <c r="N111" s="260" t="s">
        <v>41</v>
      </c>
      <c r="O111" s="84"/>
      <c r="P111" s="223">
        <f>O111*H111</f>
        <v>0</v>
      </c>
      <c r="Q111" s="223">
        <v>9.0000000000000006E-05</v>
      </c>
      <c r="R111" s="223">
        <f>Q111*H111</f>
        <v>0.11520000000000001</v>
      </c>
      <c r="S111" s="223">
        <v>0</v>
      </c>
      <c r="T111" s="22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5" t="s">
        <v>168</v>
      </c>
      <c r="AT111" s="225" t="s">
        <v>165</v>
      </c>
      <c r="AU111" s="225" t="s">
        <v>70</v>
      </c>
      <c r="AY111" s="17" t="s">
        <v>130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7" t="s">
        <v>74</v>
      </c>
      <c r="BK111" s="226">
        <f>ROUND(I111*H111,2)</f>
        <v>0</v>
      </c>
      <c r="BL111" s="17" t="s">
        <v>88</v>
      </c>
      <c r="BM111" s="225" t="s">
        <v>591</v>
      </c>
    </row>
    <row r="112" s="13" customFormat="1">
      <c r="A112" s="13"/>
      <c r="B112" s="227"/>
      <c r="C112" s="228"/>
      <c r="D112" s="229" t="s">
        <v>137</v>
      </c>
      <c r="E112" s="230" t="s">
        <v>19</v>
      </c>
      <c r="F112" s="231" t="s">
        <v>592</v>
      </c>
      <c r="G112" s="228"/>
      <c r="H112" s="232">
        <v>1280</v>
      </c>
      <c r="I112" s="233"/>
      <c r="J112" s="228"/>
      <c r="K112" s="228"/>
      <c r="L112" s="234"/>
      <c r="M112" s="235"/>
      <c r="N112" s="236"/>
      <c r="O112" s="236"/>
      <c r="P112" s="236"/>
      <c r="Q112" s="236"/>
      <c r="R112" s="236"/>
      <c r="S112" s="236"/>
      <c r="T112" s="23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8" t="s">
        <v>137</v>
      </c>
      <c r="AU112" s="238" t="s">
        <v>70</v>
      </c>
      <c r="AV112" s="13" t="s">
        <v>78</v>
      </c>
      <c r="AW112" s="13" t="s">
        <v>31</v>
      </c>
      <c r="AX112" s="13" t="s">
        <v>74</v>
      </c>
      <c r="AY112" s="238" t="s">
        <v>130</v>
      </c>
    </row>
    <row r="113" s="2" customFormat="1" ht="14.4" customHeight="1">
      <c r="A113" s="38"/>
      <c r="B113" s="39"/>
      <c r="C113" s="250" t="s">
        <v>201</v>
      </c>
      <c r="D113" s="250" t="s">
        <v>165</v>
      </c>
      <c r="E113" s="251" t="s">
        <v>206</v>
      </c>
      <c r="F113" s="252" t="s">
        <v>207</v>
      </c>
      <c r="G113" s="253" t="s">
        <v>135</v>
      </c>
      <c r="H113" s="254">
        <v>230</v>
      </c>
      <c r="I113" s="255"/>
      <c r="J113" s="256">
        <f>ROUND(I113*H113,2)</f>
        <v>0</v>
      </c>
      <c r="K113" s="257"/>
      <c r="L113" s="258"/>
      <c r="M113" s="259" t="s">
        <v>19</v>
      </c>
      <c r="N113" s="260" t="s">
        <v>41</v>
      </c>
      <c r="O113" s="84"/>
      <c r="P113" s="223">
        <f>O113*H113</f>
        <v>0</v>
      </c>
      <c r="Q113" s="223">
        <v>0.00018000000000000001</v>
      </c>
      <c r="R113" s="223">
        <f>Q113*H113</f>
        <v>0.041399999999999999</v>
      </c>
      <c r="S113" s="223">
        <v>0</v>
      </c>
      <c r="T113" s="22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5" t="s">
        <v>168</v>
      </c>
      <c r="AT113" s="225" t="s">
        <v>165</v>
      </c>
      <c r="AU113" s="225" t="s">
        <v>70</v>
      </c>
      <c r="AY113" s="17" t="s">
        <v>130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7" t="s">
        <v>74</v>
      </c>
      <c r="BK113" s="226">
        <f>ROUND(I113*H113,2)</f>
        <v>0</v>
      </c>
      <c r="BL113" s="17" t="s">
        <v>88</v>
      </c>
      <c r="BM113" s="225" t="s">
        <v>593</v>
      </c>
    </row>
    <row r="114" s="13" customFormat="1">
      <c r="A114" s="13"/>
      <c r="B114" s="227"/>
      <c r="C114" s="228"/>
      <c r="D114" s="229" t="s">
        <v>137</v>
      </c>
      <c r="E114" s="230" t="s">
        <v>19</v>
      </c>
      <c r="F114" s="231" t="s">
        <v>594</v>
      </c>
      <c r="G114" s="228"/>
      <c r="H114" s="232">
        <v>120</v>
      </c>
      <c r="I114" s="233"/>
      <c r="J114" s="228"/>
      <c r="K114" s="228"/>
      <c r="L114" s="234"/>
      <c r="M114" s="235"/>
      <c r="N114" s="236"/>
      <c r="O114" s="236"/>
      <c r="P114" s="236"/>
      <c r="Q114" s="236"/>
      <c r="R114" s="236"/>
      <c r="S114" s="236"/>
      <c r="T114" s="237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8" t="s">
        <v>137</v>
      </c>
      <c r="AU114" s="238" t="s">
        <v>70</v>
      </c>
      <c r="AV114" s="13" t="s">
        <v>78</v>
      </c>
      <c r="AW114" s="13" t="s">
        <v>31</v>
      </c>
      <c r="AX114" s="13" t="s">
        <v>70</v>
      </c>
      <c r="AY114" s="238" t="s">
        <v>130</v>
      </c>
    </row>
    <row r="115" s="13" customFormat="1">
      <c r="A115" s="13"/>
      <c r="B115" s="227"/>
      <c r="C115" s="228"/>
      <c r="D115" s="229" t="s">
        <v>137</v>
      </c>
      <c r="E115" s="230" t="s">
        <v>19</v>
      </c>
      <c r="F115" s="231" t="s">
        <v>595</v>
      </c>
      <c r="G115" s="228"/>
      <c r="H115" s="232">
        <v>110</v>
      </c>
      <c r="I115" s="233"/>
      <c r="J115" s="228"/>
      <c r="K115" s="228"/>
      <c r="L115" s="234"/>
      <c r="M115" s="235"/>
      <c r="N115" s="236"/>
      <c r="O115" s="236"/>
      <c r="P115" s="236"/>
      <c r="Q115" s="236"/>
      <c r="R115" s="236"/>
      <c r="S115" s="236"/>
      <c r="T115" s="237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8" t="s">
        <v>137</v>
      </c>
      <c r="AU115" s="238" t="s">
        <v>70</v>
      </c>
      <c r="AV115" s="13" t="s">
        <v>78</v>
      </c>
      <c r="AW115" s="13" t="s">
        <v>31</v>
      </c>
      <c r="AX115" s="13" t="s">
        <v>70</v>
      </c>
      <c r="AY115" s="238" t="s">
        <v>130</v>
      </c>
    </row>
    <row r="116" s="14" customFormat="1">
      <c r="A116" s="14"/>
      <c r="B116" s="239"/>
      <c r="C116" s="240"/>
      <c r="D116" s="229" t="s">
        <v>137</v>
      </c>
      <c r="E116" s="241" t="s">
        <v>19</v>
      </c>
      <c r="F116" s="242" t="s">
        <v>144</v>
      </c>
      <c r="G116" s="240"/>
      <c r="H116" s="243">
        <v>230</v>
      </c>
      <c r="I116" s="244"/>
      <c r="J116" s="240"/>
      <c r="K116" s="240"/>
      <c r="L116" s="245"/>
      <c r="M116" s="246"/>
      <c r="N116" s="247"/>
      <c r="O116" s="247"/>
      <c r="P116" s="247"/>
      <c r="Q116" s="247"/>
      <c r="R116" s="247"/>
      <c r="S116" s="247"/>
      <c r="T116" s="248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9" t="s">
        <v>137</v>
      </c>
      <c r="AU116" s="249" t="s">
        <v>70</v>
      </c>
      <c r="AV116" s="14" t="s">
        <v>88</v>
      </c>
      <c r="AW116" s="14" t="s">
        <v>31</v>
      </c>
      <c r="AX116" s="14" t="s">
        <v>74</v>
      </c>
      <c r="AY116" s="249" t="s">
        <v>130</v>
      </c>
    </row>
    <row r="117" s="2" customFormat="1" ht="14.4" customHeight="1">
      <c r="A117" s="38"/>
      <c r="B117" s="39"/>
      <c r="C117" s="250" t="s">
        <v>205</v>
      </c>
      <c r="D117" s="250" t="s">
        <v>165</v>
      </c>
      <c r="E117" s="251" t="s">
        <v>215</v>
      </c>
      <c r="F117" s="252" t="s">
        <v>216</v>
      </c>
      <c r="G117" s="253" t="s">
        <v>217</v>
      </c>
      <c r="H117" s="254">
        <v>30</v>
      </c>
      <c r="I117" s="255"/>
      <c r="J117" s="256">
        <f>ROUND(I117*H117,2)</f>
        <v>0</v>
      </c>
      <c r="K117" s="257"/>
      <c r="L117" s="258"/>
      <c r="M117" s="259" t="s">
        <v>19</v>
      </c>
      <c r="N117" s="260" t="s">
        <v>41</v>
      </c>
      <c r="O117" s="84"/>
      <c r="P117" s="223">
        <f>O117*H117</f>
        <v>0</v>
      </c>
      <c r="Q117" s="223">
        <v>0.001</v>
      </c>
      <c r="R117" s="223">
        <f>Q117*H117</f>
        <v>0.029999999999999999</v>
      </c>
      <c r="S117" s="223">
        <v>0</v>
      </c>
      <c r="T117" s="22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5" t="s">
        <v>168</v>
      </c>
      <c r="AT117" s="225" t="s">
        <v>165</v>
      </c>
      <c r="AU117" s="225" t="s">
        <v>70</v>
      </c>
      <c r="AY117" s="17" t="s">
        <v>130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7" t="s">
        <v>74</v>
      </c>
      <c r="BK117" s="226">
        <f>ROUND(I117*H117,2)</f>
        <v>0</v>
      </c>
      <c r="BL117" s="17" t="s">
        <v>88</v>
      </c>
      <c r="BM117" s="225" t="s">
        <v>596</v>
      </c>
    </row>
    <row r="118" s="2" customFormat="1" ht="37.8" customHeight="1">
      <c r="A118" s="38"/>
      <c r="B118" s="39"/>
      <c r="C118" s="213" t="s">
        <v>214</v>
      </c>
      <c r="D118" s="213" t="s">
        <v>132</v>
      </c>
      <c r="E118" s="214" t="s">
        <v>501</v>
      </c>
      <c r="F118" s="215" t="s">
        <v>502</v>
      </c>
      <c r="G118" s="216" t="s">
        <v>135</v>
      </c>
      <c r="H118" s="217">
        <v>210</v>
      </c>
      <c r="I118" s="218"/>
      <c r="J118" s="219">
        <f>ROUND(I118*H118,2)</f>
        <v>0</v>
      </c>
      <c r="K118" s="220"/>
      <c r="L118" s="44"/>
      <c r="M118" s="221" t="s">
        <v>19</v>
      </c>
      <c r="N118" s="222" t="s">
        <v>41</v>
      </c>
      <c r="O118" s="84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5" t="s">
        <v>88</v>
      </c>
      <c r="AT118" s="225" t="s">
        <v>132</v>
      </c>
      <c r="AU118" s="225" t="s">
        <v>70</v>
      </c>
      <c r="AY118" s="17" t="s">
        <v>130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7" t="s">
        <v>74</v>
      </c>
      <c r="BK118" s="226">
        <f>ROUND(I118*H118,2)</f>
        <v>0</v>
      </c>
      <c r="BL118" s="17" t="s">
        <v>88</v>
      </c>
      <c r="BM118" s="225" t="s">
        <v>597</v>
      </c>
    </row>
    <row r="119" s="13" customFormat="1">
      <c r="A119" s="13"/>
      <c r="B119" s="227"/>
      <c r="C119" s="228"/>
      <c r="D119" s="229" t="s">
        <v>137</v>
      </c>
      <c r="E119" s="230" t="s">
        <v>19</v>
      </c>
      <c r="F119" s="231" t="s">
        <v>598</v>
      </c>
      <c r="G119" s="228"/>
      <c r="H119" s="232">
        <v>210</v>
      </c>
      <c r="I119" s="233"/>
      <c r="J119" s="228"/>
      <c r="K119" s="228"/>
      <c r="L119" s="234"/>
      <c r="M119" s="235"/>
      <c r="N119" s="236"/>
      <c r="O119" s="236"/>
      <c r="P119" s="236"/>
      <c r="Q119" s="236"/>
      <c r="R119" s="236"/>
      <c r="S119" s="236"/>
      <c r="T119" s="237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8" t="s">
        <v>137</v>
      </c>
      <c r="AU119" s="238" t="s">
        <v>70</v>
      </c>
      <c r="AV119" s="13" t="s">
        <v>78</v>
      </c>
      <c r="AW119" s="13" t="s">
        <v>31</v>
      </c>
      <c r="AX119" s="13" t="s">
        <v>74</v>
      </c>
      <c r="AY119" s="238" t="s">
        <v>130</v>
      </c>
    </row>
    <row r="120" s="2" customFormat="1" ht="14.4" customHeight="1">
      <c r="A120" s="38"/>
      <c r="B120" s="39"/>
      <c r="C120" s="250" t="s">
        <v>219</v>
      </c>
      <c r="D120" s="250" t="s">
        <v>165</v>
      </c>
      <c r="E120" s="251" t="s">
        <v>505</v>
      </c>
      <c r="F120" s="252" t="s">
        <v>506</v>
      </c>
      <c r="G120" s="253" t="s">
        <v>135</v>
      </c>
      <c r="H120" s="254">
        <v>210</v>
      </c>
      <c r="I120" s="255"/>
      <c r="J120" s="256">
        <f>ROUND(I120*H120,2)</f>
        <v>0</v>
      </c>
      <c r="K120" s="257"/>
      <c r="L120" s="258"/>
      <c r="M120" s="259" t="s">
        <v>19</v>
      </c>
      <c r="N120" s="260" t="s">
        <v>41</v>
      </c>
      <c r="O120" s="84"/>
      <c r="P120" s="223">
        <f>O120*H120</f>
        <v>0</v>
      </c>
      <c r="Q120" s="223">
        <v>0.00123</v>
      </c>
      <c r="R120" s="223">
        <f>Q120*H120</f>
        <v>0.25829999999999997</v>
      </c>
      <c r="S120" s="223">
        <v>0</v>
      </c>
      <c r="T120" s="22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5" t="s">
        <v>168</v>
      </c>
      <c r="AT120" s="225" t="s">
        <v>165</v>
      </c>
      <c r="AU120" s="225" t="s">
        <v>70</v>
      </c>
      <c r="AY120" s="17" t="s">
        <v>130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7" t="s">
        <v>74</v>
      </c>
      <c r="BK120" s="226">
        <f>ROUND(I120*H120,2)</f>
        <v>0</v>
      </c>
      <c r="BL120" s="17" t="s">
        <v>88</v>
      </c>
      <c r="BM120" s="225" t="s">
        <v>599</v>
      </c>
    </row>
    <row r="121" s="2" customFormat="1" ht="37.8" customHeight="1">
      <c r="A121" s="38"/>
      <c r="B121" s="39"/>
      <c r="C121" s="213" t="s">
        <v>227</v>
      </c>
      <c r="D121" s="213" t="s">
        <v>132</v>
      </c>
      <c r="E121" s="214" t="s">
        <v>600</v>
      </c>
      <c r="F121" s="215" t="s">
        <v>601</v>
      </c>
      <c r="G121" s="216" t="s">
        <v>135</v>
      </c>
      <c r="H121" s="217">
        <v>44</v>
      </c>
      <c r="I121" s="218"/>
      <c r="J121" s="219">
        <f>ROUND(I121*H121,2)</f>
        <v>0</v>
      </c>
      <c r="K121" s="220"/>
      <c r="L121" s="44"/>
      <c r="M121" s="221" t="s">
        <v>19</v>
      </c>
      <c r="N121" s="222" t="s">
        <v>41</v>
      </c>
      <c r="O121" s="84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5" t="s">
        <v>88</v>
      </c>
      <c r="AT121" s="225" t="s">
        <v>132</v>
      </c>
      <c r="AU121" s="225" t="s">
        <v>70</v>
      </c>
      <c r="AY121" s="17" t="s">
        <v>130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7" t="s">
        <v>74</v>
      </c>
      <c r="BK121" s="226">
        <f>ROUND(I121*H121,2)</f>
        <v>0</v>
      </c>
      <c r="BL121" s="17" t="s">
        <v>88</v>
      </c>
      <c r="BM121" s="225" t="s">
        <v>602</v>
      </c>
    </row>
    <row r="122" s="13" customFormat="1">
      <c r="A122" s="13"/>
      <c r="B122" s="227"/>
      <c r="C122" s="228"/>
      <c r="D122" s="229" t="s">
        <v>137</v>
      </c>
      <c r="E122" s="230" t="s">
        <v>19</v>
      </c>
      <c r="F122" s="231" t="s">
        <v>603</v>
      </c>
      <c r="G122" s="228"/>
      <c r="H122" s="232">
        <v>44</v>
      </c>
      <c r="I122" s="233"/>
      <c r="J122" s="228"/>
      <c r="K122" s="228"/>
      <c r="L122" s="234"/>
      <c r="M122" s="235"/>
      <c r="N122" s="236"/>
      <c r="O122" s="236"/>
      <c r="P122" s="236"/>
      <c r="Q122" s="236"/>
      <c r="R122" s="236"/>
      <c r="S122" s="236"/>
      <c r="T122" s="237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8" t="s">
        <v>137</v>
      </c>
      <c r="AU122" s="238" t="s">
        <v>70</v>
      </c>
      <c r="AV122" s="13" t="s">
        <v>78</v>
      </c>
      <c r="AW122" s="13" t="s">
        <v>31</v>
      </c>
      <c r="AX122" s="13" t="s">
        <v>74</v>
      </c>
      <c r="AY122" s="238" t="s">
        <v>130</v>
      </c>
    </row>
    <row r="123" s="2" customFormat="1" ht="14.4" customHeight="1">
      <c r="A123" s="38"/>
      <c r="B123" s="39"/>
      <c r="C123" s="250" t="s">
        <v>8</v>
      </c>
      <c r="D123" s="250" t="s">
        <v>165</v>
      </c>
      <c r="E123" s="251" t="s">
        <v>604</v>
      </c>
      <c r="F123" s="252" t="s">
        <v>605</v>
      </c>
      <c r="G123" s="253" t="s">
        <v>135</v>
      </c>
      <c r="H123" s="254">
        <v>32</v>
      </c>
      <c r="I123" s="255"/>
      <c r="J123" s="256">
        <f>ROUND(I123*H123,2)</f>
        <v>0</v>
      </c>
      <c r="K123" s="257"/>
      <c r="L123" s="258"/>
      <c r="M123" s="259" t="s">
        <v>19</v>
      </c>
      <c r="N123" s="260" t="s">
        <v>41</v>
      </c>
      <c r="O123" s="84"/>
      <c r="P123" s="223">
        <f>O123*H123</f>
        <v>0</v>
      </c>
      <c r="Q123" s="223">
        <v>0.0074200000000000004</v>
      </c>
      <c r="R123" s="223">
        <f>Q123*H123</f>
        <v>0.23744000000000001</v>
      </c>
      <c r="S123" s="223">
        <v>0</v>
      </c>
      <c r="T123" s="22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5" t="s">
        <v>168</v>
      </c>
      <c r="AT123" s="225" t="s">
        <v>165</v>
      </c>
      <c r="AU123" s="225" t="s">
        <v>70</v>
      </c>
      <c r="AY123" s="17" t="s">
        <v>130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7" t="s">
        <v>74</v>
      </c>
      <c r="BK123" s="226">
        <f>ROUND(I123*H123,2)</f>
        <v>0</v>
      </c>
      <c r="BL123" s="17" t="s">
        <v>88</v>
      </c>
      <c r="BM123" s="225" t="s">
        <v>606</v>
      </c>
    </row>
    <row r="124" s="2" customFormat="1" ht="14.4" customHeight="1">
      <c r="A124" s="38"/>
      <c r="B124" s="39"/>
      <c r="C124" s="250" t="s">
        <v>238</v>
      </c>
      <c r="D124" s="250" t="s">
        <v>165</v>
      </c>
      <c r="E124" s="251" t="s">
        <v>607</v>
      </c>
      <c r="F124" s="252" t="s">
        <v>608</v>
      </c>
      <c r="G124" s="253" t="s">
        <v>135</v>
      </c>
      <c r="H124" s="254">
        <v>12</v>
      </c>
      <c r="I124" s="255"/>
      <c r="J124" s="256">
        <f>ROUND(I124*H124,2)</f>
        <v>0</v>
      </c>
      <c r="K124" s="257"/>
      <c r="L124" s="258"/>
      <c r="M124" s="259" t="s">
        <v>19</v>
      </c>
      <c r="N124" s="260" t="s">
        <v>41</v>
      </c>
      <c r="O124" s="84"/>
      <c r="P124" s="223">
        <f>O124*H124</f>
        <v>0</v>
      </c>
      <c r="Q124" s="223">
        <v>0.0075399999999999998</v>
      </c>
      <c r="R124" s="223">
        <f>Q124*H124</f>
        <v>0.090480000000000005</v>
      </c>
      <c r="S124" s="223">
        <v>0</v>
      </c>
      <c r="T124" s="22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5" t="s">
        <v>168</v>
      </c>
      <c r="AT124" s="225" t="s">
        <v>165</v>
      </c>
      <c r="AU124" s="225" t="s">
        <v>70</v>
      </c>
      <c r="AY124" s="17" t="s">
        <v>130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7" t="s">
        <v>74</v>
      </c>
      <c r="BK124" s="226">
        <f>ROUND(I124*H124,2)</f>
        <v>0</v>
      </c>
      <c r="BL124" s="17" t="s">
        <v>88</v>
      </c>
      <c r="BM124" s="225" t="s">
        <v>609</v>
      </c>
    </row>
    <row r="125" s="15" customFormat="1">
      <c r="A125" s="15"/>
      <c r="B125" s="261"/>
      <c r="C125" s="262"/>
      <c r="D125" s="229" t="s">
        <v>137</v>
      </c>
      <c r="E125" s="263" t="s">
        <v>19</v>
      </c>
      <c r="F125" s="264" t="s">
        <v>608</v>
      </c>
      <c r="G125" s="262"/>
      <c r="H125" s="263" t="s">
        <v>19</v>
      </c>
      <c r="I125" s="265"/>
      <c r="J125" s="262"/>
      <c r="K125" s="262"/>
      <c r="L125" s="266"/>
      <c r="M125" s="267"/>
      <c r="N125" s="268"/>
      <c r="O125" s="268"/>
      <c r="P125" s="268"/>
      <c r="Q125" s="268"/>
      <c r="R125" s="268"/>
      <c r="S125" s="268"/>
      <c r="T125" s="269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70" t="s">
        <v>137</v>
      </c>
      <c r="AU125" s="270" t="s">
        <v>70</v>
      </c>
      <c r="AV125" s="15" t="s">
        <v>74</v>
      </c>
      <c r="AW125" s="15" t="s">
        <v>31</v>
      </c>
      <c r="AX125" s="15" t="s">
        <v>70</v>
      </c>
      <c r="AY125" s="270" t="s">
        <v>130</v>
      </c>
    </row>
    <row r="126" s="13" customFormat="1">
      <c r="A126" s="13"/>
      <c r="B126" s="227"/>
      <c r="C126" s="228"/>
      <c r="D126" s="229" t="s">
        <v>137</v>
      </c>
      <c r="E126" s="230" t="s">
        <v>19</v>
      </c>
      <c r="F126" s="231" t="s">
        <v>214</v>
      </c>
      <c r="G126" s="228"/>
      <c r="H126" s="232">
        <v>12</v>
      </c>
      <c r="I126" s="233"/>
      <c r="J126" s="228"/>
      <c r="K126" s="228"/>
      <c r="L126" s="234"/>
      <c r="M126" s="235"/>
      <c r="N126" s="236"/>
      <c r="O126" s="236"/>
      <c r="P126" s="236"/>
      <c r="Q126" s="236"/>
      <c r="R126" s="236"/>
      <c r="S126" s="236"/>
      <c r="T126" s="23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8" t="s">
        <v>137</v>
      </c>
      <c r="AU126" s="238" t="s">
        <v>70</v>
      </c>
      <c r="AV126" s="13" t="s">
        <v>78</v>
      </c>
      <c r="AW126" s="13" t="s">
        <v>31</v>
      </c>
      <c r="AX126" s="13" t="s">
        <v>74</v>
      </c>
      <c r="AY126" s="238" t="s">
        <v>130</v>
      </c>
    </row>
    <row r="127" s="2" customFormat="1" ht="76.35" customHeight="1">
      <c r="A127" s="38"/>
      <c r="B127" s="39"/>
      <c r="C127" s="213" t="s">
        <v>245</v>
      </c>
      <c r="D127" s="213" t="s">
        <v>132</v>
      </c>
      <c r="E127" s="214" t="s">
        <v>271</v>
      </c>
      <c r="F127" s="215" t="s">
        <v>272</v>
      </c>
      <c r="G127" s="216" t="s">
        <v>135</v>
      </c>
      <c r="H127" s="217">
        <v>2</v>
      </c>
      <c r="I127" s="218"/>
      <c r="J127" s="219">
        <f>ROUND(I127*H127,2)</f>
        <v>0</v>
      </c>
      <c r="K127" s="220"/>
      <c r="L127" s="44"/>
      <c r="M127" s="221" t="s">
        <v>19</v>
      </c>
      <c r="N127" s="222" t="s">
        <v>41</v>
      </c>
      <c r="O127" s="84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5" t="s">
        <v>88</v>
      </c>
      <c r="AT127" s="225" t="s">
        <v>132</v>
      </c>
      <c r="AU127" s="225" t="s">
        <v>70</v>
      </c>
      <c r="AY127" s="17" t="s">
        <v>130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7" t="s">
        <v>74</v>
      </c>
      <c r="BK127" s="226">
        <f>ROUND(I127*H127,2)</f>
        <v>0</v>
      </c>
      <c r="BL127" s="17" t="s">
        <v>88</v>
      </c>
      <c r="BM127" s="225" t="s">
        <v>610</v>
      </c>
    </row>
    <row r="128" s="13" customFormat="1">
      <c r="A128" s="13"/>
      <c r="B128" s="227"/>
      <c r="C128" s="228"/>
      <c r="D128" s="229" t="s">
        <v>137</v>
      </c>
      <c r="E128" s="230" t="s">
        <v>19</v>
      </c>
      <c r="F128" s="231" t="s">
        <v>611</v>
      </c>
      <c r="G128" s="228"/>
      <c r="H128" s="232">
        <v>1</v>
      </c>
      <c r="I128" s="233"/>
      <c r="J128" s="228"/>
      <c r="K128" s="228"/>
      <c r="L128" s="234"/>
      <c r="M128" s="235"/>
      <c r="N128" s="236"/>
      <c r="O128" s="236"/>
      <c r="P128" s="236"/>
      <c r="Q128" s="236"/>
      <c r="R128" s="236"/>
      <c r="S128" s="236"/>
      <c r="T128" s="23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8" t="s">
        <v>137</v>
      </c>
      <c r="AU128" s="238" t="s">
        <v>70</v>
      </c>
      <c r="AV128" s="13" t="s">
        <v>78</v>
      </c>
      <c r="AW128" s="13" t="s">
        <v>31</v>
      </c>
      <c r="AX128" s="13" t="s">
        <v>70</v>
      </c>
      <c r="AY128" s="238" t="s">
        <v>130</v>
      </c>
    </row>
    <row r="129" s="13" customFormat="1">
      <c r="A129" s="13"/>
      <c r="B129" s="227"/>
      <c r="C129" s="228"/>
      <c r="D129" s="229" t="s">
        <v>137</v>
      </c>
      <c r="E129" s="230" t="s">
        <v>19</v>
      </c>
      <c r="F129" s="231" t="s">
        <v>612</v>
      </c>
      <c r="G129" s="228"/>
      <c r="H129" s="232">
        <v>1</v>
      </c>
      <c r="I129" s="233"/>
      <c r="J129" s="228"/>
      <c r="K129" s="228"/>
      <c r="L129" s="234"/>
      <c r="M129" s="235"/>
      <c r="N129" s="236"/>
      <c r="O129" s="236"/>
      <c r="P129" s="236"/>
      <c r="Q129" s="236"/>
      <c r="R129" s="236"/>
      <c r="S129" s="236"/>
      <c r="T129" s="23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8" t="s">
        <v>137</v>
      </c>
      <c r="AU129" s="238" t="s">
        <v>70</v>
      </c>
      <c r="AV129" s="13" t="s">
        <v>78</v>
      </c>
      <c r="AW129" s="13" t="s">
        <v>31</v>
      </c>
      <c r="AX129" s="13" t="s">
        <v>70</v>
      </c>
      <c r="AY129" s="238" t="s">
        <v>130</v>
      </c>
    </row>
    <row r="130" s="14" customFormat="1">
      <c r="A130" s="14"/>
      <c r="B130" s="239"/>
      <c r="C130" s="240"/>
      <c r="D130" s="229" t="s">
        <v>137</v>
      </c>
      <c r="E130" s="241" t="s">
        <v>19</v>
      </c>
      <c r="F130" s="242" t="s">
        <v>144</v>
      </c>
      <c r="G130" s="240"/>
      <c r="H130" s="243">
        <v>2</v>
      </c>
      <c r="I130" s="244"/>
      <c r="J130" s="240"/>
      <c r="K130" s="240"/>
      <c r="L130" s="245"/>
      <c r="M130" s="246"/>
      <c r="N130" s="247"/>
      <c r="O130" s="247"/>
      <c r="P130" s="247"/>
      <c r="Q130" s="247"/>
      <c r="R130" s="247"/>
      <c r="S130" s="247"/>
      <c r="T130" s="24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9" t="s">
        <v>137</v>
      </c>
      <c r="AU130" s="249" t="s">
        <v>70</v>
      </c>
      <c r="AV130" s="14" t="s">
        <v>88</v>
      </c>
      <c r="AW130" s="14" t="s">
        <v>31</v>
      </c>
      <c r="AX130" s="14" t="s">
        <v>74</v>
      </c>
      <c r="AY130" s="249" t="s">
        <v>130</v>
      </c>
    </row>
    <row r="131" s="2" customFormat="1" ht="37.8" customHeight="1">
      <c r="A131" s="38"/>
      <c r="B131" s="39"/>
      <c r="C131" s="213" t="s">
        <v>252</v>
      </c>
      <c r="D131" s="213" t="s">
        <v>132</v>
      </c>
      <c r="E131" s="214" t="s">
        <v>293</v>
      </c>
      <c r="F131" s="215" t="s">
        <v>294</v>
      </c>
      <c r="G131" s="216" t="s">
        <v>135</v>
      </c>
      <c r="H131" s="217">
        <v>2</v>
      </c>
      <c r="I131" s="218"/>
      <c r="J131" s="219">
        <f>ROUND(I131*H131,2)</f>
        <v>0</v>
      </c>
      <c r="K131" s="220"/>
      <c r="L131" s="44"/>
      <c r="M131" s="221" t="s">
        <v>19</v>
      </c>
      <c r="N131" s="222" t="s">
        <v>41</v>
      </c>
      <c r="O131" s="84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5" t="s">
        <v>88</v>
      </c>
      <c r="AT131" s="225" t="s">
        <v>132</v>
      </c>
      <c r="AU131" s="225" t="s">
        <v>70</v>
      </c>
      <c r="AY131" s="17" t="s">
        <v>130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7" t="s">
        <v>74</v>
      </c>
      <c r="BK131" s="226">
        <f>ROUND(I131*H131,2)</f>
        <v>0</v>
      </c>
      <c r="BL131" s="17" t="s">
        <v>88</v>
      </c>
      <c r="BM131" s="225" t="s">
        <v>613</v>
      </c>
    </row>
    <row r="132" s="2" customFormat="1" ht="24.15" customHeight="1">
      <c r="A132" s="38"/>
      <c r="B132" s="39"/>
      <c r="C132" s="213" t="s">
        <v>256</v>
      </c>
      <c r="D132" s="213" t="s">
        <v>132</v>
      </c>
      <c r="E132" s="214" t="s">
        <v>228</v>
      </c>
      <c r="F132" s="215" t="s">
        <v>229</v>
      </c>
      <c r="G132" s="216" t="s">
        <v>135</v>
      </c>
      <c r="H132" s="217">
        <v>9</v>
      </c>
      <c r="I132" s="218"/>
      <c r="J132" s="219">
        <f>ROUND(I132*H132,2)</f>
        <v>0</v>
      </c>
      <c r="K132" s="220"/>
      <c r="L132" s="44"/>
      <c r="M132" s="221" t="s">
        <v>19</v>
      </c>
      <c r="N132" s="222" t="s">
        <v>41</v>
      </c>
      <c r="O132" s="84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5" t="s">
        <v>88</v>
      </c>
      <c r="AT132" s="225" t="s">
        <v>132</v>
      </c>
      <c r="AU132" s="225" t="s">
        <v>70</v>
      </c>
      <c r="AY132" s="17" t="s">
        <v>130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7" t="s">
        <v>74</v>
      </c>
      <c r="BK132" s="226">
        <f>ROUND(I132*H132,2)</f>
        <v>0</v>
      </c>
      <c r="BL132" s="17" t="s">
        <v>88</v>
      </c>
      <c r="BM132" s="225" t="s">
        <v>614</v>
      </c>
    </row>
    <row r="133" s="2" customFormat="1" ht="49.05" customHeight="1">
      <c r="A133" s="38"/>
      <c r="B133" s="39"/>
      <c r="C133" s="213" t="s">
        <v>261</v>
      </c>
      <c r="D133" s="213" t="s">
        <v>132</v>
      </c>
      <c r="E133" s="214" t="s">
        <v>615</v>
      </c>
      <c r="F133" s="215" t="s">
        <v>616</v>
      </c>
      <c r="G133" s="216" t="s">
        <v>233</v>
      </c>
      <c r="H133" s="217">
        <v>6</v>
      </c>
      <c r="I133" s="218"/>
      <c r="J133" s="219">
        <f>ROUND(I133*H133,2)</f>
        <v>0</v>
      </c>
      <c r="K133" s="220"/>
      <c r="L133" s="44"/>
      <c r="M133" s="221" t="s">
        <v>19</v>
      </c>
      <c r="N133" s="222" t="s">
        <v>41</v>
      </c>
      <c r="O133" s="84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5" t="s">
        <v>88</v>
      </c>
      <c r="AT133" s="225" t="s">
        <v>132</v>
      </c>
      <c r="AU133" s="225" t="s">
        <v>70</v>
      </c>
      <c r="AY133" s="17" t="s">
        <v>130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7" t="s">
        <v>74</v>
      </c>
      <c r="BK133" s="226">
        <f>ROUND(I133*H133,2)</f>
        <v>0</v>
      </c>
      <c r="BL133" s="17" t="s">
        <v>88</v>
      </c>
      <c r="BM133" s="225" t="s">
        <v>617</v>
      </c>
    </row>
    <row r="134" s="13" customFormat="1">
      <c r="A134" s="13"/>
      <c r="B134" s="227"/>
      <c r="C134" s="228"/>
      <c r="D134" s="229" t="s">
        <v>137</v>
      </c>
      <c r="E134" s="230" t="s">
        <v>19</v>
      </c>
      <c r="F134" s="231" t="s">
        <v>618</v>
      </c>
      <c r="G134" s="228"/>
      <c r="H134" s="232">
        <v>6</v>
      </c>
      <c r="I134" s="233"/>
      <c r="J134" s="228"/>
      <c r="K134" s="228"/>
      <c r="L134" s="234"/>
      <c r="M134" s="235"/>
      <c r="N134" s="236"/>
      <c r="O134" s="236"/>
      <c r="P134" s="236"/>
      <c r="Q134" s="236"/>
      <c r="R134" s="236"/>
      <c r="S134" s="236"/>
      <c r="T134" s="23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8" t="s">
        <v>137</v>
      </c>
      <c r="AU134" s="238" t="s">
        <v>70</v>
      </c>
      <c r="AV134" s="13" t="s">
        <v>78</v>
      </c>
      <c r="AW134" s="13" t="s">
        <v>31</v>
      </c>
      <c r="AX134" s="13" t="s">
        <v>74</v>
      </c>
      <c r="AY134" s="238" t="s">
        <v>130</v>
      </c>
    </row>
    <row r="135" s="2" customFormat="1" ht="49.05" customHeight="1">
      <c r="A135" s="38"/>
      <c r="B135" s="39"/>
      <c r="C135" s="213" t="s">
        <v>7</v>
      </c>
      <c r="D135" s="213" t="s">
        <v>132</v>
      </c>
      <c r="E135" s="214" t="s">
        <v>239</v>
      </c>
      <c r="F135" s="215" t="s">
        <v>240</v>
      </c>
      <c r="G135" s="216" t="s">
        <v>233</v>
      </c>
      <c r="H135" s="217">
        <v>2</v>
      </c>
      <c r="I135" s="218"/>
      <c r="J135" s="219">
        <f>ROUND(I135*H135,2)</f>
        <v>0</v>
      </c>
      <c r="K135" s="220"/>
      <c r="L135" s="44"/>
      <c r="M135" s="221" t="s">
        <v>19</v>
      </c>
      <c r="N135" s="222" t="s">
        <v>41</v>
      </c>
      <c r="O135" s="84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5" t="s">
        <v>88</v>
      </c>
      <c r="AT135" s="225" t="s">
        <v>132</v>
      </c>
      <c r="AU135" s="225" t="s">
        <v>70</v>
      </c>
      <c r="AY135" s="17" t="s">
        <v>130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7" t="s">
        <v>74</v>
      </c>
      <c r="BK135" s="226">
        <f>ROUND(I135*H135,2)</f>
        <v>0</v>
      </c>
      <c r="BL135" s="17" t="s">
        <v>88</v>
      </c>
      <c r="BM135" s="225" t="s">
        <v>619</v>
      </c>
    </row>
    <row r="136" s="13" customFormat="1">
      <c r="A136" s="13"/>
      <c r="B136" s="227"/>
      <c r="C136" s="228"/>
      <c r="D136" s="229" t="s">
        <v>137</v>
      </c>
      <c r="E136" s="230" t="s">
        <v>19</v>
      </c>
      <c r="F136" s="231" t="s">
        <v>620</v>
      </c>
      <c r="G136" s="228"/>
      <c r="H136" s="232">
        <v>2</v>
      </c>
      <c r="I136" s="233"/>
      <c r="J136" s="228"/>
      <c r="K136" s="228"/>
      <c r="L136" s="234"/>
      <c r="M136" s="235"/>
      <c r="N136" s="236"/>
      <c r="O136" s="236"/>
      <c r="P136" s="236"/>
      <c r="Q136" s="236"/>
      <c r="R136" s="236"/>
      <c r="S136" s="236"/>
      <c r="T136" s="23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8" t="s">
        <v>137</v>
      </c>
      <c r="AU136" s="238" t="s">
        <v>70</v>
      </c>
      <c r="AV136" s="13" t="s">
        <v>78</v>
      </c>
      <c r="AW136" s="13" t="s">
        <v>31</v>
      </c>
      <c r="AX136" s="13" t="s">
        <v>74</v>
      </c>
      <c r="AY136" s="238" t="s">
        <v>130</v>
      </c>
    </row>
    <row r="137" s="2" customFormat="1" ht="49.05" customHeight="1">
      <c r="A137" s="38"/>
      <c r="B137" s="39"/>
      <c r="C137" s="213" t="s">
        <v>270</v>
      </c>
      <c r="D137" s="213" t="s">
        <v>132</v>
      </c>
      <c r="E137" s="214" t="s">
        <v>246</v>
      </c>
      <c r="F137" s="215" t="s">
        <v>247</v>
      </c>
      <c r="G137" s="216" t="s">
        <v>222</v>
      </c>
      <c r="H137" s="217">
        <v>100</v>
      </c>
      <c r="I137" s="218"/>
      <c r="J137" s="219">
        <f>ROUND(I137*H137,2)</f>
        <v>0</v>
      </c>
      <c r="K137" s="220"/>
      <c r="L137" s="44"/>
      <c r="M137" s="221" t="s">
        <v>19</v>
      </c>
      <c r="N137" s="222" t="s">
        <v>41</v>
      </c>
      <c r="O137" s="84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5" t="s">
        <v>88</v>
      </c>
      <c r="AT137" s="225" t="s">
        <v>132</v>
      </c>
      <c r="AU137" s="225" t="s">
        <v>70</v>
      </c>
      <c r="AY137" s="17" t="s">
        <v>130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7" t="s">
        <v>74</v>
      </c>
      <c r="BK137" s="226">
        <f>ROUND(I137*H137,2)</f>
        <v>0</v>
      </c>
      <c r="BL137" s="17" t="s">
        <v>88</v>
      </c>
      <c r="BM137" s="225" t="s">
        <v>621</v>
      </c>
    </row>
    <row r="138" s="13" customFormat="1">
      <c r="A138" s="13"/>
      <c r="B138" s="227"/>
      <c r="C138" s="228"/>
      <c r="D138" s="229" t="s">
        <v>137</v>
      </c>
      <c r="E138" s="230" t="s">
        <v>19</v>
      </c>
      <c r="F138" s="231" t="s">
        <v>622</v>
      </c>
      <c r="G138" s="228"/>
      <c r="H138" s="232">
        <v>100</v>
      </c>
      <c r="I138" s="233"/>
      <c r="J138" s="228"/>
      <c r="K138" s="228"/>
      <c r="L138" s="234"/>
      <c r="M138" s="235"/>
      <c r="N138" s="236"/>
      <c r="O138" s="236"/>
      <c r="P138" s="236"/>
      <c r="Q138" s="236"/>
      <c r="R138" s="236"/>
      <c r="S138" s="236"/>
      <c r="T138" s="23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8" t="s">
        <v>137</v>
      </c>
      <c r="AU138" s="238" t="s">
        <v>70</v>
      </c>
      <c r="AV138" s="13" t="s">
        <v>78</v>
      </c>
      <c r="AW138" s="13" t="s">
        <v>31</v>
      </c>
      <c r="AX138" s="13" t="s">
        <v>74</v>
      </c>
      <c r="AY138" s="238" t="s">
        <v>130</v>
      </c>
    </row>
    <row r="139" s="2" customFormat="1" ht="49.05" customHeight="1">
      <c r="A139" s="38"/>
      <c r="B139" s="39"/>
      <c r="C139" s="213" t="s">
        <v>278</v>
      </c>
      <c r="D139" s="213" t="s">
        <v>132</v>
      </c>
      <c r="E139" s="214" t="s">
        <v>253</v>
      </c>
      <c r="F139" s="215" t="s">
        <v>254</v>
      </c>
      <c r="G139" s="216" t="s">
        <v>222</v>
      </c>
      <c r="H139" s="217">
        <v>100</v>
      </c>
      <c r="I139" s="218"/>
      <c r="J139" s="219">
        <f>ROUND(I139*H139,2)</f>
        <v>0</v>
      </c>
      <c r="K139" s="220"/>
      <c r="L139" s="44"/>
      <c r="M139" s="221" t="s">
        <v>19</v>
      </c>
      <c r="N139" s="222" t="s">
        <v>41</v>
      </c>
      <c r="O139" s="84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5" t="s">
        <v>88</v>
      </c>
      <c r="AT139" s="225" t="s">
        <v>132</v>
      </c>
      <c r="AU139" s="225" t="s">
        <v>70</v>
      </c>
      <c r="AY139" s="17" t="s">
        <v>130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7" t="s">
        <v>74</v>
      </c>
      <c r="BK139" s="226">
        <f>ROUND(I139*H139,2)</f>
        <v>0</v>
      </c>
      <c r="BL139" s="17" t="s">
        <v>88</v>
      </c>
      <c r="BM139" s="225" t="s">
        <v>623</v>
      </c>
    </row>
    <row r="140" s="2" customFormat="1" ht="62.7" customHeight="1">
      <c r="A140" s="38"/>
      <c r="B140" s="39"/>
      <c r="C140" s="213" t="s">
        <v>283</v>
      </c>
      <c r="D140" s="213" t="s">
        <v>132</v>
      </c>
      <c r="E140" s="214" t="s">
        <v>624</v>
      </c>
      <c r="F140" s="215" t="s">
        <v>625</v>
      </c>
      <c r="G140" s="216" t="s">
        <v>222</v>
      </c>
      <c r="H140" s="217">
        <v>26.199999999999999</v>
      </c>
      <c r="I140" s="218"/>
      <c r="J140" s="219">
        <f>ROUND(I140*H140,2)</f>
        <v>0</v>
      </c>
      <c r="K140" s="220"/>
      <c r="L140" s="44"/>
      <c r="M140" s="221" t="s">
        <v>19</v>
      </c>
      <c r="N140" s="222" t="s">
        <v>41</v>
      </c>
      <c r="O140" s="84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5" t="s">
        <v>88</v>
      </c>
      <c r="AT140" s="225" t="s">
        <v>132</v>
      </c>
      <c r="AU140" s="225" t="s">
        <v>70</v>
      </c>
      <c r="AY140" s="17" t="s">
        <v>130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7" t="s">
        <v>74</v>
      </c>
      <c r="BK140" s="226">
        <f>ROUND(I140*H140,2)</f>
        <v>0</v>
      </c>
      <c r="BL140" s="17" t="s">
        <v>88</v>
      </c>
      <c r="BM140" s="225" t="s">
        <v>626</v>
      </c>
    </row>
    <row r="141" s="13" customFormat="1">
      <c r="A141" s="13"/>
      <c r="B141" s="227"/>
      <c r="C141" s="228"/>
      <c r="D141" s="229" t="s">
        <v>137</v>
      </c>
      <c r="E141" s="230" t="s">
        <v>19</v>
      </c>
      <c r="F141" s="231" t="s">
        <v>627</v>
      </c>
      <c r="G141" s="228"/>
      <c r="H141" s="232">
        <v>26.199999999999999</v>
      </c>
      <c r="I141" s="233"/>
      <c r="J141" s="228"/>
      <c r="K141" s="228"/>
      <c r="L141" s="234"/>
      <c r="M141" s="235"/>
      <c r="N141" s="236"/>
      <c r="O141" s="236"/>
      <c r="P141" s="236"/>
      <c r="Q141" s="236"/>
      <c r="R141" s="236"/>
      <c r="S141" s="236"/>
      <c r="T141" s="23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8" t="s">
        <v>137</v>
      </c>
      <c r="AU141" s="238" t="s">
        <v>70</v>
      </c>
      <c r="AV141" s="13" t="s">
        <v>78</v>
      </c>
      <c r="AW141" s="13" t="s">
        <v>31</v>
      </c>
      <c r="AX141" s="13" t="s">
        <v>74</v>
      </c>
      <c r="AY141" s="238" t="s">
        <v>130</v>
      </c>
    </row>
    <row r="142" s="2" customFormat="1" ht="24.15" customHeight="1">
      <c r="A142" s="38"/>
      <c r="B142" s="39"/>
      <c r="C142" s="213" t="s">
        <v>288</v>
      </c>
      <c r="D142" s="213" t="s">
        <v>132</v>
      </c>
      <c r="E142" s="214" t="s">
        <v>284</v>
      </c>
      <c r="F142" s="215" t="s">
        <v>285</v>
      </c>
      <c r="G142" s="216" t="s">
        <v>286</v>
      </c>
      <c r="H142" s="217">
        <v>2</v>
      </c>
      <c r="I142" s="218"/>
      <c r="J142" s="219">
        <f>ROUND(I142*H142,2)</f>
        <v>0</v>
      </c>
      <c r="K142" s="220"/>
      <c r="L142" s="44"/>
      <c r="M142" s="221" t="s">
        <v>19</v>
      </c>
      <c r="N142" s="222" t="s">
        <v>41</v>
      </c>
      <c r="O142" s="84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5" t="s">
        <v>88</v>
      </c>
      <c r="AT142" s="225" t="s">
        <v>132</v>
      </c>
      <c r="AU142" s="225" t="s">
        <v>70</v>
      </c>
      <c r="AY142" s="17" t="s">
        <v>130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7" t="s">
        <v>74</v>
      </c>
      <c r="BK142" s="226">
        <f>ROUND(I142*H142,2)</f>
        <v>0</v>
      </c>
      <c r="BL142" s="17" t="s">
        <v>88</v>
      </c>
      <c r="BM142" s="225" t="s">
        <v>628</v>
      </c>
    </row>
    <row r="143" s="2" customFormat="1" ht="24.15" customHeight="1">
      <c r="A143" s="38"/>
      <c r="B143" s="39"/>
      <c r="C143" s="213" t="s">
        <v>292</v>
      </c>
      <c r="D143" s="213" t="s">
        <v>132</v>
      </c>
      <c r="E143" s="214" t="s">
        <v>289</v>
      </c>
      <c r="F143" s="215" t="s">
        <v>290</v>
      </c>
      <c r="G143" s="216" t="s">
        <v>286</v>
      </c>
      <c r="H143" s="217">
        <v>2</v>
      </c>
      <c r="I143" s="218"/>
      <c r="J143" s="219">
        <f>ROUND(I143*H143,2)</f>
        <v>0</v>
      </c>
      <c r="K143" s="220"/>
      <c r="L143" s="44"/>
      <c r="M143" s="221" t="s">
        <v>19</v>
      </c>
      <c r="N143" s="222" t="s">
        <v>41</v>
      </c>
      <c r="O143" s="84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5" t="s">
        <v>88</v>
      </c>
      <c r="AT143" s="225" t="s">
        <v>132</v>
      </c>
      <c r="AU143" s="225" t="s">
        <v>70</v>
      </c>
      <c r="AY143" s="17" t="s">
        <v>130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7" t="s">
        <v>74</v>
      </c>
      <c r="BK143" s="226">
        <f>ROUND(I143*H143,2)</f>
        <v>0</v>
      </c>
      <c r="BL143" s="17" t="s">
        <v>88</v>
      </c>
      <c r="BM143" s="225" t="s">
        <v>629</v>
      </c>
    </row>
    <row r="144" s="2" customFormat="1" ht="37.8" customHeight="1">
      <c r="A144" s="38"/>
      <c r="B144" s="39"/>
      <c r="C144" s="213" t="s">
        <v>297</v>
      </c>
      <c r="D144" s="213" t="s">
        <v>132</v>
      </c>
      <c r="E144" s="214" t="s">
        <v>298</v>
      </c>
      <c r="F144" s="215" t="s">
        <v>299</v>
      </c>
      <c r="G144" s="216" t="s">
        <v>217</v>
      </c>
      <c r="H144" s="217">
        <v>90</v>
      </c>
      <c r="I144" s="218"/>
      <c r="J144" s="219">
        <f>ROUND(I144*H144,2)</f>
        <v>0</v>
      </c>
      <c r="K144" s="220"/>
      <c r="L144" s="44"/>
      <c r="M144" s="221" t="s">
        <v>19</v>
      </c>
      <c r="N144" s="222" t="s">
        <v>41</v>
      </c>
      <c r="O144" s="84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5" t="s">
        <v>88</v>
      </c>
      <c r="AT144" s="225" t="s">
        <v>132</v>
      </c>
      <c r="AU144" s="225" t="s">
        <v>70</v>
      </c>
      <c r="AY144" s="17" t="s">
        <v>130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7" t="s">
        <v>74</v>
      </c>
      <c r="BK144" s="226">
        <f>ROUND(I144*H144,2)</f>
        <v>0</v>
      </c>
      <c r="BL144" s="17" t="s">
        <v>88</v>
      </c>
      <c r="BM144" s="225" t="s">
        <v>630</v>
      </c>
    </row>
    <row r="145" s="13" customFormat="1">
      <c r="A145" s="13"/>
      <c r="B145" s="227"/>
      <c r="C145" s="228"/>
      <c r="D145" s="229" t="s">
        <v>137</v>
      </c>
      <c r="E145" s="230" t="s">
        <v>19</v>
      </c>
      <c r="F145" s="231" t="s">
        <v>631</v>
      </c>
      <c r="G145" s="228"/>
      <c r="H145" s="232">
        <v>30</v>
      </c>
      <c r="I145" s="233"/>
      <c r="J145" s="228"/>
      <c r="K145" s="228"/>
      <c r="L145" s="234"/>
      <c r="M145" s="235"/>
      <c r="N145" s="236"/>
      <c r="O145" s="236"/>
      <c r="P145" s="236"/>
      <c r="Q145" s="236"/>
      <c r="R145" s="236"/>
      <c r="S145" s="236"/>
      <c r="T145" s="23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8" t="s">
        <v>137</v>
      </c>
      <c r="AU145" s="238" t="s">
        <v>70</v>
      </c>
      <c r="AV145" s="13" t="s">
        <v>78</v>
      </c>
      <c r="AW145" s="13" t="s">
        <v>31</v>
      </c>
      <c r="AX145" s="13" t="s">
        <v>70</v>
      </c>
      <c r="AY145" s="238" t="s">
        <v>130</v>
      </c>
    </row>
    <row r="146" s="13" customFormat="1">
      <c r="A146" s="13"/>
      <c r="B146" s="227"/>
      <c r="C146" s="228"/>
      <c r="D146" s="229" t="s">
        <v>137</v>
      </c>
      <c r="E146" s="230" t="s">
        <v>19</v>
      </c>
      <c r="F146" s="231" t="s">
        <v>632</v>
      </c>
      <c r="G146" s="228"/>
      <c r="H146" s="232">
        <v>60</v>
      </c>
      <c r="I146" s="233"/>
      <c r="J146" s="228"/>
      <c r="K146" s="228"/>
      <c r="L146" s="234"/>
      <c r="M146" s="235"/>
      <c r="N146" s="236"/>
      <c r="O146" s="236"/>
      <c r="P146" s="236"/>
      <c r="Q146" s="236"/>
      <c r="R146" s="236"/>
      <c r="S146" s="236"/>
      <c r="T146" s="23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8" t="s">
        <v>137</v>
      </c>
      <c r="AU146" s="238" t="s">
        <v>70</v>
      </c>
      <c r="AV146" s="13" t="s">
        <v>78</v>
      </c>
      <c r="AW146" s="13" t="s">
        <v>31</v>
      </c>
      <c r="AX146" s="13" t="s">
        <v>70</v>
      </c>
      <c r="AY146" s="238" t="s">
        <v>130</v>
      </c>
    </row>
    <row r="147" s="14" customFormat="1">
      <c r="A147" s="14"/>
      <c r="B147" s="239"/>
      <c r="C147" s="240"/>
      <c r="D147" s="229" t="s">
        <v>137</v>
      </c>
      <c r="E147" s="241" t="s">
        <v>19</v>
      </c>
      <c r="F147" s="242" t="s">
        <v>144</v>
      </c>
      <c r="G147" s="240"/>
      <c r="H147" s="243">
        <v>90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9" t="s">
        <v>137</v>
      </c>
      <c r="AU147" s="249" t="s">
        <v>70</v>
      </c>
      <c r="AV147" s="14" t="s">
        <v>88</v>
      </c>
      <c r="AW147" s="14" t="s">
        <v>31</v>
      </c>
      <c r="AX147" s="14" t="s">
        <v>74</v>
      </c>
      <c r="AY147" s="249" t="s">
        <v>130</v>
      </c>
    </row>
    <row r="148" s="2" customFormat="1" ht="14.4" customHeight="1">
      <c r="A148" s="38"/>
      <c r="B148" s="39"/>
      <c r="C148" s="250" t="s">
        <v>307</v>
      </c>
      <c r="D148" s="250" t="s">
        <v>165</v>
      </c>
      <c r="E148" s="251" t="s">
        <v>308</v>
      </c>
      <c r="F148" s="252" t="s">
        <v>309</v>
      </c>
      <c r="G148" s="253" t="s">
        <v>264</v>
      </c>
      <c r="H148" s="254">
        <v>28.5</v>
      </c>
      <c r="I148" s="255"/>
      <c r="J148" s="256">
        <f>ROUND(I148*H148,2)</f>
        <v>0</v>
      </c>
      <c r="K148" s="257"/>
      <c r="L148" s="258"/>
      <c r="M148" s="259" t="s">
        <v>19</v>
      </c>
      <c r="N148" s="260" t="s">
        <v>41</v>
      </c>
      <c r="O148" s="84"/>
      <c r="P148" s="223">
        <f>O148*H148</f>
        <v>0</v>
      </c>
      <c r="Q148" s="223">
        <v>1</v>
      </c>
      <c r="R148" s="223">
        <f>Q148*H148</f>
        <v>28.5</v>
      </c>
      <c r="S148" s="223">
        <v>0</v>
      </c>
      <c r="T148" s="22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5" t="s">
        <v>168</v>
      </c>
      <c r="AT148" s="225" t="s">
        <v>165</v>
      </c>
      <c r="AU148" s="225" t="s">
        <v>70</v>
      </c>
      <c r="AY148" s="17" t="s">
        <v>130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7" t="s">
        <v>74</v>
      </c>
      <c r="BK148" s="226">
        <f>ROUND(I148*H148,2)</f>
        <v>0</v>
      </c>
      <c r="BL148" s="17" t="s">
        <v>88</v>
      </c>
      <c r="BM148" s="225" t="s">
        <v>633</v>
      </c>
    </row>
    <row r="149" s="13" customFormat="1">
      <c r="A149" s="13"/>
      <c r="B149" s="227"/>
      <c r="C149" s="228"/>
      <c r="D149" s="229" t="s">
        <v>137</v>
      </c>
      <c r="E149" s="230" t="s">
        <v>19</v>
      </c>
      <c r="F149" s="231" t="s">
        <v>634</v>
      </c>
      <c r="G149" s="228"/>
      <c r="H149" s="232">
        <v>28.5</v>
      </c>
      <c r="I149" s="233"/>
      <c r="J149" s="228"/>
      <c r="K149" s="228"/>
      <c r="L149" s="234"/>
      <c r="M149" s="235"/>
      <c r="N149" s="236"/>
      <c r="O149" s="236"/>
      <c r="P149" s="236"/>
      <c r="Q149" s="236"/>
      <c r="R149" s="236"/>
      <c r="S149" s="236"/>
      <c r="T149" s="23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8" t="s">
        <v>137</v>
      </c>
      <c r="AU149" s="238" t="s">
        <v>70</v>
      </c>
      <c r="AV149" s="13" t="s">
        <v>78</v>
      </c>
      <c r="AW149" s="13" t="s">
        <v>31</v>
      </c>
      <c r="AX149" s="13" t="s">
        <v>74</v>
      </c>
      <c r="AY149" s="238" t="s">
        <v>130</v>
      </c>
    </row>
    <row r="150" s="2" customFormat="1" ht="37.8" customHeight="1">
      <c r="A150" s="38"/>
      <c r="B150" s="39"/>
      <c r="C150" s="213" t="s">
        <v>312</v>
      </c>
      <c r="D150" s="213" t="s">
        <v>132</v>
      </c>
      <c r="E150" s="214" t="s">
        <v>313</v>
      </c>
      <c r="F150" s="215" t="s">
        <v>314</v>
      </c>
      <c r="G150" s="216" t="s">
        <v>315</v>
      </c>
      <c r="H150" s="217">
        <v>20</v>
      </c>
      <c r="I150" s="218"/>
      <c r="J150" s="219">
        <f>ROUND(I150*H150,2)</f>
        <v>0</v>
      </c>
      <c r="K150" s="220"/>
      <c r="L150" s="44"/>
      <c r="M150" s="221" t="s">
        <v>19</v>
      </c>
      <c r="N150" s="222" t="s">
        <v>41</v>
      </c>
      <c r="O150" s="84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5" t="s">
        <v>88</v>
      </c>
      <c r="AT150" s="225" t="s">
        <v>132</v>
      </c>
      <c r="AU150" s="225" t="s">
        <v>70</v>
      </c>
      <c r="AY150" s="17" t="s">
        <v>130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7" t="s">
        <v>74</v>
      </c>
      <c r="BK150" s="226">
        <f>ROUND(I150*H150,2)</f>
        <v>0</v>
      </c>
      <c r="BL150" s="17" t="s">
        <v>88</v>
      </c>
      <c r="BM150" s="225" t="s">
        <v>635</v>
      </c>
    </row>
    <row r="151" s="13" customFormat="1">
      <c r="A151" s="13"/>
      <c r="B151" s="227"/>
      <c r="C151" s="228"/>
      <c r="D151" s="229" t="s">
        <v>137</v>
      </c>
      <c r="E151" s="230" t="s">
        <v>19</v>
      </c>
      <c r="F151" s="231" t="s">
        <v>636</v>
      </c>
      <c r="G151" s="228"/>
      <c r="H151" s="232">
        <v>20</v>
      </c>
      <c r="I151" s="233"/>
      <c r="J151" s="228"/>
      <c r="K151" s="228"/>
      <c r="L151" s="234"/>
      <c r="M151" s="235"/>
      <c r="N151" s="236"/>
      <c r="O151" s="236"/>
      <c r="P151" s="236"/>
      <c r="Q151" s="236"/>
      <c r="R151" s="236"/>
      <c r="S151" s="236"/>
      <c r="T151" s="23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8" t="s">
        <v>137</v>
      </c>
      <c r="AU151" s="238" t="s">
        <v>70</v>
      </c>
      <c r="AV151" s="13" t="s">
        <v>78</v>
      </c>
      <c r="AW151" s="13" t="s">
        <v>31</v>
      </c>
      <c r="AX151" s="13" t="s">
        <v>74</v>
      </c>
      <c r="AY151" s="238" t="s">
        <v>130</v>
      </c>
    </row>
    <row r="152" s="2" customFormat="1" ht="14.4" customHeight="1">
      <c r="A152" s="38"/>
      <c r="B152" s="39"/>
      <c r="C152" s="250" t="s">
        <v>318</v>
      </c>
      <c r="D152" s="250" t="s">
        <v>165</v>
      </c>
      <c r="E152" s="251" t="s">
        <v>319</v>
      </c>
      <c r="F152" s="252" t="s">
        <v>320</v>
      </c>
      <c r="G152" s="253" t="s">
        <v>264</v>
      </c>
      <c r="H152" s="254">
        <v>30</v>
      </c>
      <c r="I152" s="255"/>
      <c r="J152" s="256">
        <f>ROUND(I152*H152,2)</f>
        <v>0</v>
      </c>
      <c r="K152" s="257"/>
      <c r="L152" s="258"/>
      <c r="M152" s="259" t="s">
        <v>19</v>
      </c>
      <c r="N152" s="260" t="s">
        <v>41</v>
      </c>
      <c r="O152" s="84"/>
      <c r="P152" s="223">
        <f>O152*H152</f>
        <v>0</v>
      </c>
      <c r="Q152" s="223">
        <v>1</v>
      </c>
      <c r="R152" s="223">
        <f>Q152*H152</f>
        <v>30</v>
      </c>
      <c r="S152" s="223">
        <v>0</v>
      </c>
      <c r="T152" s="22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5" t="s">
        <v>168</v>
      </c>
      <c r="AT152" s="225" t="s">
        <v>165</v>
      </c>
      <c r="AU152" s="225" t="s">
        <v>70</v>
      </c>
      <c r="AY152" s="17" t="s">
        <v>130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7" t="s">
        <v>74</v>
      </c>
      <c r="BK152" s="226">
        <f>ROUND(I152*H152,2)</f>
        <v>0</v>
      </c>
      <c r="BL152" s="17" t="s">
        <v>88</v>
      </c>
      <c r="BM152" s="225" t="s">
        <v>637</v>
      </c>
    </row>
    <row r="153" s="13" customFormat="1">
      <c r="A153" s="13"/>
      <c r="B153" s="227"/>
      <c r="C153" s="228"/>
      <c r="D153" s="229" t="s">
        <v>137</v>
      </c>
      <c r="E153" s="230" t="s">
        <v>19</v>
      </c>
      <c r="F153" s="231" t="s">
        <v>638</v>
      </c>
      <c r="G153" s="228"/>
      <c r="H153" s="232">
        <v>30</v>
      </c>
      <c r="I153" s="233"/>
      <c r="J153" s="228"/>
      <c r="K153" s="228"/>
      <c r="L153" s="234"/>
      <c r="M153" s="235"/>
      <c r="N153" s="236"/>
      <c r="O153" s="236"/>
      <c r="P153" s="236"/>
      <c r="Q153" s="236"/>
      <c r="R153" s="236"/>
      <c r="S153" s="236"/>
      <c r="T153" s="23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8" t="s">
        <v>137</v>
      </c>
      <c r="AU153" s="238" t="s">
        <v>70</v>
      </c>
      <c r="AV153" s="13" t="s">
        <v>78</v>
      </c>
      <c r="AW153" s="13" t="s">
        <v>31</v>
      </c>
      <c r="AX153" s="13" t="s">
        <v>74</v>
      </c>
      <c r="AY153" s="238" t="s">
        <v>130</v>
      </c>
    </row>
    <row r="154" s="2" customFormat="1" ht="62.7" customHeight="1">
      <c r="A154" s="38"/>
      <c r="B154" s="39"/>
      <c r="C154" s="213" t="s">
        <v>328</v>
      </c>
      <c r="D154" s="213" t="s">
        <v>132</v>
      </c>
      <c r="E154" s="214" t="s">
        <v>340</v>
      </c>
      <c r="F154" s="215" t="s">
        <v>341</v>
      </c>
      <c r="G154" s="216" t="s">
        <v>264</v>
      </c>
      <c r="H154" s="217">
        <v>58.5</v>
      </c>
      <c r="I154" s="218"/>
      <c r="J154" s="219">
        <f>ROUND(I154*H154,2)</f>
        <v>0</v>
      </c>
      <c r="K154" s="220"/>
      <c r="L154" s="44"/>
      <c r="M154" s="221" t="s">
        <v>19</v>
      </c>
      <c r="N154" s="222" t="s">
        <v>41</v>
      </c>
      <c r="O154" s="84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5" t="s">
        <v>88</v>
      </c>
      <c r="AT154" s="225" t="s">
        <v>132</v>
      </c>
      <c r="AU154" s="225" t="s">
        <v>70</v>
      </c>
      <c r="AY154" s="17" t="s">
        <v>130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7" t="s">
        <v>74</v>
      </c>
      <c r="BK154" s="226">
        <f>ROUND(I154*H154,2)</f>
        <v>0</v>
      </c>
      <c r="BL154" s="17" t="s">
        <v>88</v>
      </c>
      <c r="BM154" s="225" t="s">
        <v>639</v>
      </c>
    </row>
    <row r="155" s="13" customFormat="1">
      <c r="A155" s="13"/>
      <c r="B155" s="227"/>
      <c r="C155" s="228"/>
      <c r="D155" s="229" t="s">
        <v>137</v>
      </c>
      <c r="E155" s="230" t="s">
        <v>19</v>
      </c>
      <c r="F155" s="231" t="s">
        <v>640</v>
      </c>
      <c r="G155" s="228"/>
      <c r="H155" s="232">
        <v>30</v>
      </c>
      <c r="I155" s="233"/>
      <c r="J155" s="228"/>
      <c r="K155" s="228"/>
      <c r="L155" s="234"/>
      <c r="M155" s="235"/>
      <c r="N155" s="236"/>
      <c r="O155" s="236"/>
      <c r="P155" s="236"/>
      <c r="Q155" s="236"/>
      <c r="R155" s="236"/>
      <c r="S155" s="236"/>
      <c r="T155" s="23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8" t="s">
        <v>137</v>
      </c>
      <c r="AU155" s="238" t="s">
        <v>70</v>
      </c>
      <c r="AV155" s="13" t="s">
        <v>78</v>
      </c>
      <c r="AW155" s="13" t="s">
        <v>31</v>
      </c>
      <c r="AX155" s="13" t="s">
        <v>70</v>
      </c>
      <c r="AY155" s="238" t="s">
        <v>130</v>
      </c>
    </row>
    <row r="156" s="13" customFormat="1">
      <c r="A156" s="13"/>
      <c r="B156" s="227"/>
      <c r="C156" s="228"/>
      <c r="D156" s="229" t="s">
        <v>137</v>
      </c>
      <c r="E156" s="230" t="s">
        <v>19</v>
      </c>
      <c r="F156" s="231" t="s">
        <v>641</v>
      </c>
      <c r="G156" s="228"/>
      <c r="H156" s="232">
        <v>28.5</v>
      </c>
      <c r="I156" s="233"/>
      <c r="J156" s="228"/>
      <c r="K156" s="228"/>
      <c r="L156" s="234"/>
      <c r="M156" s="235"/>
      <c r="N156" s="236"/>
      <c r="O156" s="236"/>
      <c r="P156" s="236"/>
      <c r="Q156" s="236"/>
      <c r="R156" s="236"/>
      <c r="S156" s="236"/>
      <c r="T156" s="23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8" t="s">
        <v>137</v>
      </c>
      <c r="AU156" s="238" t="s">
        <v>70</v>
      </c>
      <c r="AV156" s="13" t="s">
        <v>78</v>
      </c>
      <c r="AW156" s="13" t="s">
        <v>31</v>
      </c>
      <c r="AX156" s="13" t="s">
        <v>70</v>
      </c>
      <c r="AY156" s="238" t="s">
        <v>130</v>
      </c>
    </row>
    <row r="157" s="14" customFormat="1">
      <c r="A157" s="14"/>
      <c r="B157" s="239"/>
      <c r="C157" s="240"/>
      <c r="D157" s="229" t="s">
        <v>137</v>
      </c>
      <c r="E157" s="241" t="s">
        <v>19</v>
      </c>
      <c r="F157" s="242" t="s">
        <v>144</v>
      </c>
      <c r="G157" s="240"/>
      <c r="H157" s="243">
        <v>58.5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9" t="s">
        <v>137</v>
      </c>
      <c r="AU157" s="249" t="s">
        <v>70</v>
      </c>
      <c r="AV157" s="14" t="s">
        <v>88</v>
      </c>
      <c r="AW157" s="14" t="s">
        <v>31</v>
      </c>
      <c r="AX157" s="14" t="s">
        <v>74</v>
      </c>
      <c r="AY157" s="249" t="s">
        <v>130</v>
      </c>
    </row>
    <row r="158" s="2" customFormat="1" ht="62.7" customHeight="1">
      <c r="A158" s="38"/>
      <c r="B158" s="39"/>
      <c r="C158" s="213" t="s">
        <v>335</v>
      </c>
      <c r="D158" s="213" t="s">
        <v>132</v>
      </c>
      <c r="E158" s="214" t="s">
        <v>346</v>
      </c>
      <c r="F158" s="215" t="s">
        <v>347</v>
      </c>
      <c r="G158" s="216" t="s">
        <v>264</v>
      </c>
      <c r="H158" s="217">
        <v>36.070999999999998</v>
      </c>
      <c r="I158" s="218"/>
      <c r="J158" s="219">
        <f>ROUND(I158*H158,2)</f>
        <v>0</v>
      </c>
      <c r="K158" s="220"/>
      <c r="L158" s="44"/>
      <c r="M158" s="221" t="s">
        <v>19</v>
      </c>
      <c r="N158" s="222" t="s">
        <v>41</v>
      </c>
      <c r="O158" s="84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5" t="s">
        <v>88</v>
      </c>
      <c r="AT158" s="225" t="s">
        <v>132</v>
      </c>
      <c r="AU158" s="225" t="s">
        <v>70</v>
      </c>
      <c r="AY158" s="17" t="s">
        <v>130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7" t="s">
        <v>74</v>
      </c>
      <c r="BK158" s="226">
        <f>ROUND(I158*H158,2)</f>
        <v>0</v>
      </c>
      <c r="BL158" s="17" t="s">
        <v>88</v>
      </c>
      <c r="BM158" s="225" t="s">
        <v>642</v>
      </c>
    </row>
    <row r="159" s="15" customFormat="1">
      <c r="A159" s="15"/>
      <c r="B159" s="261"/>
      <c r="C159" s="262"/>
      <c r="D159" s="229" t="s">
        <v>137</v>
      </c>
      <c r="E159" s="263" t="s">
        <v>19</v>
      </c>
      <c r="F159" s="264" t="s">
        <v>349</v>
      </c>
      <c r="G159" s="262"/>
      <c r="H159" s="263" t="s">
        <v>19</v>
      </c>
      <c r="I159" s="265"/>
      <c r="J159" s="262"/>
      <c r="K159" s="262"/>
      <c r="L159" s="266"/>
      <c r="M159" s="267"/>
      <c r="N159" s="268"/>
      <c r="O159" s="268"/>
      <c r="P159" s="268"/>
      <c r="Q159" s="268"/>
      <c r="R159" s="268"/>
      <c r="S159" s="268"/>
      <c r="T159" s="269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70" t="s">
        <v>137</v>
      </c>
      <c r="AU159" s="270" t="s">
        <v>70</v>
      </c>
      <c r="AV159" s="15" t="s">
        <v>74</v>
      </c>
      <c r="AW159" s="15" t="s">
        <v>31</v>
      </c>
      <c r="AX159" s="15" t="s">
        <v>70</v>
      </c>
      <c r="AY159" s="270" t="s">
        <v>130</v>
      </c>
    </row>
    <row r="160" s="13" customFormat="1">
      <c r="A160" s="13"/>
      <c r="B160" s="227"/>
      <c r="C160" s="228"/>
      <c r="D160" s="229" t="s">
        <v>137</v>
      </c>
      <c r="E160" s="230" t="s">
        <v>19</v>
      </c>
      <c r="F160" s="231" t="s">
        <v>643</v>
      </c>
      <c r="G160" s="228"/>
      <c r="H160" s="232">
        <v>36</v>
      </c>
      <c r="I160" s="233"/>
      <c r="J160" s="228"/>
      <c r="K160" s="228"/>
      <c r="L160" s="234"/>
      <c r="M160" s="235"/>
      <c r="N160" s="236"/>
      <c r="O160" s="236"/>
      <c r="P160" s="236"/>
      <c r="Q160" s="236"/>
      <c r="R160" s="236"/>
      <c r="S160" s="236"/>
      <c r="T160" s="23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8" t="s">
        <v>137</v>
      </c>
      <c r="AU160" s="238" t="s">
        <v>70</v>
      </c>
      <c r="AV160" s="13" t="s">
        <v>78</v>
      </c>
      <c r="AW160" s="13" t="s">
        <v>31</v>
      </c>
      <c r="AX160" s="13" t="s">
        <v>70</v>
      </c>
      <c r="AY160" s="238" t="s">
        <v>130</v>
      </c>
    </row>
    <row r="161" s="15" customFormat="1">
      <c r="A161" s="15"/>
      <c r="B161" s="261"/>
      <c r="C161" s="262"/>
      <c r="D161" s="229" t="s">
        <v>137</v>
      </c>
      <c r="E161" s="263" t="s">
        <v>19</v>
      </c>
      <c r="F161" s="264" t="s">
        <v>351</v>
      </c>
      <c r="G161" s="262"/>
      <c r="H161" s="263" t="s">
        <v>19</v>
      </c>
      <c r="I161" s="265"/>
      <c r="J161" s="262"/>
      <c r="K161" s="262"/>
      <c r="L161" s="266"/>
      <c r="M161" s="267"/>
      <c r="N161" s="268"/>
      <c r="O161" s="268"/>
      <c r="P161" s="268"/>
      <c r="Q161" s="268"/>
      <c r="R161" s="268"/>
      <c r="S161" s="268"/>
      <c r="T161" s="269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0" t="s">
        <v>137</v>
      </c>
      <c r="AU161" s="270" t="s">
        <v>70</v>
      </c>
      <c r="AV161" s="15" t="s">
        <v>74</v>
      </c>
      <c r="AW161" s="15" t="s">
        <v>31</v>
      </c>
      <c r="AX161" s="15" t="s">
        <v>70</v>
      </c>
      <c r="AY161" s="270" t="s">
        <v>130</v>
      </c>
    </row>
    <row r="162" s="13" customFormat="1">
      <c r="A162" s="13"/>
      <c r="B162" s="227"/>
      <c r="C162" s="228"/>
      <c r="D162" s="229" t="s">
        <v>137</v>
      </c>
      <c r="E162" s="230" t="s">
        <v>19</v>
      </c>
      <c r="F162" s="231" t="s">
        <v>644</v>
      </c>
      <c r="G162" s="228"/>
      <c r="H162" s="232">
        <v>0.070999999999999994</v>
      </c>
      <c r="I162" s="233"/>
      <c r="J162" s="228"/>
      <c r="K162" s="228"/>
      <c r="L162" s="234"/>
      <c r="M162" s="235"/>
      <c r="N162" s="236"/>
      <c r="O162" s="236"/>
      <c r="P162" s="236"/>
      <c r="Q162" s="236"/>
      <c r="R162" s="236"/>
      <c r="S162" s="236"/>
      <c r="T162" s="23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8" t="s">
        <v>137</v>
      </c>
      <c r="AU162" s="238" t="s">
        <v>70</v>
      </c>
      <c r="AV162" s="13" t="s">
        <v>78</v>
      </c>
      <c r="AW162" s="13" t="s">
        <v>31</v>
      </c>
      <c r="AX162" s="13" t="s">
        <v>70</v>
      </c>
      <c r="AY162" s="238" t="s">
        <v>130</v>
      </c>
    </row>
    <row r="163" s="14" customFormat="1">
      <c r="A163" s="14"/>
      <c r="B163" s="239"/>
      <c r="C163" s="240"/>
      <c r="D163" s="229" t="s">
        <v>137</v>
      </c>
      <c r="E163" s="241" t="s">
        <v>19</v>
      </c>
      <c r="F163" s="242" t="s">
        <v>144</v>
      </c>
      <c r="G163" s="240"/>
      <c r="H163" s="243">
        <v>36.070999999999998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9" t="s">
        <v>137</v>
      </c>
      <c r="AU163" s="249" t="s">
        <v>70</v>
      </c>
      <c r="AV163" s="14" t="s">
        <v>88</v>
      </c>
      <c r="AW163" s="14" t="s">
        <v>31</v>
      </c>
      <c r="AX163" s="14" t="s">
        <v>74</v>
      </c>
      <c r="AY163" s="249" t="s">
        <v>130</v>
      </c>
    </row>
    <row r="164" s="2" customFormat="1" ht="49.05" customHeight="1">
      <c r="A164" s="38"/>
      <c r="B164" s="39"/>
      <c r="C164" s="213" t="s">
        <v>339</v>
      </c>
      <c r="D164" s="213" t="s">
        <v>132</v>
      </c>
      <c r="E164" s="214" t="s">
        <v>354</v>
      </c>
      <c r="F164" s="215" t="s">
        <v>355</v>
      </c>
      <c r="G164" s="216" t="s">
        <v>264</v>
      </c>
      <c r="H164" s="217">
        <v>36</v>
      </c>
      <c r="I164" s="218"/>
      <c r="J164" s="219">
        <f>ROUND(I164*H164,2)</f>
        <v>0</v>
      </c>
      <c r="K164" s="220"/>
      <c r="L164" s="44"/>
      <c r="M164" s="221" t="s">
        <v>19</v>
      </c>
      <c r="N164" s="222" t="s">
        <v>41</v>
      </c>
      <c r="O164" s="84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5" t="s">
        <v>88</v>
      </c>
      <c r="AT164" s="225" t="s">
        <v>132</v>
      </c>
      <c r="AU164" s="225" t="s">
        <v>70</v>
      </c>
      <c r="AY164" s="17" t="s">
        <v>130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7" t="s">
        <v>74</v>
      </c>
      <c r="BK164" s="226">
        <f>ROUND(I164*H164,2)</f>
        <v>0</v>
      </c>
      <c r="BL164" s="17" t="s">
        <v>88</v>
      </c>
      <c r="BM164" s="225" t="s">
        <v>645</v>
      </c>
    </row>
    <row r="165" s="15" customFormat="1">
      <c r="A165" s="15"/>
      <c r="B165" s="261"/>
      <c r="C165" s="262"/>
      <c r="D165" s="229" t="s">
        <v>137</v>
      </c>
      <c r="E165" s="263" t="s">
        <v>19</v>
      </c>
      <c r="F165" s="264" t="s">
        <v>357</v>
      </c>
      <c r="G165" s="262"/>
      <c r="H165" s="263" t="s">
        <v>19</v>
      </c>
      <c r="I165" s="265"/>
      <c r="J165" s="262"/>
      <c r="K165" s="262"/>
      <c r="L165" s="266"/>
      <c r="M165" s="267"/>
      <c r="N165" s="268"/>
      <c r="O165" s="268"/>
      <c r="P165" s="268"/>
      <c r="Q165" s="268"/>
      <c r="R165" s="268"/>
      <c r="S165" s="268"/>
      <c r="T165" s="269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70" t="s">
        <v>137</v>
      </c>
      <c r="AU165" s="270" t="s">
        <v>70</v>
      </c>
      <c r="AV165" s="15" t="s">
        <v>74</v>
      </c>
      <c r="AW165" s="15" t="s">
        <v>31</v>
      </c>
      <c r="AX165" s="15" t="s">
        <v>70</v>
      </c>
      <c r="AY165" s="270" t="s">
        <v>130</v>
      </c>
    </row>
    <row r="166" s="13" customFormat="1">
      <c r="A166" s="13"/>
      <c r="B166" s="227"/>
      <c r="C166" s="228"/>
      <c r="D166" s="229" t="s">
        <v>137</v>
      </c>
      <c r="E166" s="230" t="s">
        <v>19</v>
      </c>
      <c r="F166" s="231" t="s">
        <v>359</v>
      </c>
      <c r="G166" s="228"/>
      <c r="H166" s="232">
        <v>36</v>
      </c>
      <c r="I166" s="233"/>
      <c r="J166" s="228"/>
      <c r="K166" s="228"/>
      <c r="L166" s="234"/>
      <c r="M166" s="235"/>
      <c r="N166" s="236"/>
      <c r="O166" s="236"/>
      <c r="P166" s="236"/>
      <c r="Q166" s="236"/>
      <c r="R166" s="236"/>
      <c r="S166" s="236"/>
      <c r="T166" s="23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8" t="s">
        <v>137</v>
      </c>
      <c r="AU166" s="238" t="s">
        <v>70</v>
      </c>
      <c r="AV166" s="13" t="s">
        <v>78</v>
      </c>
      <c r="AW166" s="13" t="s">
        <v>31</v>
      </c>
      <c r="AX166" s="13" t="s">
        <v>74</v>
      </c>
      <c r="AY166" s="238" t="s">
        <v>130</v>
      </c>
    </row>
    <row r="167" s="2" customFormat="1" ht="37.8" customHeight="1">
      <c r="A167" s="38"/>
      <c r="B167" s="39"/>
      <c r="C167" s="213" t="s">
        <v>345</v>
      </c>
      <c r="D167" s="213" t="s">
        <v>132</v>
      </c>
      <c r="E167" s="214" t="s">
        <v>360</v>
      </c>
      <c r="F167" s="215" t="s">
        <v>361</v>
      </c>
      <c r="G167" s="216" t="s">
        <v>264</v>
      </c>
      <c r="H167" s="217">
        <v>0.070999999999999994</v>
      </c>
      <c r="I167" s="218"/>
      <c r="J167" s="219">
        <f>ROUND(I167*H167,2)</f>
        <v>0</v>
      </c>
      <c r="K167" s="220"/>
      <c r="L167" s="44"/>
      <c r="M167" s="221" t="s">
        <v>19</v>
      </c>
      <c r="N167" s="222" t="s">
        <v>41</v>
      </c>
      <c r="O167" s="84"/>
      <c r="P167" s="223">
        <f>O167*H167</f>
        <v>0</v>
      </c>
      <c r="Q167" s="223">
        <v>0</v>
      </c>
      <c r="R167" s="223">
        <f>Q167*H167</f>
        <v>0</v>
      </c>
      <c r="S167" s="223">
        <v>0</v>
      </c>
      <c r="T167" s="22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5" t="s">
        <v>88</v>
      </c>
      <c r="AT167" s="225" t="s">
        <v>132</v>
      </c>
      <c r="AU167" s="225" t="s">
        <v>70</v>
      </c>
      <c r="AY167" s="17" t="s">
        <v>130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7" t="s">
        <v>74</v>
      </c>
      <c r="BK167" s="226">
        <f>ROUND(I167*H167,2)</f>
        <v>0</v>
      </c>
      <c r="BL167" s="17" t="s">
        <v>88</v>
      </c>
      <c r="BM167" s="225" t="s">
        <v>646</v>
      </c>
    </row>
    <row r="168" s="13" customFormat="1">
      <c r="A168" s="13"/>
      <c r="B168" s="227"/>
      <c r="C168" s="228"/>
      <c r="D168" s="229" t="s">
        <v>137</v>
      </c>
      <c r="E168" s="230" t="s">
        <v>19</v>
      </c>
      <c r="F168" s="231" t="s">
        <v>644</v>
      </c>
      <c r="G168" s="228"/>
      <c r="H168" s="232">
        <v>0.070999999999999994</v>
      </c>
      <c r="I168" s="233"/>
      <c r="J168" s="228"/>
      <c r="K168" s="228"/>
      <c r="L168" s="234"/>
      <c r="M168" s="235"/>
      <c r="N168" s="236"/>
      <c r="O168" s="236"/>
      <c r="P168" s="236"/>
      <c r="Q168" s="236"/>
      <c r="R168" s="236"/>
      <c r="S168" s="236"/>
      <c r="T168" s="23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8" t="s">
        <v>137</v>
      </c>
      <c r="AU168" s="238" t="s">
        <v>70</v>
      </c>
      <c r="AV168" s="13" t="s">
        <v>78</v>
      </c>
      <c r="AW168" s="13" t="s">
        <v>31</v>
      </c>
      <c r="AX168" s="13" t="s">
        <v>74</v>
      </c>
      <c r="AY168" s="238" t="s">
        <v>130</v>
      </c>
    </row>
    <row r="169" s="2" customFormat="1" ht="62.7" customHeight="1">
      <c r="A169" s="38"/>
      <c r="B169" s="39"/>
      <c r="C169" s="213" t="s">
        <v>353</v>
      </c>
      <c r="D169" s="213" t="s">
        <v>132</v>
      </c>
      <c r="E169" s="214" t="s">
        <v>364</v>
      </c>
      <c r="F169" s="215" t="s">
        <v>365</v>
      </c>
      <c r="G169" s="216" t="s">
        <v>264</v>
      </c>
      <c r="H169" s="217">
        <v>37.375</v>
      </c>
      <c r="I169" s="218"/>
      <c r="J169" s="219">
        <f>ROUND(I169*H169,2)</f>
        <v>0</v>
      </c>
      <c r="K169" s="220"/>
      <c r="L169" s="44"/>
      <c r="M169" s="221" t="s">
        <v>19</v>
      </c>
      <c r="N169" s="222" t="s">
        <v>41</v>
      </c>
      <c r="O169" s="84"/>
      <c r="P169" s="223">
        <f>O169*H169</f>
        <v>0</v>
      </c>
      <c r="Q169" s="223">
        <v>0</v>
      </c>
      <c r="R169" s="223">
        <f>Q169*H169</f>
        <v>0</v>
      </c>
      <c r="S169" s="223">
        <v>0</v>
      </c>
      <c r="T169" s="22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5" t="s">
        <v>88</v>
      </c>
      <c r="AT169" s="225" t="s">
        <v>132</v>
      </c>
      <c r="AU169" s="225" t="s">
        <v>70</v>
      </c>
      <c r="AY169" s="17" t="s">
        <v>130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7" t="s">
        <v>74</v>
      </c>
      <c r="BK169" s="226">
        <f>ROUND(I169*H169,2)</f>
        <v>0</v>
      </c>
      <c r="BL169" s="17" t="s">
        <v>88</v>
      </c>
      <c r="BM169" s="225" t="s">
        <v>647</v>
      </c>
    </row>
    <row r="170" s="15" customFormat="1">
      <c r="A170" s="15"/>
      <c r="B170" s="261"/>
      <c r="C170" s="262"/>
      <c r="D170" s="229" t="s">
        <v>137</v>
      </c>
      <c r="E170" s="263" t="s">
        <v>19</v>
      </c>
      <c r="F170" s="264" t="s">
        <v>367</v>
      </c>
      <c r="G170" s="262"/>
      <c r="H170" s="263" t="s">
        <v>19</v>
      </c>
      <c r="I170" s="265"/>
      <c r="J170" s="262"/>
      <c r="K170" s="262"/>
      <c r="L170" s="266"/>
      <c r="M170" s="267"/>
      <c r="N170" s="268"/>
      <c r="O170" s="268"/>
      <c r="P170" s="268"/>
      <c r="Q170" s="268"/>
      <c r="R170" s="268"/>
      <c r="S170" s="268"/>
      <c r="T170" s="269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0" t="s">
        <v>137</v>
      </c>
      <c r="AU170" s="270" t="s">
        <v>70</v>
      </c>
      <c r="AV170" s="15" t="s">
        <v>74</v>
      </c>
      <c r="AW170" s="15" t="s">
        <v>31</v>
      </c>
      <c r="AX170" s="15" t="s">
        <v>70</v>
      </c>
      <c r="AY170" s="270" t="s">
        <v>130</v>
      </c>
    </row>
    <row r="171" s="13" customFormat="1">
      <c r="A171" s="13"/>
      <c r="B171" s="227"/>
      <c r="C171" s="228"/>
      <c r="D171" s="229" t="s">
        <v>137</v>
      </c>
      <c r="E171" s="230" t="s">
        <v>19</v>
      </c>
      <c r="F171" s="231" t="s">
        <v>359</v>
      </c>
      <c r="G171" s="228"/>
      <c r="H171" s="232">
        <v>36</v>
      </c>
      <c r="I171" s="233"/>
      <c r="J171" s="228"/>
      <c r="K171" s="228"/>
      <c r="L171" s="234"/>
      <c r="M171" s="235"/>
      <c r="N171" s="236"/>
      <c r="O171" s="236"/>
      <c r="P171" s="236"/>
      <c r="Q171" s="236"/>
      <c r="R171" s="236"/>
      <c r="S171" s="236"/>
      <c r="T171" s="23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8" t="s">
        <v>137</v>
      </c>
      <c r="AU171" s="238" t="s">
        <v>70</v>
      </c>
      <c r="AV171" s="13" t="s">
        <v>78</v>
      </c>
      <c r="AW171" s="13" t="s">
        <v>31</v>
      </c>
      <c r="AX171" s="13" t="s">
        <v>70</v>
      </c>
      <c r="AY171" s="238" t="s">
        <v>130</v>
      </c>
    </row>
    <row r="172" s="15" customFormat="1">
      <c r="A172" s="15"/>
      <c r="B172" s="261"/>
      <c r="C172" s="262"/>
      <c r="D172" s="229" t="s">
        <v>137</v>
      </c>
      <c r="E172" s="263" t="s">
        <v>19</v>
      </c>
      <c r="F172" s="264" t="s">
        <v>368</v>
      </c>
      <c r="G172" s="262"/>
      <c r="H172" s="263" t="s">
        <v>19</v>
      </c>
      <c r="I172" s="265"/>
      <c r="J172" s="262"/>
      <c r="K172" s="262"/>
      <c r="L172" s="266"/>
      <c r="M172" s="267"/>
      <c r="N172" s="268"/>
      <c r="O172" s="268"/>
      <c r="P172" s="268"/>
      <c r="Q172" s="268"/>
      <c r="R172" s="268"/>
      <c r="S172" s="268"/>
      <c r="T172" s="269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0" t="s">
        <v>137</v>
      </c>
      <c r="AU172" s="270" t="s">
        <v>70</v>
      </c>
      <c r="AV172" s="15" t="s">
        <v>74</v>
      </c>
      <c r="AW172" s="15" t="s">
        <v>31</v>
      </c>
      <c r="AX172" s="15" t="s">
        <v>70</v>
      </c>
      <c r="AY172" s="270" t="s">
        <v>130</v>
      </c>
    </row>
    <row r="173" s="13" customFormat="1">
      <c r="A173" s="13"/>
      <c r="B173" s="227"/>
      <c r="C173" s="228"/>
      <c r="D173" s="229" t="s">
        <v>137</v>
      </c>
      <c r="E173" s="230" t="s">
        <v>19</v>
      </c>
      <c r="F173" s="231" t="s">
        <v>648</v>
      </c>
      <c r="G173" s="228"/>
      <c r="H173" s="232">
        <v>1.375</v>
      </c>
      <c r="I173" s="233"/>
      <c r="J173" s="228"/>
      <c r="K173" s="228"/>
      <c r="L173" s="234"/>
      <c r="M173" s="235"/>
      <c r="N173" s="236"/>
      <c r="O173" s="236"/>
      <c r="P173" s="236"/>
      <c r="Q173" s="236"/>
      <c r="R173" s="236"/>
      <c r="S173" s="236"/>
      <c r="T173" s="23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8" t="s">
        <v>137</v>
      </c>
      <c r="AU173" s="238" t="s">
        <v>70</v>
      </c>
      <c r="AV173" s="13" t="s">
        <v>78</v>
      </c>
      <c r="AW173" s="13" t="s">
        <v>31</v>
      </c>
      <c r="AX173" s="13" t="s">
        <v>70</v>
      </c>
      <c r="AY173" s="238" t="s">
        <v>130</v>
      </c>
    </row>
    <row r="174" s="14" customFormat="1">
      <c r="A174" s="14"/>
      <c r="B174" s="239"/>
      <c r="C174" s="240"/>
      <c r="D174" s="229" t="s">
        <v>137</v>
      </c>
      <c r="E174" s="241" t="s">
        <v>19</v>
      </c>
      <c r="F174" s="242" t="s">
        <v>144</v>
      </c>
      <c r="G174" s="240"/>
      <c r="H174" s="243">
        <v>37.375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9" t="s">
        <v>137</v>
      </c>
      <c r="AU174" s="249" t="s">
        <v>70</v>
      </c>
      <c r="AV174" s="14" t="s">
        <v>88</v>
      </c>
      <c r="AW174" s="14" t="s">
        <v>31</v>
      </c>
      <c r="AX174" s="14" t="s">
        <v>74</v>
      </c>
      <c r="AY174" s="249" t="s">
        <v>130</v>
      </c>
    </row>
    <row r="175" s="2" customFormat="1" ht="76.35" customHeight="1">
      <c r="A175" s="38"/>
      <c r="B175" s="39"/>
      <c r="C175" s="213" t="s">
        <v>359</v>
      </c>
      <c r="D175" s="213" t="s">
        <v>132</v>
      </c>
      <c r="E175" s="214" t="s">
        <v>371</v>
      </c>
      <c r="F175" s="215" t="s">
        <v>372</v>
      </c>
      <c r="G175" s="216" t="s">
        <v>264</v>
      </c>
      <c r="H175" s="217">
        <v>1.446</v>
      </c>
      <c r="I175" s="218"/>
      <c r="J175" s="219">
        <f>ROUND(I175*H175,2)</f>
        <v>0</v>
      </c>
      <c r="K175" s="220"/>
      <c r="L175" s="44"/>
      <c r="M175" s="221" t="s">
        <v>19</v>
      </c>
      <c r="N175" s="222" t="s">
        <v>41</v>
      </c>
      <c r="O175" s="84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5" t="s">
        <v>88</v>
      </c>
      <c r="AT175" s="225" t="s">
        <v>132</v>
      </c>
      <c r="AU175" s="225" t="s">
        <v>70</v>
      </c>
      <c r="AY175" s="17" t="s">
        <v>130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7" t="s">
        <v>74</v>
      </c>
      <c r="BK175" s="226">
        <f>ROUND(I175*H175,2)</f>
        <v>0</v>
      </c>
      <c r="BL175" s="17" t="s">
        <v>88</v>
      </c>
      <c r="BM175" s="225" t="s">
        <v>649</v>
      </c>
    </row>
    <row r="176" s="15" customFormat="1">
      <c r="A176" s="15"/>
      <c r="B176" s="261"/>
      <c r="C176" s="262"/>
      <c r="D176" s="229" t="s">
        <v>137</v>
      </c>
      <c r="E176" s="263" t="s">
        <v>19</v>
      </c>
      <c r="F176" s="264" t="s">
        <v>374</v>
      </c>
      <c r="G176" s="262"/>
      <c r="H176" s="263" t="s">
        <v>19</v>
      </c>
      <c r="I176" s="265"/>
      <c r="J176" s="262"/>
      <c r="K176" s="262"/>
      <c r="L176" s="266"/>
      <c r="M176" s="267"/>
      <c r="N176" s="268"/>
      <c r="O176" s="268"/>
      <c r="P176" s="268"/>
      <c r="Q176" s="268"/>
      <c r="R176" s="268"/>
      <c r="S176" s="268"/>
      <c r="T176" s="269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0" t="s">
        <v>137</v>
      </c>
      <c r="AU176" s="270" t="s">
        <v>70</v>
      </c>
      <c r="AV176" s="15" t="s">
        <v>74</v>
      </c>
      <c r="AW176" s="15" t="s">
        <v>31</v>
      </c>
      <c r="AX176" s="15" t="s">
        <v>70</v>
      </c>
      <c r="AY176" s="270" t="s">
        <v>130</v>
      </c>
    </row>
    <row r="177" s="13" customFormat="1">
      <c r="A177" s="13"/>
      <c r="B177" s="227"/>
      <c r="C177" s="228"/>
      <c r="D177" s="229" t="s">
        <v>137</v>
      </c>
      <c r="E177" s="230" t="s">
        <v>19</v>
      </c>
      <c r="F177" s="231" t="s">
        <v>650</v>
      </c>
      <c r="G177" s="228"/>
      <c r="H177" s="232">
        <v>1.446</v>
      </c>
      <c r="I177" s="233"/>
      <c r="J177" s="228"/>
      <c r="K177" s="228"/>
      <c r="L177" s="234"/>
      <c r="M177" s="271"/>
      <c r="N177" s="272"/>
      <c r="O177" s="272"/>
      <c r="P177" s="272"/>
      <c r="Q177" s="272"/>
      <c r="R177" s="272"/>
      <c r="S177" s="272"/>
      <c r="T177" s="27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8" t="s">
        <v>137</v>
      </c>
      <c r="AU177" s="238" t="s">
        <v>70</v>
      </c>
      <c r="AV177" s="13" t="s">
        <v>78</v>
      </c>
      <c r="AW177" s="13" t="s">
        <v>31</v>
      </c>
      <c r="AX177" s="13" t="s">
        <v>74</v>
      </c>
      <c r="AY177" s="238" t="s">
        <v>130</v>
      </c>
    </row>
    <row r="178" s="2" customFormat="1" ht="6.96" customHeight="1">
      <c r="A178" s="38"/>
      <c r="B178" s="59"/>
      <c r="C178" s="60"/>
      <c r="D178" s="60"/>
      <c r="E178" s="60"/>
      <c r="F178" s="60"/>
      <c r="G178" s="60"/>
      <c r="H178" s="60"/>
      <c r="I178" s="60"/>
      <c r="J178" s="60"/>
      <c r="K178" s="60"/>
      <c r="L178" s="44"/>
      <c r="M178" s="38"/>
      <c r="O178" s="38"/>
      <c r="P178" s="38"/>
      <c r="Q178" s="38"/>
      <c r="R178" s="38"/>
      <c r="S178" s="38"/>
      <c r="T178" s="38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</row>
  </sheetData>
  <sheetProtection sheet="1" autoFilter="0" formatColumns="0" formatRows="0" objects="1" scenarios="1" spinCount="100000" saltValue="VAJghHjUZmIu5laOAUj+LGSH3ILBl+JyGgG4rO8pNIbtr+Cv4993rZQf/CDtjp78pz/TOaolPQKjU52Wa37Cpw==" hashValue="xMB28kAEVjRHqnYuGLUVzrFrYKoE22dqcNzQTAtMDAkhhsMwshhtTxwhvgb85+j8Qe/Fxh0wdwIwHE4QbsKUnQ==" algorithmName="SHA-512" password="CC35"/>
  <autoFilter ref="C84:K17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hidden="1" s="1" customFormat="1" ht="24.96" customHeight="1">
      <c r="B4" s="20"/>
      <c r="D4" s="140" t="s">
        <v>104</v>
      </c>
      <c r="L4" s="20"/>
      <c r="M4" s="14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2" t="s">
        <v>16</v>
      </c>
      <c r="L6" s="20"/>
    </row>
    <row r="7" hidden="1" s="1" customFormat="1" ht="16.5" customHeight="1">
      <c r="B7" s="20"/>
      <c r="E7" s="143" t="str">
        <f>'Rekapitulace stavby'!K6</f>
        <v>Oprava výhybek v žst. Lovosice</v>
      </c>
      <c r="F7" s="142"/>
      <c r="G7" s="142"/>
      <c r="H7" s="142"/>
      <c r="L7" s="20"/>
    </row>
    <row r="8" hidden="1" s="1" customFormat="1" ht="12" customHeight="1">
      <c r="B8" s="20"/>
      <c r="D8" s="142" t="s">
        <v>105</v>
      </c>
      <c r="L8" s="20"/>
    </row>
    <row r="9" hidden="1" s="2" customFormat="1" ht="16.5" customHeight="1">
      <c r="A9" s="38"/>
      <c r="B9" s="44"/>
      <c r="C9" s="38"/>
      <c r="D9" s="38"/>
      <c r="E9" s="143" t="s">
        <v>106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42" t="s">
        <v>107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45" t="s">
        <v>651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1. 12. 2020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tr">
        <f>IF('Rekapitulace stavby'!AN10="","",'Rekapitulace stavby'!AN10)</f>
        <v/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33" t="str">
        <f>IF('Rekapitulace stavby'!E11="","",'Rekapitulace stavby'!E11)</f>
        <v xml:space="preserve"> </v>
      </c>
      <c r="F17" s="38"/>
      <c r="G17" s="38"/>
      <c r="H17" s="38"/>
      <c r="I17" s="142" t="s">
        <v>27</v>
      </c>
      <c r="J17" s="133" t="str">
        <f>IF('Rekapitulace stavby'!AN11="","",'Rekapitulace stavby'!AN11)</f>
        <v/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42" t="s">
        <v>28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27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42" t="s">
        <v>30</v>
      </c>
      <c r="E22" s="38"/>
      <c r="F22" s="38"/>
      <c r="G22" s="38"/>
      <c r="H22" s="38"/>
      <c r="I22" s="142" t="s">
        <v>26</v>
      </c>
      <c r="J22" s="133" t="str">
        <f>IF('Rekapitulace stavby'!AN16="","",'Rekapitulace stavby'!AN16)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2" t="s">
        <v>27</v>
      </c>
      <c r="J23" s="133" t="str">
        <f>IF('Rekapitulace stavby'!AN17="","",'Rekapitulace stavby'!AN17)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42" t="s">
        <v>32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33" t="s">
        <v>33</v>
      </c>
      <c r="F26" s="38"/>
      <c r="G26" s="38"/>
      <c r="H26" s="38"/>
      <c r="I26" s="142" t="s">
        <v>27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42" t="s">
        <v>34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2" t="s">
        <v>36</v>
      </c>
      <c r="E32" s="38"/>
      <c r="F32" s="38"/>
      <c r="G32" s="38"/>
      <c r="H32" s="38"/>
      <c r="I32" s="38"/>
      <c r="J32" s="153">
        <f>ROUND(J85,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54" t="s">
        <v>38</v>
      </c>
      <c r="G34" s="38"/>
      <c r="H34" s="38"/>
      <c r="I34" s="154" t="s">
        <v>37</v>
      </c>
      <c r="J34" s="154" t="s">
        <v>39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55" t="s">
        <v>40</v>
      </c>
      <c r="E35" s="142" t="s">
        <v>41</v>
      </c>
      <c r="F35" s="156">
        <f>ROUND((SUM(BE85:BE94)),  2)</f>
        <v>0</v>
      </c>
      <c r="G35" s="38"/>
      <c r="H35" s="38"/>
      <c r="I35" s="157">
        <v>0.20999999999999999</v>
      </c>
      <c r="J35" s="156">
        <f>ROUND(((SUM(BE85:BE94))*I35),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42</v>
      </c>
      <c r="F36" s="156">
        <f>ROUND((SUM(BF85:BF94)),  2)</f>
        <v>0</v>
      </c>
      <c r="G36" s="38"/>
      <c r="H36" s="38"/>
      <c r="I36" s="157">
        <v>0.14999999999999999</v>
      </c>
      <c r="J36" s="156">
        <f>ROUND(((SUM(BF85:BF94))*I36),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43</v>
      </c>
      <c r="F37" s="156">
        <f>ROUND((SUM(BG85:BG94)),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44</v>
      </c>
      <c r="F38" s="156">
        <f>ROUND((SUM(BH85:BH94)),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45</v>
      </c>
      <c r="F39" s="156">
        <f>ROUND((SUM(BI85:BI94)),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58"/>
      <c r="D41" s="159" t="s">
        <v>46</v>
      </c>
      <c r="E41" s="160"/>
      <c r="F41" s="160"/>
      <c r="G41" s="161" t="s">
        <v>47</v>
      </c>
      <c r="H41" s="162" t="s">
        <v>48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/>
    <row r="44" hidden="1"/>
    <row r="45" hidden="1"/>
    <row r="46" hidden="1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3" t="s">
        <v>109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169" t="str">
        <f>E7</f>
        <v>Oprava výhybek v žst. Lovosice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2" t="s">
        <v>105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8"/>
      <c r="B52" s="39"/>
      <c r="C52" s="40"/>
      <c r="D52" s="40"/>
      <c r="E52" s="169" t="s">
        <v>106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2" t="s">
        <v>107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40"/>
      <c r="D54" s="40"/>
      <c r="E54" s="69" t="str">
        <f>E11</f>
        <v>7 - SO 07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32" t="s">
        <v>23</v>
      </c>
      <c r="J56" s="72" t="str">
        <f>IF(J14="","",J14)</f>
        <v>1. 12. 2020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32" t="s">
        <v>30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32" t="s">
        <v>32</v>
      </c>
      <c r="J59" s="36" t="str">
        <f>E26</f>
        <v>Věra Trnková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70" t="s">
        <v>110</v>
      </c>
      <c r="D61" s="171"/>
      <c r="E61" s="171"/>
      <c r="F61" s="171"/>
      <c r="G61" s="171"/>
      <c r="H61" s="171"/>
      <c r="I61" s="171"/>
      <c r="J61" s="172" t="s">
        <v>111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73" t="s">
        <v>68</v>
      </c>
      <c r="D63" s="40"/>
      <c r="E63" s="40"/>
      <c r="F63" s="40"/>
      <c r="G63" s="40"/>
      <c r="H63" s="40"/>
      <c r="I63" s="40"/>
      <c r="J63" s="102">
        <f>J85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112</v>
      </c>
    </row>
    <row r="64" hidden="1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/>
    <row r="67" hidden="1"/>
    <row r="68" hidden="1"/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115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9" t="str">
        <f>E7</f>
        <v>Oprava výhybek v žst. Lovosice</v>
      </c>
      <c r="F73" s="32"/>
      <c r="G73" s="32"/>
      <c r="H73" s="32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1" customFormat="1" ht="12" customHeight="1">
      <c r="B74" s="21"/>
      <c r="C74" s="32" t="s">
        <v>105</v>
      </c>
      <c r="D74" s="22"/>
      <c r="E74" s="22"/>
      <c r="F74" s="22"/>
      <c r="G74" s="22"/>
      <c r="H74" s="22"/>
      <c r="I74" s="22"/>
      <c r="J74" s="22"/>
      <c r="K74" s="22"/>
      <c r="L74" s="20"/>
    </row>
    <row r="75" s="2" customFormat="1" ht="16.5" customHeight="1">
      <c r="A75" s="38"/>
      <c r="B75" s="39"/>
      <c r="C75" s="40"/>
      <c r="D75" s="40"/>
      <c r="E75" s="169" t="s">
        <v>106</v>
      </c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107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E11</f>
        <v>7 - SO 07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F14</f>
        <v xml:space="preserve"> </v>
      </c>
      <c r="G79" s="40"/>
      <c r="H79" s="40"/>
      <c r="I79" s="32" t="s">
        <v>23</v>
      </c>
      <c r="J79" s="72" t="str">
        <f>IF(J14="","",J14)</f>
        <v>1. 12. 2020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25</v>
      </c>
      <c r="D81" s="40"/>
      <c r="E81" s="40"/>
      <c r="F81" s="27" t="str">
        <f>E17</f>
        <v xml:space="preserve"> </v>
      </c>
      <c r="G81" s="40"/>
      <c r="H81" s="40"/>
      <c r="I81" s="32" t="s">
        <v>30</v>
      </c>
      <c r="J81" s="36" t="str">
        <f>E23</f>
        <v xml:space="preserve"> 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28</v>
      </c>
      <c r="D82" s="40"/>
      <c r="E82" s="40"/>
      <c r="F82" s="27" t="str">
        <f>IF(E20="","",E20)</f>
        <v>Vyplň údaj</v>
      </c>
      <c r="G82" s="40"/>
      <c r="H82" s="40"/>
      <c r="I82" s="32" t="s">
        <v>32</v>
      </c>
      <c r="J82" s="36" t="str">
        <f>E26</f>
        <v>Věra Trnková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1" customFormat="1" ht="29.28" customHeight="1">
      <c r="A84" s="185"/>
      <c r="B84" s="186"/>
      <c r="C84" s="187" t="s">
        <v>116</v>
      </c>
      <c r="D84" s="188" t="s">
        <v>55</v>
      </c>
      <c r="E84" s="188" t="s">
        <v>51</v>
      </c>
      <c r="F84" s="188" t="s">
        <v>52</v>
      </c>
      <c r="G84" s="188" t="s">
        <v>117</v>
      </c>
      <c r="H84" s="188" t="s">
        <v>118</v>
      </c>
      <c r="I84" s="188" t="s">
        <v>119</v>
      </c>
      <c r="J84" s="189" t="s">
        <v>111</v>
      </c>
      <c r="K84" s="190" t="s">
        <v>120</v>
      </c>
      <c r="L84" s="191"/>
      <c r="M84" s="92" t="s">
        <v>19</v>
      </c>
      <c r="N84" s="93" t="s">
        <v>40</v>
      </c>
      <c r="O84" s="93" t="s">
        <v>121</v>
      </c>
      <c r="P84" s="93" t="s">
        <v>122</v>
      </c>
      <c r="Q84" s="93" t="s">
        <v>123</v>
      </c>
      <c r="R84" s="93" t="s">
        <v>124</v>
      </c>
      <c r="S84" s="93" t="s">
        <v>125</v>
      </c>
      <c r="T84" s="94" t="s">
        <v>126</v>
      </c>
      <c r="U84" s="185"/>
      <c r="V84" s="185"/>
      <c r="W84" s="185"/>
      <c r="X84" s="185"/>
      <c r="Y84" s="185"/>
      <c r="Z84" s="185"/>
      <c r="AA84" s="185"/>
      <c r="AB84" s="185"/>
      <c r="AC84" s="185"/>
      <c r="AD84" s="185"/>
      <c r="AE84" s="185"/>
    </row>
    <row r="85" s="2" customFormat="1" ht="22.8" customHeight="1">
      <c r="A85" s="38"/>
      <c r="B85" s="39"/>
      <c r="C85" s="99" t="s">
        <v>127</v>
      </c>
      <c r="D85" s="40"/>
      <c r="E85" s="40"/>
      <c r="F85" s="40"/>
      <c r="G85" s="40"/>
      <c r="H85" s="40"/>
      <c r="I85" s="40"/>
      <c r="J85" s="192">
        <f>BK85</f>
        <v>0</v>
      </c>
      <c r="K85" s="40"/>
      <c r="L85" s="44"/>
      <c r="M85" s="95"/>
      <c r="N85" s="193"/>
      <c r="O85" s="96"/>
      <c r="P85" s="194">
        <f>SUM(P86:P94)</f>
        <v>0</v>
      </c>
      <c r="Q85" s="96"/>
      <c r="R85" s="194">
        <f>SUM(R86:R94)</f>
        <v>148.5</v>
      </c>
      <c r="S85" s="96"/>
      <c r="T85" s="195">
        <f>SUM(T86:T94)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69</v>
      </c>
      <c r="AU85" s="17" t="s">
        <v>112</v>
      </c>
      <c r="BK85" s="196">
        <f>SUM(BK86:BK94)</f>
        <v>0</v>
      </c>
    </row>
    <row r="86" s="2" customFormat="1" ht="62.7" customHeight="1">
      <c r="A86" s="38"/>
      <c r="B86" s="39"/>
      <c r="C86" s="213" t="s">
        <v>74</v>
      </c>
      <c r="D86" s="213" t="s">
        <v>132</v>
      </c>
      <c r="E86" s="214" t="s">
        <v>401</v>
      </c>
      <c r="F86" s="215" t="s">
        <v>402</v>
      </c>
      <c r="G86" s="216" t="s">
        <v>222</v>
      </c>
      <c r="H86" s="217">
        <v>260</v>
      </c>
      <c r="I86" s="218"/>
      <c r="J86" s="219">
        <f>ROUND(I86*H86,2)</f>
        <v>0</v>
      </c>
      <c r="K86" s="220"/>
      <c r="L86" s="44"/>
      <c r="M86" s="221" t="s">
        <v>19</v>
      </c>
      <c r="N86" s="222" t="s">
        <v>41</v>
      </c>
      <c r="O86" s="84"/>
      <c r="P86" s="223">
        <f>O86*H86</f>
        <v>0</v>
      </c>
      <c r="Q86" s="223">
        <v>0</v>
      </c>
      <c r="R86" s="223">
        <f>Q86*H86</f>
        <v>0</v>
      </c>
      <c r="S86" s="223">
        <v>0</v>
      </c>
      <c r="T86" s="224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25" t="s">
        <v>88</v>
      </c>
      <c r="AT86" s="225" t="s">
        <v>132</v>
      </c>
      <c r="AU86" s="225" t="s">
        <v>70</v>
      </c>
      <c r="AY86" s="17" t="s">
        <v>130</v>
      </c>
      <c r="BE86" s="226">
        <f>IF(N86="základní",J86,0)</f>
        <v>0</v>
      </c>
      <c r="BF86" s="226">
        <f>IF(N86="snížená",J86,0)</f>
        <v>0</v>
      </c>
      <c r="BG86" s="226">
        <f>IF(N86="zákl. přenesená",J86,0)</f>
        <v>0</v>
      </c>
      <c r="BH86" s="226">
        <f>IF(N86="sníž. přenesená",J86,0)</f>
        <v>0</v>
      </c>
      <c r="BI86" s="226">
        <f>IF(N86="nulová",J86,0)</f>
        <v>0</v>
      </c>
      <c r="BJ86" s="17" t="s">
        <v>74</v>
      </c>
      <c r="BK86" s="226">
        <f>ROUND(I86*H86,2)</f>
        <v>0</v>
      </c>
      <c r="BL86" s="17" t="s">
        <v>88</v>
      </c>
      <c r="BM86" s="225" t="s">
        <v>652</v>
      </c>
    </row>
    <row r="87" s="2" customFormat="1" ht="62.7" customHeight="1">
      <c r="A87" s="38"/>
      <c r="B87" s="39"/>
      <c r="C87" s="213" t="s">
        <v>78</v>
      </c>
      <c r="D87" s="213" t="s">
        <v>132</v>
      </c>
      <c r="E87" s="214" t="s">
        <v>404</v>
      </c>
      <c r="F87" s="215" t="s">
        <v>405</v>
      </c>
      <c r="G87" s="216" t="s">
        <v>406</v>
      </c>
      <c r="H87" s="217">
        <v>0.5</v>
      </c>
      <c r="I87" s="218"/>
      <c r="J87" s="219">
        <f>ROUND(I87*H87,2)</f>
        <v>0</v>
      </c>
      <c r="K87" s="220"/>
      <c r="L87" s="44"/>
      <c r="M87" s="221" t="s">
        <v>19</v>
      </c>
      <c r="N87" s="222" t="s">
        <v>41</v>
      </c>
      <c r="O87" s="84"/>
      <c r="P87" s="223">
        <f>O87*H87</f>
        <v>0</v>
      </c>
      <c r="Q87" s="223">
        <v>0</v>
      </c>
      <c r="R87" s="223">
        <f>Q87*H87</f>
        <v>0</v>
      </c>
      <c r="S87" s="223">
        <v>0</v>
      </c>
      <c r="T87" s="22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25" t="s">
        <v>88</v>
      </c>
      <c r="AT87" s="225" t="s">
        <v>132</v>
      </c>
      <c r="AU87" s="225" t="s">
        <v>70</v>
      </c>
      <c r="AY87" s="17" t="s">
        <v>130</v>
      </c>
      <c r="BE87" s="226">
        <f>IF(N87="základní",J87,0)</f>
        <v>0</v>
      </c>
      <c r="BF87" s="226">
        <f>IF(N87="snížená",J87,0)</f>
        <v>0</v>
      </c>
      <c r="BG87" s="226">
        <f>IF(N87="zákl. přenesená",J87,0)</f>
        <v>0</v>
      </c>
      <c r="BH87" s="226">
        <f>IF(N87="sníž. přenesená",J87,0)</f>
        <v>0</v>
      </c>
      <c r="BI87" s="226">
        <f>IF(N87="nulová",J87,0)</f>
        <v>0</v>
      </c>
      <c r="BJ87" s="17" t="s">
        <v>74</v>
      </c>
      <c r="BK87" s="226">
        <f>ROUND(I87*H87,2)</f>
        <v>0</v>
      </c>
      <c r="BL87" s="17" t="s">
        <v>88</v>
      </c>
      <c r="BM87" s="225" t="s">
        <v>653</v>
      </c>
    </row>
    <row r="88" s="2" customFormat="1" ht="24.15" customHeight="1">
      <c r="A88" s="38"/>
      <c r="B88" s="39"/>
      <c r="C88" s="213" t="s">
        <v>85</v>
      </c>
      <c r="D88" s="213" t="s">
        <v>132</v>
      </c>
      <c r="E88" s="214" t="s">
        <v>408</v>
      </c>
      <c r="F88" s="215" t="s">
        <v>409</v>
      </c>
      <c r="G88" s="216" t="s">
        <v>222</v>
      </c>
      <c r="H88" s="217">
        <v>40</v>
      </c>
      <c r="I88" s="218"/>
      <c r="J88" s="219">
        <f>ROUND(I88*H88,2)</f>
        <v>0</v>
      </c>
      <c r="K88" s="220"/>
      <c r="L88" s="44"/>
      <c r="M88" s="221" t="s">
        <v>19</v>
      </c>
      <c r="N88" s="222" t="s">
        <v>41</v>
      </c>
      <c r="O88" s="84"/>
      <c r="P88" s="223">
        <f>O88*H88</f>
        <v>0</v>
      </c>
      <c r="Q88" s="223">
        <v>0</v>
      </c>
      <c r="R88" s="223">
        <f>Q88*H88</f>
        <v>0</v>
      </c>
      <c r="S88" s="223">
        <v>0</v>
      </c>
      <c r="T88" s="224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25" t="s">
        <v>88</v>
      </c>
      <c r="AT88" s="225" t="s">
        <v>132</v>
      </c>
      <c r="AU88" s="225" t="s">
        <v>70</v>
      </c>
      <c r="AY88" s="17" t="s">
        <v>130</v>
      </c>
      <c r="BE88" s="226">
        <f>IF(N88="základní",J88,0)</f>
        <v>0</v>
      </c>
      <c r="BF88" s="226">
        <f>IF(N88="snížená",J88,0)</f>
        <v>0</v>
      </c>
      <c r="BG88" s="226">
        <f>IF(N88="zákl. přenesená",J88,0)</f>
        <v>0</v>
      </c>
      <c r="BH88" s="226">
        <f>IF(N88="sníž. přenesená",J88,0)</f>
        <v>0</v>
      </c>
      <c r="BI88" s="226">
        <f>IF(N88="nulová",J88,0)</f>
        <v>0</v>
      </c>
      <c r="BJ88" s="17" t="s">
        <v>74</v>
      </c>
      <c r="BK88" s="226">
        <f>ROUND(I88*H88,2)</f>
        <v>0</v>
      </c>
      <c r="BL88" s="17" t="s">
        <v>88</v>
      </c>
      <c r="BM88" s="225" t="s">
        <v>654</v>
      </c>
    </row>
    <row r="89" s="2" customFormat="1" ht="37.8" customHeight="1">
      <c r="A89" s="38"/>
      <c r="B89" s="39"/>
      <c r="C89" s="213" t="s">
        <v>88</v>
      </c>
      <c r="D89" s="213" t="s">
        <v>132</v>
      </c>
      <c r="E89" s="214" t="s">
        <v>411</v>
      </c>
      <c r="F89" s="215" t="s">
        <v>412</v>
      </c>
      <c r="G89" s="216" t="s">
        <v>135</v>
      </c>
      <c r="H89" s="217">
        <v>8</v>
      </c>
      <c r="I89" s="218"/>
      <c r="J89" s="219">
        <f>ROUND(I89*H89,2)</f>
        <v>0</v>
      </c>
      <c r="K89" s="220"/>
      <c r="L89" s="44"/>
      <c r="M89" s="221" t="s">
        <v>19</v>
      </c>
      <c r="N89" s="222" t="s">
        <v>41</v>
      </c>
      <c r="O89" s="84"/>
      <c r="P89" s="223">
        <f>O89*H89</f>
        <v>0</v>
      </c>
      <c r="Q89" s="223">
        <v>0</v>
      </c>
      <c r="R89" s="223">
        <f>Q89*H89</f>
        <v>0</v>
      </c>
      <c r="S89" s="223">
        <v>0</v>
      </c>
      <c r="T89" s="224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25" t="s">
        <v>88</v>
      </c>
      <c r="AT89" s="225" t="s">
        <v>132</v>
      </c>
      <c r="AU89" s="225" t="s">
        <v>70</v>
      </c>
      <c r="AY89" s="17" t="s">
        <v>130</v>
      </c>
      <c r="BE89" s="226">
        <f>IF(N89="základní",J89,0)</f>
        <v>0</v>
      </c>
      <c r="BF89" s="226">
        <f>IF(N89="snížená",J89,0)</f>
        <v>0</v>
      </c>
      <c r="BG89" s="226">
        <f>IF(N89="zákl. přenesená",J89,0)</f>
        <v>0</v>
      </c>
      <c r="BH89" s="226">
        <f>IF(N89="sníž. přenesená",J89,0)</f>
        <v>0</v>
      </c>
      <c r="BI89" s="226">
        <f>IF(N89="nulová",J89,0)</f>
        <v>0</v>
      </c>
      <c r="BJ89" s="17" t="s">
        <v>74</v>
      </c>
      <c r="BK89" s="226">
        <f>ROUND(I89*H89,2)</f>
        <v>0</v>
      </c>
      <c r="BL89" s="17" t="s">
        <v>88</v>
      </c>
      <c r="BM89" s="225" t="s">
        <v>655</v>
      </c>
    </row>
    <row r="90" s="2" customFormat="1" ht="37.8" customHeight="1">
      <c r="A90" s="38"/>
      <c r="B90" s="39"/>
      <c r="C90" s="213" t="s">
        <v>91</v>
      </c>
      <c r="D90" s="213" t="s">
        <v>132</v>
      </c>
      <c r="E90" s="214" t="s">
        <v>414</v>
      </c>
      <c r="F90" s="215" t="s">
        <v>415</v>
      </c>
      <c r="G90" s="216" t="s">
        <v>222</v>
      </c>
      <c r="H90" s="217">
        <v>50</v>
      </c>
      <c r="I90" s="218"/>
      <c r="J90" s="219">
        <f>ROUND(I90*H90,2)</f>
        <v>0</v>
      </c>
      <c r="K90" s="220"/>
      <c r="L90" s="44"/>
      <c r="M90" s="221" t="s">
        <v>19</v>
      </c>
      <c r="N90" s="222" t="s">
        <v>41</v>
      </c>
      <c r="O90" s="84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5" t="s">
        <v>88</v>
      </c>
      <c r="AT90" s="225" t="s">
        <v>132</v>
      </c>
      <c r="AU90" s="225" t="s">
        <v>70</v>
      </c>
      <c r="AY90" s="17" t="s">
        <v>130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7" t="s">
        <v>74</v>
      </c>
      <c r="BK90" s="226">
        <f>ROUND(I90*H90,2)</f>
        <v>0</v>
      </c>
      <c r="BL90" s="17" t="s">
        <v>88</v>
      </c>
      <c r="BM90" s="225" t="s">
        <v>656</v>
      </c>
    </row>
    <row r="91" s="2" customFormat="1" ht="37.8" customHeight="1">
      <c r="A91" s="38"/>
      <c r="B91" s="39"/>
      <c r="C91" s="213" t="s">
        <v>94</v>
      </c>
      <c r="D91" s="213" t="s">
        <v>132</v>
      </c>
      <c r="E91" s="214" t="s">
        <v>313</v>
      </c>
      <c r="F91" s="215" t="s">
        <v>314</v>
      </c>
      <c r="G91" s="216" t="s">
        <v>315</v>
      </c>
      <c r="H91" s="217">
        <v>99</v>
      </c>
      <c r="I91" s="218"/>
      <c r="J91" s="219">
        <f>ROUND(I91*H91,2)</f>
        <v>0</v>
      </c>
      <c r="K91" s="220"/>
      <c r="L91" s="44"/>
      <c r="M91" s="221" t="s">
        <v>19</v>
      </c>
      <c r="N91" s="222" t="s">
        <v>41</v>
      </c>
      <c r="O91" s="84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25" t="s">
        <v>88</v>
      </c>
      <c r="AT91" s="225" t="s">
        <v>132</v>
      </c>
      <c r="AU91" s="225" t="s">
        <v>70</v>
      </c>
      <c r="AY91" s="17" t="s">
        <v>130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7" t="s">
        <v>74</v>
      </c>
      <c r="BK91" s="226">
        <f>ROUND(I91*H91,2)</f>
        <v>0</v>
      </c>
      <c r="BL91" s="17" t="s">
        <v>88</v>
      </c>
      <c r="BM91" s="225" t="s">
        <v>657</v>
      </c>
    </row>
    <row r="92" s="2" customFormat="1" ht="14.4" customHeight="1">
      <c r="A92" s="38"/>
      <c r="B92" s="39"/>
      <c r="C92" s="250" t="s">
        <v>97</v>
      </c>
      <c r="D92" s="250" t="s">
        <v>165</v>
      </c>
      <c r="E92" s="251" t="s">
        <v>319</v>
      </c>
      <c r="F92" s="252" t="s">
        <v>320</v>
      </c>
      <c r="G92" s="253" t="s">
        <v>264</v>
      </c>
      <c r="H92" s="254">
        <v>148.5</v>
      </c>
      <c r="I92" s="255"/>
      <c r="J92" s="256">
        <f>ROUND(I92*H92,2)</f>
        <v>0</v>
      </c>
      <c r="K92" s="257"/>
      <c r="L92" s="258"/>
      <c r="M92" s="259" t="s">
        <v>19</v>
      </c>
      <c r="N92" s="260" t="s">
        <v>41</v>
      </c>
      <c r="O92" s="84"/>
      <c r="P92" s="223">
        <f>O92*H92</f>
        <v>0</v>
      </c>
      <c r="Q92" s="223">
        <v>1</v>
      </c>
      <c r="R92" s="223">
        <f>Q92*H92</f>
        <v>148.5</v>
      </c>
      <c r="S92" s="223">
        <v>0</v>
      </c>
      <c r="T92" s="22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25" t="s">
        <v>168</v>
      </c>
      <c r="AT92" s="225" t="s">
        <v>165</v>
      </c>
      <c r="AU92" s="225" t="s">
        <v>70</v>
      </c>
      <c r="AY92" s="17" t="s">
        <v>130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7" t="s">
        <v>74</v>
      </c>
      <c r="BK92" s="226">
        <f>ROUND(I92*H92,2)</f>
        <v>0</v>
      </c>
      <c r="BL92" s="17" t="s">
        <v>88</v>
      </c>
      <c r="BM92" s="225" t="s">
        <v>658</v>
      </c>
    </row>
    <row r="93" s="13" customFormat="1">
      <c r="A93" s="13"/>
      <c r="B93" s="227"/>
      <c r="C93" s="228"/>
      <c r="D93" s="229" t="s">
        <v>137</v>
      </c>
      <c r="E93" s="230" t="s">
        <v>19</v>
      </c>
      <c r="F93" s="231" t="s">
        <v>569</v>
      </c>
      <c r="G93" s="228"/>
      <c r="H93" s="232">
        <v>148.5</v>
      </c>
      <c r="I93" s="233"/>
      <c r="J93" s="228"/>
      <c r="K93" s="228"/>
      <c r="L93" s="234"/>
      <c r="M93" s="235"/>
      <c r="N93" s="236"/>
      <c r="O93" s="236"/>
      <c r="P93" s="236"/>
      <c r="Q93" s="236"/>
      <c r="R93" s="236"/>
      <c r="S93" s="236"/>
      <c r="T93" s="237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8" t="s">
        <v>137</v>
      </c>
      <c r="AU93" s="238" t="s">
        <v>70</v>
      </c>
      <c r="AV93" s="13" t="s">
        <v>78</v>
      </c>
      <c r="AW93" s="13" t="s">
        <v>31</v>
      </c>
      <c r="AX93" s="13" t="s">
        <v>74</v>
      </c>
      <c r="AY93" s="238" t="s">
        <v>130</v>
      </c>
    </row>
    <row r="94" s="2" customFormat="1" ht="76.35" customHeight="1">
      <c r="A94" s="38"/>
      <c r="B94" s="39"/>
      <c r="C94" s="213" t="s">
        <v>168</v>
      </c>
      <c r="D94" s="213" t="s">
        <v>132</v>
      </c>
      <c r="E94" s="214" t="s">
        <v>420</v>
      </c>
      <c r="F94" s="215" t="s">
        <v>421</v>
      </c>
      <c r="G94" s="216" t="s">
        <v>264</v>
      </c>
      <c r="H94" s="217">
        <v>148.5</v>
      </c>
      <c r="I94" s="218"/>
      <c r="J94" s="219">
        <f>ROUND(I94*H94,2)</f>
        <v>0</v>
      </c>
      <c r="K94" s="220"/>
      <c r="L94" s="44"/>
      <c r="M94" s="274" t="s">
        <v>19</v>
      </c>
      <c r="N94" s="275" t="s">
        <v>41</v>
      </c>
      <c r="O94" s="276"/>
      <c r="P94" s="277">
        <f>O94*H94</f>
        <v>0</v>
      </c>
      <c r="Q94" s="277">
        <v>0</v>
      </c>
      <c r="R94" s="277">
        <f>Q94*H94</f>
        <v>0</v>
      </c>
      <c r="S94" s="277">
        <v>0</v>
      </c>
      <c r="T94" s="278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5" t="s">
        <v>88</v>
      </c>
      <c r="AT94" s="225" t="s">
        <v>132</v>
      </c>
      <c r="AU94" s="225" t="s">
        <v>70</v>
      </c>
      <c r="AY94" s="17" t="s">
        <v>130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7" t="s">
        <v>74</v>
      </c>
      <c r="BK94" s="226">
        <f>ROUND(I94*H94,2)</f>
        <v>0</v>
      </c>
      <c r="BL94" s="17" t="s">
        <v>88</v>
      </c>
      <c r="BM94" s="225" t="s">
        <v>659</v>
      </c>
    </row>
    <row r="95" s="2" customFormat="1" ht="6.96" customHeight="1">
      <c r="A95" s="38"/>
      <c r="B95" s="59"/>
      <c r="C95" s="60"/>
      <c r="D95" s="60"/>
      <c r="E95" s="60"/>
      <c r="F95" s="60"/>
      <c r="G95" s="60"/>
      <c r="H95" s="60"/>
      <c r="I95" s="60"/>
      <c r="J95" s="60"/>
      <c r="K95" s="60"/>
      <c r="L95" s="44"/>
      <c r="M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</sheetData>
  <sheetProtection sheet="1" autoFilter="0" formatColumns="0" formatRows="0" objects="1" scenarios="1" spinCount="100000" saltValue="KTuMlCoyaP3XG1oI6OQGReoRw8flmtM2vAY+yPO2v4zdV/l9/6z7mDAsN7NA6ky5INHeli3k6lUQMGm/cYyMVQ==" hashValue="ooGC5sN0pdnLrt0bNAhLopwArDYPQMK8H8Nf7T9dY4QQe73ptbc9uwPZjqD7IRyu7D24vLxaU8EjD2JpsCzweA==" algorithmName="SHA-512" password="CC35"/>
  <autoFilter ref="C84:K9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hidden="1" s="1" customFormat="1" ht="24.96" customHeight="1">
      <c r="B4" s="20"/>
      <c r="D4" s="140" t="s">
        <v>104</v>
      </c>
      <c r="L4" s="20"/>
      <c r="M4" s="14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2" t="s">
        <v>16</v>
      </c>
      <c r="L6" s="20"/>
    </row>
    <row r="7" hidden="1" s="1" customFormat="1" ht="16.5" customHeight="1">
      <c r="B7" s="20"/>
      <c r="E7" s="143" t="str">
        <f>'Rekapitulace stavby'!K6</f>
        <v>Oprava výhybek v žst. Lovosice</v>
      </c>
      <c r="F7" s="142"/>
      <c r="G7" s="142"/>
      <c r="H7" s="142"/>
      <c r="L7" s="20"/>
    </row>
    <row r="8" hidden="1" s="2" customFormat="1" ht="12" customHeight="1">
      <c r="A8" s="38"/>
      <c r="B8" s="44"/>
      <c r="C8" s="38"/>
      <c r="D8" s="142" t="s">
        <v>105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5" t="s">
        <v>660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1. 12. 2020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tr">
        <f>IF('Rekapitulace stavby'!AN10="","",'Rekapitulace stavby'!AN10)</f>
        <v/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3" t="str">
        <f>IF('Rekapitulace stavby'!E11="","",'Rekapitulace stavby'!E11)</f>
        <v xml:space="preserve"> </v>
      </c>
      <c r="F15" s="38"/>
      <c r="G15" s="38"/>
      <c r="H15" s="38"/>
      <c r="I15" s="142" t="s">
        <v>27</v>
      </c>
      <c r="J15" s="133" t="str">
        <f>IF('Rekapitulace stavby'!AN11="","",'Rekapitulace stavby'!AN11)</f>
        <v/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27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2" t="s">
        <v>26</v>
      </c>
      <c r="J20" s="133" t="str">
        <f>IF('Rekapitulace stavby'!AN16="","",'Rekapitulace stavby'!AN16)</f>
        <v/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3" t="str">
        <f>IF('Rekapitulace stavby'!E17="","",'Rekapitulace stavby'!E17)</f>
        <v xml:space="preserve"> </v>
      </c>
      <c r="F21" s="38"/>
      <c r="G21" s="38"/>
      <c r="H21" s="38"/>
      <c r="I21" s="142" t="s">
        <v>27</v>
      </c>
      <c r="J21" s="133" t="str">
        <f>IF('Rekapitulace stavby'!AN17="","",'Rekapitulace stavby'!AN17)</f>
        <v/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2" t="s">
        <v>32</v>
      </c>
      <c r="E23" s="38"/>
      <c r="F23" s="38"/>
      <c r="G23" s="38"/>
      <c r="H23" s="38"/>
      <c r="I23" s="142" t="s">
        <v>26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3" t="s">
        <v>33</v>
      </c>
      <c r="F24" s="38"/>
      <c r="G24" s="38"/>
      <c r="H24" s="38"/>
      <c r="I24" s="142" t="s">
        <v>27</v>
      </c>
      <c r="J24" s="133" t="s">
        <v>19</v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2" t="s">
        <v>34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2" t="s">
        <v>36</v>
      </c>
      <c r="E30" s="38"/>
      <c r="F30" s="38"/>
      <c r="G30" s="38"/>
      <c r="H30" s="38"/>
      <c r="I30" s="38"/>
      <c r="J30" s="153">
        <f>ROUND(J79,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4" t="s">
        <v>38</v>
      </c>
      <c r="G32" s="38"/>
      <c r="H32" s="38"/>
      <c r="I32" s="154" t="s">
        <v>37</v>
      </c>
      <c r="J32" s="154" t="s">
        <v>39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5" t="s">
        <v>40</v>
      </c>
      <c r="E33" s="142" t="s">
        <v>41</v>
      </c>
      <c r="F33" s="156">
        <f>ROUND((SUM(BE79:BE101)),  2)</f>
        <v>0</v>
      </c>
      <c r="G33" s="38"/>
      <c r="H33" s="38"/>
      <c r="I33" s="157">
        <v>0.20999999999999999</v>
      </c>
      <c r="J33" s="156">
        <f>ROUND(((SUM(BE79:BE101))*I33),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2" t="s">
        <v>42</v>
      </c>
      <c r="F34" s="156">
        <f>ROUND((SUM(BF79:BF101)),  2)</f>
        <v>0</v>
      </c>
      <c r="G34" s="38"/>
      <c r="H34" s="38"/>
      <c r="I34" s="157">
        <v>0.14999999999999999</v>
      </c>
      <c r="J34" s="156">
        <f>ROUND(((SUM(BF79:BF101))*I34),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43</v>
      </c>
      <c r="F35" s="156">
        <f>ROUND((SUM(BG79:BG101)),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44</v>
      </c>
      <c r="F36" s="156">
        <f>ROUND((SUM(BH79:BH101)),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56">
        <f>ROUND((SUM(BI79:BI101)),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8"/>
      <c r="D39" s="159" t="s">
        <v>46</v>
      </c>
      <c r="E39" s="160"/>
      <c r="F39" s="160"/>
      <c r="G39" s="161" t="s">
        <v>47</v>
      </c>
      <c r="H39" s="162" t="s">
        <v>48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109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9" t="str">
        <f>E7</f>
        <v>Oprava výhybek v žst. Lovosice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105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2 - Materiál dodávaný objednatelem NEOCEŇOVAT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1. 12. 2020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>Věra Trnková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70" t="s">
        <v>110</v>
      </c>
      <c r="D57" s="171"/>
      <c r="E57" s="171"/>
      <c r="F57" s="171"/>
      <c r="G57" s="171"/>
      <c r="H57" s="171"/>
      <c r="I57" s="171"/>
      <c r="J57" s="172" t="s">
        <v>111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73" t="s">
        <v>68</v>
      </c>
      <c r="D59" s="40"/>
      <c r="E59" s="40"/>
      <c r="F59" s="40"/>
      <c r="G59" s="40"/>
      <c r="H59" s="40"/>
      <c r="I59" s="40"/>
      <c r="J59" s="102">
        <f>J79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112</v>
      </c>
    </row>
    <row r="60" hidden="1" s="2" customFormat="1" ht="21.84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6.96" customHeight="1">
      <c r="A61" s="38"/>
      <c r="B61" s="59"/>
      <c r="C61" s="60"/>
      <c r="D61" s="60"/>
      <c r="E61" s="60"/>
      <c r="F61" s="60"/>
      <c r="G61" s="60"/>
      <c r="H61" s="60"/>
      <c r="I61" s="60"/>
      <c r="J61" s="60"/>
      <c r="K61" s="60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/>
    <row r="63" hidden="1"/>
    <row r="64" hidden="1"/>
    <row r="65" s="2" customFormat="1" ht="6.96" customHeight="1">
      <c r="A65" s="38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24.96" customHeight="1">
      <c r="A66" s="38"/>
      <c r="B66" s="39"/>
      <c r="C66" s="23" t="s">
        <v>115</v>
      </c>
      <c r="D66" s="40"/>
      <c r="E66" s="40"/>
      <c r="F66" s="40"/>
      <c r="G66" s="40"/>
      <c r="H66" s="40"/>
      <c r="I66" s="40"/>
      <c r="J66" s="40"/>
      <c r="K66" s="4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12" customHeight="1">
      <c r="A68" s="38"/>
      <c r="B68" s="39"/>
      <c r="C68" s="32" t="s">
        <v>16</v>
      </c>
      <c r="D68" s="40"/>
      <c r="E68" s="40"/>
      <c r="F68" s="40"/>
      <c r="G68" s="40"/>
      <c r="H68" s="40"/>
      <c r="I68" s="40"/>
      <c r="J68" s="40"/>
      <c r="K68" s="4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6.5" customHeight="1">
      <c r="A69" s="38"/>
      <c r="B69" s="39"/>
      <c r="C69" s="40"/>
      <c r="D69" s="40"/>
      <c r="E69" s="169" t="str">
        <f>E7</f>
        <v>Oprava výhybek v žst. Lovosice</v>
      </c>
      <c r="F69" s="32"/>
      <c r="G69" s="32"/>
      <c r="H69" s="32"/>
      <c r="I69" s="40"/>
      <c r="J69" s="40"/>
      <c r="K69" s="4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105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69" t="str">
        <f>E9</f>
        <v>2 - Materiál dodávaný objednatelem NEOCEŇOVAT</v>
      </c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21</v>
      </c>
      <c r="D73" s="40"/>
      <c r="E73" s="40"/>
      <c r="F73" s="27" t="str">
        <f>F12</f>
        <v xml:space="preserve"> </v>
      </c>
      <c r="G73" s="40"/>
      <c r="H73" s="40"/>
      <c r="I73" s="32" t="s">
        <v>23</v>
      </c>
      <c r="J73" s="72" t="str">
        <f>IF(J12="","",J12)</f>
        <v>1. 12. 2020</v>
      </c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5.15" customHeight="1">
      <c r="A75" s="38"/>
      <c r="B75" s="39"/>
      <c r="C75" s="32" t="s">
        <v>25</v>
      </c>
      <c r="D75" s="40"/>
      <c r="E75" s="40"/>
      <c r="F75" s="27" t="str">
        <f>E15</f>
        <v xml:space="preserve"> </v>
      </c>
      <c r="G75" s="40"/>
      <c r="H75" s="40"/>
      <c r="I75" s="32" t="s">
        <v>30</v>
      </c>
      <c r="J75" s="36" t="str">
        <f>E21</f>
        <v xml:space="preserve"> </v>
      </c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28</v>
      </c>
      <c r="D76" s="40"/>
      <c r="E76" s="40"/>
      <c r="F76" s="27" t="str">
        <f>IF(E18="","",E18)</f>
        <v>Vyplň údaj</v>
      </c>
      <c r="G76" s="40"/>
      <c r="H76" s="40"/>
      <c r="I76" s="32" t="s">
        <v>32</v>
      </c>
      <c r="J76" s="36" t="str">
        <f>E24</f>
        <v>Věra Trnková</v>
      </c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0.32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11" customFormat="1" ht="29.28" customHeight="1">
      <c r="A78" s="185"/>
      <c r="B78" s="186"/>
      <c r="C78" s="187" t="s">
        <v>116</v>
      </c>
      <c r="D78" s="188" t="s">
        <v>55</v>
      </c>
      <c r="E78" s="188" t="s">
        <v>51</v>
      </c>
      <c r="F78" s="188" t="s">
        <v>52</v>
      </c>
      <c r="G78" s="188" t="s">
        <v>117</v>
      </c>
      <c r="H78" s="188" t="s">
        <v>118</v>
      </c>
      <c r="I78" s="188" t="s">
        <v>119</v>
      </c>
      <c r="J78" s="189" t="s">
        <v>111</v>
      </c>
      <c r="K78" s="190" t="s">
        <v>120</v>
      </c>
      <c r="L78" s="191"/>
      <c r="M78" s="92" t="s">
        <v>19</v>
      </c>
      <c r="N78" s="93" t="s">
        <v>40</v>
      </c>
      <c r="O78" s="93" t="s">
        <v>121</v>
      </c>
      <c r="P78" s="93" t="s">
        <v>122</v>
      </c>
      <c r="Q78" s="93" t="s">
        <v>123</v>
      </c>
      <c r="R78" s="93" t="s">
        <v>124</v>
      </c>
      <c r="S78" s="93" t="s">
        <v>125</v>
      </c>
      <c r="T78" s="94" t="s">
        <v>126</v>
      </c>
      <c r="U78" s="185"/>
      <c r="V78" s="185"/>
      <c r="W78" s="185"/>
      <c r="X78" s="185"/>
      <c r="Y78" s="185"/>
      <c r="Z78" s="185"/>
      <c r="AA78" s="185"/>
      <c r="AB78" s="185"/>
      <c r="AC78" s="185"/>
      <c r="AD78" s="185"/>
      <c r="AE78" s="185"/>
    </row>
    <row r="79" s="2" customFormat="1" ht="22.8" customHeight="1">
      <c r="A79" s="38"/>
      <c r="B79" s="39"/>
      <c r="C79" s="99" t="s">
        <v>127</v>
      </c>
      <c r="D79" s="40"/>
      <c r="E79" s="40"/>
      <c r="F79" s="40"/>
      <c r="G79" s="40"/>
      <c r="H79" s="40"/>
      <c r="I79" s="40"/>
      <c r="J79" s="192">
        <f>BK79</f>
        <v>0</v>
      </c>
      <c r="K79" s="40"/>
      <c r="L79" s="44"/>
      <c r="M79" s="95"/>
      <c r="N79" s="193"/>
      <c r="O79" s="96"/>
      <c r="P79" s="194">
        <f>SUM(P80:P101)</f>
        <v>0</v>
      </c>
      <c r="Q79" s="96"/>
      <c r="R79" s="194">
        <f>SUM(R80:R101)</f>
        <v>70.923730000000006</v>
      </c>
      <c r="S79" s="96"/>
      <c r="T79" s="195">
        <f>SUM(T80:T101)</f>
        <v>0</v>
      </c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T79" s="17" t="s">
        <v>69</v>
      </c>
      <c r="AU79" s="17" t="s">
        <v>112</v>
      </c>
      <c r="BK79" s="196">
        <f>SUM(BK80:BK101)</f>
        <v>0</v>
      </c>
    </row>
    <row r="80" s="2" customFormat="1" ht="14.4" customHeight="1">
      <c r="A80" s="38"/>
      <c r="B80" s="39"/>
      <c r="C80" s="250" t="s">
        <v>74</v>
      </c>
      <c r="D80" s="250" t="s">
        <v>165</v>
      </c>
      <c r="E80" s="251" t="s">
        <v>661</v>
      </c>
      <c r="F80" s="252" t="s">
        <v>662</v>
      </c>
      <c r="G80" s="253" t="s">
        <v>315</v>
      </c>
      <c r="H80" s="254">
        <v>60.118000000000002</v>
      </c>
      <c r="I80" s="255"/>
      <c r="J80" s="256">
        <f>ROUND(I80*H80,2)</f>
        <v>0</v>
      </c>
      <c r="K80" s="257"/>
      <c r="L80" s="258"/>
      <c r="M80" s="259" t="s">
        <v>19</v>
      </c>
      <c r="N80" s="260" t="s">
        <v>41</v>
      </c>
      <c r="O80" s="84"/>
      <c r="P80" s="223">
        <f>O80*H80</f>
        <v>0</v>
      </c>
      <c r="Q80" s="223">
        <v>0.95499999999999996</v>
      </c>
      <c r="R80" s="223">
        <f>Q80*H80</f>
        <v>57.412689999999998</v>
      </c>
      <c r="S80" s="223">
        <v>0</v>
      </c>
      <c r="T80" s="224">
        <f>S80*H80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R80" s="225" t="s">
        <v>168</v>
      </c>
      <c r="AT80" s="225" t="s">
        <v>165</v>
      </c>
      <c r="AU80" s="225" t="s">
        <v>70</v>
      </c>
      <c r="AY80" s="17" t="s">
        <v>130</v>
      </c>
      <c r="BE80" s="226">
        <f>IF(N80="základní",J80,0)</f>
        <v>0</v>
      </c>
      <c r="BF80" s="226">
        <f>IF(N80="snížená",J80,0)</f>
        <v>0</v>
      </c>
      <c r="BG80" s="226">
        <f>IF(N80="zákl. přenesená",J80,0)</f>
        <v>0</v>
      </c>
      <c r="BH80" s="226">
        <f>IF(N80="sníž. přenesená",J80,0)</f>
        <v>0</v>
      </c>
      <c r="BI80" s="226">
        <f>IF(N80="nulová",J80,0)</f>
        <v>0</v>
      </c>
      <c r="BJ80" s="17" t="s">
        <v>74</v>
      </c>
      <c r="BK80" s="226">
        <f>ROUND(I80*H80,2)</f>
        <v>0</v>
      </c>
      <c r="BL80" s="17" t="s">
        <v>88</v>
      </c>
      <c r="BM80" s="225" t="s">
        <v>663</v>
      </c>
    </row>
    <row r="81" s="2" customFormat="1" ht="14.4" customHeight="1">
      <c r="A81" s="38"/>
      <c r="B81" s="39"/>
      <c r="C81" s="250" t="s">
        <v>78</v>
      </c>
      <c r="D81" s="250" t="s">
        <v>165</v>
      </c>
      <c r="E81" s="251" t="s">
        <v>664</v>
      </c>
      <c r="F81" s="252" t="s">
        <v>665</v>
      </c>
      <c r="G81" s="253" t="s">
        <v>135</v>
      </c>
      <c r="H81" s="254">
        <v>42</v>
      </c>
      <c r="I81" s="255"/>
      <c r="J81" s="256">
        <f>ROUND(I81*H81,2)</f>
        <v>0</v>
      </c>
      <c r="K81" s="257"/>
      <c r="L81" s="258"/>
      <c r="M81" s="259" t="s">
        <v>19</v>
      </c>
      <c r="N81" s="260" t="s">
        <v>41</v>
      </c>
      <c r="O81" s="84"/>
      <c r="P81" s="223">
        <f>O81*H81</f>
        <v>0</v>
      </c>
      <c r="Q81" s="223">
        <v>0.104</v>
      </c>
      <c r="R81" s="223">
        <f>Q81*H81</f>
        <v>4.3679999999999994</v>
      </c>
      <c r="S81" s="223">
        <v>0</v>
      </c>
      <c r="T81" s="224">
        <f>S81*H81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R81" s="225" t="s">
        <v>168</v>
      </c>
      <c r="AT81" s="225" t="s">
        <v>165</v>
      </c>
      <c r="AU81" s="225" t="s">
        <v>70</v>
      </c>
      <c r="AY81" s="17" t="s">
        <v>130</v>
      </c>
      <c r="BE81" s="226">
        <f>IF(N81="základní",J81,0)</f>
        <v>0</v>
      </c>
      <c r="BF81" s="226">
        <f>IF(N81="snížená",J81,0)</f>
        <v>0</v>
      </c>
      <c r="BG81" s="226">
        <f>IF(N81="zákl. přenesená",J81,0)</f>
        <v>0</v>
      </c>
      <c r="BH81" s="226">
        <f>IF(N81="sníž. přenesená",J81,0)</f>
        <v>0</v>
      </c>
      <c r="BI81" s="226">
        <f>IF(N81="nulová",J81,0)</f>
        <v>0</v>
      </c>
      <c r="BJ81" s="17" t="s">
        <v>74</v>
      </c>
      <c r="BK81" s="226">
        <f>ROUND(I81*H81,2)</f>
        <v>0</v>
      </c>
      <c r="BL81" s="17" t="s">
        <v>88</v>
      </c>
      <c r="BM81" s="225" t="s">
        <v>666</v>
      </c>
    </row>
    <row r="82" s="13" customFormat="1">
      <c r="A82" s="13"/>
      <c r="B82" s="227"/>
      <c r="C82" s="228"/>
      <c r="D82" s="229" t="s">
        <v>137</v>
      </c>
      <c r="E82" s="230" t="s">
        <v>19</v>
      </c>
      <c r="F82" s="231" t="s">
        <v>667</v>
      </c>
      <c r="G82" s="228"/>
      <c r="H82" s="232">
        <v>24</v>
      </c>
      <c r="I82" s="233"/>
      <c r="J82" s="228"/>
      <c r="K82" s="228"/>
      <c r="L82" s="234"/>
      <c r="M82" s="235"/>
      <c r="N82" s="236"/>
      <c r="O82" s="236"/>
      <c r="P82" s="236"/>
      <c r="Q82" s="236"/>
      <c r="R82" s="236"/>
      <c r="S82" s="236"/>
      <c r="T82" s="237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T82" s="238" t="s">
        <v>137</v>
      </c>
      <c r="AU82" s="238" t="s">
        <v>70</v>
      </c>
      <c r="AV82" s="13" t="s">
        <v>78</v>
      </c>
      <c r="AW82" s="13" t="s">
        <v>31</v>
      </c>
      <c r="AX82" s="13" t="s">
        <v>70</v>
      </c>
      <c r="AY82" s="238" t="s">
        <v>130</v>
      </c>
    </row>
    <row r="83" s="13" customFormat="1">
      <c r="A83" s="13"/>
      <c r="B83" s="227"/>
      <c r="C83" s="228"/>
      <c r="D83" s="229" t="s">
        <v>137</v>
      </c>
      <c r="E83" s="230" t="s">
        <v>19</v>
      </c>
      <c r="F83" s="231" t="s">
        <v>668</v>
      </c>
      <c r="G83" s="228"/>
      <c r="H83" s="232">
        <v>12</v>
      </c>
      <c r="I83" s="233"/>
      <c r="J83" s="228"/>
      <c r="K83" s="228"/>
      <c r="L83" s="234"/>
      <c r="M83" s="235"/>
      <c r="N83" s="236"/>
      <c r="O83" s="236"/>
      <c r="P83" s="236"/>
      <c r="Q83" s="236"/>
      <c r="R83" s="236"/>
      <c r="S83" s="236"/>
      <c r="T83" s="237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T83" s="238" t="s">
        <v>137</v>
      </c>
      <c r="AU83" s="238" t="s">
        <v>70</v>
      </c>
      <c r="AV83" s="13" t="s">
        <v>78</v>
      </c>
      <c r="AW83" s="13" t="s">
        <v>31</v>
      </c>
      <c r="AX83" s="13" t="s">
        <v>70</v>
      </c>
      <c r="AY83" s="238" t="s">
        <v>130</v>
      </c>
    </row>
    <row r="84" s="13" customFormat="1">
      <c r="A84" s="13"/>
      <c r="B84" s="227"/>
      <c r="C84" s="228"/>
      <c r="D84" s="229" t="s">
        <v>137</v>
      </c>
      <c r="E84" s="230" t="s">
        <v>19</v>
      </c>
      <c r="F84" s="231" t="s">
        <v>669</v>
      </c>
      <c r="G84" s="228"/>
      <c r="H84" s="232">
        <v>6</v>
      </c>
      <c r="I84" s="233"/>
      <c r="J84" s="228"/>
      <c r="K84" s="228"/>
      <c r="L84" s="234"/>
      <c r="M84" s="235"/>
      <c r="N84" s="236"/>
      <c r="O84" s="236"/>
      <c r="P84" s="236"/>
      <c r="Q84" s="236"/>
      <c r="R84" s="236"/>
      <c r="S84" s="236"/>
      <c r="T84" s="237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T84" s="238" t="s">
        <v>137</v>
      </c>
      <c r="AU84" s="238" t="s">
        <v>70</v>
      </c>
      <c r="AV84" s="13" t="s">
        <v>78</v>
      </c>
      <c r="AW84" s="13" t="s">
        <v>31</v>
      </c>
      <c r="AX84" s="13" t="s">
        <v>70</v>
      </c>
      <c r="AY84" s="238" t="s">
        <v>130</v>
      </c>
    </row>
    <row r="85" s="14" customFormat="1">
      <c r="A85" s="14"/>
      <c r="B85" s="239"/>
      <c r="C85" s="240"/>
      <c r="D85" s="229" t="s">
        <v>137</v>
      </c>
      <c r="E85" s="241" t="s">
        <v>19</v>
      </c>
      <c r="F85" s="242" t="s">
        <v>144</v>
      </c>
      <c r="G85" s="240"/>
      <c r="H85" s="243">
        <v>42</v>
      </c>
      <c r="I85" s="244"/>
      <c r="J85" s="240"/>
      <c r="K85" s="240"/>
      <c r="L85" s="245"/>
      <c r="M85" s="246"/>
      <c r="N85" s="247"/>
      <c r="O85" s="247"/>
      <c r="P85" s="247"/>
      <c r="Q85" s="247"/>
      <c r="R85" s="247"/>
      <c r="S85" s="247"/>
      <c r="T85" s="248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T85" s="249" t="s">
        <v>137</v>
      </c>
      <c r="AU85" s="249" t="s">
        <v>70</v>
      </c>
      <c r="AV85" s="14" t="s">
        <v>88</v>
      </c>
      <c r="AW85" s="14" t="s">
        <v>31</v>
      </c>
      <c r="AX85" s="14" t="s">
        <v>74</v>
      </c>
      <c r="AY85" s="249" t="s">
        <v>130</v>
      </c>
    </row>
    <row r="86" s="2" customFormat="1" ht="14.4" customHeight="1">
      <c r="A86" s="38"/>
      <c r="B86" s="39"/>
      <c r="C86" s="250" t="s">
        <v>85</v>
      </c>
      <c r="D86" s="250" t="s">
        <v>165</v>
      </c>
      <c r="E86" s="251" t="s">
        <v>670</v>
      </c>
      <c r="F86" s="252" t="s">
        <v>671</v>
      </c>
      <c r="G86" s="253" t="s">
        <v>135</v>
      </c>
      <c r="H86" s="254">
        <v>23</v>
      </c>
      <c r="I86" s="255"/>
      <c r="J86" s="256">
        <f>ROUND(I86*H86,2)</f>
        <v>0</v>
      </c>
      <c r="K86" s="257"/>
      <c r="L86" s="258"/>
      <c r="M86" s="259" t="s">
        <v>19</v>
      </c>
      <c r="N86" s="260" t="s">
        <v>41</v>
      </c>
      <c r="O86" s="84"/>
      <c r="P86" s="223">
        <f>O86*H86</f>
        <v>0</v>
      </c>
      <c r="Q86" s="223">
        <v>0</v>
      </c>
      <c r="R86" s="223">
        <f>Q86*H86</f>
        <v>0</v>
      </c>
      <c r="S86" s="223">
        <v>0</v>
      </c>
      <c r="T86" s="224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25" t="s">
        <v>168</v>
      </c>
      <c r="AT86" s="225" t="s">
        <v>165</v>
      </c>
      <c r="AU86" s="225" t="s">
        <v>70</v>
      </c>
      <c r="AY86" s="17" t="s">
        <v>130</v>
      </c>
      <c r="BE86" s="226">
        <f>IF(N86="základní",J86,0)</f>
        <v>0</v>
      </c>
      <c r="BF86" s="226">
        <f>IF(N86="snížená",J86,0)</f>
        <v>0</v>
      </c>
      <c r="BG86" s="226">
        <f>IF(N86="zákl. přenesená",J86,0)</f>
        <v>0</v>
      </c>
      <c r="BH86" s="226">
        <f>IF(N86="sníž. přenesená",J86,0)</f>
        <v>0</v>
      </c>
      <c r="BI86" s="226">
        <f>IF(N86="nulová",J86,0)</f>
        <v>0</v>
      </c>
      <c r="BJ86" s="17" t="s">
        <v>74</v>
      </c>
      <c r="BK86" s="226">
        <f>ROUND(I86*H86,2)</f>
        <v>0</v>
      </c>
      <c r="BL86" s="17" t="s">
        <v>88</v>
      </c>
      <c r="BM86" s="225" t="s">
        <v>672</v>
      </c>
    </row>
    <row r="87" s="13" customFormat="1">
      <c r="A87" s="13"/>
      <c r="B87" s="227"/>
      <c r="C87" s="228"/>
      <c r="D87" s="229" t="s">
        <v>137</v>
      </c>
      <c r="E87" s="230" t="s">
        <v>19</v>
      </c>
      <c r="F87" s="231" t="s">
        <v>673</v>
      </c>
      <c r="G87" s="228"/>
      <c r="H87" s="232">
        <v>23</v>
      </c>
      <c r="I87" s="233"/>
      <c r="J87" s="228"/>
      <c r="K87" s="228"/>
      <c r="L87" s="234"/>
      <c r="M87" s="235"/>
      <c r="N87" s="236"/>
      <c r="O87" s="236"/>
      <c r="P87" s="236"/>
      <c r="Q87" s="236"/>
      <c r="R87" s="236"/>
      <c r="S87" s="236"/>
      <c r="T87" s="237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8" t="s">
        <v>137</v>
      </c>
      <c r="AU87" s="238" t="s">
        <v>70</v>
      </c>
      <c r="AV87" s="13" t="s">
        <v>78</v>
      </c>
      <c r="AW87" s="13" t="s">
        <v>31</v>
      </c>
      <c r="AX87" s="13" t="s">
        <v>74</v>
      </c>
      <c r="AY87" s="238" t="s">
        <v>130</v>
      </c>
    </row>
    <row r="88" s="2" customFormat="1" ht="14.4" customHeight="1">
      <c r="A88" s="38"/>
      <c r="B88" s="39"/>
      <c r="C88" s="250" t="s">
        <v>88</v>
      </c>
      <c r="D88" s="250" t="s">
        <v>165</v>
      </c>
      <c r="E88" s="251" t="s">
        <v>674</v>
      </c>
      <c r="F88" s="252" t="s">
        <v>675</v>
      </c>
      <c r="G88" s="253" t="s">
        <v>222</v>
      </c>
      <c r="H88" s="254">
        <v>189</v>
      </c>
      <c r="I88" s="255"/>
      <c r="J88" s="256">
        <f>ROUND(I88*H88,2)</f>
        <v>0</v>
      </c>
      <c r="K88" s="257"/>
      <c r="L88" s="258"/>
      <c r="M88" s="259" t="s">
        <v>19</v>
      </c>
      <c r="N88" s="260" t="s">
        <v>41</v>
      </c>
      <c r="O88" s="84"/>
      <c r="P88" s="223">
        <f>O88*H88</f>
        <v>0</v>
      </c>
      <c r="Q88" s="223">
        <v>0</v>
      </c>
      <c r="R88" s="223">
        <f>Q88*H88</f>
        <v>0</v>
      </c>
      <c r="S88" s="223">
        <v>0</v>
      </c>
      <c r="T88" s="224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25" t="s">
        <v>168</v>
      </c>
      <c r="AT88" s="225" t="s">
        <v>165</v>
      </c>
      <c r="AU88" s="225" t="s">
        <v>70</v>
      </c>
      <c r="AY88" s="17" t="s">
        <v>130</v>
      </c>
      <c r="BE88" s="226">
        <f>IF(N88="základní",J88,0)</f>
        <v>0</v>
      </c>
      <c r="BF88" s="226">
        <f>IF(N88="snížená",J88,0)</f>
        <v>0</v>
      </c>
      <c r="BG88" s="226">
        <f>IF(N88="zákl. přenesená",J88,0)</f>
        <v>0</v>
      </c>
      <c r="BH88" s="226">
        <f>IF(N88="sníž. přenesená",J88,0)</f>
        <v>0</v>
      </c>
      <c r="BI88" s="226">
        <f>IF(N88="nulová",J88,0)</f>
        <v>0</v>
      </c>
      <c r="BJ88" s="17" t="s">
        <v>74</v>
      </c>
      <c r="BK88" s="226">
        <f>ROUND(I88*H88,2)</f>
        <v>0</v>
      </c>
      <c r="BL88" s="17" t="s">
        <v>88</v>
      </c>
      <c r="BM88" s="225" t="s">
        <v>676</v>
      </c>
    </row>
    <row r="89" s="13" customFormat="1">
      <c r="A89" s="13"/>
      <c r="B89" s="227"/>
      <c r="C89" s="228"/>
      <c r="D89" s="229" t="s">
        <v>137</v>
      </c>
      <c r="E89" s="230" t="s">
        <v>19</v>
      </c>
      <c r="F89" s="231" t="s">
        <v>677</v>
      </c>
      <c r="G89" s="228"/>
      <c r="H89" s="232">
        <v>175</v>
      </c>
      <c r="I89" s="233"/>
      <c r="J89" s="228"/>
      <c r="K89" s="228"/>
      <c r="L89" s="234"/>
      <c r="M89" s="235"/>
      <c r="N89" s="236"/>
      <c r="O89" s="236"/>
      <c r="P89" s="236"/>
      <c r="Q89" s="236"/>
      <c r="R89" s="236"/>
      <c r="S89" s="236"/>
      <c r="T89" s="237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8" t="s">
        <v>137</v>
      </c>
      <c r="AU89" s="238" t="s">
        <v>70</v>
      </c>
      <c r="AV89" s="13" t="s">
        <v>78</v>
      </c>
      <c r="AW89" s="13" t="s">
        <v>31</v>
      </c>
      <c r="AX89" s="13" t="s">
        <v>70</v>
      </c>
      <c r="AY89" s="238" t="s">
        <v>130</v>
      </c>
    </row>
    <row r="90" s="13" customFormat="1">
      <c r="A90" s="13"/>
      <c r="B90" s="227"/>
      <c r="C90" s="228"/>
      <c r="D90" s="229" t="s">
        <v>137</v>
      </c>
      <c r="E90" s="230" t="s">
        <v>19</v>
      </c>
      <c r="F90" s="231" t="s">
        <v>678</v>
      </c>
      <c r="G90" s="228"/>
      <c r="H90" s="232">
        <v>14</v>
      </c>
      <c r="I90" s="233"/>
      <c r="J90" s="228"/>
      <c r="K90" s="228"/>
      <c r="L90" s="234"/>
      <c r="M90" s="235"/>
      <c r="N90" s="236"/>
      <c r="O90" s="236"/>
      <c r="P90" s="236"/>
      <c r="Q90" s="236"/>
      <c r="R90" s="236"/>
      <c r="S90" s="236"/>
      <c r="T90" s="237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8" t="s">
        <v>137</v>
      </c>
      <c r="AU90" s="238" t="s">
        <v>70</v>
      </c>
      <c r="AV90" s="13" t="s">
        <v>78</v>
      </c>
      <c r="AW90" s="13" t="s">
        <v>31</v>
      </c>
      <c r="AX90" s="13" t="s">
        <v>70</v>
      </c>
      <c r="AY90" s="238" t="s">
        <v>130</v>
      </c>
    </row>
    <row r="91" s="14" customFormat="1">
      <c r="A91" s="14"/>
      <c r="B91" s="239"/>
      <c r="C91" s="240"/>
      <c r="D91" s="229" t="s">
        <v>137</v>
      </c>
      <c r="E91" s="241" t="s">
        <v>19</v>
      </c>
      <c r="F91" s="242" t="s">
        <v>144</v>
      </c>
      <c r="G91" s="240"/>
      <c r="H91" s="243">
        <v>189</v>
      </c>
      <c r="I91" s="244"/>
      <c r="J91" s="240"/>
      <c r="K91" s="240"/>
      <c r="L91" s="245"/>
      <c r="M91" s="246"/>
      <c r="N91" s="247"/>
      <c r="O91" s="247"/>
      <c r="P91" s="247"/>
      <c r="Q91" s="247"/>
      <c r="R91" s="247"/>
      <c r="S91" s="247"/>
      <c r="T91" s="248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9" t="s">
        <v>137</v>
      </c>
      <c r="AU91" s="249" t="s">
        <v>70</v>
      </c>
      <c r="AV91" s="14" t="s">
        <v>88</v>
      </c>
      <c r="AW91" s="14" t="s">
        <v>31</v>
      </c>
      <c r="AX91" s="14" t="s">
        <v>74</v>
      </c>
      <c r="AY91" s="249" t="s">
        <v>130</v>
      </c>
    </row>
    <row r="92" s="2" customFormat="1" ht="14.4" customHeight="1">
      <c r="A92" s="38"/>
      <c r="B92" s="39"/>
      <c r="C92" s="250" t="s">
        <v>91</v>
      </c>
      <c r="D92" s="250" t="s">
        <v>165</v>
      </c>
      <c r="E92" s="251" t="s">
        <v>679</v>
      </c>
      <c r="F92" s="252" t="s">
        <v>680</v>
      </c>
      <c r="G92" s="253" t="s">
        <v>135</v>
      </c>
      <c r="H92" s="254">
        <v>2</v>
      </c>
      <c r="I92" s="255"/>
      <c r="J92" s="256">
        <f>ROUND(I92*H92,2)</f>
        <v>0</v>
      </c>
      <c r="K92" s="257"/>
      <c r="L92" s="258"/>
      <c r="M92" s="259" t="s">
        <v>19</v>
      </c>
      <c r="N92" s="260" t="s">
        <v>41</v>
      </c>
      <c r="O92" s="84"/>
      <c r="P92" s="223">
        <f>O92*H92</f>
        <v>0</v>
      </c>
      <c r="Q92" s="223">
        <v>1.00678</v>
      </c>
      <c r="R92" s="223">
        <f>Q92*H92</f>
        <v>2.01356</v>
      </c>
      <c r="S92" s="223">
        <v>0</v>
      </c>
      <c r="T92" s="22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25" t="s">
        <v>168</v>
      </c>
      <c r="AT92" s="225" t="s">
        <v>165</v>
      </c>
      <c r="AU92" s="225" t="s">
        <v>70</v>
      </c>
      <c r="AY92" s="17" t="s">
        <v>130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7" t="s">
        <v>74</v>
      </c>
      <c r="BK92" s="226">
        <f>ROUND(I92*H92,2)</f>
        <v>0</v>
      </c>
      <c r="BL92" s="17" t="s">
        <v>88</v>
      </c>
      <c r="BM92" s="225" t="s">
        <v>681</v>
      </c>
    </row>
    <row r="93" s="2" customFormat="1" ht="14.4" customHeight="1">
      <c r="A93" s="38"/>
      <c r="B93" s="39"/>
      <c r="C93" s="250" t="s">
        <v>94</v>
      </c>
      <c r="D93" s="250" t="s">
        <v>165</v>
      </c>
      <c r="E93" s="251" t="s">
        <v>682</v>
      </c>
      <c r="F93" s="252" t="s">
        <v>683</v>
      </c>
      <c r="G93" s="253" t="s">
        <v>135</v>
      </c>
      <c r="H93" s="254">
        <v>2</v>
      </c>
      <c r="I93" s="255"/>
      <c r="J93" s="256">
        <f>ROUND(I93*H93,2)</f>
        <v>0</v>
      </c>
      <c r="K93" s="257"/>
      <c r="L93" s="258"/>
      <c r="M93" s="259" t="s">
        <v>19</v>
      </c>
      <c r="N93" s="260" t="s">
        <v>41</v>
      </c>
      <c r="O93" s="84"/>
      <c r="P93" s="223">
        <f>O93*H93</f>
        <v>0</v>
      </c>
      <c r="Q93" s="223">
        <v>0.58960999999999997</v>
      </c>
      <c r="R93" s="223">
        <f>Q93*H93</f>
        <v>1.1792199999999999</v>
      </c>
      <c r="S93" s="223">
        <v>0</v>
      </c>
      <c r="T93" s="22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5" t="s">
        <v>168</v>
      </c>
      <c r="AT93" s="225" t="s">
        <v>165</v>
      </c>
      <c r="AU93" s="225" t="s">
        <v>70</v>
      </c>
      <c r="AY93" s="17" t="s">
        <v>130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7" t="s">
        <v>74</v>
      </c>
      <c r="BK93" s="226">
        <f>ROUND(I93*H93,2)</f>
        <v>0</v>
      </c>
      <c r="BL93" s="17" t="s">
        <v>88</v>
      </c>
      <c r="BM93" s="225" t="s">
        <v>684</v>
      </c>
    </row>
    <row r="94" s="2" customFormat="1" ht="14.4" customHeight="1">
      <c r="A94" s="38"/>
      <c r="B94" s="39"/>
      <c r="C94" s="250" t="s">
        <v>97</v>
      </c>
      <c r="D94" s="250" t="s">
        <v>165</v>
      </c>
      <c r="E94" s="251" t="s">
        <v>685</v>
      </c>
      <c r="F94" s="252" t="s">
        <v>686</v>
      </c>
      <c r="G94" s="253" t="s">
        <v>135</v>
      </c>
      <c r="H94" s="254">
        <v>1</v>
      </c>
      <c r="I94" s="255"/>
      <c r="J94" s="256">
        <f>ROUND(I94*H94,2)</f>
        <v>0</v>
      </c>
      <c r="K94" s="257"/>
      <c r="L94" s="258"/>
      <c r="M94" s="259" t="s">
        <v>19</v>
      </c>
      <c r="N94" s="260" t="s">
        <v>41</v>
      </c>
      <c r="O94" s="84"/>
      <c r="P94" s="223">
        <f>O94*H94</f>
        <v>0</v>
      </c>
      <c r="Q94" s="223">
        <v>0.60026000000000002</v>
      </c>
      <c r="R94" s="223">
        <f>Q94*H94</f>
        <v>0.60026000000000002</v>
      </c>
      <c r="S94" s="223">
        <v>0</v>
      </c>
      <c r="T94" s="22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5" t="s">
        <v>168</v>
      </c>
      <c r="AT94" s="225" t="s">
        <v>165</v>
      </c>
      <c r="AU94" s="225" t="s">
        <v>70</v>
      </c>
      <c r="AY94" s="17" t="s">
        <v>130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7" t="s">
        <v>74</v>
      </c>
      <c r="BK94" s="226">
        <f>ROUND(I94*H94,2)</f>
        <v>0</v>
      </c>
      <c r="BL94" s="17" t="s">
        <v>88</v>
      </c>
      <c r="BM94" s="225" t="s">
        <v>687</v>
      </c>
    </row>
    <row r="95" s="2" customFormat="1" ht="14.4" customHeight="1">
      <c r="A95" s="38"/>
      <c r="B95" s="39"/>
      <c r="C95" s="250" t="s">
        <v>168</v>
      </c>
      <c r="D95" s="250" t="s">
        <v>165</v>
      </c>
      <c r="E95" s="251" t="s">
        <v>688</v>
      </c>
      <c r="F95" s="252" t="s">
        <v>689</v>
      </c>
      <c r="G95" s="253" t="s">
        <v>135</v>
      </c>
      <c r="H95" s="254">
        <v>1</v>
      </c>
      <c r="I95" s="255"/>
      <c r="J95" s="256">
        <f>ROUND(I95*H95,2)</f>
        <v>0</v>
      </c>
      <c r="K95" s="257"/>
      <c r="L95" s="258"/>
      <c r="M95" s="259" t="s">
        <v>19</v>
      </c>
      <c r="N95" s="260" t="s">
        <v>41</v>
      </c>
      <c r="O95" s="84"/>
      <c r="P95" s="223">
        <f>O95*H95</f>
        <v>0</v>
      </c>
      <c r="Q95" s="223">
        <v>0.76900000000000002</v>
      </c>
      <c r="R95" s="223">
        <f>Q95*H95</f>
        <v>0.76900000000000002</v>
      </c>
      <c r="S95" s="223">
        <v>0</v>
      </c>
      <c r="T95" s="22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25" t="s">
        <v>168</v>
      </c>
      <c r="AT95" s="225" t="s">
        <v>165</v>
      </c>
      <c r="AU95" s="225" t="s">
        <v>70</v>
      </c>
      <c r="AY95" s="17" t="s">
        <v>130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7" t="s">
        <v>74</v>
      </c>
      <c r="BK95" s="226">
        <f>ROUND(I95*H95,2)</f>
        <v>0</v>
      </c>
      <c r="BL95" s="17" t="s">
        <v>88</v>
      </c>
      <c r="BM95" s="225" t="s">
        <v>690</v>
      </c>
    </row>
    <row r="96" s="2" customFormat="1" ht="14.4" customHeight="1">
      <c r="A96" s="38"/>
      <c r="B96" s="39"/>
      <c r="C96" s="250" t="s">
        <v>191</v>
      </c>
      <c r="D96" s="250" t="s">
        <v>165</v>
      </c>
      <c r="E96" s="251" t="s">
        <v>691</v>
      </c>
      <c r="F96" s="252" t="s">
        <v>692</v>
      </c>
      <c r="G96" s="253" t="s">
        <v>135</v>
      </c>
      <c r="H96" s="254">
        <v>1</v>
      </c>
      <c r="I96" s="255"/>
      <c r="J96" s="256">
        <f>ROUND(I96*H96,2)</f>
        <v>0</v>
      </c>
      <c r="K96" s="257"/>
      <c r="L96" s="258"/>
      <c r="M96" s="259" t="s">
        <v>19</v>
      </c>
      <c r="N96" s="260" t="s">
        <v>41</v>
      </c>
      <c r="O96" s="84"/>
      <c r="P96" s="223">
        <f>O96*H96</f>
        <v>0</v>
      </c>
      <c r="Q96" s="223">
        <v>0.75800000000000001</v>
      </c>
      <c r="R96" s="223">
        <f>Q96*H96</f>
        <v>0.75800000000000001</v>
      </c>
      <c r="S96" s="223">
        <v>0</v>
      </c>
      <c r="T96" s="22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5" t="s">
        <v>168</v>
      </c>
      <c r="AT96" s="225" t="s">
        <v>165</v>
      </c>
      <c r="AU96" s="225" t="s">
        <v>70</v>
      </c>
      <c r="AY96" s="17" t="s">
        <v>130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7" t="s">
        <v>74</v>
      </c>
      <c r="BK96" s="226">
        <f>ROUND(I96*H96,2)</f>
        <v>0</v>
      </c>
      <c r="BL96" s="17" t="s">
        <v>88</v>
      </c>
      <c r="BM96" s="225" t="s">
        <v>693</v>
      </c>
    </row>
    <row r="97" s="2" customFormat="1" ht="14.4" customHeight="1">
      <c r="A97" s="38"/>
      <c r="B97" s="39"/>
      <c r="C97" s="250" t="s">
        <v>201</v>
      </c>
      <c r="D97" s="250" t="s">
        <v>165</v>
      </c>
      <c r="E97" s="251" t="s">
        <v>694</v>
      </c>
      <c r="F97" s="252" t="s">
        <v>695</v>
      </c>
      <c r="G97" s="253" t="s">
        <v>135</v>
      </c>
      <c r="H97" s="254">
        <v>1</v>
      </c>
      <c r="I97" s="255"/>
      <c r="J97" s="256">
        <f>ROUND(I97*H97,2)</f>
        <v>0</v>
      </c>
      <c r="K97" s="257"/>
      <c r="L97" s="258"/>
      <c r="M97" s="259" t="s">
        <v>19</v>
      </c>
      <c r="N97" s="260" t="s">
        <v>41</v>
      </c>
      <c r="O97" s="84"/>
      <c r="P97" s="223">
        <f>O97*H97</f>
        <v>0</v>
      </c>
      <c r="Q97" s="223">
        <v>0.76900000000000002</v>
      </c>
      <c r="R97" s="223">
        <f>Q97*H97</f>
        <v>0.76900000000000002</v>
      </c>
      <c r="S97" s="223">
        <v>0</v>
      </c>
      <c r="T97" s="22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25" t="s">
        <v>168</v>
      </c>
      <c r="AT97" s="225" t="s">
        <v>165</v>
      </c>
      <c r="AU97" s="225" t="s">
        <v>70</v>
      </c>
      <c r="AY97" s="17" t="s">
        <v>130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7" t="s">
        <v>74</v>
      </c>
      <c r="BK97" s="226">
        <f>ROUND(I97*H97,2)</f>
        <v>0</v>
      </c>
      <c r="BL97" s="17" t="s">
        <v>88</v>
      </c>
      <c r="BM97" s="225" t="s">
        <v>696</v>
      </c>
    </row>
    <row r="98" s="2" customFormat="1" ht="14.4" customHeight="1">
      <c r="A98" s="38"/>
      <c r="B98" s="39"/>
      <c r="C98" s="250" t="s">
        <v>205</v>
      </c>
      <c r="D98" s="250" t="s">
        <v>165</v>
      </c>
      <c r="E98" s="251" t="s">
        <v>697</v>
      </c>
      <c r="F98" s="252" t="s">
        <v>698</v>
      </c>
      <c r="G98" s="253" t="s">
        <v>135</v>
      </c>
      <c r="H98" s="254">
        <v>1</v>
      </c>
      <c r="I98" s="255"/>
      <c r="J98" s="256">
        <f>ROUND(I98*H98,2)</f>
        <v>0</v>
      </c>
      <c r="K98" s="257"/>
      <c r="L98" s="258"/>
      <c r="M98" s="259" t="s">
        <v>19</v>
      </c>
      <c r="N98" s="260" t="s">
        <v>41</v>
      </c>
      <c r="O98" s="84"/>
      <c r="P98" s="223">
        <f>O98*H98</f>
        <v>0</v>
      </c>
      <c r="Q98" s="223">
        <v>0.75800000000000001</v>
      </c>
      <c r="R98" s="223">
        <f>Q98*H98</f>
        <v>0.75800000000000001</v>
      </c>
      <c r="S98" s="223">
        <v>0</v>
      </c>
      <c r="T98" s="22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5" t="s">
        <v>168</v>
      </c>
      <c r="AT98" s="225" t="s">
        <v>165</v>
      </c>
      <c r="AU98" s="225" t="s">
        <v>70</v>
      </c>
      <c r="AY98" s="17" t="s">
        <v>130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7" t="s">
        <v>74</v>
      </c>
      <c r="BK98" s="226">
        <f>ROUND(I98*H98,2)</f>
        <v>0</v>
      </c>
      <c r="BL98" s="17" t="s">
        <v>88</v>
      </c>
      <c r="BM98" s="225" t="s">
        <v>699</v>
      </c>
    </row>
    <row r="99" s="2" customFormat="1" ht="14.4" customHeight="1">
      <c r="A99" s="38"/>
      <c r="B99" s="39"/>
      <c r="C99" s="250" t="s">
        <v>214</v>
      </c>
      <c r="D99" s="250" t="s">
        <v>165</v>
      </c>
      <c r="E99" s="251" t="s">
        <v>700</v>
      </c>
      <c r="F99" s="252" t="s">
        <v>701</v>
      </c>
      <c r="G99" s="253" t="s">
        <v>135</v>
      </c>
      <c r="H99" s="254">
        <v>1</v>
      </c>
      <c r="I99" s="255"/>
      <c r="J99" s="256">
        <f>ROUND(I99*H99,2)</f>
        <v>0</v>
      </c>
      <c r="K99" s="257"/>
      <c r="L99" s="258"/>
      <c r="M99" s="259" t="s">
        <v>19</v>
      </c>
      <c r="N99" s="260" t="s">
        <v>41</v>
      </c>
      <c r="O99" s="84"/>
      <c r="P99" s="223">
        <f>O99*H99</f>
        <v>0</v>
      </c>
      <c r="Q99" s="223">
        <v>0.76900000000000002</v>
      </c>
      <c r="R99" s="223">
        <f>Q99*H99</f>
        <v>0.76900000000000002</v>
      </c>
      <c r="S99" s="223">
        <v>0</v>
      </c>
      <c r="T99" s="22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5" t="s">
        <v>168</v>
      </c>
      <c r="AT99" s="225" t="s">
        <v>165</v>
      </c>
      <c r="AU99" s="225" t="s">
        <v>70</v>
      </c>
      <c r="AY99" s="17" t="s">
        <v>130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7" t="s">
        <v>74</v>
      </c>
      <c r="BK99" s="226">
        <f>ROUND(I99*H99,2)</f>
        <v>0</v>
      </c>
      <c r="BL99" s="17" t="s">
        <v>88</v>
      </c>
      <c r="BM99" s="225" t="s">
        <v>702</v>
      </c>
    </row>
    <row r="100" s="2" customFormat="1" ht="14.4" customHeight="1">
      <c r="A100" s="38"/>
      <c r="B100" s="39"/>
      <c r="C100" s="250" t="s">
        <v>219</v>
      </c>
      <c r="D100" s="250" t="s">
        <v>165</v>
      </c>
      <c r="E100" s="251" t="s">
        <v>703</v>
      </c>
      <c r="F100" s="252" t="s">
        <v>704</v>
      </c>
      <c r="G100" s="253" t="s">
        <v>135</v>
      </c>
      <c r="H100" s="254">
        <v>1</v>
      </c>
      <c r="I100" s="255"/>
      <c r="J100" s="256">
        <f>ROUND(I100*H100,2)</f>
        <v>0</v>
      </c>
      <c r="K100" s="257"/>
      <c r="L100" s="258"/>
      <c r="M100" s="259" t="s">
        <v>19</v>
      </c>
      <c r="N100" s="260" t="s">
        <v>41</v>
      </c>
      <c r="O100" s="84"/>
      <c r="P100" s="223">
        <f>O100*H100</f>
        <v>0</v>
      </c>
      <c r="Q100" s="223">
        <v>0.75800000000000001</v>
      </c>
      <c r="R100" s="223">
        <f>Q100*H100</f>
        <v>0.75800000000000001</v>
      </c>
      <c r="S100" s="223">
        <v>0</v>
      </c>
      <c r="T100" s="22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5" t="s">
        <v>168</v>
      </c>
      <c r="AT100" s="225" t="s">
        <v>165</v>
      </c>
      <c r="AU100" s="225" t="s">
        <v>70</v>
      </c>
      <c r="AY100" s="17" t="s">
        <v>130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7" t="s">
        <v>74</v>
      </c>
      <c r="BK100" s="226">
        <f>ROUND(I100*H100,2)</f>
        <v>0</v>
      </c>
      <c r="BL100" s="17" t="s">
        <v>88</v>
      </c>
      <c r="BM100" s="225" t="s">
        <v>705</v>
      </c>
    </row>
    <row r="101" s="2" customFormat="1" ht="14.4" customHeight="1">
      <c r="A101" s="38"/>
      <c r="B101" s="39"/>
      <c r="C101" s="250" t="s">
        <v>227</v>
      </c>
      <c r="D101" s="250" t="s">
        <v>165</v>
      </c>
      <c r="E101" s="251" t="s">
        <v>706</v>
      </c>
      <c r="F101" s="252" t="s">
        <v>707</v>
      </c>
      <c r="G101" s="253" t="s">
        <v>135</v>
      </c>
      <c r="H101" s="254">
        <v>1</v>
      </c>
      <c r="I101" s="255"/>
      <c r="J101" s="256">
        <f>ROUND(I101*H101,2)</f>
        <v>0</v>
      </c>
      <c r="K101" s="257"/>
      <c r="L101" s="258"/>
      <c r="M101" s="279" t="s">
        <v>19</v>
      </c>
      <c r="N101" s="280" t="s">
        <v>41</v>
      </c>
      <c r="O101" s="276"/>
      <c r="P101" s="277">
        <f>O101*H101</f>
        <v>0</v>
      </c>
      <c r="Q101" s="277">
        <v>0.76900000000000002</v>
      </c>
      <c r="R101" s="277">
        <f>Q101*H101</f>
        <v>0.76900000000000002</v>
      </c>
      <c r="S101" s="277">
        <v>0</v>
      </c>
      <c r="T101" s="278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5" t="s">
        <v>168</v>
      </c>
      <c r="AT101" s="225" t="s">
        <v>165</v>
      </c>
      <c r="AU101" s="225" t="s">
        <v>70</v>
      </c>
      <c r="AY101" s="17" t="s">
        <v>130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7" t="s">
        <v>74</v>
      </c>
      <c r="BK101" s="226">
        <f>ROUND(I101*H101,2)</f>
        <v>0</v>
      </c>
      <c r="BL101" s="17" t="s">
        <v>88</v>
      </c>
      <c r="BM101" s="225" t="s">
        <v>708</v>
      </c>
    </row>
    <row r="102" s="2" customFormat="1" ht="6.96" customHeight="1">
      <c r="A102" s="38"/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44"/>
      <c r="M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</sheetData>
  <sheetProtection sheet="1" autoFilter="0" formatColumns="0" formatRows="0" objects="1" scenarios="1" spinCount="100000" saltValue="p5JpjiWOJGKCJZmXGhZJ7+M6obDVIVYX33w0xlldRtI0Adh6j8nVmGUdkLeF3QH5KGmPzljWJ9Gj02o5fscUVg==" hashValue="l+nhCq4l3/n2Nct906VdXi7tdDEQ6Vu5hF/TWR/NmwO6TFKIjU0G9tk9muLKOFiG5mtYc2nNPAQchZn5PMITmw==" algorithmName="SHA-512" password="CC35"/>
  <autoFilter ref="C78:K101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Trnková Věra</dc:creator>
  <cp:lastModifiedBy>Trnková Věra</cp:lastModifiedBy>
  <dcterms:created xsi:type="dcterms:W3CDTF">2020-12-15T13:29:37Z</dcterms:created>
  <dcterms:modified xsi:type="dcterms:W3CDTF">2020-12-15T13:29:46Z</dcterms:modified>
</cp:coreProperties>
</file>