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foto-digitál\rámcovka komíny 2021\finále k odeslání\"/>
    </mc:Choice>
  </mc:AlternateContent>
  <bookViews>
    <workbookView xWindow="0" yWindow="0" windowWidth="28800" windowHeight="12345" activeTab="1"/>
  </bookViews>
  <sheets>
    <sheet name="Rekapitulace stavby" sheetId="1" r:id="rId1"/>
    <sheet name="OR_PHA - Rámcová dohoda n..." sheetId="2" r:id="rId2"/>
  </sheets>
  <definedNames>
    <definedName name="_xlnm._FilterDatabase" localSheetId="1" hidden="1">'OR_PHA - Rámcová dohoda n...'!$C$112:$K$117</definedName>
    <definedName name="_xlnm.Print_Titles" localSheetId="1">'OR_PHA - Rámcová dohoda n...'!$112:$112</definedName>
    <definedName name="_xlnm.Print_Titles" localSheetId="0">'Rekapitulace stavby'!$92:$92</definedName>
    <definedName name="_xlnm.Print_Area" localSheetId="1">'OR_PHA - Rámcová dohoda n...'!$C$4:$J$76,'OR_PHA - Rámcová dohoda n...'!$C$82:$J$96,'OR_PHA - Rámcová dohoda n...'!$C$102:$J$117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15" i="2" l="1"/>
  <c r="E16" i="2"/>
  <c r="AY95" i="1" l="1"/>
  <c r="AX95" i="1"/>
  <c r="BI115" i="2"/>
  <c r="BD95" i="1" s="1"/>
  <c r="BD94" i="1" s="1"/>
  <c r="W33" i="1" s="1"/>
  <c r="BH115" i="2"/>
  <c r="BG115" i="2"/>
  <c r="BB95" i="1" s="1"/>
  <c r="BB94" i="1" s="1"/>
  <c r="W31" i="1" s="1"/>
  <c r="BF115" i="2"/>
  <c r="BA95" i="1" s="1"/>
  <c r="BA94" i="1" s="1"/>
  <c r="W30" i="1" s="1"/>
  <c r="T115" i="2"/>
  <c r="T114" i="2" s="1"/>
  <c r="T113" i="2" s="1"/>
  <c r="R115" i="2"/>
  <c r="R114" i="2" s="1"/>
  <c r="R113" i="2" s="1"/>
  <c r="P115" i="2"/>
  <c r="P114" i="2" s="1"/>
  <c r="P113" i="2" s="1"/>
  <c r="AU95" i="1" s="1"/>
  <c r="AU94" i="1" s="1"/>
  <c r="F109" i="2"/>
  <c r="F107" i="2"/>
  <c r="E105" i="2"/>
  <c r="J90" i="2"/>
  <c r="F89" i="2"/>
  <c r="F87" i="2"/>
  <c r="E85" i="2"/>
  <c r="J19" i="2"/>
  <c r="E19" i="2"/>
  <c r="J89" i="2" s="1"/>
  <c r="J18" i="2"/>
  <c r="J16" i="2"/>
  <c r="F110" i="2"/>
  <c r="J10" i="2"/>
  <c r="J87" i="2" s="1"/>
  <c r="L90" i="1"/>
  <c r="AM90" i="1"/>
  <c r="AM89" i="1"/>
  <c r="L89" i="1"/>
  <c r="AM87" i="1"/>
  <c r="L87" i="1"/>
  <c r="L85" i="1"/>
  <c r="L84" i="1"/>
  <c r="BK115" i="2"/>
  <c r="AS94" i="1"/>
  <c r="BC95" i="1"/>
  <c r="BC94" i="1" s="1"/>
  <c r="W32" i="1" s="1"/>
  <c r="J107" i="2" l="1"/>
  <c r="F90" i="2"/>
  <c r="J109" i="2"/>
  <c r="BK114" i="2"/>
  <c r="BE115" i="2"/>
  <c r="AZ95" i="1" s="1"/>
  <c r="AZ94" i="1" s="1"/>
  <c r="W29" i="1" s="1"/>
  <c r="AX94" i="1"/>
  <c r="AY94" i="1"/>
  <c r="AW95" i="1"/>
  <c r="AW94" i="1"/>
  <c r="AK30" i="1" s="1"/>
  <c r="BK113" i="2" l="1"/>
  <c r="AV94" i="1"/>
  <c r="AK29" i="1" s="1"/>
  <c r="AV95" i="1"/>
  <c r="AT95" i="1" s="1"/>
  <c r="AT94" i="1" l="1"/>
  <c r="AG95" i="1"/>
  <c r="AG94" i="1" s="1"/>
  <c r="AN94" i="1" l="1"/>
  <c r="AN95" i="1"/>
  <c r="AK26" i="1"/>
  <c r="AK35" i="1" s="1"/>
</calcChain>
</file>

<file path=xl/sharedStrings.xml><?xml version="1.0" encoding="utf-8"?>
<sst xmlns="http://schemas.openxmlformats.org/spreadsheetml/2006/main" count="254" uniqueCount="118">
  <si>
    <t>Export Komplet</t>
  </si>
  <si>
    <t/>
  </si>
  <si>
    <t>2.0</t>
  </si>
  <si>
    <t>ZAMOK</t>
  </si>
  <si>
    <t>False</t>
  </si>
  <si>
    <t>{0bc9076a-163c-430d-b9f3-2bc2da4b744f}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</si>
  <si>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</si>
  <si>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</si>
  <si>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</si>
  <si>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</si>
  <si>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</si>
  <si>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</si>
  <si>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</si>
  <si>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</si>
  <si>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</si>
  <si>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</si>
  <si>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</si>
  <si>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Rámcová dohoda na pravidelnou kontrolu a čištění spalinových cest v obvodu OŘ Praha</t>
  </si>
  <si>
    <t>KSO:</t>
  </si>
  <si>
    <t>CC-CZ:</t>
  </si>
  <si>
    <t>Místo:</t>
  </si>
  <si>
    <t>obvod OŘ Praha</t>
  </si>
  <si>
    <t>Datum:</t>
  </si>
  <si>
    <t>15. 1. 2021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</si>
  <si>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</si>
  <si>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</si>
  <si>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</si>
  <si>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</si>
  <si>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</si>
  <si>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</si>
  <si>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</si>
  <si>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</si>
  <si>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</si>
  <si>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</si>
  <si>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</si>
  <si>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</si>
  <si>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</si>
  <si>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</si>
  <si>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</si>
  <si>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</si>
  <si>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</si>
  <si>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</si>
  <si>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</si>
  <si>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</si>
  <si>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</si>
  <si>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</si>
  <si>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</si>
  <si>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</si>
  <si>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</si>
  <si>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</si>
  <si>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</si>
  <si>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</si>
  <si>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</si>
  <si>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</si>
  <si>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</si>
  <si>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</si>
  <si>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</si>
  <si>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</si>
  <si>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</si>
  <si>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</si>
  <si>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</si>
  <si>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</si>
  <si>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</si>
  <si>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</si>
  <si>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</si>
  <si>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</si>
  <si>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</si>
  <si>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</si>
  <si>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</si>
  <si>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</si>
  <si>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</si>
  <si>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</si>
  <si>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</si>
  <si>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</si>
  <si>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</si>
  <si>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</si>
  <si>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</si>
  <si>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</si>
  <si>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</si>
  <si>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</si>
  <si>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</si>
  <si>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</si>
  <si>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</si>
  <si>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</si>
  <si>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</si>
  <si>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</si>
  <si>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</si>
  <si>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</si>
  <si>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</si>
  <si>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Náklady ze soupisu prací</t>
  </si>
  <si>
    <t>-1</t>
  </si>
  <si>
    <t>58-M - Revize vyhrazených technických zařízení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</si>
  <si>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</si>
  <si>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</si>
  <si>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</si>
  <si>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</si>
  <si>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</si>
  <si>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</si>
  <si>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</si>
  <si>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</si>
  <si>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</si>
  <si>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</si>
  <si>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</si>
  <si>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58-M</t>
  </si>
  <si>
    <t>Revize vyhrazených technických zařízení</t>
  </si>
  <si>
    <t>3</t>
  </si>
  <si>
    <t>ROZPOCET</t>
  </si>
  <si>
    <t>K</t>
  </si>
  <si>
    <t>Pol425</t>
  </si>
  <si>
    <t>kontrola a čištění spalinových cest dle zákona č. 133/1985 Sb. a vyhlášky č. 34/2016 Sb. ze dne 22. ledna 2016, umístění - obvod OŘ Praha</t>
  </si>
  <si>
    <t>soubor</t>
  </si>
  <si>
    <t>4</t>
  </si>
  <si>
    <t>-217959597</t>
  </si>
  <si>
    <t>P</t>
  </si>
  <si>
    <t>Poznámka k položce:_x000D_
Součástí položky jsou veškeré s nimi spojené práce, které jsou zapotřebí pro provedení kompletní dodávky díla, a to i když nejsou zvlášť uvedeny ve výkazu výměr. To znamená, že veškeré položky je třeba v nabídkové ceně doplnit a ocenit jako kompletně vykonané práce vč materiálu, nářadí a strojů nutných k práci, tak aby bylo možné zakázku realizovat jako komplet "na klíč" i když tyto nejsou ve výkazu výměr vypsány zvlášť._x000D_
_x000D_
Součástí jednotkové ceny je i doprava na místo a vypracování protokolu!_x000D_
_x000D_
Pokud nejsou uvedeny montážní práce samostatně, je montáž součástí jednotkových cen!</t>
  </si>
  <si>
    <t>VV</t>
  </si>
  <si>
    <t>Zakázka:</t>
  </si>
  <si>
    <t>Náklady soupisu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</si>
</sst>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8"/>
      <color rgb="FF505050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167" fontId="33" fillId="0" borderId="0" xfId="0" applyNumberFormat="1" applyFont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19" fillId="5" borderId="0" xfId="0" applyFont="1" applyFill="1" applyBorder="1" applyAlignment="1" applyProtection="1">
      <alignment horizontal="center" vertical="center" wrapText="1"/>
    </xf>
    <xf numFmtId="4" fontId="21" fillId="5" borderId="0" xfId="0" applyNumberFormat="1" applyFont="1" applyFill="1" applyBorder="1" applyAlignment="1" applyProtection="1"/>
    <xf numFmtId="4" fontId="6" fillId="5" borderId="0" xfId="0" applyNumberFormat="1" applyFont="1" applyFill="1" applyBorder="1" applyAlignment="1" applyProtection="1"/>
    <xf numFmtId="4" fontId="19" fillId="5" borderId="0" xfId="0" applyNumberFormat="1" applyFont="1" applyFill="1" applyBorder="1" applyAlignment="1" applyProtection="1">
      <alignment vertical="center"/>
    </xf>
    <xf numFmtId="0" fontId="0" fillId="5" borderId="0" xfId="0" applyFont="1" applyFill="1" applyAlignment="1">
      <alignment vertical="center"/>
    </xf>
    <xf numFmtId="0" fontId="0" fillId="5" borderId="0" xfId="0" applyFont="1" applyFill="1" applyBorder="1" applyAlignment="1">
      <alignment vertical="center"/>
    </xf>
    <xf numFmtId="0" fontId="14" fillId="5" borderId="0" xfId="0" applyFont="1" applyFill="1" applyBorder="1" applyAlignment="1">
      <alignment horizontal="left" vertical="center"/>
    </xf>
    <xf numFmtId="4" fontId="21" fillId="5" borderId="0" xfId="0" applyNumberFormat="1" applyFont="1" applyFill="1" applyBorder="1" applyAlignment="1">
      <alignment vertical="center"/>
    </xf>
    <xf numFmtId="0" fontId="1" fillId="5" borderId="0" xfId="0" applyFont="1" applyFill="1" applyBorder="1" applyAlignment="1">
      <alignment horizontal="right" vertical="center"/>
    </xf>
    <xf numFmtId="0" fontId="18" fillId="5" borderId="0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4" fontId="1" fillId="5" borderId="0" xfId="0" applyNumberFormat="1" applyFont="1" applyFill="1" applyBorder="1" applyAlignment="1">
      <alignment vertical="center"/>
    </xf>
    <xf numFmtId="164" fontId="1" fillId="5" borderId="0" xfId="0" applyNumberFormat="1" applyFont="1" applyFill="1" applyBorder="1" applyAlignment="1">
      <alignment horizontal="right" vertical="center"/>
    </xf>
    <xf numFmtId="0" fontId="4" fillId="5" borderId="0" xfId="0" applyFont="1" applyFill="1" applyBorder="1" applyAlignment="1">
      <alignment horizontal="left" vertical="center"/>
    </xf>
    <xf numFmtId="0" fontId="4" fillId="5" borderId="0" xfId="0" applyFont="1" applyFill="1" applyBorder="1" applyAlignment="1">
      <alignment horizontal="right" vertical="center"/>
    </xf>
    <xf numFmtId="0" fontId="4" fillId="5" borderId="0" xfId="0" applyFont="1" applyFill="1" applyBorder="1" applyAlignment="1">
      <alignment horizontal="center" vertical="center"/>
    </xf>
    <xf numFmtId="4" fontId="4" fillId="5" borderId="0" xfId="0" applyNumberFormat="1" applyFont="1" applyFill="1" applyBorder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23"/>
      <c r="AS2" s="223"/>
      <c r="AT2" s="223"/>
      <c r="AU2" s="223"/>
      <c r="AV2" s="223"/>
      <c r="AW2" s="223"/>
      <c r="AX2" s="223"/>
      <c r="AY2" s="223"/>
      <c r="AZ2" s="223"/>
      <c r="BA2" s="223"/>
      <c r="BB2" s="223"/>
      <c r="BC2" s="223"/>
      <c r="BD2" s="223"/>
      <c r="BE2" s="223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186" t="s">
        <v>14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P5" s="19"/>
      <c r="AQ5" s="19"/>
      <c r="AR5" s="17"/>
      <c r="BE5" s="183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188" t="s">
        <v>17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P6" s="19"/>
      <c r="AQ6" s="19"/>
      <c r="AR6" s="17"/>
      <c r="BE6" s="184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184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184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184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184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184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184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184"/>
      <c r="BS13" s="14" t="s">
        <v>6</v>
      </c>
    </row>
    <row r="14" spans="1:74">
      <c r="B14" s="18"/>
      <c r="C14" s="19"/>
      <c r="D14" s="19"/>
      <c r="E14" s="189" t="s">
        <v>31</v>
      </c>
      <c r="F14" s="190"/>
      <c r="G14" s="190"/>
      <c r="H14" s="190"/>
      <c r="I14" s="190"/>
      <c r="J14" s="190"/>
      <c r="K14" s="190"/>
      <c r="L14" s="190"/>
      <c r="M14" s="190"/>
      <c r="N14" s="190"/>
      <c r="O14" s="190"/>
      <c r="P14" s="190"/>
      <c r="Q14" s="190"/>
      <c r="R14" s="190"/>
      <c r="S14" s="190"/>
      <c r="T14" s="190"/>
      <c r="U14" s="190"/>
      <c r="V14" s="190"/>
      <c r="W14" s="190"/>
      <c r="X14" s="190"/>
      <c r="Y14" s="190"/>
      <c r="Z14" s="190"/>
      <c r="AA14" s="190"/>
      <c r="AB14" s="190"/>
      <c r="AC14" s="190"/>
      <c r="AD14" s="190"/>
      <c r="AE14" s="190"/>
      <c r="AF14" s="190"/>
      <c r="AG14" s="190"/>
      <c r="AH14" s="190"/>
      <c r="AI14" s="190"/>
      <c r="AJ14" s="190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184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184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184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184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184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184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184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184"/>
    </row>
    <row r="22" spans="1:71" s="1" customFormat="1" ht="12" customHeight="1">
      <c r="B22" s="18"/>
      <c r="C22" s="19"/>
      <c r="D22" s="26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184"/>
    </row>
    <row r="23" spans="1:71" s="1" customFormat="1" ht="16.5" customHeight="1">
      <c r="B23" s="18"/>
      <c r="C23" s="19"/>
      <c r="D23" s="19"/>
      <c r="E23" s="191" t="s">
        <v>1</v>
      </c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1"/>
      <c r="AI23" s="191"/>
      <c r="AJ23" s="191"/>
      <c r="AK23" s="191"/>
      <c r="AL23" s="191"/>
      <c r="AM23" s="191"/>
      <c r="AN23" s="191"/>
      <c r="AO23" s="19"/>
      <c r="AP23" s="19"/>
      <c r="AQ23" s="19"/>
      <c r="AR23" s="17"/>
      <c r="BE23" s="184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184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184"/>
    </row>
    <row r="26" spans="1:71" s="2" customFormat="1" ht="25.9" customHeight="1">
      <c r="A26" s="31"/>
      <c r="B26" s="32"/>
      <c r="C26" s="33"/>
      <c r="D26" s="34" t="s">
        <v>38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192">
        <f>ROUND(AG94,2)</f>
        <v>0</v>
      </c>
      <c r="AL26" s="193"/>
      <c r="AM26" s="193"/>
      <c r="AN26" s="193"/>
      <c r="AO26" s="193"/>
      <c r="AP26" s="33"/>
      <c r="AQ26" s="33"/>
      <c r="AR26" s="36"/>
      <c r="BE26" s="184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184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194" t="s">
        <v>39</v>
      </c>
      <c r="M28" s="194"/>
      <c r="N28" s="194"/>
      <c r="O28" s="194"/>
      <c r="P28" s="194"/>
      <c r="Q28" s="33"/>
      <c r="R28" s="33"/>
      <c r="S28" s="33"/>
      <c r="T28" s="33"/>
      <c r="U28" s="33"/>
      <c r="V28" s="33"/>
      <c r="W28" s="194" t="s">
        <v>40</v>
      </c>
      <c r="X28" s="194"/>
      <c r="Y28" s="194"/>
      <c r="Z28" s="194"/>
      <c r="AA28" s="194"/>
      <c r="AB28" s="194"/>
      <c r="AC28" s="194"/>
      <c r="AD28" s="194"/>
      <c r="AE28" s="194"/>
      <c r="AF28" s="33"/>
      <c r="AG28" s="33"/>
      <c r="AH28" s="33"/>
      <c r="AI28" s="33"/>
      <c r="AJ28" s="33"/>
      <c r="AK28" s="194" t="s">
        <v>41</v>
      </c>
      <c r="AL28" s="194"/>
      <c r="AM28" s="194"/>
      <c r="AN28" s="194"/>
      <c r="AO28" s="194"/>
      <c r="AP28" s="33"/>
      <c r="AQ28" s="33"/>
      <c r="AR28" s="36"/>
      <c r="BE28" s="184"/>
    </row>
    <row r="29" spans="1:71" s="3" customFormat="1" ht="14.45" customHeight="1">
      <c r="B29" s="37"/>
      <c r="C29" s="38"/>
      <c r="D29" s="26" t="s">
        <v>42</v>
      </c>
      <c r="E29" s="38"/>
      <c r="F29" s="26" t="s">
        <v>43</v>
      </c>
      <c r="G29" s="38"/>
      <c r="H29" s="38"/>
      <c r="I29" s="38"/>
      <c r="J29" s="38"/>
      <c r="K29" s="38"/>
      <c r="L29" s="197">
        <v>0.21</v>
      </c>
      <c r="M29" s="196"/>
      <c r="N29" s="196"/>
      <c r="O29" s="196"/>
      <c r="P29" s="196"/>
      <c r="Q29" s="38"/>
      <c r="R29" s="38"/>
      <c r="S29" s="38"/>
      <c r="T29" s="38"/>
      <c r="U29" s="38"/>
      <c r="V29" s="38"/>
      <c r="W29" s="195">
        <f>ROUND(AZ94, 2)</f>
        <v>0</v>
      </c>
      <c r="X29" s="196"/>
      <c r="Y29" s="196"/>
      <c r="Z29" s="196"/>
      <c r="AA29" s="196"/>
      <c r="AB29" s="196"/>
      <c r="AC29" s="196"/>
      <c r="AD29" s="196"/>
      <c r="AE29" s="196"/>
      <c r="AF29" s="38"/>
      <c r="AG29" s="38"/>
      <c r="AH29" s="38"/>
      <c r="AI29" s="38"/>
      <c r="AJ29" s="38"/>
      <c r="AK29" s="195">
        <f>ROUND(AV94, 2)</f>
        <v>0</v>
      </c>
      <c r="AL29" s="196"/>
      <c r="AM29" s="196"/>
      <c r="AN29" s="196"/>
      <c r="AO29" s="196"/>
      <c r="AP29" s="38"/>
      <c r="AQ29" s="38"/>
      <c r="AR29" s="39"/>
      <c r="BE29" s="185"/>
    </row>
    <row r="30" spans="1:71" s="3" customFormat="1" ht="14.45" customHeight="1">
      <c r="B30" s="37"/>
      <c r="C30" s="38"/>
      <c r="D30" s="38"/>
      <c r="E30" s="38"/>
      <c r="F30" s="26" t="s">
        <v>44</v>
      </c>
      <c r="G30" s="38"/>
      <c r="H30" s="38"/>
      <c r="I30" s="38"/>
      <c r="J30" s="38"/>
      <c r="K30" s="38"/>
      <c r="L30" s="197">
        <v>0.15</v>
      </c>
      <c r="M30" s="196"/>
      <c r="N30" s="196"/>
      <c r="O30" s="196"/>
      <c r="P30" s="196"/>
      <c r="Q30" s="38"/>
      <c r="R30" s="38"/>
      <c r="S30" s="38"/>
      <c r="T30" s="38"/>
      <c r="U30" s="38"/>
      <c r="V30" s="38"/>
      <c r="W30" s="195">
        <f>ROUND(BA94, 2)</f>
        <v>0</v>
      </c>
      <c r="X30" s="196"/>
      <c r="Y30" s="196"/>
      <c r="Z30" s="196"/>
      <c r="AA30" s="196"/>
      <c r="AB30" s="196"/>
      <c r="AC30" s="196"/>
      <c r="AD30" s="196"/>
      <c r="AE30" s="196"/>
      <c r="AF30" s="38"/>
      <c r="AG30" s="38"/>
      <c r="AH30" s="38"/>
      <c r="AI30" s="38"/>
      <c r="AJ30" s="38"/>
      <c r="AK30" s="195">
        <f>ROUND(AW94, 2)</f>
        <v>0</v>
      </c>
      <c r="AL30" s="196"/>
      <c r="AM30" s="196"/>
      <c r="AN30" s="196"/>
      <c r="AO30" s="196"/>
      <c r="AP30" s="38"/>
      <c r="AQ30" s="38"/>
      <c r="AR30" s="39"/>
      <c r="BE30" s="185"/>
    </row>
    <row r="31" spans="1:71" s="3" customFormat="1" ht="14.45" hidden="1" customHeight="1">
      <c r="B31" s="37"/>
      <c r="C31" s="38"/>
      <c r="D31" s="38"/>
      <c r="E31" s="38"/>
      <c r="F31" s="26" t="s">
        <v>45</v>
      </c>
      <c r="G31" s="38"/>
      <c r="H31" s="38"/>
      <c r="I31" s="38"/>
      <c r="J31" s="38"/>
      <c r="K31" s="38"/>
      <c r="L31" s="197">
        <v>0.21</v>
      </c>
      <c r="M31" s="196"/>
      <c r="N31" s="196"/>
      <c r="O31" s="196"/>
      <c r="P31" s="196"/>
      <c r="Q31" s="38"/>
      <c r="R31" s="38"/>
      <c r="S31" s="38"/>
      <c r="T31" s="38"/>
      <c r="U31" s="38"/>
      <c r="V31" s="38"/>
      <c r="W31" s="195">
        <f>ROUND(BB94, 2)</f>
        <v>0</v>
      </c>
      <c r="X31" s="196"/>
      <c r="Y31" s="196"/>
      <c r="Z31" s="196"/>
      <c r="AA31" s="196"/>
      <c r="AB31" s="196"/>
      <c r="AC31" s="196"/>
      <c r="AD31" s="196"/>
      <c r="AE31" s="196"/>
      <c r="AF31" s="38"/>
      <c r="AG31" s="38"/>
      <c r="AH31" s="38"/>
      <c r="AI31" s="38"/>
      <c r="AJ31" s="38"/>
      <c r="AK31" s="195">
        <v>0</v>
      </c>
      <c r="AL31" s="196"/>
      <c r="AM31" s="196"/>
      <c r="AN31" s="196"/>
      <c r="AO31" s="196"/>
      <c r="AP31" s="38"/>
      <c r="AQ31" s="38"/>
      <c r="AR31" s="39"/>
      <c r="BE31" s="185"/>
    </row>
    <row r="32" spans="1:71" s="3" customFormat="1" ht="14.45" hidden="1" customHeight="1">
      <c r="B32" s="37"/>
      <c r="C32" s="38"/>
      <c r="D32" s="38"/>
      <c r="E32" s="38"/>
      <c r="F32" s="26" t="s">
        <v>46</v>
      </c>
      <c r="G32" s="38"/>
      <c r="H32" s="38"/>
      <c r="I32" s="38"/>
      <c r="J32" s="38"/>
      <c r="K32" s="38"/>
      <c r="L32" s="197">
        <v>0.15</v>
      </c>
      <c r="M32" s="196"/>
      <c r="N32" s="196"/>
      <c r="O32" s="196"/>
      <c r="P32" s="196"/>
      <c r="Q32" s="38"/>
      <c r="R32" s="38"/>
      <c r="S32" s="38"/>
      <c r="T32" s="38"/>
      <c r="U32" s="38"/>
      <c r="V32" s="38"/>
      <c r="W32" s="195">
        <f>ROUND(BC94, 2)</f>
        <v>0</v>
      </c>
      <c r="X32" s="196"/>
      <c r="Y32" s="196"/>
      <c r="Z32" s="196"/>
      <c r="AA32" s="196"/>
      <c r="AB32" s="196"/>
      <c r="AC32" s="196"/>
      <c r="AD32" s="196"/>
      <c r="AE32" s="196"/>
      <c r="AF32" s="38"/>
      <c r="AG32" s="38"/>
      <c r="AH32" s="38"/>
      <c r="AI32" s="38"/>
      <c r="AJ32" s="38"/>
      <c r="AK32" s="195">
        <v>0</v>
      </c>
      <c r="AL32" s="196"/>
      <c r="AM32" s="196"/>
      <c r="AN32" s="196"/>
      <c r="AO32" s="196"/>
      <c r="AP32" s="38"/>
      <c r="AQ32" s="38"/>
      <c r="AR32" s="39"/>
      <c r="BE32" s="185"/>
    </row>
    <row r="33" spans="1:57" s="3" customFormat="1" ht="14.45" hidden="1" customHeight="1">
      <c r="B33" s="37"/>
      <c r="C33" s="38"/>
      <c r="D33" s="38"/>
      <c r="E33" s="38"/>
      <c r="F33" s="26" t="s">
        <v>47</v>
      </c>
      <c r="G33" s="38"/>
      <c r="H33" s="38"/>
      <c r="I33" s="38"/>
      <c r="J33" s="38"/>
      <c r="K33" s="38"/>
      <c r="L33" s="197">
        <v>0</v>
      </c>
      <c r="M33" s="196"/>
      <c r="N33" s="196"/>
      <c r="O33" s="196"/>
      <c r="P33" s="196"/>
      <c r="Q33" s="38"/>
      <c r="R33" s="38"/>
      <c r="S33" s="38"/>
      <c r="T33" s="38"/>
      <c r="U33" s="38"/>
      <c r="V33" s="38"/>
      <c r="W33" s="195">
        <f>ROUND(BD94, 2)</f>
        <v>0</v>
      </c>
      <c r="X33" s="196"/>
      <c r="Y33" s="196"/>
      <c r="Z33" s="196"/>
      <c r="AA33" s="196"/>
      <c r="AB33" s="196"/>
      <c r="AC33" s="196"/>
      <c r="AD33" s="196"/>
      <c r="AE33" s="196"/>
      <c r="AF33" s="38"/>
      <c r="AG33" s="38"/>
      <c r="AH33" s="38"/>
      <c r="AI33" s="38"/>
      <c r="AJ33" s="38"/>
      <c r="AK33" s="195">
        <v>0</v>
      </c>
      <c r="AL33" s="196"/>
      <c r="AM33" s="196"/>
      <c r="AN33" s="196"/>
      <c r="AO33" s="196"/>
      <c r="AP33" s="38"/>
      <c r="AQ33" s="38"/>
      <c r="AR33" s="39"/>
      <c r="BE33" s="185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184"/>
    </row>
    <row r="35" spans="1:57" s="2" customFormat="1" ht="25.9" customHeight="1">
      <c r="A35" s="31"/>
      <c r="B35" s="32"/>
      <c r="C35" s="40"/>
      <c r="D35" s="41" t="s">
        <v>48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49</v>
      </c>
      <c r="U35" s="42"/>
      <c r="V35" s="42"/>
      <c r="W35" s="42"/>
      <c r="X35" s="198" t="s">
        <v>50</v>
      </c>
      <c r="Y35" s="199"/>
      <c r="Z35" s="199"/>
      <c r="AA35" s="199"/>
      <c r="AB35" s="199"/>
      <c r="AC35" s="42"/>
      <c r="AD35" s="42"/>
      <c r="AE35" s="42"/>
      <c r="AF35" s="42"/>
      <c r="AG35" s="42"/>
      <c r="AH35" s="42"/>
      <c r="AI35" s="42"/>
      <c r="AJ35" s="42"/>
      <c r="AK35" s="200">
        <f>SUM(AK26:AK33)</f>
        <v>0</v>
      </c>
      <c r="AL35" s="199"/>
      <c r="AM35" s="199"/>
      <c r="AN35" s="199"/>
      <c r="AO35" s="201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51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52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53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54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53</v>
      </c>
      <c r="AI60" s="35"/>
      <c r="AJ60" s="35"/>
      <c r="AK60" s="35"/>
      <c r="AL60" s="35"/>
      <c r="AM60" s="49" t="s">
        <v>54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55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56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53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54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53</v>
      </c>
      <c r="AI75" s="35"/>
      <c r="AJ75" s="35"/>
      <c r="AK75" s="35"/>
      <c r="AL75" s="35"/>
      <c r="AM75" s="49" t="s">
        <v>54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57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OR_PHA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02" t="str">
        <f>K6</f>
        <v>Rámcová dohoda na pravidelnou kontrolu a čištění spalinových cest v obvodu OŘ Praha</v>
      </c>
      <c r="M85" s="203"/>
      <c r="N85" s="203"/>
      <c r="O85" s="203"/>
      <c r="P85" s="203"/>
      <c r="Q85" s="203"/>
      <c r="R85" s="203"/>
      <c r="S85" s="203"/>
      <c r="T85" s="203"/>
      <c r="U85" s="203"/>
      <c r="V85" s="203"/>
      <c r="W85" s="203"/>
      <c r="X85" s="203"/>
      <c r="Y85" s="203"/>
      <c r="Z85" s="203"/>
      <c r="AA85" s="203"/>
      <c r="AB85" s="203"/>
      <c r="AC85" s="203"/>
      <c r="AD85" s="203"/>
      <c r="AE85" s="203"/>
      <c r="AF85" s="203"/>
      <c r="AG85" s="203"/>
      <c r="AH85" s="203"/>
      <c r="AI85" s="203"/>
      <c r="AJ85" s="203"/>
      <c r="AK85" s="203"/>
      <c r="AL85" s="203"/>
      <c r="AM85" s="203"/>
      <c r="AN85" s="203"/>
      <c r="AO85" s="203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OŘ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04" t="str">
        <f>IF(AN8= "","",AN8)</f>
        <v>15. 1. 2021</v>
      </c>
      <c r="AN87" s="204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05" t="str">
        <f>IF(E17="","",E17)</f>
        <v xml:space="preserve"> </v>
      </c>
      <c r="AN89" s="206"/>
      <c r="AO89" s="206"/>
      <c r="AP89" s="206"/>
      <c r="AQ89" s="33"/>
      <c r="AR89" s="36"/>
      <c r="AS89" s="207" t="s">
        <v>58</v>
      </c>
      <c r="AT89" s="208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05" t="str">
        <f>IF(E20="","",E20)</f>
        <v>L. Ulrich, DiS</v>
      </c>
      <c r="AN90" s="206"/>
      <c r="AO90" s="206"/>
      <c r="AP90" s="206"/>
      <c r="AQ90" s="33"/>
      <c r="AR90" s="36"/>
      <c r="AS90" s="209"/>
      <c r="AT90" s="210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11"/>
      <c r="AT91" s="212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13" t="s">
        <v>59</v>
      </c>
      <c r="D92" s="214"/>
      <c r="E92" s="214"/>
      <c r="F92" s="214"/>
      <c r="G92" s="214"/>
      <c r="H92" s="70"/>
      <c r="I92" s="215" t="s">
        <v>60</v>
      </c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16" t="s">
        <v>61</v>
      </c>
      <c r="AH92" s="214"/>
      <c r="AI92" s="214"/>
      <c r="AJ92" s="214"/>
      <c r="AK92" s="214"/>
      <c r="AL92" s="214"/>
      <c r="AM92" s="214"/>
      <c r="AN92" s="215" t="s">
        <v>62</v>
      </c>
      <c r="AO92" s="214"/>
      <c r="AP92" s="217"/>
      <c r="AQ92" s="71" t="s">
        <v>63</v>
      </c>
      <c r="AR92" s="36"/>
      <c r="AS92" s="72" t="s">
        <v>64</v>
      </c>
      <c r="AT92" s="73" t="s">
        <v>65</v>
      </c>
      <c r="AU92" s="73" t="s">
        <v>66</v>
      </c>
      <c r="AV92" s="73" t="s">
        <v>67</v>
      </c>
      <c r="AW92" s="73" t="s">
        <v>68</v>
      </c>
      <c r="AX92" s="73" t="s">
        <v>69</v>
      </c>
      <c r="AY92" s="73" t="s">
        <v>70</v>
      </c>
      <c r="AZ92" s="73" t="s">
        <v>71</v>
      </c>
      <c r="BA92" s="73" t="s">
        <v>72</v>
      </c>
      <c r="BB92" s="73" t="s">
        <v>73</v>
      </c>
      <c r="BC92" s="73" t="s">
        <v>74</v>
      </c>
      <c r="BD92" s="74" t="s">
        <v>75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76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21">
        <f>ROUND(AG95,2)</f>
        <v>0</v>
      </c>
      <c r="AH94" s="221"/>
      <c r="AI94" s="221"/>
      <c r="AJ94" s="221"/>
      <c r="AK94" s="221"/>
      <c r="AL94" s="221"/>
      <c r="AM94" s="221"/>
      <c r="AN94" s="222">
        <f>SUM(AG94,AT94)</f>
        <v>0</v>
      </c>
      <c r="AO94" s="222"/>
      <c r="AP94" s="222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77</v>
      </c>
      <c r="BT94" s="88" t="s">
        <v>78</v>
      </c>
      <c r="BV94" s="88" t="s">
        <v>79</v>
      </c>
      <c r="BW94" s="88" t="s">
        <v>5</v>
      </c>
      <c r="BX94" s="88" t="s">
        <v>80</v>
      </c>
      <c r="CL94" s="88" t="s">
        <v>1</v>
      </c>
    </row>
    <row r="95" spans="1:90" s="7" customFormat="1" ht="37.5" customHeight="1">
      <c r="A95" s="89" t="s">
        <v>81</v>
      </c>
      <c r="B95" s="90"/>
      <c r="C95" s="91"/>
      <c r="D95" s="220" t="s">
        <v>14</v>
      </c>
      <c r="E95" s="220"/>
      <c r="F95" s="220"/>
      <c r="G95" s="220"/>
      <c r="H95" s="220"/>
      <c r="I95" s="92"/>
      <c r="J95" s="220" t="s">
        <v>17</v>
      </c>
      <c r="K95" s="220"/>
      <c r="L95" s="220"/>
      <c r="M95" s="220"/>
      <c r="N95" s="220"/>
      <c r="O95" s="220"/>
      <c r="P95" s="220"/>
      <c r="Q95" s="220"/>
      <c r="R95" s="220"/>
      <c r="S95" s="220"/>
      <c r="T95" s="220"/>
      <c r="U95" s="220"/>
      <c r="V95" s="220"/>
      <c r="W95" s="220"/>
      <c r="X95" s="220"/>
      <c r="Y95" s="220"/>
      <c r="Z95" s="220"/>
      <c r="AA95" s="220"/>
      <c r="AB95" s="220"/>
      <c r="AC95" s="220"/>
      <c r="AD95" s="220"/>
      <c r="AE95" s="220"/>
      <c r="AF95" s="220"/>
      <c r="AG95" s="218">
        <f>'OR_PHA - Rámcová dohoda n...'!J28</f>
        <v>0</v>
      </c>
      <c r="AH95" s="219"/>
      <c r="AI95" s="219"/>
      <c r="AJ95" s="219"/>
      <c r="AK95" s="219"/>
      <c r="AL95" s="219"/>
      <c r="AM95" s="219"/>
      <c r="AN95" s="218">
        <f>SUM(AG95,AT95)</f>
        <v>0</v>
      </c>
      <c r="AO95" s="219"/>
      <c r="AP95" s="219"/>
      <c r="AQ95" s="93" t="s">
        <v>82</v>
      </c>
      <c r="AR95" s="94"/>
      <c r="AS95" s="95">
        <v>0</v>
      </c>
      <c r="AT95" s="96">
        <f>ROUND(SUM(AV95:AW95),2)</f>
        <v>0</v>
      </c>
      <c r="AU95" s="97">
        <f>'OR_PHA - Rámcová dohoda n...'!P113</f>
        <v>0</v>
      </c>
      <c r="AV95" s="96">
        <f>'OR_PHA - Rámcová dohoda n...'!J31</f>
        <v>0</v>
      </c>
      <c r="AW95" s="96">
        <f>'OR_PHA - Rámcová dohoda n...'!J32</f>
        <v>0</v>
      </c>
      <c r="AX95" s="96">
        <f>'OR_PHA - Rámcová dohoda n...'!J33</f>
        <v>0</v>
      </c>
      <c r="AY95" s="96">
        <f>'OR_PHA - Rámcová dohoda n...'!J34</f>
        <v>0</v>
      </c>
      <c r="AZ95" s="96">
        <f>'OR_PHA - Rámcová dohoda n...'!F31</f>
        <v>0</v>
      </c>
      <c r="BA95" s="96">
        <f>'OR_PHA - Rámcová dohoda n...'!F32</f>
        <v>0</v>
      </c>
      <c r="BB95" s="96">
        <f>'OR_PHA - Rámcová dohoda n...'!F33</f>
        <v>0</v>
      </c>
      <c r="BC95" s="96">
        <f>'OR_PHA - Rámcová dohoda n...'!F34</f>
        <v>0</v>
      </c>
      <c r="BD95" s="98">
        <f>'OR_PHA - Rámcová dohoda n...'!F35</f>
        <v>0</v>
      </c>
      <c r="BT95" s="99" t="s">
        <v>83</v>
      </c>
      <c r="BU95" s="99" t="s">
        <v>84</v>
      </c>
      <c r="BV95" s="99" t="s">
        <v>79</v>
      </c>
      <c r="BW95" s="99" t="s">
        <v>5</v>
      </c>
      <c r="BX95" s="99" t="s">
        <v>80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Rámcová dohoda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tabSelected="1" topLeftCell="A2" workbookViewId="0">
      <selection activeCell="D4" sqref="D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hidden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23"/>
      <c r="M2" s="223"/>
      <c r="N2" s="223"/>
      <c r="O2" s="223"/>
      <c r="P2" s="223"/>
      <c r="Q2" s="223"/>
      <c r="R2" s="223"/>
      <c r="S2" s="223"/>
      <c r="T2" s="223"/>
      <c r="U2" s="223"/>
      <c r="V2" s="223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85</v>
      </c>
    </row>
    <row r="4" spans="1:46" s="1" customFormat="1" ht="24.95" customHeight="1">
      <c r="B4" s="17"/>
      <c r="D4" s="102" t="s">
        <v>86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251" t="s">
        <v>116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customHeight="1">
      <c r="A7" s="31"/>
      <c r="B7" s="36"/>
      <c r="C7" s="31"/>
      <c r="D7" s="31"/>
      <c r="E7" s="224" t="s">
        <v>17</v>
      </c>
      <c r="F7" s="225"/>
      <c r="G7" s="225"/>
      <c r="H7" s="225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stavby'!AN8</f>
        <v>15. 1. 2021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stavby'!AN13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26" t="str">
        <f>'Rekapitulace stavby'!E14</f>
        <v>Vyplň údaj</v>
      </c>
      <c r="F16" s="227"/>
      <c r="G16" s="227"/>
      <c r="H16" s="227"/>
      <c r="I16" s="104" t="s">
        <v>28</v>
      </c>
      <c r="J16" s="27" t="str">
        <f>'Rekapitulace stavby'!AN14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tr">
        <f>IF('Rekapitulace stavby'!AN16="","",'Rekapitulace stavby'!AN16)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tr">
        <f>IF('Rekapitulace stavby'!E17="","",'Rekapitulace stavby'!E17)</f>
        <v xml:space="preserve"> </v>
      </c>
      <c r="F19" s="31"/>
      <c r="G19" s="31"/>
      <c r="H19" s="31"/>
      <c r="I19" s="104" t="s">
        <v>28</v>
      </c>
      <c r="J19" s="105" t="str">
        <f>IF('Rekapitulace stavby'!AN17="","",'Rekapitulace stavby'!AN17)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37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28" t="s">
        <v>1</v>
      </c>
      <c r="F25" s="228"/>
      <c r="G25" s="228"/>
      <c r="H25" s="228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238"/>
      <c r="E26" s="238"/>
      <c r="F26" s="238"/>
      <c r="G26" s="238"/>
      <c r="H26" s="238"/>
      <c r="I26" s="238"/>
      <c r="J26" s="238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238"/>
      <c r="E27" s="238"/>
      <c r="F27" s="238"/>
      <c r="G27" s="238"/>
      <c r="H27" s="238"/>
      <c r="I27" s="238"/>
      <c r="J27" s="238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239"/>
      <c r="E28" s="238"/>
      <c r="F28" s="238"/>
      <c r="G28" s="238"/>
      <c r="H28" s="238"/>
      <c r="I28" s="238"/>
      <c r="J28" s="240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238"/>
      <c r="E29" s="238"/>
      <c r="F29" s="238"/>
      <c r="G29" s="238"/>
      <c r="H29" s="238"/>
      <c r="I29" s="238"/>
      <c r="J29" s="238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238"/>
      <c r="E30" s="238"/>
      <c r="F30" s="241"/>
      <c r="G30" s="238"/>
      <c r="H30" s="238"/>
      <c r="I30" s="241"/>
      <c r="J30" s="241"/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242"/>
      <c r="E31" s="243"/>
      <c r="F31" s="244"/>
      <c r="G31" s="238"/>
      <c r="H31" s="238"/>
      <c r="I31" s="245"/>
      <c r="J31" s="244"/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238"/>
      <c r="E32" s="243"/>
      <c r="F32" s="244"/>
      <c r="G32" s="238"/>
      <c r="H32" s="238"/>
      <c r="I32" s="245"/>
      <c r="J32" s="244"/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238"/>
      <c r="E33" s="243"/>
      <c r="F33" s="244"/>
      <c r="G33" s="238"/>
      <c r="H33" s="238"/>
      <c r="I33" s="245"/>
      <c r="J33" s="244"/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238"/>
      <c r="E34" s="243"/>
      <c r="F34" s="244"/>
      <c r="G34" s="238"/>
      <c r="H34" s="238"/>
      <c r="I34" s="245"/>
      <c r="J34" s="244"/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238"/>
      <c r="E35" s="243"/>
      <c r="F35" s="244"/>
      <c r="G35" s="238"/>
      <c r="H35" s="238"/>
      <c r="I35" s="245"/>
      <c r="J35" s="244"/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238"/>
      <c r="E36" s="238"/>
      <c r="F36" s="238"/>
      <c r="G36" s="238"/>
      <c r="H36" s="238"/>
      <c r="I36" s="238"/>
      <c r="J36" s="238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237"/>
      <c r="D37" s="246"/>
      <c r="E37" s="238"/>
      <c r="F37" s="238"/>
      <c r="G37" s="247"/>
      <c r="H37" s="248"/>
      <c r="I37" s="238"/>
      <c r="J37" s="249"/>
      <c r="K37" s="11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238"/>
      <c r="E38" s="238"/>
      <c r="F38" s="238"/>
      <c r="G38" s="238"/>
      <c r="H38" s="238"/>
      <c r="I38" s="238"/>
      <c r="J38" s="238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12" t="s">
        <v>51</v>
      </c>
      <c r="E50" s="113"/>
      <c r="F50" s="113"/>
      <c r="G50" s="112" t="s">
        <v>52</v>
      </c>
      <c r="H50" s="113"/>
      <c r="I50" s="113"/>
      <c r="J50" s="113"/>
      <c r="K50" s="113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14" t="s">
        <v>53</v>
      </c>
      <c r="E61" s="115"/>
      <c r="F61" s="116" t="s">
        <v>54</v>
      </c>
      <c r="G61" s="114" t="s">
        <v>53</v>
      </c>
      <c r="H61" s="115"/>
      <c r="I61" s="115"/>
      <c r="J61" s="117" t="s">
        <v>54</v>
      </c>
      <c r="K61" s="115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12" t="s">
        <v>55</v>
      </c>
      <c r="E65" s="118"/>
      <c r="F65" s="118"/>
      <c r="G65" s="112" t="s">
        <v>56</v>
      </c>
      <c r="H65" s="118"/>
      <c r="I65" s="118"/>
      <c r="J65" s="118"/>
      <c r="K65" s="118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14" t="s">
        <v>53</v>
      </c>
      <c r="E76" s="115"/>
      <c r="F76" s="116" t="s">
        <v>54</v>
      </c>
      <c r="G76" s="114" t="s">
        <v>53</v>
      </c>
      <c r="H76" s="115"/>
      <c r="I76" s="115"/>
      <c r="J76" s="117" t="s">
        <v>54</v>
      </c>
      <c r="K76" s="115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19"/>
      <c r="C77" s="120"/>
      <c r="D77" s="120"/>
      <c r="E77" s="120"/>
      <c r="F77" s="120"/>
      <c r="G77" s="120"/>
      <c r="H77" s="120"/>
      <c r="I77" s="120"/>
      <c r="J77" s="120"/>
      <c r="K77" s="120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21"/>
      <c r="C81" s="122"/>
      <c r="D81" s="122"/>
      <c r="E81" s="122"/>
      <c r="F81" s="122"/>
      <c r="G81" s="122"/>
      <c r="H81" s="122"/>
      <c r="I81" s="122"/>
      <c r="J81" s="122"/>
      <c r="K81" s="122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87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50" t="s">
        <v>116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customHeight="1">
      <c r="A85" s="31"/>
      <c r="B85" s="32"/>
      <c r="C85" s="33"/>
      <c r="D85" s="33"/>
      <c r="E85" s="202" t="str">
        <f>E7</f>
        <v>Rámcová dohoda na pravidelnou kontrolu a čištění spalinových cest v obvodu OŘ Praha</v>
      </c>
      <c r="F85" s="229"/>
      <c r="G85" s="229"/>
      <c r="H85" s="229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obvod OŘ Praha</v>
      </c>
      <c r="G87" s="33"/>
      <c r="H87" s="33"/>
      <c r="I87" s="26" t="s">
        <v>22</v>
      </c>
      <c r="J87" s="63" t="str">
        <f>IF(J10="","",J10)</f>
        <v>15. 1. 2021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23" t="s">
        <v>88</v>
      </c>
      <c r="D92" s="124"/>
      <c r="E92" s="124"/>
      <c r="F92" s="124"/>
      <c r="G92" s="124"/>
      <c r="H92" s="124"/>
      <c r="I92" s="124"/>
      <c r="J92" s="125"/>
      <c r="K92" s="124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26" t="s">
        <v>89</v>
      </c>
      <c r="D94" s="33"/>
      <c r="E94" s="33"/>
      <c r="F94" s="33"/>
      <c r="G94" s="33"/>
      <c r="H94" s="33"/>
      <c r="I94" s="33"/>
      <c r="J94" s="81"/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90</v>
      </c>
    </row>
    <row r="95" spans="1:47" s="9" customFormat="1" ht="24.95" customHeight="1">
      <c r="B95" s="127"/>
      <c r="C95" s="128"/>
      <c r="D95" s="129" t="s">
        <v>91</v>
      </c>
      <c r="E95" s="130"/>
      <c r="F95" s="130"/>
      <c r="G95" s="130"/>
      <c r="H95" s="130"/>
      <c r="I95" s="130"/>
      <c r="J95" s="131"/>
      <c r="K95" s="128"/>
      <c r="L95" s="132"/>
    </row>
    <row r="96" spans="1:47" s="2" customFormat="1" ht="21.75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31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101" spans="1:31" s="2" customFormat="1" ht="6.95" customHeight="1">
      <c r="A101" s="31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24.95" customHeight="1">
      <c r="A102" s="31"/>
      <c r="B102" s="32"/>
      <c r="C102" s="20" t="s">
        <v>92</v>
      </c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12" customHeight="1">
      <c r="A104" s="31"/>
      <c r="B104" s="32"/>
      <c r="C104" s="26" t="s">
        <v>16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30" customHeight="1">
      <c r="A105" s="31"/>
      <c r="B105" s="32"/>
      <c r="C105" s="33"/>
      <c r="D105" s="33"/>
      <c r="E105" s="202" t="str">
        <f>E7</f>
        <v>Rámcová dohoda na pravidelnou kontrolu a čištění spalinových cest v obvodu OŘ Praha</v>
      </c>
      <c r="F105" s="229"/>
      <c r="G105" s="229"/>
      <c r="H105" s="229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20</v>
      </c>
      <c r="D107" s="33"/>
      <c r="E107" s="33"/>
      <c r="F107" s="24" t="str">
        <f>F10</f>
        <v>obvod OŘ Praha</v>
      </c>
      <c r="G107" s="33"/>
      <c r="H107" s="33"/>
      <c r="I107" s="26" t="s">
        <v>22</v>
      </c>
      <c r="J107" s="63" t="str">
        <f>IF(J10="","",J10)</f>
        <v>15. 1. 2021</v>
      </c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5.2" customHeight="1">
      <c r="A109" s="31"/>
      <c r="B109" s="32"/>
      <c r="C109" s="26" t="s">
        <v>24</v>
      </c>
      <c r="D109" s="33"/>
      <c r="E109" s="33"/>
      <c r="F109" s="24" t="str">
        <f>E13</f>
        <v>Správa železnic, státní organizace</v>
      </c>
      <c r="G109" s="33"/>
      <c r="H109" s="33"/>
      <c r="I109" s="26" t="s">
        <v>32</v>
      </c>
      <c r="J109" s="29" t="str">
        <f>E19</f>
        <v xml:space="preserve"> </v>
      </c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5.2" customHeight="1">
      <c r="A110" s="31"/>
      <c r="B110" s="32"/>
      <c r="C110" s="26" t="s">
        <v>30</v>
      </c>
      <c r="D110" s="33"/>
      <c r="E110" s="33"/>
      <c r="F110" s="24" t="str">
        <f>IF(E16="","",E16)</f>
        <v>Vyplň údaj</v>
      </c>
      <c r="G110" s="33"/>
      <c r="H110" s="33"/>
      <c r="I110" s="26" t="s">
        <v>35</v>
      </c>
      <c r="J110" s="29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0.3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10" customFormat="1" ht="29.25" customHeight="1">
      <c r="A112" s="133"/>
      <c r="B112" s="134"/>
      <c r="C112" s="135" t="s">
        <v>93</v>
      </c>
      <c r="D112" s="136" t="s">
        <v>63</v>
      </c>
      <c r="E112" s="136" t="s">
        <v>59</v>
      </c>
      <c r="F112" s="136" t="s">
        <v>60</v>
      </c>
      <c r="G112" s="136" t="s">
        <v>94</v>
      </c>
      <c r="H112" s="136"/>
      <c r="I112" s="137" t="s">
        <v>95</v>
      </c>
      <c r="J112" s="233"/>
      <c r="K112" s="138" t="s">
        <v>96</v>
      </c>
      <c r="L112" s="139"/>
      <c r="M112" s="72" t="s">
        <v>1</v>
      </c>
      <c r="N112" s="73" t="s">
        <v>42</v>
      </c>
      <c r="O112" s="73" t="s">
        <v>97</v>
      </c>
      <c r="P112" s="73" t="s">
        <v>98</v>
      </c>
      <c r="Q112" s="73" t="s">
        <v>99</v>
      </c>
      <c r="R112" s="73" t="s">
        <v>100</v>
      </c>
      <c r="S112" s="73" t="s">
        <v>101</v>
      </c>
      <c r="T112" s="74" t="s">
        <v>102</v>
      </c>
      <c r="U112" s="133"/>
      <c r="V112" s="133"/>
      <c r="W112" s="133"/>
      <c r="X112" s="133"/>
      <c r="Y112" s="133"/>
      <c r="Z112" s="133"/>
      <c r="AA112" s="133"/>
      <c r="AB112" s="133"/>
      <c r="AC112" s="133"/>
      <c r="AD112" s="133"/>
      <c r="AE112" s="133"/>
    </row>
    <row r="113" spans="1:65" s="2" customFormat="1" ht="22.9" customHeight="1">
      <c r="A113" s="31"/>
      <c r="B113" s="32"/>
      <c r="C113" s="252" t="s">
        <v>117</v>
      </c>
      <c r="D113" s="33"/>
      <c r="E113" s="33"/>
      <c r="F113" s="33"/>
      <c r="G113" s="33"/>
      <c r="H113" s="33"/>
      <c r="I113" s="33"/>
      <c r="J113" s="234"/>
      <c r="K113" s="33"/>
      <c r="L113" s="36"/>
      <c r="M113" s="75"/>
      <c r="N113" s="140"/>
      <c r="O113" s="76"/>
      <c r="P113" s="141">
        <f>P114</f>
        <v>0</v>
      </c>
      <c r="Q113" s="76"/>
      <c r="R113" s="141">
        <f>R114</f>
        <v>0</v>
      </c>
      <c r="S113" s="76"/>
      <c r="T113" s="142">
        <f>T114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77</v>
      </c>
      <c r="AU113" s="14" t="s">
        <v>90</v>
      </c>
      <c r="BK113" s="143">
        <f>BK114</f>
        <v>0</v>
      </c>
    </row>
    <row r="114" spans="1:65" s="11" customFormat="1" ht="25.9" customHeight="1">
      <c r="B114" s="144"/>
      <c r="C114" s="145"/>
      <c r="D114" s="146" t="s">
        <v>77</v>
      </c>
      <c r="E114" s="147" t="s">
        <v>103</v>
      </c>
      <c r="F114" s="147" t="s">
        <v>104</v>
      </c>
      <c r="G114" s="145"/>
      <c r="H114" s="145"/>
      <c r="I114" s="148"/>
      <c r="J114" s="235"/>
      <c r="K114" s="145"/>
      <c r="L114" s="149"/>
      <c r="M114" s="150"/>
      <c r="N114" s="151"/>
      <c r="O114" s="151"/>
      <c r="P114" s="152">
        <f>SUM(P115:P117)</f>
        <v>0</v>
      </c>
      <c r="Q114" s="151"/>
      <c r="R114" s="152">
        <f>SUM(R115:R117)</f>
        <v>0</v>
      </c>
      <c r="S114" s="151"/>
      <c r="T114" s="153">
        <f>SUM(T115:T117)</f>
        <v>0</v>
      </c>
      <c r="AR114" s="154" t="s">
        <v>105</v>
      </c>
      <c r="AT114" s="155" t="s">
        <v>77</v>
      </c>
      <c r="AU114" s="155" t="s">
        <v>78</v>
      </c>
      <c r="AY114" s="154" t="s">
        <v>106</v>
      </c>
      <c r="BK114" s="156">
        <f>SUM(BK115:BK117)</f>
        <v>0</v>
      </c>
    </row>
    <row r="115" spans="1:65" s="2" customFormat="1" ht="44.25" customHeight="1">
      <c r="A115" s="31"/>
      <c r="B115" s="32"/>
      <c r="C115" s="157" t="s">
        <v>83</v>
      </c>
      <c r="D115" s="157" t="s">
        <v>107</v>
      </c>
      <c r="E115" s="158" t="s">
        <v>108</v>
      </c>
      <c r="F115" s="159" t="s">
        <v>109</v>
      </c>
      <c r="G115" s="160" t="s">
        <v>110</v>
      </c>
      <c r="H115" s="161"/>
      <c r="I115" s="162"/>
      <c r="J115" s="236"/>
      <c r="K115" s="232"/>
      <c r="L115" s="36"/>
      <c r="M115" s="163" t="s">
        <v>1</v>
      </c>
      <c r="N115" s="164" t="s">
        <v>43</v>
      </c>
      <c r="O115" s="68"/>
      <c r="P115" s="165">
        <f>O115*H115</f>
        <v>0</v>
      </c>
      <c r="Q115" s="165">
        <v>0</v>
      </c>
      <c r="R115" s="165">
        <f>Q115*H115</f>
        <v>0</v>
      </c>
      <c r="S115" s="165">
        <v>0</v>
      </c>
      <c r="T115" s="166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67" t="s">
        <v>111</v>
      </c>
      <c r="AT115" s="167" t="s">
        <v>107</v>
      </c>
      <c r="AU115" s="167" t="s">
        <v>83</v>
      </c>
      <c r="AY115" s="14" t="s">
        <v>106</v>
      </c>
      <c r="BE115" s="168">
        <f>IF(N115="základní",J115,0)</f>
        <v>0</v>
      </c>
      <c r="BF115" s="168">
        <f>IF(N115="snížená",J115,0)</f>
        <v>0</v>
      </c>
      <c r="BG115" s="168">
        <f>IF(N115="zákl. přenesená",J115,0)</f>
        <v>0</v>
      </c>
      <c r="BH115" s="168">
        <f>IF(N115="sníž. přenesená",J115,0)</f>
        <v>0</v>
      </c>
      <c r="BI115" s="168">
        <f>IF(N115="nulová",J115,0)</f>
        <v>0</v>
      </c>
      <c r="BJ115" s="14" t="s">
        <v>83</v>
      </c>
      <c r="BK115" s="168">
        <f>ROUND(I115*H115,2)</f>
        <v>0</v>
      </c>
      <c r="BL115" s="14" t="s">
        <v>111</v>
      </c>
      <c r="BM115" s="167" t="s">
        <v>112</v>
      </c>
    </row>
    <row r="116" spans="1:65" s="2" customFormat="1" ht="136.5">
      <c r="A116" s="31"/>
      <c r="B116" s="32"/>
      <c r="C116" s="33"/>
      <c r="D116" s="169" t="s">
        <v>113</v>
      </c>
      <c r="E116" s="33"/>
      <c r="F116" s="170" t="s">
        <v>114</v>
      </c>
      <c r="G116" s="33"/>
      <c r="H116" s="33"/>
      <c r="I116" s="171"/>
      <c r="J116" s="33"/>
      <c r="K116" s="33"/>
      <c r="L116" s="36"/>
      <c r="M116" s="172"/>
      <c r="N116" s="173"/>
      <c r="O116" s="68"/>
      <c r="P116" s="68"/>
      <c r="Q116" s="68"/>
      <c r="R116" s="68"/>
      <c r="S116" s="68"/>
      <c r="T116" s="69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113</v>
      </c>
      <c r="AU116" s="14" t="s">
        <v>83</v>
      </c>
    </row>
    <row r="117" spans="1:65" s="12" customFormat="1" ht="11.25">
      <c r="B117" s="174"/>
      <c r="C117" s="175"/>
      <c r="D117" s="169"/>
      <c r="E117" s="176"/>
      <c r="F117" s="230"/>
      <c r="G117" s="175"/>
      <c r="H117" s="231"/>
      <c r="I117" s="177"/>
      <c r="J117" s="175"/>
      <c r="K117" s="175"/>
      <c r="L117" s="178"/>
      <c r="M117" s="179"/>
      <c r="N117" s="180"/>
      <c r="O117" s="180"/>
      <c r="P117" s="180"/>
      <c r="Q117" s="180"/>
      <c r="R117" s="180"/>
      <c r="S117" s="180"/>
      <c r="T117" s="181"/>
      <c r="AT117" s="182" t="s">
        <v>115</v>
      </c>
      <c r="AU117" s="182" t="s">
        <v>83</v>
      </c>
      <c r="AV117" s="12" t="s">
        <v>85</v>
      </c>
      <c r="AW117" s="12" t="s">
        <v>34</v>
      </c>
      <c r="AX117" s="12" t="s">
        <v>83</v>
      </c>
      <c r="AY117" s="182" t="s">
        <v>106</v>
      </c>
    </row>
    <row r="118" spans="1:65" s="2" customFormat="1" ht="6.95" customHeight="1">
      <c r="A118" s="3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36"/>
      <c r="M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</sheetData>
  <sheetProtection algorithmName="SHA-512" hashValue="KtXFKMnDDDT5vPNbltk7/kJ7HvPLqhRZ8MAWC6o91QkWdZ+tRfUtFwP435H8SWVYzSY0IchyYdfGNYV3KYAtfA==" saltValue="RgE2bEwjaimOq53KVP+diA==" spinCount="100000" sheet="1" objects="1" scenarios="1" formatColumns="0" formatRows="0" autoFilter="0"/>
  <mergeCells count="6">
    <mergeCell ref="L2:V2"/>
    <mergeCell ref="E7:H7"/>
    <mergeCell ref="E16:H16"/>
    <mergeCell ref="E25:H25"/>
    <mergeCell ref="E85:H85"/>
    <mergeCell ref="E105:H10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OR_PHA - Rámcová dohoda n...</vt:lpstr>
      <vt:lpstr>'OR_PHA - Rámcová dohoda n...'!Názvy_tisku</vt:lpstr>
      <vt:lpstr>'Rekapitulace stavby'!Názvy_tisku</vt:lpstr>
      <vt:lpstr>'OR_PHA - Rámcová dohoda 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2021-01-15T10:55:14Z</dcterms:created>
  <dcterms:modified xsi:type="dcterms:W3CDTF">2021-01-15T11:04:05Z</dcterms:modified>
</cp:coreProperties>
</file>