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8800" windowHeight="12345"/>
  </bookViews>
  <sheets>
    <sheet name="Rekapitulace stavby" sheetId="1" r:id="rId1"/>
    <sheet name="SO 01 - Železniční propus..." sheetId="2" r:id="rId2"/>
  </sheets>
  <definedNames>
    <definedName name="_xlnm._FilterDatabase" localSheetId="1" hidden="1">'SO 01 - Železniční propus...'!$C$125:$K$181</definedName>
    <definedName name="_xlnm.Print_Titles" localSheetId="0">'Rekapitulace stavby'!$92:$92</definedName>
    <definedName name="_xlnm.Print_Titles" localSheetId="1">'SO 01 - Železniční propus...'!$125:$125</definedName>
    <definedName name="_xlnm.Print_Area" localSheetId="0">'Rekapitulace stavby'!$D$4:$AO$76,'Rekapitulace stavby'!$C$82:$AQ$96</definedName>
    <definedName name="_xlnm.Print_Area" localSheetId="1">'SO 01 - Železniční propus...'!$C$4:$J$76,'SO 01 - Železniční propus...'!$C$113:$K$181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81" i="2"/>
  <c r="BH181" i="2"/>
  <c r="BG181" i="2"/>
  <c r="BF181" i="2"/>
  <c r="T181" i="2"/>
  <c r="T180" i="2"/>
  <c r="R181" i="2"/>
  <c r="R180" i="2" s="1"/>
  <c r="R175" i="2" s="1"/>
  <c r="P181" i="2"/>
  <c r="P180" i="2"/>
  <c r="BI179" i="2"/>
  <c r="BH179" i="2"/>
  <c r="BG179" i="2"/>
  <c r="BF179" i="2"/>
  <c r="T179" i="2"/>
  <c r="T178" i="2" s="1"/>
  <c r="T175" i="2" s="1"/>
  <c r="R179" i="2"/>
  <c r="R178" i="2"/>
  <c r="P179" i="2"/>
  <c r="P178" i="2" s="1"/>
  <c r="BI177" i="2"/>
  <c r="BH177" i="2"/>
  <c r="BG177" i="2"/>
  <c r="BF177" i="2"/>
  <c r="T177" i="2"/>
  <c r="T176" i="2"/>
  <c r="R177" i="2"/>
  <c r="R176" i="2"/>
  <c r="P177" i="2"/>
  <c r="P176" i="2" s="1"/>
  <c r="P175" i="2" s="1"/>
  <c r="BI174" i="2"/>
  <c r="BH174" i="2"/>
  <c r="BG174" i="2"/>
  <c r="BF174" i="2"/>
  <c r="T174" i="2"/>
  <c r="T173" i="2"/>
  <c r="R174" i="2"/>
  <c r="R173" i="2" s="1"/>
  <c r="P174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T162" i="2" s="1"/>
  <c r="R163" i="2"/>
  <c r="R162" i="2"/>
  <c r="P163" i="2"/>
  <c r="P162" i="2" s="1"/>
  <c r="BI159" i="2"/>
  <c r="BH159" i="2"/>
  <c r="BG159" i="2"/>
  <c r="BF159" i="2"/>
  <c r="T159" i="2"/>
  <c r="T158" i="2"/>
  <c r="R159" i="2"/>
  <c r="R158" i="2" s="1"/>
  <c r="P159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F120" i="2"/>
  <c r="E118" i="2"/>
  <c r="F89" i="2"/>
  <c r="E87" i="2"/>
  <c r="J24" i="2"/>
  <c r="E24" i="2"/>
  <c r="J123" i="2" s="1"/>
  <c r="J23" i="2"/>
  <c r="J21" i="2"/>
  <c r="E21" i="2"/>
  <c r="J122" i="2" s="1"/>
  <c r="J20" i="2"/>
  <c r="J18" i="2"/>
  <c r="E18" i="2"/>
  <c r="F123" i="2" s="1"/>
  <c r="J17" i="2"/>
  <c r="J15" i="2"/>
  <c r="E15" i="2"/>
  <c r="F91" i="2" s="1"/>
  <c r="J14" i="2"/>
  <c r="J12" i="2"/>
  <c r="J120" i="2" s="1"/>
  <c r="E7" i="2"/>
  <c r="E116" i="2"/>
  <c r="L90" i="1"/>
  <c r="AM90" i="1"/>
  <c r="AM89" i="1"/>
  <c r="L89" i="1"/>
  <c r="AM87" i="1"/>
  <c r="L87" i="1"/>
  <c r="L85" i="1"/>
  <c r="L84" i="1"/>
  <c r="BK181" i="2"/>
  <c r="J181" i="2"/>
  <c r="BK179" i="2"/>
  <c r="J179" i="2"/>
  <c r="BK177" i="2"/>
  <c r="J177" i="2"/>
  <c r="BK174" i="2"/>
  <c r="J174" i="2"/>
  <c r="BK171" i="2"/>
  <c r="J171" i="2"/>
  <c r="BK170" i="2"/>
  <c r="J170" i="2"/>
  <c r="BK168" i="2"/>
  <c r="J168" i="2"/>
  <c r="BK167" i="2"/>
  <c r="J167" i="2"/>
  <c r="BK166" i="2"/>
  <c r="J166" i="2"/>
  <c r="BK163" i="2"/>
  <c r="J163" i="2"/>
  <c r="BK159" i="2"/>
  <c r="J159" i="2"/>
  <c r="BK156" i="2"/>
  <c r="J156" i="2"/>
  <c r="BK154" i="2"/>
  <c r="J154" i="2"/>
  <c r="BK152" i="2"/>
  <c r="J152" i="2"/>
  <c r="BK150" i="2"/>
  <c r="J150" i="2"/>
  <c r="BK146" i="2"/>
  <c r="J146" i="2"/>
  <c r="BK143" i="2"/>
  <c r="J143" i="2"/>
  <c r="BK141" i="2"/>
  <c r="J141" i="2"/>
  <c r="BK138" i="2"/>
  <c r="J138" i="2"/>
  <c r="BK136" i="2"/>
  <c r="J136" i="2"/>
  <c r="BK134" i="2"/>
  <c r="J134" i="2"/>
  <c r="BK132" i="2"/>
  <c r="J128" i="2"/>
  <c r="AS94" i="1"/>
  <c r="J132" i="2"/>
  <c r="BK128" i="2"/>
  <c r="BK127" i="2" l="1"/>
  <c r="J127" i="2" s="1"/>
  <c r="J97" i="2" s="1"/>
  <c r="P127" i="2"/>
  <c r="R127" i="2"/>
  <c r="T127" i="2"/>
  <c r="BK165" i="2"/>
  <c r="J165" i="2" s="1"/>
  <c r="J101" i="2" s="1"/>
  <c r="P165" i="2"/>
  <c r="P161" i="2"/>
  <c r="R165" i="2"/>
  <c r="R161" i="2"/>
  <c r="T165" i="2"/>
  <c r="T161" i="2"/>
  <c r="J89" i="2"/>
  <c r="F92" i="2"/>
  <c r="F122" i="2"/>
  <c r="BE128" i="2"/>
  <c r="BE132" i="2"/>
  <c r="E85" i="2"/>
  <c r="J91" i="2"/>
  <c r="J92" i="2"/>
  <c r="BE134" i="2"/>
  <c r="BE136" i="2"/>
  <c r="BE138" i="2"/>
  <c r="BE141" i="2"/>
  <c r="BE143" i="2"/>
  <c r="BE146" i="2"/>
  <c r="BE150" i="2"/>
  <c r="BE152" i="2"/>
  <c r="BE154" i="2"/>
  <c r="BE156" i="2"/>
  <c r="BE159" i="2"/>
  <c r="BE163" i="2"/>
  <c r="BE166" i="2"/>
  <c r="BE167" i="2"/>
  <c r="BE168" i="2"/>
  <c r="BE170" i="2"/>
  <c r="BE171" i="2"/>
  <c r="BE174" i="2"/>
  <c r="BE177" i="2"/>
  <c r="BE179" i="2"/>
  <c r="BE181" i="2"/>
  <c r="BK158" i="2"/>
  <c r="J158" i="2"/>
  <c r="J98" i="2"/>
  <c r="BK162" i="2"/>
  <c r="J162" i="2"/>
  <c r="J100" i="2" s="1"/>
  <c r="BK173" i="2"/>
  <c r="J173" i="2" s="1"/>
  <c r="J102" i="2" s="1"/>
  <c r="BK176" i="2"/>
  <c r="J176" i="2"/>
  <c r="J104" i="2" s="1"/>
  <c r="BK178" i="2"/>
  <c r="J178" i="2"/>
  <c r="J105" i="2" s="1"/>
  <c r="BK180" i="2"/>
  <c r="J180" i="2"/>
  <c r="J106" i="2"/>
  <c r="F34" i="2"/>
  <c r="BA95" i="1" s="1"/>
  <c r="BA94" i="1" s="1"/>
  <c r="W30" i="1" s="1"/>
  <c r="F37" i="2"/>
  <c r="BD95" i="1" s="1"/>
  <c r="BD94" i="1" s="1"/>
  <c r="W33" i="1" s="1"/>
  <c r="J34" i="2"/>
  <c r="AW95" i="1" s="1"/>
  <c r="F35" i="2"/>
  <c r="BB95" i="1" s="1"/>
  <c r="BB94" i="1" s="1"/>
  <c r="W31" i="1" s="1"/>
  <c r="F36" i="2"/>
  <c r="BC95" i="1" s="1"/>
  <c r="BC94" i="1" s="1"/>
  <c r="AY94" i="1" s="1"/>
  <c r="R126" i="2" l="1"/>
  <c r="P126" i="2"/>
  <c r="AU95" i="1"/>
  <c r="T126" i="2"/>
  <c r="BK161" i="2"/>
  <c r="J161" i="2" s="1"/>
  <c r="J99" i="2" s="1"/>
  <c r="BK175" i="2"/>
  <c r="J175" i="2" s="1"/>
  <c r="J103" i="2" s="1"/>
  <c r="AU94" i="1"/>
  <c r="W32" i="1"/>
  <c r="AW94" i="1"/>
  <c r="AK30" i="1" s="1"/>
  <c r="J33" i="2"/>
  <c r="AV95" i="1" s="1"/>
  <c r="AT95" i="1" s="1"/>
  <c r="AX94" i="1"/>
  <c r="F33" i="2"/>
  <c r="AZ95" i="1" s="1"/>
  <c r="AZ94" i="1" s="1"/>
  <c r="W29" i="1" s="1"/>
  <c r="BK126" i="2" l="1"/>
  <c r="J126" i="2" s="1"/>
  <c r="J96" i="2" s="1"/>
  <c r="AV94" i="1"/>
  <c r="AK29" i="1" s="1"/>
  <c r="AT94" i="1" l="1"/>
  <c r="J30" i="2"/>
  <c r="AG95" i="1" s="1"/>
  <c r="AG94" i="1" s="1"/>
  <c r="AN94" i="1" s="1"/>
  <c r="AN95" i="1" l="1"/>
  <c r="J39" i="2"/>
  <c r="AK26" i="1"/>
  <c r="AK35" i="1" s="1"/>
</calcChain>
</file>

<file path=xl/sharedStrings.xml><?xml version="1.0" encoding="utf-8"?>
<sst xmlns="http://schemas.openxmlformats.org/spreadsheetml/2006/main" count="862" uniqueCount="246">
  <si>
    <t>Export Komplet</t>
  </si>
  <si>
    <t/>
  </si>
  <si>
    <t>2.0</t>
  </si>
  <si>
    <t>False</t>
  </si>
  <si>
    <t>{47c3695e-df4f-4b45-aa57-f34eaf5e9cb8}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</si>
  <si>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</si>
  <si>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</si>
  <si>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</si>
  <si>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</si>
  <si>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</si>
  <si>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</si>
  <si>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</si>
  <si>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</si>
  <si>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SO_05-21-03</t>
  </si>
  <si>
    <t>Stavba:</t>
  </si>
  <si>
    <t>Železniční propustek v km 168,817</t>
  </si>
  <si>
    <t>KSO:</t>
  </si>
  <si>
    <t>CC-CZ:</t>
  </si>
  <si>
    <t>Místo:</t>
  </si>
  <si>
    <t xml:space="preserve"> </t>
  </si>
  <si>
    <t>Datum:</t>
  </si>
  <si>
    <t>26. 8. 2019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</si>
  <si>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</si>
  <si>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</si>
  <si>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</si>
  <si>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</si>
  <si>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</si>
  <si>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</si>
  <si>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</si>
  <si>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</si>
  <si>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</si>
  <si>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</si>
  <si>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</si>
  <si>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</si>
  <si>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</si>
  <si>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</si>
  <si>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</si>
  <si>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</si>
  <si>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</si>
  <si>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</si>
  <si>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</si>
  <si>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</si>
  <si>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</si>
  <si>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</si>
  <si>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</si>
  <si>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</si>
  <si>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</si>
  <si>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</si>
  <si>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</si>
  <si>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</si>
  <si>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</si>
  <si>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</si>
  <si>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</si>
  <si>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</si>
  <si>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</si>
  <si>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</si>
  <si>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</si>
  <si>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</si>
  <si>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</si>
  <si>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</si>
  <si>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</si>
  <si>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</si>
  <si>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</si>
  <si>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</si>
  <si>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</si>
  <si>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</si>
  <si>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</si>
  <si>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</si>
  <si>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</si>
  <si>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</si>
  <si>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</si>
  <si>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</si>
  <si>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</si>
  <si>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</si>
  <si>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</si>
  <si>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</si>
  <si>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</si>
  <si>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</si>
  <si>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{a31083ae-994d-41d4-815a-f1df36835a34}</t>
  </si>
  <si>
    <t>2</t>
  </si>
  <si>
    <t>KRYCÍ LIST SOUPISU PRACÍ</t>
  </si>
  <si>
    <t>Objekt:</t>
  </si>
  <si>
    <t>SO 01 - Železniční propustek v km 168,817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</si>
  <si>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</si>
  <si>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</si>
  <si>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</si>
  <si>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</si>
  <si>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</si>
  <si>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</si>
  <si>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96 -  Bourání konstrukcí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</si>
  <si>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</si>
  <si>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</si>
  <si>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</si>
  <si>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</si>
  <si>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</si>
  <si>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</si>
  <si>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</si>
  <si>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</si>
  <si>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</si>
  <si>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</si>
  <si>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</si>
  <si>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</si>
  <si>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</si>
  <si>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</si>
  <si>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</si>
  <si>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</si>
  <si>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</si>
  <si>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</si>
  <si>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</si>
  <si>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</si>
  <si>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</si>
  <si>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</si>
  <si>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</si>
  <si>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</si>
  <si>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111201101</t>
  </si>
  <si>
    <t>Odstranění křovin a stromů průměru kmene do 100 mm i s kořeny z celkové plochy do 1000 m2</t>
  </si>
  <si>
    <t>m2</t>
  </si>
  <si>
    <t>CS ÚRS 2019 02</t>
  </si>
  <si>
    <t>4</t>
  </si>
  <si>
    <t>1154164021</t>
  </si>
  <si>
    <t>VV</t>
  </si>
  <si>
    <t>"vpravo"2,5*12</t>
  </si>
  <si>
    <t>"vlevo"2,5*12</t>
  </si>
  <si>
    <t>Součet</t>
  </si>
  <si>
    <t>111201401</t>
  </si>
  <si>
    <t>Spálení křovin a stromů průměru kmene do 100 mm</t>
  </si>
  <si>
    <t>-1189626589</t>
  </si>
  <si>
    <t>60</t>
  </si>
  <si>
    <t>3</t>
  </si>
  <si>
    <t>131301102</t>
  </si>
  <si>
    <t>Hloubení jam nezapažených v hornině tř. 4 objemu do 1000 m3</t>
  </si>
  <si>
    <t>m3</t>
  </si>
  <si>
    <t>1460576001</t>
  </si>
  <si>
    <t>4,585*0,8*1,2*0,5*2+4,585*0,40*2,275</t>
  </si>
  <si>
    <t>161101101</t>
  </si>
  <si>
    <t>Svislé přemístění výkopku z horniny tř. 1 až 4 hl výkopu do 2,5 m</t>
  </si>
  <si>
    <t>2012000977</t>
  </si>
  <si>
    <t>8,574</t>
  </si>
  <si>
    <t>5</t>
  </si>
  <si>
    <t>162701105</t>
  </si>
  <si>
    <t>Vodorovné přemístění do 10000 m výkopku/sypaniny z horniny tř. 1 až 4</t>
  </si>
  <si>
    <t>-861357743</t>
  </si>
  <si>
    <t>"Na skládku"</t>
  </si>
  <si>
    <t>6</t>
  </si>
  <si>
    <t>162701109</t>
  </si>
  <si>
    <t>Příplatek k vodorovnému přemístění výkopku/sypaniny z horniny tř. 1 až 4 ZKD 1000 m přes 10000 m</t>
  </si>
  <si>
    <t>-692380782</t>
  </si>
  <si>
    <t>"odvoz nevyhovující zeminy na skládku 20km - 100%"1,8*8,574*20</t>
  </si>
  <si>
    <t>7</t>
  </si>
  <si>
    <t>171101141</t>
  </si>
  <si>
    <t>Uložení sypaniny do 0,75 m3 násypu na 1 m silnice nebo železnice</t>
  </si>
  <si>
    <t>-1490092621</t>
  </si>
  <si>
    <t xml:space="preserve">"zásyp " </t>
  </si>
  <si>
    <t>(2,35+4,1)*0,55*0,85*4,59</t>
  </si>
  <si>
    <t>8</t>
  </si>
  <si>
    <t>171151101</t>
  </si>
  <si>
    <t>Hutnění boků násypů pro jakýkoliv sklon a míru zhutnění svahu</t>
  </si>
  <si>
    <t>1304822391</t>
  </si>
  <si>
    <t>"vpravo"2*10</t>
  </si>
  <si>
    <t>"vlevo"2*10</t>
  </si>
  <si>
    <t>9</t>
  </si>
  <si>
    <t>171201211</t>
  </si>
  <si>
    <t>Poplatek za uložení odpadu ze sypaniny na skládce (skládkovné)</t>
  </si>
  <si>
    <t>t</t>
  </si>
  <si>
    <t>1025431297</t>
  </si>
  <si>
    <t>"odvoz nevyhovující zeminy na skládku "8,574*1,8</t>
  </si>
  <si>
    <t>10</t>
  </si>
  <si>
    <t>M</t>
  </si>
  <si>
    <t>58344197</t>
  </si>
  <si>
    <t>štěrkodrť frakce 0/63</t>
  </si>
  <si>
    <t>-998717280</t>
  </si>
  <si>
    <t>(2,35+4,1)*0,55*0,85*4,59*1,8</t>
  </si>
  <si>
    <t>11</t>
  </si>
  <si>
    <t>181202305</t>
  </si>
  <si>
    <t>Úprava pláně na násypech se zhutněním</t>
  </si>
  <si>
    <t>-1034056605</t>
  </si>
  <si>
    <t>"zemní pláň" 6,7*10</t>
  </si>
  <si>
    <t>12</t>
  </si>
  <si>
    <t>182201101</t>
  </si>
  <si>
    <t>Svahování násypů</t>
  </si>
  <si>
    <t>985983947</t>
  </si>
  <si>
    <t>40</t>
  </si>
  <si>
    <t>96</t>
  </si>
  <si>
    <t xml:space="preserve"> Bourání konstrukcí</t>
  </si>
  <si>
    <t>13</t>
  </si>
  <si>
    <t>962021112</t>
  </si>
  <si>
    <t>Bourání mostních zdí a pilířů z kamene</t>
  </si>
  <si>
    <t>-145684748</t>
  </si>
  <si>
    <t>"Opěry " 4,365*0,45*0,75*2</t>
  </si>
  <si>
    <t>HSV</t>
  </si>
  <si>
    <t>Práce a dodávky HSV</t>
  </si>
  <si>
    <t>Ostatní konstrukce a práce, bourání</t>
  </si>
  <si>
    <t>14</t>
  </si>
  <si>
    <t>963051111</t>
  </si>
  <si>
    <t>Bourání mostní nosné konstrukce z ŽB</t>
  </si>
  <si>
    <t>1082988328</t>
  </si>
  <si>
    <t>"bourání říms a opěr"4,635*1,795*0,18+0,5*0,25*2,25*2</t>
  </si>
  <si>
    <t>997</t>
  </si>
  <si>
    <t>Přesun sutě</t>
  </si>
  <si>
    <t>997211111</t>
  </si>
  <si>
    <t>Svislá doprava suti na v 3,5 m</t>
  </si>
  <si>
    <t>-1199498590</t>
  </si>
  <si>
    <t>16</t>
  </si>
  <si>
    <t>997211511</t>
  </si>
  <si>
    <t>Vodorovná doprava suti po suchu na vzdálenost do 1 km</t>
  </si>
  <si>
    <t>-1814849458</t>
  </si>
  <si>
    <t>17</t>
  </si>
  <si>
    <t>997211519</t>
  </si>
  <si>
    <t>Příplatek ZKD 1 km u vodorovné dopravy suti</t>
  </si>
  <si>
    <t>-198923057</t>
  </si>
  <si>
    <t>"Odvoz na skládku 25km"12,280*25</t>
  </si>
  <si>
    <t>18</t>
  </si>
  <si>
    <t>997211612</t>
  </si>
  <si>
    <t>Nakládání vybouraných hmot na dopravní prostředky pro vodorovnou dopravu</t>
  </si>
  <si>
    <t>-1400030025</t>
  </si>
  <si>
    <t>19</t>
  </si>
  <si>
    <t>997221855</t>
  </si>
  <si>
    <t>Poplatek za uložení na skládce (skládkovné) zeminy a kameniva kód odpadu 170 504</t>
  </si>
  <si>
    <t>-732894865</t>
  </si>
  <si>
    <t>12,280</t>
  </si>
  <si>
    <t>998</t>
  </si>
  <si>
    <t>Přesun hmot</t>
  </si>
  <si>
    <t>20</t>
  </si>
  <si>
    <t>998212111</t>
  </si>
  <si>
    <t>Přesun hmot pro mosty zděné, monolitické betonové nebo ocelové v do 20 m</t>
  </si>
  <si>
    <t>-1169252968</t>
  </si>
  <si>
    <t>VRN</t>
  </si>
  <si>
    <t>Vedlejší rozpočtové náklady</t>
  </si>
  <si>
    <t>VRN3</t>
  </si>
  <si>
    <t>Zařízení staveniště</t>
  </si>
  <si>
    <t>030001000</t>
  </si>
  <si>
    <t>kpl</t>
  </si>
  <si>
    <t>1024</t>
  </si>
  <si>
    <t>-1381199795</t>
  </si>
  <si>
    <t>VRN4</t>
  </si>
  <si>
    <t>Inženýrská činnost</t>
  </si>
  <si>
    <t>22</t>
  </si>
  <si>
    <t>043002000</t>
  </si>
  <si>
    <t>Zkoušky a ostatní měření</t>
  </si>
  <si>
    <t>-392693425</t>
  </si>
  <si>
    <t>VRN7</t>
  </si>
  <si>
    <t>Provozní vlivy</t>
  </si>
  <si>
    <t>23</t>
  </si>
  <si>
    <t>074002000</t>
  </si>
  <si>
    <t>Železniční a městský kolejový provoz</t>
  </si>
  <si>
    <t>1152576789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</si>
</sst>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6" t="s">
        <v>5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183" t="s">
        <v>13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R5" s="20"/>
      <c r="BS5" s="17" t="s">
        <v>6</v>
      </c>
    </row>
    <row r="6" spans="1:74" s="1" customFormat="1" ht="36.950000000000003" customHeight="1">
      <c r="B6" s="20"/>
      <c r="D6" s="25" t="s">
        <v>14</v>
      </c>
      <c r="K6" s="185" t="s">
        <v>15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22</v>
      </c>
      <c r="AK10" s="26" t="s">
        <v>23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19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25</v>
      </c>
      <c r="AK13" s="26" t="s">
        <v>23</v>
      </c>
      <c r="AN13" s="24" t="s">
        <v>1</v>
      </c>
      <c r="AR13" s="20"/>
      <c r="BS13" s="17" t="s">
        <v>6</v>
      </c>
    </row>
    <row r="14" spans="1:74">
      <c r="B14" s="20"/>
      <c r="E14" s="24" t="s">
        <v>19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26</v>
      </c>
      <c r="AK16" s="26" t="s">
        <v>23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19</v>
      </c>
      <c r="AK17" s="26" t="s">
        <v>24</v>
      </c>
      <c r="AN17" s="24" t="s">
        <v>1</v>
      </c>
      <c r="AR17" s="20"/>
      <c r="BS17" s="17" t="s">
        <v>27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28</v>
      </c>
      <c r="AK19" s="26" t="s">
        <v>23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19</v>
      </c>
      <c r="AK20" s="26" t="s">
        <v>24</v>
      </c>
      <c r="AN20" s="24" t="s">
        <v>1</v>
      </c>
      <c r="AR20" s="20"/>
      <c r="BS20" s="17" t="s">
        <v>27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29</v>
      </c>
      <c r="AR22" s="20"/>
    </row>
    <row r="23" spans="1:71" s="1" customFormat="1" ht="16.5" customHeight="1">
      <c r="B23" s="20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7">
        <f>ROUND(AG94,2)</f>
        <v>0</v>
      </c>
      <c r="AL26" s="188"/>
      <c r="AM26" s="188"/>
      <c r="AN26" s="188"/>
      <c r="AO26" s="188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9" t="s">
        <v>31</v>
      </c>
      <c r="M28" s="189"/>
      <c r="N28" s="189"/>
      <c r="O28" s="189"/>
      <c r="P28" s="189"/>
      <c r="Q28" s="29"/>
      <c r="R28" s="29"/>
      <c r="S28" s="29"/>
      <c r="T28" s="29"/>
      <c r="U28" s="29"/>
      <c r="V28" s="29"/>
      <c r="W28" s="189" t="s">
        <v>32</v>
      </c>
      <c r="X28" s="189"/>
      <c r="Y28" s="189"/>
      <c r="Z28" s="189"/>
      <c r="AA28" s="189"/>
      <c r="AB28" s="189"/>
      <c r="AC28" s="189"/>
      <c r="AD28" s="189"/>
      <c r="AE28" s="189"/>
      <c r="AF28" s="29"/>
      <c r="AG28" s="29"/>
      <c r="AH28" s="29"/>
      <c r="AI28" s="29"/>
      <c r="AJ28" s="29"/>
      <c r="AK28" s="189" t="s">
        <v>33</v>
      </c>
      <c r="AL28" s="189"/>
      <c r="AM28" s="189"/>
      <c r="AN28" s="189"/>
      <c r="AO28" s="189"/>
      <c r="AP28" s="29"/>
      <c r="AQ28" s="29"/>
      <c r="AR28" s="30"/>
      <c r="BE28" s="29"/>
    </row>
    <row r="29" spans="1:71" s="3" customFormat="1" ht="14.45" customHeight="1">
      <c r="B29" s="34"/>
      <c r="D29" s="26" t="s">
        <v>34</v>
      </c>
      <c r="F29" s="26" t="s">
        <v>35</v>
      </c>
      <c r="L29" s="192">
        <v>0.21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4"/>
    </row>
    <row r="30" spans="1:71" s="3" customFormat="1" ht="14.45" customHeight="1">
      <c r="B30" s="34"/>
      <c r="F30" s="26" t="s">
        <v>36</v>
      </c>
      <c r="L30" s="192">
        <v>0.15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4"/>
    </row>
    <row r="31" spans="1:71" s="3" customFormat="1" ht="14.45" hidden="1" customHeight="1">
      <c r="B31" s="34"/>
      <c r="F31" s="26" t="s">
        <v>37</v>
      </c>
      <c r="L31" s="192">
        <v>0.21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4"/>
    </row>
    <row r="32" spans="1:71" s="3" customFormat="1" ht="14.45" hidden="1" customHeight="1">
      <c r="B32" s="34"/>
      <c r="F32" s="26" t="s">
        <v>38</v>
      </c>
      <c r="L32" s="192">
        <v>0.15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4"/>
    </row>
    <row r="33" spans="1:57" s="3" customFormat="1" ht="14.45" hidden="1" customHeight="1">
      <c r="B33" s="34"/>
      <c r="F33" s="26" t="s">
        <v>39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41</v>
      </c>
      <c r="U35" s="37"/>
      <c r="V35" s="37"/>
      <c r="W35" s="37"/>
      <c r="X35" s="193" t="s">
        <v>42</v>
      </c>
      <c r="Y35" s="194"/>
      <c r="Z35" s="194"/>
      <c r="AA35" s="194"/>
      <c r="AB35" s="194"/>
      <c r="AC35" s="37"/>
      <c r="AD35" s="37"/>
      <c r="AE35" s="37"/>
      <c r="AF35" s="37"/>
      <c r="AG35" s="37"/>
      <c r="AH35" s="37"/>
      <c r="AI35" s="37"/>
      <c r="AJ35" s="37"/>
      <c r="AK35" s="195">
        <f>SUM(AK26:AK33)</f>
        <v>0</v>
      </c>
      <c r="AL35" s="194"/>
      <c r="AM35" s="194"/>
      <c r="AN35" s="194"/>
      <c r="AO35" s="196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43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44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>
      <c r="A60" s="29"/>
      <c r="B60" s="30"/>
      <c r="C60" s="29"/>
      <c r="D60" s="42" t="s">
        <v>45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45</v>
      </c>
      <c r="AI60" s="32"/>
      <c r="AJ60" s="32"/>
      <c r="AK60" s="32"/>
      <c r="AL60" s="32"/>
      <c r="AM60" s="42" t="s">
        <v>46</v>
      </c>
      <c r="AN60" s="32"/>
      <c r="AO60" s="32"/>
      <c r="AP60" s="29"/>
      <c r="AQ60" s="29"/>
      <c r="AR60" s="30"/>
      <c r="BE60" s="29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>
      <c r="A64" s="29"/>
      <c r="B64" s="30"/>
      <c r="C64" s="29"/>
      <c r="D64" s="40" t="s">
        <v>47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48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>
      <c r="A75" s="29"/>
      <c r="B75" s="30"/>
      <c r="C75" s="29"/>
      <c r="D75" s="42" t="s">
        <v>45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46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45</v>
      </c>
      <c r="AI75" s="32"/>
      <c r="AJ75" s="32"/>
      <c r="AK75" s="32"/>
      <c r="AL75" s="32"/>
      <c r="AM75" s="42" t="s">
        <v>46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49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 t="str">
        <f>K5</f>
        <v>SO_05-21-03</v>
      </c>
      <c r="AR84" s="48"/>
    </row>
    <row r="85" spans="1:91" s="5" customFormat="1" ht="36.950000000000003" customHeight="1">
      <c r="B85" s="49"/>
      <c r="C85" s="50" t="s">
        <v>14</v>
      </c>
      <c r="L85" s="197" t="str">
        <f>K6</f>
        <v>Železniční propustek v km 168,817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199" t="str">
        <f>IF(AN8= "","",AN8)</f>
        <v>26. 8. 2019</v>
      </c>
      <c r="AN87" s="199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6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26</v>
      </c>
      <c r="AJ89" s="29"/>
      <c r="AK89" s="29"/>
      <c r="AL89" s="29"/>
      <c r="AM89" s="200" t="str">
        <f>IF(E17="","",E17)</f>
        <v xml:space="preserve"> </v>
      </c>
      <c r="AN89" s="201"/>
      <c r="AO89" s="201"/>
      <c r="AP89" s="201"/>
      <c r="AQ89" s="29"/>
      <c r="AR89" s="30"/>
      <c r="AS89" s="202" t="s">
        <v>50</v>
      </c>
      <c r="AT89" s="203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28</v>
      </c>
      <c r="AJ90" s="29"/>
      <c r="AK90" s="29"/>
      <c r="AL90" s="29"/>
      <c r="AM90" s="200" t="str">
        <f>IF(E20="","",E20)</f>
        <v xml:space="preserve"> </v>
      </c>
      <c r="AN90" s="201"/>
      <c r="AO90" s="201"/>
      <c r="AP90" s="201"/>
      <c r="AQ90" s="29"/>
      <c r="AR90" s="30"/>
      <c r="AS90" s="204"/>
      <c r="AT90" s="205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4"/>
      <c r="AT91" s="205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06" t="s">
        <v>51</v>
      </c>
      <c r="D92" s="207"/>
      <c r="E92" s="207"/>
      <c r="F92" s="207"/>
      <c r="G92" s="207"/>
      <c r="H92" s="57"/>
      <c r="I92" s="208" t="s">
        <v>52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53</v>
      </c>
      <c r="AH92" s="207"/>
      <c r="AI92" s="207"/>
      <c r="AJ92" s="207"/>
      <c r="AK92" s="207"/>
      <c r="AL92" s="207"/>
      <c r="AM92" s="207"/>
      <c r="AN92" s="208" t="s">
        <v>54</v>
      </c>
      <c r="AO92" s="207"/>
      <c r="AP92" s="210"/>
      <c r="AQ92" s="58" t="s">
        <v>55</v>
      </c>
      <c r="AR92" s="30"/>
      <c r="AS92" s="59" t="s">
        <v>56</v>
      </c>
      <c r="AT92" s="60" t="s">
        <v>57</v>
      </c>
      <c r="AU92" s="60" t="s">
        <v>58</v>
      </c>
      <c r="AV92" s="60" t="s">
        <v>59</v>
      </c>
      <c r="AW92" s="60" t="s">
        <v>60</v>
      </c>
      <c r="AX92" s="60" t="s">
        <v>61</v>
      </c>
      <c r="AY92" s="60" t="s">
        <v>62</v>
      </c>
      <c r="AZ92" s="60" t="s">
        <v>63</v>
      </c>
      <c r="BA92" s="60" t="s">
        <v>64</v>
      </c>
      <c r="BB92" s="60" t="s">
        <v>65</v>
      </c>
      <c r="BC92" s="60" t="s">
        <v>66</v>
      </c>
      <c r="BD92" s="61" t="s">
        <v>67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68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4">
        <f>ROUND(AG95,2)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111.62813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69</v>
      </c>
      <c r="BT94" s="74" t="s">
        <v>70</v>
      </c>
      <c r="BU94" s="75" t="s">
        <v>71</v>
      </c>
      <c r="BV94" s="74" t="s">
        <v>72</v>
      </c>
      <c r="BW94" s="74" t="s">
        <v>4</v>
      </c>
      <c r="BX94" s="74" t="s">
        <v>73</v>
      </c>
      <c r="CL94" s="74" t="s">
        <v>1</v>
      </c>
    </row>
    <row r="95" spans="1:91" s="7" customFormat="1" ht="16.5" customHeight="1">
      <c r="A95" s="76" t="s">
        <v>74</v>
      </c>
      <c r="B95" s="77"/>
      <c r="C95" s="78"/>
      <c r="D95" s="213" t="s">
        <v>75</v>
      </c>
      <c r="E95" s="213"/>
      <c r="F95" s="213"/>
      <c r="G95" s="213"/>
      <c r="H95" s="213"/>
      <c r="I95" s="79"/>
      <c r="J95" s="213" t="s">
        <v>15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'SO 01 - Železniční propus...'!J30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80" t="s">
        <v>76</v>
      </c>
      <c r="AR95" s="77"/>
      <c r="AS95" s="81">
        <v>0</v>
      </c>
      <c r="AT95" s="82">
        <f>ROUND(SUM(AV95:AW95),2)</f>
        <v>0</v>
      </c>
      <c r="AU95" s="83">
        <f>'SO 01 - Železniční propus...'!P126</f>
        <v>111.62812800000002</v>
      </c>
      <c r="AV95" s="82">
        <f>'SO 01 - Železniční propus...'!J33</f>
        <v>0</v>
      </c>
      <c r="AW95" s="82">
        <f>'SO 01 - Železniční propus...'!J34</f>
        <v>0</v>
      </c>
      <c r="AX95" s="82">
        <f>'SO 01 - Železniční propus...'!J35</f>
        <v>0</v>
      </c>
      <c r="AY95" s="82">
        <f>'SO 01 - Železniční propus...'!J36</f>
        <v>0</v>
      </c>
      <c r="AZ95" s="82">
        <f>'SO 01 - Železniční propus...'!F33</f>
        <v>0</v>
      </c>
      <c r="BA95" s="82">
        <f>'SO 01 - Železniční propus...'!F34</f>
        <v>0</v>
      </c>
      <c r="BB95" s="82">
        <f>'SO 01 - Železniční propus...'!F35</f>
        <v>0</v>
      </c>
      <c r="BC95" s="82">
        <f>'SO 01 - Železniční propus...'!F36</f>
        <v>0</v>
      </c>
      <c r="BD95" s="84">
        <f>'SO 01 - Železniční propus...'!F37</f>
        <v>0</v>
      </c>
      <c r="BT95" s="85" t="s">
        <v>77</v>
      </c>
      <c r="BV95" s="85" t="s">
        <v>72</v>
      </c>
      <c r="BW95" s="85" t="s">
        <v>78</v>
      </c>
      <c r="BX95" s="85" t="s">
        <v>4</v>
      </c>
      <c r="CL95" s="85" t="s">
        <v>1</v>
      </c>
      <c r="CM95" s="85" t="s">
        <v>79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1 - Železniční propu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2"/>
  <sheetViews>
    <sheetView showGridLines="0" topLeftCell="A163" workbookViewId="0">
      <selection activeCell="I186" sqref="I186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6"/>
    </row>
    <row r="2" spans="1:46" s="1" customFormat="1" ht="36.950000000000003" customHeight="1">
      <c r="L2" s="216" t="s">
        <v>5</v>
      </c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7" t="s">
        <v>78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80</v>
      </c>
      <c r="L4" s="20"/>
      <c r="M4" s="87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17" t="str">
        <f>'Rekapitulace stavby'!K6</f>
        <v>Železniční propustek v km 168,817</v>
      </c>
      <c r="F7" s="218"/>
      <c r="G7" s="218"/>
      <c r="H7" s="218"/>
      <c r="L7" s="20"/>
    </row>
    <row r="8" spans="1:46" s="2" customFormat="1" ht="12" customHeight="1">
      <c r="A8" s="29"/>
      <c r="B8" s="30"/>
      <c r="C8" s="29"/>
      <c r="D8" s="26" t="s">
        <v>81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7" t="s">
        <v>82</v>
      </c>
      <c r="F9" s="219"/>
      <c r="G9" s="219"/>
      <c r="H9" s="21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 t="str">
        <f>'Rekapitulace stavby'!AN8</f>
        <v>26. 8. 2019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22</v>
      </c>
      <c r="E14" s="29"/>
      <c r="F14" s="29"/>
      <c r="G14" s="29"/>
      <c r="H14" s="29"/>
      <c r="I14" s="26" t="s">
        <v>23</v>
      </c>
      <c r="J14" s="24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 xml:space="preserve"> </v>
      </c>
      <c r="F15" s="29"/>
      <c r="G15" s="29"/>
      <c r="H15" s="29"/>
      <c r="I15" s="26" t="s">
        <v>24</v>
      </c>
      <c r="J15" s="24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23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183" t="str">
        <f>'Rekapitulace stavby'!E14</f>
        <v xml:space="preserve"> </v>
      </c>
      <c r="F18" s="183"/>
      <c r="G18" s="183"/>
      <c r="H18" s="183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23</v>
      </c>
      <c r="J20" s="24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 xml:space="preserve"> </v>
      </c>
      <c r="F21" s="29"/>
      <c r="G21" s="29"/>
      <c r="H21" s="29"/>
      <c r="I21" s="26" t="s">
        <v>24</v>
      </c>
      <c r="J21" s="24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28</v>
      </c>
      <c r="E23" s="29"/>
      <c r="F23" s="29"/>
      <c r="G23" s="29"/>
      <c r="H23" s="29"/>
      <c r="I23" s="26" t="s">
        <v>23</v>
      </c>
      <c r="J23" s="24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24</v>
      </c>
      <c r="J24" s="24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29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6" t="s">
        <v>1</v>
      </c>
      <c r="F27" s="186"/>
      <c r="G27" s="186"/>
      <c r="H27" s="186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1" t="s">
        <v>30</v>
      </c>
      <c r="E30" s="29"/>
      <c r="F30" s="29"/>
      <c r="G30" s="29"/>
      <c r="H30" s="29"/>
      <c r="I30" s="29"/>
      <c r="J30" s="68">
        <f>ROUND(J126,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33" t="s">
        <v>31</v>
      </c>
      <c r="J32" s="33" t="s">
        <v>33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2" t="s">
        <v>34</v>
      </c>
      <c r="E33" s="26" t="s">
        <v>35</v>
      </c>
      <c r="F33" s="93">
        <f>ROUND((SUM(BE126:BE181)),  2)</f>
        <v>0</v>
      </c>
      <c r="G33" s="29"/>
      <c r="H33" s="29"/>
      <c r="I33" s="94">
        <v>0.21</v>
      </c>
      <c r="J33" s="93">
        <f>ROUND(((SUM(BE126:BE181))*I33),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6" t="s">
        <v>36</v>
      </c>
      <c r="F34" s="93">
        <f>ROUND((SUM(BF126:BF181)),  2)</f>
        <v>0</v>
      </c>
      <c r="G34" s="29"/>
      <c r="H34" s="29"/>
      <c r="I34" s="94">
        <v>0.15</v>
      </c>
      <c r="J34" s="93">
        <f>ROUND(((SUM(BF126:BF181))*I34),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37</v>
      </c>
      <c r="F35" s="93">
        <f>ROUND((SUM(BG126:BG181)),  2)</f>
        <v>0</v>
      </c>
      <c r="G35" s="29"/>
      <c r="H35" s="29"/>
      <c r="I35" s="94">
        <v>0.21</v>
      </c>
      <c r="J35" s="9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6" t="s">
        <v>38</v>
      </c>
      <c r="F36" s="93">
        <f>ROUND((SUM(BH126:BH181)),  2)</f>
        <v>0</v>
      </c>
      <c r="G36" s="29"/>
      <c r="H36" s="29"/>
      <c r="I36" s="94">
        <v>0.15</v>
      </c>
      <c r="J36" s="9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39</v>
      </c>
      <c r="F37" s="93">
        <f>ROUND((SUM(BI126:BI181)),  2)</f>
        <v>0</v>
      </c>
      <c r="G37" s="29"/>
      <c r="H37" s="29"/>
      <c r="I37" s="94">
        <v>0</v>
      </c>
      <c r="J37" s="9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40</v>
      </c>
      <c r="E39" s="57"/>
      <c r="F39" s="57"/>
      <c r="G39" s="97" t="s">
        <v>41</v>
      </c>
      <c r="H39" s="98" t="s">
        <v>42</v>
      </c>
      <c r="I39" s="57"/>
      <c r="J39" s="99">
        <f>SUM(J30:J37)</f>
        <v>0</v>
      </c>
      <c r="K39" s="100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29"/>
      <c r="B61" s="30"/>
      <c r="C61" s="29"/>
      <c r="D61" s="42" t="s">
        <v>45</v>
      </c>
      <c r="E61" s="32"/>
      <c r="F61" s="101" t="s">
        <v>46</v>
      </c>
      <c r="G61" s="42" t="s">
        <v>45</v>
      </c>
      <c r="H61" s="32"/>
      <c r="I61" s="32"/>
      <c r="J61" s="102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29"/>
      <c r="B76" s="30"/>
      <c r="C76" s="29"/>
      <c r="D76" s="42" t="s">
        <v>45</v>
      </c>
      <c r="E76" s="32"/>
      <c r="F76" s="101" t="s">
        <v>46</v>
      </c>
      <c r="G76" s="42" t="s">
        <v>45</v>
      </c>
      <c r="H76" s="32"/>
      <c r="I76" s="32"/>
      <c r="J76" s="102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21" t="s">
        <v>83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17" t="str">
        <f>E7</f>
        <v>Železniční propustek v km 168,817</v>
      </c>
      <c r="F85" s="218"/>
      <c r="G85" s="218"/>
      <c r="H85" s="218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6" t="s">
        <v>81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97" t="str">
        <f>E9</f>
        <v>SO 01 - Železniční propustek v km 168,817</v>
      </c>
      <c r="F87" s="219"/>
      <c r="G87" s="219"/>
      <c r="H87" s="21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6" t="s">
        <v>18</v>
      </c>
      <c r="D89" s="29"/>
      <c r="E89" s="29"/>
      <c r="F89" s="24" t="str">
        <f>F12</f>
        <v xml:space="preserve"> </v>
      </c>
      <c r="G89" s="29"/>
      <c r="H89" s="29"/>
      <c r="I89" s="26" t="s">
        <v>20</v>
      </c>
      <c r="J89" s="52" t="str">
        <f>IF(J12="","",J12)</f>
        <v>26. 8. 2019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6" t="s">
        <v>22</v>
      </c>
      <c r="D91" s="29"/>
      <c r="E91" s="29"/>
      <c r="F91" s="24" t="str">
        <f>E15</f>
        <v xml:space="preserve"> </v>
      </c>
      <c r="G91" s="29"/>
      <c r="H91" s="29"/>
      <c r="I91" s="26" t="s">
        <v>26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28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03" t="s">
        <v>84</v>
      </c>
      <c r="D94" s="95"/>
      <c r="E94" s="95"/>
      <c r="F94" s="95"/>
      <c r="G94" s="95"/>
      <c r="H94" s="95"/>
      <c r="I94" s="95"/>
      <c r="J94" s="104" t="s">
        <v>85</v>
      </c>
      <c r="K94" s="9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05" t="s">
        <v>86</v>
      </c>
      <c r="D96" s="29"/>
      <c r="E96" s="29"/>
      <c r="F96" s="29"/>
      <c r="G96" s="29"/>
      <c r="H96" s="29"/>
      <c r="I96" s="29"/>
      <c r="J96" s="68">
        <f>J126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87</v>
      </c>
    </row>
    <row r="97" spans="1:31" s="9" customFormat="1" ht="24.95" hidden="1" customHeight="1">
      <c r="B97" s="106"/>
      <c r="D97" s="107" t="s">
        <v>88</v>
      </c>
      <c r="E97" s="108"/>
      <c r="F97" s="108"/>
      <c r="G97" s="108"/>
      <c r="H97" s="108"/>
      <c r="I97" s="108"/>
      <c r="J97" s="109">
        <f>J127</f>
        <v>0</v>
      </c>
      <c r="L97" s="106"/>
    </row>
    <row r="98" spans="1:31" s="9" customFormat="1" ht="24.95" hidden="1" customHeight="1">
      <c r="B98" s="106"/>
      <c r="D98" s="107" t="s">
        <v>89</v>
      </c>
      <c r="E98" s="108"/>
      <c r="F98" s="108"/>
      <c r="G98" s="108"/>
      <c r="H98" s="108"/>
      <c r="I98" s="108"/>
      <c r="J98" s="109">
        <f>J158</f>
        <v>0</v>
      </c>
      <c r="L98" s="106"/>
    </row>
    <row r="99" spans="1:31" s="9" customFormat="1" ht="24.95" hidden="1" customHeight="1">
      <c r="B99" s="106"/>
      <c r="D99" s="107" t="s">
        <v>90</v>
      </c>
      <c r="E99" s="108"/>
      <c r="F99" s="108"/>
      <c r="G99" s="108"/>
      <c r="H99" s="108"/>
      <c r="I99" s="108"/>
      <c r="J99" s="109">
        <f>J161</f>
        <v>0</v>
      </c>
      <c r="L99" s="106"/>
    </row>
    <row r="100" spans="1:31" s="10" customFormat="1" ht="19.899999999999999" hidden="1" customHeight="1">
      <c r="B100" s="110"/>
      <c r="D100" s="111" t="s">
        <v>91</v>
      </c>
      <c r="E100" s="112"/>
      <c r="F100" s="112"/>
      <c r="G100" s="112"/>
      <c r="H100" s="112"/>
      <c r="I100" s="112"/>
      <c r="J100" s="113">
        <f>J162</f>
        <v>0</v>
      </c>
      <c r="L100" s="110"/>
    </row>
    <row r="101" spans="1:31" s="10" customFormat="1" ht="19.899999999999999" hidden="1" customHeight="1">
      <c r="B101" s="110"/>
      <c r="D101" s="111" t="s">
        <v>92</v>
      </c>
      <c r="E101" s="112"/>
      <c r="F101" s="112"/>
      <c r="G101" s="112"/>
      <c r="H101" s="112"/>
      <c r="I101" s="112"/>
      <c r="J101" s="113">
        <f>J165</f>
        <v>0</v>
      </c>
      <c r="L101" s="110"/>
    </row>
    <row r="102" spans="1:31" s="10" customFormat="1" ht="19.899999999999999" hidden="1" customHeight="1">
      <c r="B102" s="110"/>
      <c r="D102" s="111" t="s">
        <v>93</v>
      </c>
      <c r="E102" s="112"/>
      <c r="F102" s="112"/>
      <c r="G102" s="112"/>
      <c r="H102" s="112"/>
      <c r="I102" s="112"/>
      <c r="J102" s="113">
        <f>J173</f>
        <v>0</v>
      </c>
      <c r="L102" s="110"/>
    </row>
    <row r="103" spans="1:31" s="9" customFormat="1" ht="24.95" hidden="1" customHeight="1">
      <c r="B103" s="106"/>
      <c r="D103" s="107" t="s">
        <v>94</v>
      </c>
      <c r="E103" s="108"/>
      <c r="F103" s="108"/>
      <c r="G103" s="108"/>
      <c r="H103" s="108"/>
      <c r="I103" s="108"/>
      <c r="J103" s="109">
        <f>J175</f>
        <v>0</v>
      </c>
      <c r="L103" s="106"/>
    </row>
    <row r="104" spans="1:31" s="10" customFormat="1" ht="19.899999999999999" hidden="1" customHeight="1">
      <c r="B104" s="110"/>
      <c r="D104" s="111" t="s">
        <v>95</v>
      </c>
      <c r="E104" s="112"/>
      <c r="F104" s="112"/>
      <c r="G104" s="112"/>
      <c r="H104" s="112"/>
      <c r="I104" s="112"/>
      <c r="J104" s="113">
        <f>J176</f>
        <v>0</v>
      </c>
      <c r="L104" s="110"/>
    </row>
    <row r="105" spans="1:31" s="10" customFormat="1" ht="19.899999999999999" hidden="1" customHeight="1">
      <c r="B105" s="110"/>
      <c r="D105" s="111" t="s">
        <v>96</v>
      </c>
      <c r="E105" s="112"/>
      <c r="F105" s="112"/>
      <c r="G105" s="112"/>
      <c r="H105" s="112"/>
      <c r="I105" s="112"/>
      <c r="J105" s="113">
        <f>J178</f>
        <v>0</v>
      </c>
      <c r="L105" s="110"/>
    </row>
    <row r="106" spans="1:31" s="10" customFormat="1" ht="19.899999999999999" hidden="1" customHeight="1">
      <c r="B106" s="110"/>
      <c r="D106" s="111" t="s">
        <v>97</v>
      </c>
      <c r="E106" s="112"/>
      <c r="F106" s="112"/>
      <c r="G106" s="112"/>
      <c r="H106" s="112"/>
      <c r="I106" s="112"/>
      <c r="J106" s="113">
        <f>J180</f>
        <v>0</v>
      </c>
      <c r="L106" s="110"/>
    </row>
    <row r="107" spans="1:31" s="2" customFormat="1" ht="21.75" hidden="1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hidden="1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ht="11.25" hidden="1"/>
    <row r="110" spans="1:31" ht="11.25" hidden="1"/>
    <row r="111" spans="1:31" ht="11.25" hidden="1"/>
    <row r="112" spans="1:31" s="2" customFormat="1" ht="6.95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24.95" customHeight="1">
      <c r="A113" s="29"/>
      <c r="B113" s="30"/>
      <c r="C113" s="21" t="s">
        <v>98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6" t="s">
        <v>14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17" t="str">
        <f>E7</f>
        <v>Železniční propustek v km 168,817</v>
      </c>
      <c r="F116" s="218"/>
      <c r="G116" s="218"/>
      <c r="H116" s="218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81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6.5" customHeight="1">
      <c r="A118" s="29"/>
      <c r="B118" s="30"/>
      <c r="C118" s="29"/>
      <c r="D118" s="29"/>
      <c r="E118" s="197" t="str">
        <f>E9</f>
        <v>SO 01 - Železniční propustek v km 168,817</v>
      </c>
      <c r="F118" s="219"/>
      <c r="G118" s="219"/>
      <c r="H118" s="21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2" customHeight="1">
      <c r="A120" s="29"/>
      <c r="B120" s="30"/>
      <c r="C120" s="26" t="s">
        <v>18</v>
      </c>
      <c r="D120" s="29"/>
      <c r="E120" s="29"/>
      <c r="F120" s="24" t="str">
        <f>F12</f>
        <v xml:space="preserve"> </v>
      </c>
      <c r="G120" s="29"/>
      <c r="H120" s="29"/>
      <c r="I120" s="26" t="s">
        <v>20</v>
      </c>
      <c r="J120" s="52" t="str">
        <f>IF(J12="","",J12)</f>
        <v>26. 8. 2019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6" t="s">
        <v>22</v>
      </c>
      <c r="D122" s="29"/>
      <c r="E122" s="29"/>
      <c r="F122" s="24" t="str">
        <f>E15</f>
        <v xml:space="preserve"> </v>
      </c>
      <c r="G122" s="29"/>
      <c r="H122" s="29"/>
      <c r="I122" s="26" t="s">
        <v>26</v>
      </c>
      <c r="J122" s="27" t="str">
        <f>E21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5.2" customHeight="1">
      <c r="A123" s="29"/>
      <c r="B123" s="30"/>
      <c r="C123" s="26" t="s">
        <v>25</v>
      </c>
      <c r="D123" s="29"/>
      <c r="E123" s="29"/>
      <c r="F123" s="24" t="str">
        <f>IF(E18="","",E18)</f>
        <v xml:space="preserve"> </v>
      </c>
      <c r="G123" s="29"/>
      <c r="H123" s="29"/>
      <c r="I123" s="26" t="s">
        <v>28</v>
      </c>
      <c r="J123" s="27" t="str">
        <f>E24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5" s="11" customFormat="1" ht="29.25" customHeight="1">
      <c r="A125" s="114"/>
      <c r="B125" s="115"/>
      <c r="C125" s="116" t="s">
        <v>99</v>
      </c>
      <c r="D125" s="117" t="s">
        <v>55</v>
      </c>
      <c r="E125" s="117" t="s">
        <v>51</v>
      </c>
      <c r="F125" s="117" t="s">
        <v>52</v>
      </c>
      <c r="G125" s="117" t="s">
        <v>100</v>
      </c>
      <c r="H125" s="117" t="s">
        <v>101</v>
      </c>
      <c r="I125" s="117" t="s">
        <v>102</v>
      </c>
      <c r="J125" s="117" t="s">
        <v>85</v>
      </c>
      <c r="K125" s="118" t="s">
        <v>103</v>
      </c>
      <c r="L125" s="119"/>
      <c r="M125" s="59" t="s">
        <v>1</v>
      </c>
      <c r="N125" s="60" t="s">
        <v>34</v>
      </c>
      <c r="O125" s="60" t="s">
        <v>104</v>
      </c>
      <c r="P125" s="60" t="s">
        <v>105</v>
      </c>
      <c r="Q125" s="60" t="s">
        <v>106</v>
      </c>
      <c r="R125" s="60" t="s">
        <v>107</v>
      </c>
      <c r="S125" s="60" t="s">
        <v>108</v>
      </c>
      <c r="T125" s="61" t="s">
        <v>109</v>
      </c>
      <c r="U125" s="114"/>
      <c r="V125" s="114"/>
      <c r="W125" s="114"/>
      <c r="X125" s="114"/>
      <c r="Y125" s="114"/>
      <c r="Z125" s="114"/>
      <c r="AA125" s="114"/>
      <c r="AB125" s="114"/>
      <c r="AC125" s="114"/>
      <c r="AD125" s="114"/>
      <c r="AE125" s="114"/>
    </row>
    <row r="126" spans="1:65" s="2" customFormat="1" ht="22.9" customHeight="1">
      <c r="A126" s="29"/>
      <c r="B126" s="30"/>
      <c r="C126" s="66" t="s">
        <v>110</v>
      </c>
      <c r="D126" s="29"/>
      <c r="E126" s="29"/>
      <c r="F126" s="29"/>
      <c r="G126" s="29"/>
      <c r="H126" s="29"/>
      <c r="I126" s="29"/>
      <c r="J126" s="120">
        <f>BK126</f>
        <v>0</v>
      </c>
      <c r="K126" s="29"/>
      <c r="L126" s="30"/>
      <c r="M126" s="62"/>
      <c r="N126" s="53"/>
      <c r="O126" s="63"/>
      <c r="P126" s="121">
        <f>P127+P158+P161+P175</f>
        <v>111.62812800000002</v>
      </c>
      <c r="Q126" s="63"/>
      <c r="R126" s="121">
        <f>R127+R158+R161+R175</f>
        <v>25.528044808320001</v>
      </c>
      <c r="S126" s="63"/>
      <c r="T126" s="122">
        <f>T127+T158+T161+T175</f>
        <v>12.279540000000001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69</v>
      </c>
      <c r="AU126" s="17" t="s">
        <v>87</v>
      </c>
      <c r="BK126" s="123">
        <f>BK127+BK158+BK161+BK175</f>
        <v>0</v>
      </c>
    </row>
    <row r="127" spans="1:65" s="12" customFormat="1" ht="25.9" customHeight="1">
      <c r="B127" s="124"/>
      <c r="D127" s="125" t="s">
        <v>69</v>
      </c>
      <c r="E127" s="126" t="s">
        <v>77</v>
      </c>
      <c r="F127" s="126" t="s">
        <v>111</v>
      </c>
      <c r="J127" s="127">
        <f>BK127</f>
        <v>0</v>
      </c>
      <c r="L127" s="124"/>
      <c r="M127" s="128"/>
      <c r="N127" s="129"/>
      <c r="O127" s="129"/>
      <c r="P127" s="130">
        <f>SUM(P128:P157)</f>
        <v>36.333120000000008</v>
      </c>
      <c r="Q127" s="129"/>
      <c r="R127" s="130">
        <f>SUM(R128:R157)</f>
        <v>24.9238</v>
      </c>
      <c r="S127" s="129"/>
      <c r="T127" s="131">
        <f>SUM(T128:T157)</f>
        <v>0</v>
      </c>
      <c r="AR127" s="125" t="s">
        <v>77</v>
      </c>
      <c r="AT127" s="132" t="s">
        <v>69</v>
      </c>
      <c r="AU127" s="132" t="s">
        <v>70</v>
      </c>
      <c r="AY127" s="125" t="s">
        <v>112</v>
      </c>
      <c r="BK127" s="133">
        <f>SUM(BK128:BK157)</f>
        <v>0</v>
      </c>
    </row>
    <row r="128" spans="1:65" s="2" customFormat="1" ht="24.2" customHeight="1">
      <c r="A128" s="29"/>
      <c r="B128" s="134"/>
      <c r="C128" s="135" t="s">
        <v>77</v>
      </c>
      <c r="D128" s="135" t="s">
        <v>113</v>
      </c>
      <c r="E128" s="136" t="s">
        <v>114</v>
      </c>
      <c r="F128" s="137" t="s">
        <v>115</v>
      </c>
      <c r="G128" s="138" t="s">
        <v>116</v>
      </c>
      <c r="H128" s="139">
        <v>60</v>
      </c>
      <c r="I128" s="140">
        <v>0</v>
      </c>
      <c r="J128" s="140">
        <f>ROUND(I128*H128,2)</f>
        <v>0</v>
      </c>
      <c r="K128" s="137" t="s">
        <v>117</v>
      </c>
      <c r="L128" s="30"/>
      <c r="M128" s="141" t="s">
        <v>1</v>
      </c>
      <c r="N128" s="142" t="s">
        <v>35</v>
      </c>
      <c r="O128" s="143">
        <v>0.17199999999999999</v>
      </c>
      <c r="P128" s="143">
        <f>O128*H128</f>
        <v>10.319999999999999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5" t="s">
        <v>118</v>
      </c>
      <c r="AT128" s="145" t="s">
        <v>113</v>
      </c>
      <c r="AU128" s="145" t="s">
        <v>77</v>
      </c>
      <c r="AY128" s="17" t="s">
        <v>112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7" t="s">
        <v>77</v>
      </c>
      <c r="BK128" s="146">
        <f>ROUND(I128*H128,2)</f>
        <v>0</v>
      </c>
      <c r="BL128" s="17" t="s">
        <v>118</v>
      </c>
      <c r="BM128" s="145" t="s">
        <v>119</v>
      </c>
    </row>
    <row r="129" spans="1:65" s="13" customFormat="1" ht="11.25">
      <c r="B129" s="147"/>
      <c r="D129" s="148" t="s">
        <v>120</v>
      </c>
      <c r="E129" s="149" t="s">
        <v>1</v>
      </c>
      <c r="F129" s="150" t="s">
        <v>121</v>
      </c>
      <c r="H129" s="151">
        <v>30</v>
      </c>
      <c r="L129" s="147"/>
      <c r="M129" s="152"/>
      <c r="N129" s="153"/>
      <c r="O129" s="153"/>
      <c r="P129" s="153"/>
      <c r="Q129" s="153"/>
      <c r="R129" s="153"/>
      <c r="S129" s="153"/>
      <c r="T129" s="154"/>
      <c r="AT129" s="149" t="s">
        <v>120</v>
      </c>
      <c r="AU129" s="149" t="s">
        <v>77</v>
      </c>
      <c r="AV129" s="13" t="s">
        <v>79</v>
      </c>
      <c r="AW129" s="13" t="s">
        <v>27</v>
      </c>
      <c r="AX129" s="13" t="s">
        <v>70</v>
      </c>
      <c r="AY129" s="149" t="s">
        <v>112</v>
      </c>
    </row>
    <row r="130" spans="1:65" s="13" customFormat="1" ht="11.25">
      <c r="B130" s="147"/>
      <c r="D130" s="148" t="s">
        <v>120</v>
      </c>
      <c r="E130" s="149" t="s">
        <v>1</v>
      </c>
      <c r="F130" s="150" t="s">
        <v>122</v>
      </c>
      <c r="H130" s="151">
        <v>30</v>
      </c>
      <c r="L130" s="147"/>
      <c r="M130" s="152"/>
      <c r="N130" s="153"/>
      <c r="O130" s="153"/>
      <c r="P130" s="153"/>
      <c r="Q130" s="153"/>
      <c r="R130" s="153"/>
      <c r="S130" s="153"/>
      <c r="T130" s="154"/>
      <c r="AT130" s="149" t="s">
        <v>120</v>
      </c>
      <c r="AU130" s="149" t="s">
        <v>77</v>
      </c>
      <c r="AV130" s="13" t="s">
        <v>79</v>
      </c>
      <c r="AW130" s="13" t="s">
        <v>27</v>
      </c>
      <c r="AX130" s="13" t="s">
        <v>70</v>
      </c>
      <c r="AY130" s="149" t="s">
        <v>112</v>
      </c>
    </row>
    <row r="131" spans="1:65" s="14" customFormat="1" ht="11.25">
      <c r="B131" s="155"/>
      <c r="D131" s="148" t="s">
        <v>120</v>
      </c>
      <c r="E131" s="156" t="s">
        <v>1</v>
      </c>
      <c r="F131" s="157" t="s">
        <v>123</v>
      </c>
      <c r="H131" s="158">
        <v>60</v>
      </c>
      <c r="L131" s="155"/>
      <c r="M131" s="159"/>
      <c r="N131" s="160"/>
      <c r="O131" s="160"/>
      <c r="P131" s="160"/>
      <c r="Q131" s="160"/>
      <c r="R131" s="160"/>
      <c r="S131" s="160"/>
      <c r="T131" s="161"/>
      <c r="AT131" s="156" t="s">
        <v>120</v>
      </c>
      <c r="AU131" s="156" t="s">
        <v>77</v>
      </c>
      <c r="AV131" s="14" t="s">
        <v>118</v>
      </c>
      <c r="AW131" s="14" t="s">
        <v>27</v>
      </c>
      <c r="AX131" s="14" t="s">
        <v>77</v>
      </c>
      <c r="AY131" s="156" t="s">
        <v>112</v>
      </c>
    </row>
    <row r="132" spans="1:65" s="2" customFormat="1" ht="14.45" customHeight="1">
      <c r="A132" s="29"/>
      <c r="B132" s="134"/>
      <c r="C132" s="135" t="s">
        <v>79</v>
      </c>
      <c r="D132" s="135" t="s">
        <v>113</v>
      </c>
      <c r="E132" s="136" t="s">
        <v>124</v>
      </c>
      <c r="F132" s="137" t="s">
        <v>125</v>
      </c>
      <c r="G132" s="138" t="s">
        <v>116</v>
      </c>
      <c r="H132" s="139">
        <v>60</v>
      </c>
      <c r="I132" s="140">
        <v>0</v>
      </c>
      <c r="J132" s="140">
        <f>ROUND(I132*H132,2)</f>
        <v>0</v>
      </c>
      <c r="K132" s="137" t="s">
        <v>117</v>
      </c>
      <c r="L132" s="30"/>
      <c r="M132" s="141" t="s">
        <v>1</v>
      </c>
      <c r="N132" s="142" t="s">
        <v>35</v>
      </c>
      <c r="O132" s="143">
        <v>7.0000000000000007E-2</v>
      </c>
      <c r="P132" s="143">
        <f>O132*H132</f>
        <v>4.2</v>
      </c>
      <c r="Q132" s="143">
        <v>1.8000000000000001E-4</v>
      </c>
      <c r="R132" s="143">
        <f>Q132*H132</f>
        <v>1.0800000000000001E-2</v>
      </c>
      <c r="S132" s="143">
        <v>0</v>
      </c>
      <c r="T132" s="14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5" t="s">
        <v>118</v>
      </c>
      <c r="AT132" s="145" t="s">
        <v>113</v>
      </c>
      <c r="AU132" s="145" t="s">
        <v>77</v>
      </c>
      <c r="AY132" s="17" t="s">
        <v>112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7" t="s">
        <v>77</v>
      </c>
      <c r="BK132" s="146">
        <f>ROUND(I132*H132,2)</f>
        <v>0</v>
      </c>
      <c r="BL132" s="17" t="s">
        <v>118</v>
      </c>
      <c r="BM132" s="145" t="s">
        <v>126</v>
      </c>
    </row>
    <row r="133" spans="1:65" s="13" customFormat="1" ht="11.25">
      <c r="B133" s="147"/>
      <c r="D133" s="148" t="s">
        <v>120</v>
      </c>
      <c r="E133" s="149" t="s">
        <v>1</v>
      </c>
      <c r="F133" s="150" t="s">
        <v>127</v>
      </c>
      <c r="H133" s="151">
        <v>60</v>
      </c>
      <c r="L133" s="147"/>
      <c r="M133" s="152"/>
      <c r="N133" s="153"/>
      <c r="O133" s="153"/>
      <c r="P133" s="153"/>
      <c r="Q133" s="153"/>
      <c r="R133" s="153"/>
      <c r="S133" s="153"/>
      <c r="T133" s="154"/>
      <c r="AT133" s="149" t="s">
        <v>120</v>
      </c>
      <c r="AU133" s="149" t="s">
        <v>77</v>
      </c>
      <c r="AV133" s="13" t="s">
        <v>79</v>
      </c>
      <c r="AW133" s="13" t="s">
        <v>27</v>
      </c>
      <c r="AX133" s="13" t="s">
        <v>77</v>
      </c>
      <c r="AY133" s="149" t="s">
        <v>112</v>
      </c>
    </row>
    <row r="134" spans="1:65" s="2" customFormat="1" ht="24.2" customHeight="1">
      <c r="A134" s="29"/>
      <c r="B134" s="134"/>
      <c r="C134" s="135" t="s">
        <v>128</v>
      </c>
      <c r="D134" s="135" t="s">
        <v>113</v>
      </c>
      <c r="E134" s="136" t="s">
        <v>129</v>
      </c>
      <c r="F134" s="137" t="s">
        <v>130</v>
      </c>
      <c r="G134" s="138" t="s">
        <v>131</v>
      </c>
      <c r="H134" s="139">
        <v>8.5739999999999998</v>
      </c>
      <c r="I134" s="140">
        <v>0</v>
      </c>
      <c r="J134" s="140">
        <f>ROUND(I134*H134,2)</f>
        <v>0</v>
      </c>
      <c r="K134" s="137" t="s">
        <v>117</v>
      </c>
      <c r="L134" s="30"/>
      <c r="M134" s="141" t="s">
        <v>1</v>
      </c>
      <c r="N134" s="142" t="s">
        <v>35</v>
      </c>
      <c r="O134" s="143">
        <v>0.64300000000000002</v>
      </c>
      <c r="P134" s="143">
        <f>O134*H134</f>
        <v>5.5130819999999998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5" t="s">
        <v>118</v>
      </c>
      <c r="AT134" s="145" t="s">
        <v>113</v>
      </c>
      <c r="AU134" s="145" t="s">
        <v>77</v>
      </c>
      <c r="AY134" s="17" t="s">
        <v>112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7" t="s">
        <v>77</v>
      </c>
      <c r="BK134" s="146">
        <f>ROUND(I134*H134,2)</f>
        <v>0</v>
      </c>
      <c r="BL134" s="17" t="s">
        <v>118</v>
      </c>
      <c r="BM134" s="145" t="s">
        <v>132</v>
      </c>
    </row>
    <row r="135" spans="1:65" s="13" customFormat="1" ht="11.25">
      <c r="B135" s="147"/>
      <c r="D135" s="148" t="s">
        <v>120</v>
      </c>
      <c r="E135" s="149" t="s">
        <v>1</v>
      </c>
      <c r="F135" s="150" t="s">
        <v>133</v>
      </c>
      <c r="H135" s="151">
        <v>8.5739999999999998</v>
      </c>
      <c r="L135" s="147"/>
      <c r="M135" s="152"/>
      <c r="N135" s="153"/>
      <c r="O135" s="153"/>
      <c r="P135" s="153"/>
      <c r="Q135" s="153"/>
      <c r="R135" s="153"/>
      <c r="S135" s="153"/>
      <c r="T135" s="154"/>
      <c r="AT135" s="149" t="s">
        <v>120</v>
      </c>
      <c r="AU135" s="149" t="s">
        <v>77</v>
      </c>
      <c r="AV135" s="13" t="s">
        <v>79</v>
      </c>
      <c r="AW135" s="13" t="s">
        <v>27</v>
      </c>
      <c r="AX135" s="13" t="s">
        <v>77</v>
      </c>
      <c r="AY135" s="149" t="s">
        <v>112</v>
      </c>
    </row>
    <row r="136" spans="1:65" s="2" customFormat="1" ht="24.2" customHeight="1">
      <c r="A136" s="29"/>
      <c r="B136" s="134"/>
      <c r="C136" s="135" t="s">
        <v>118</v>
      </c>
      <c r="D136" s="135" t="s">
        <v>113</v>
      </c>
      <c r="E136" s="136" t="s">
        <v>134</v>
      </c>
      <c r="F136" s="137" t="s">
        <v>135</v>
      </c>
      <c r="G136" s="138" t="s">
        <v>131</v>
      </c>
      <c r="H136" s="139">
        <v>8.5739999999999998</v>
      </c>
      <c r="I136" s="140">
        <v>0</v>
      </c>
      <c r="J136" s="140">
        <f>ROUND(I136*H136,2)</f>
        <v>0</v>
      </c>
      <c r="K136" s="137" t="s">
        <v>117</v>
      </c>
      <c r="L136" s="30"/>
      <c r="M136" s="141" t="s">
        <v>1</v>
      </c>
      <c r="N136" s="142" t="s">
        <v>35</v>
      </c>
      <c r="O136" s="143">
        <v>0.34499999999999997</v>
      </c>
      <c r="P136" s="143">
        <f>O136*H136</f>
        <v>2.9580299999999999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5" t="s">
        <v>118</v>
      </c>
      <c r="AT136" s="145" t="s">
        <v>113</v>
      </c>
      <c r="AU136" s="145" t="s">
        <v>77</v>
      </c>
      <c r="AY136" s="17" t="s">
        <v>112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7" t="s">
        <v>77</v>
      </c>
      <c r="BK136" s="146">
        <f>ROUND(I136*H136,2)</f>
        <v>0</v>
      </c>
      <c r="BL136" s="17" t="s">
        <v>118</v>
      </c>
      <c r="BM136" s="145" t="s">
        <v>136</v>
      </c>
    </row>
    <row r="137" spans="1:65" s="13" customFormat="1" ht="11.25">
      <c r="B137" s="147"/>
      <c r="D137" s="148" t="s">
        <v>120</v>
      </c>
      <c r="E137" s="149" t="s">
        <v>1</v>
      </c>
      <c r="F137" s="150" t="s">
        <v>137</v>
      </c>
      <c r="H137" s="151">
        <v>8.5739999999999998</v>
      </c>
      <c r="L137" s="147"/>
      <c r="M137" s="152"/>
      <c r="N137" s="153"/>
      <c r="O137" s="153"/>
      <c r="P137" s="153"/>
      <c r="Q137" s="153"/>
      <c r="R137" s="153"/>
      <c r="S137" s="153"/>
      <c r="T137" s="154"/>
      <c r="AT137" s="149" t="s">
        <v>120</v>
      </c>
      <c r="AU137" s="149" t="s">
        <v>77</v>
      </c>
      <c r="AV137" s="13" t="s">
        <v>79</v>
      </c>
      <c r="AW137" s="13" t="s">
        <v>27</v>
      </c>
      <c r="AX137" s="13" t="s">
        <v>77</v>
      </c>
      <c r="AY137" s="149" t="s">
        <v>112</v>
      </c>
    </row>
    <row r="138" spans="1:65" s="2" customFormat="1" ht="24.2" customHeight="1">
      <c r="A138" s="29"/>
      <c r="B138" s="134"/>
      <c r="C138" s="135" t="s">
        <v>138</v>
      </c>
      <c r="D138" s="135" t="s">
        <v>113</v>
      </c>
      <c r="E138" s="136" t="s">
        <v>139</v>
      </c>
      <c r="F138" s="137" t="s">
        <v>140</v>
      </c>
      <c r="G138" s="138" t="s">
        <v>131</v>
      </c>
      <c r="H138" s="139">
        <v>8.5739999999999998</v>
      </c>
      <c r="I138" s="140">
        <v>0</v>
      </c>
      <c r="J138" s="140">
        <f>ROUND(I138*H138,2)</f>
        <v>0</v>
      </c>
      <c r="K138" s="137" t="s">
        <v>117</v>
      </c>
      <c r="L138" s="30"/>
      <c r="M138" s="141" t="s">
        <v>1</v>
      </c>
      <c r="N138" s="142" t="s">
        <v>35</v>
      </c>
      <c r="O138" s="143">
        <v>8.3000000000000004E-2</v>
      </c>
      <c r="P138" s="143">
        <f>O138*H138</f>
        <v>0.711642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5" t="s">
        <v>118</v>
      </c>
      <c r="AT138" s="145" t="s">
        <v>113</v>
      </c>
      <c r="AU138" s="145" t="s">
        <v>77</v>
      </c>
      <c r="AY138" s="17" t="s">
        <v>112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7" t="s">
        <v>77</v>
      </c>
      <c r="BK138" s="146">
        <f>ROUND(I138*H138,2)</f>
        <v>0</v>
      </c>
      <c r="BL138" s="17" t="s">
        <v>118</v>
      </c>
      <c r="BM138" s="145" t="s">
        <v>141</v>
      </c>
    </row>
    <row r="139" spans="1:65" s="15" customFormat="1" ht="11.25">
      <c r="B139" s="162"/>
      <c r="D139" s="148" t="s">
        <v>120</v>
      </c>
      <c r="E139" s="163" t="s">
        <v>1</v>
      </c>
      <c r="F139" s="164" t="s">
        <v>142</v>
      </c>
      <c r="H139" s="163" t="s">
        <v>1</v>
      </c>
      <c r="L139" s="162"/>
      <c r="M139" s="165"/>
      <c r="N139" s="166"/>
      <c r="O139" s="166"/>
      <c r="P139" s="166"/>
      <c r="Q139" s="166"/>
      <c r="R139" s="166"/>
      <c r="S139" s="166"/>
      <c r="T139" s="167"/>
      <c r="AT139" s="163" t="s">
        <v>120</v>
      </c>
      <c r="AU139" s="163" t="s">
        <v>77</v>
      </c>
      <c r="AV139" s="15" t="s">
        <v>77</v>
      </c>
      <c r="AW139" s="15" t="s">
        <v>27</v>
      </c>
      <c r="AX139" s="15" t="s">
        <v>70</v>
      </c>
      <c r="AY139" s="163" t="s">
        <v>112</v>
      </c>
    </row>
    <row r="140" spans="1:65" s="13" customFormat="1" ht="11.25">
      <c r="B140" s="147"/>
      <c r="D140" s="148" t="s">
        <v>120</v>
      </c>
      <c r="E140" s="149" t="s">
        <v>1</v>
      </c>
      <c r="F140" s="150" t="s">
        <v>137</v>
      </c>
      <c r="H140" s="151">
        <v>8.5739999999999998</v>
      </c>
      <c r="L140" s="147"/>
      <c r="M140" s="152"/>
      <c r="N140" s="153"/>
      <c r="O140" s="153"/>
      <c r="P140" s="153"/>
      <c r="Q140" s="153"/>
      <c r="R140" s="153"/>
      <c r="S140" s="153"/>
      <c r="T140" s="154"/>
      <c r="AT140" s="149" t="s">
        <v>120</v>
      </c>
      <c r="AU140" s="149" t="s">
        <v>77</v>
      </c>
      <c r="AV140" s="13" t="s">
        <v>79</v>
      </c>
      <c r="AW140" s="13" t="s">
        <v>27</v>
      </c>
      <c r="AX140" s="13" t="s">
        <v>77</v>
      </c>
      <c r="AY140" s="149" t="s">
        <v>112</v>
      </c>
    </row>
    <row r="141" spans="1:65" s="2" customFormat="1" ht="24.2" customHeight="1">
      <c r="A141" s="29"/>
      <c r="B141" s="134"/>
      <c r="C141" s="135" t="s">
        <v>143</v>
      </c>
      <c r="D141" s="135" t="s">
        <v>113</v>
      </c>
      <c r="E141" s="136" t="s">
        <v>144</v>
      </c>
      <c r="F141" s="137" t="s">
        <v>145</v>
      </c>
      <c r="G141" s="138" t="s">
        <v>131</v>
      </c>
      <c r="H141" s="139">
        <v>308.66399999999999</v>
      </c>
      <c r="I141" s="140">
        <v>0</v>
      </c>
      <c r="J141" s="140">
        <f>ROUND(I141*H141,2)</f>
        <v>0</v>
      </c>
      <c r="K141" s="137" t="s">
        <v>117</v>
      </c>
      <c r="L141" s="30"/>
      <c r="M141" s="141" t="s">
        <v>1</v>
      </c>
      <c r="N141" s="142" t="s">
        <v>35</v>
      </c>
      <c r="O141" s="143">
        <v>4.0000000000000001E-3</v>
      </c>
      <c r="P141" s="143">
        <f>O141*H141</f>
        <v>1.234656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45" t="s">
        <v>118</v>
      </c>
      <c r="AT141" s="145" t="s">
        <v>113</v>
      </c>
      <c r="AU141" s="145" t="s">
        <v>77</v>
      </c>
      <c r="AY141" s="17" t="s">
        <v>112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7" t="s">
        <v>77</v>
      </c>
      <c r="BK141" s="146">
        <f>ROUND(I141*H141,2)</f>
        <v>0</v>
      </c>
      <c r="BL141" s="17" t="s">
        <v>118</v>
      </c>
      <c r="BM141" s="145" t="s">
        <v>146</v>
      </c>
    </row>
    <row r="142" spans="1:65" s="13" customFormat="1" ht="22.5">
      <c r="B142" s="147"/>
      <c r="D142" s="148" t="s">
        <v>120</v>
      </c>
      <c r="E142" s="149" t="s">
        <v>1</v>
      </c>
      <c r="F142" s="150" t="s">
        <v>147</v>
      </c>
      <c r="H142" s="151">
        <v>308.66399999999999</v>
      </c>
      <c r="L142" s="147"/>
      <c r="M142" s="152"/>
      <c r="N142" s="153"/>
      <c r="O142" s="153"/>
      <c r="P142" s="153"/>
      <c r="Q142" s="153"/>
      <c r="R142" s="153"/>
      <c r="S142" s="153"/>
      <c r="T142" s="154"/>
      <c r="AT142" s="149" t="s">
        <v>120</v>
      </c>
      <c r="AU142" s="149" t="s">
        <v>77</v>
      </c>
      <c r="AV142" s="13" t="s">
        <v>79</v>
      </c>
      <c r="AW142" s="13" t="s">
        <v>27</v>
      </c>
      <c r="AX142" s="13" t="s">
        <v>77</v>
      </c>
      <c r="AY142" s="149" t="s">
        <v>112</v>
      </c>
    </row>
    <row r="143" spans="1:65" s="2" customFormat="1" ht="24.2" customHeight="1">
      <c r="A143" s="29"/>
      <c r="B143" s="134"/>
      <c r="C143" s="135" t="s">
        <v>148</v>
      </c>
      <c r="D143" s="135" t="s">
        <v>113</v>
      </c>
      <c r="E143" s="136" t="s">
        <v>149</v>
      </c>
      <c r="F143" s="137" t="s">
        <v>150</v>
      </c>
      <c r="G143" s="138" t="s">
        <v>131</v>
      </c>
      <c r="H143" s="139">
        <v>13.840999999999999</v>
      </c>
      <c r="I143" s="140">
        <v>0</v>
      </c>
      <c r="J143" s="140">
        <f>ROUND(I143*H143,2)</f>
        <v>0</v>
      </c>
      <c r="K143" s="137" t="s">
        <v>117</v>
      </c>
      <c r="L143" s="30"/>
      <c r="M143" s="141" t="s">
        <v>1</v>
      </c>
      <c r="N143" s="142" t="s">
        <v>35</v>
      </c>
      <c r="O143" s="143">
        <v>0.31</v>
      </c>
      <c r="P143" s="143">
        <f>O143*H143</f>
        <v>4.2907099999999998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5" t="s">
        <v>118</v>
      </c>
      <c r="AT143" s="145" t="s">
        <v>113</v>
      </c>
      <c r="AU143" s="145" t="s">
        <v>77</v>
      </c>
      <c r="AY143" s="17" t="s">
        <v>112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77</v>
      </c>
      <c r="BK143" s="146">
        <f>ROUND(I143*H143,2)</f>
        <v>0</v>
      </c>
      <c r="BL143" s="17" t="s">
        <v>118</v>
      </c>
      <c r="BM143" s="145" t="s">
        <v>151</v>
      </c>
    </row>
    <row r="144" spans="1:65" s="15" customFormat="1" ht="11.25">
      <c r="B144" s="162"/>
      <c r="D144" s="148" t="s">
        <v>120</v>
      </c>
      <c r="E144" s="163" t="s">
        <v>1</v>
      </c>
      <c r="F144" s="164" t="s">
        <v>152</v>
      </c>
      <c r="H144" s="163" t="s">
        <v>1</v>
      </c>
      <c r="L144" s="162"/>
      <c r="M144" s="165"/>
      <c r="N144" s="166"/>
      <c r="O144" s="166"/>
      <c r="P144" s="166"/>
      <c r="Q144" s="166"/>
      <c r="R144" s="166"/>
      <c r="S144" s="166"/>
      <c r="T144" s="167"/>
      <c r="AT144" s="163" t="s">
        <v>120</v>
      </c>
      <c r="AU144" s="163" t="s">
        <v>77</v>
      </c>
      <c r="AV144" s="15" t="s">
        <v>77</v>
      </c>
      <c r="AW144" s="15" t="s">
        <v>27</v>
      </c>
      <c r="AX144" s="15" t="s">
        <v>70</v>
      </c>
      <c r="AY144" s="163" t="s">
        <v>112</v>
      </c>
    </row>
    <row r="145" spans="1:65" s="13" customFormat="1" ht="11.25">
      <c r="B145" s="147"/>
      <c r="D145" s="148" t="s">
        <v>120</v>
      </c>
      <c r="E145" s="149" t="s">
        <v>1</v>
      </c>
      <c r="F145" s="150" t="s">
        <v>153</v>
      </c>
      <c r="H145" s="151">
        <v>13.840999999999999</v>
      </c>
      <c r="L145" s="147"/>
      <c r="M145" s="152"/>
      <c r="N145" s="153"/>
      <c r="O145" s="153"/>
      <c r="P145" s="153"/>
      <c r="Q145" s="153"/>
      <c r="R145" s="153"/>
      <c r="S145" s="153"/>
      <c r="T145" s="154"/>
      <c r="AT145" s="149" t="s">
        <v>120</v>
      </c>
      <c r="AU145" s="149" t="s">
        <v>77</v>
      </c>
      <c r="AV145" s="13" t="s">
        <v>79</v>
      </c>
      <c r="AW145" s="13" t="s">
        <v>27</v>
      </c>
      <c r="AX145" s="13" t="s">
        <v>77</v>
      </c>
      <c r="AY145" s="149" t="s">
        <v>112</v>
      </c>
    </row>
    <row r="146" spans="1:65" s="2" customFormat="1" ht="24.2" customHeight="1">
      <c r="A146" s="29"/>
      <c r="B146" s="134"/>
      <c r="C146" s="135" t="s">
        <v>154</v>
      </c>
      <c r="D146" s="135" t="s">
        <v>113</v>
      </c>
      <c r="E146" s="136" t="s">
        <v>155</v>
      </c>
      <c r="F146" s="137" t="s">
        <v>156</v>
      </c>
      <c r="G146" s="138" t="s">
        <v>116</v>
      </c>
      <c r="H146" s="139">
        <v>40</v>
      </c>
      <c r="I146" s="140">
        <v>0</v>
      </c>
      <c r="J146" s="140">
        <f>ROUND(I146*H146,2)</f>
        <v>0</v>
      </c>
      <c r="K146" s="137" t="s">
        <v>117</v>
      </c>
      <c r="L146" s="30"/>
      <c r="M146" s="141" t="s">
        <v>1</v>
      </c>
      <c r="N146" s="142" t="s">
        <v>35</v>
      </c>
      <c r="O146" s="143">
        <v>1.2E-2</v>
      </c>
      <c r="P146" s="143">
        <f>O146*H146</f>
        <v>0.48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5" t="s">
        <v>118</v>
      </c>
      <c r="AT146" s="145" t="s">
        <v>113</v>
      </c>
      <c r="AU146" s="145" t="s">
        <v>77</v>
      </c>
      <c r="AY146" s="17" t="s">
        <v>112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7" t="s">
        <v>77</v>
      </c>
      <c r="BK146" s="146">
        <f>ROUND(I146*H146,2)</f>
        <v>0</v>
      </c>
      <c r="BL146" s="17" t="s">
        <v>118</v>
      </c>
      <c r="BM146" s="145" t="s">
        <v>157</v>
      </c>
    </row>
    <row r="147" spans="1:65" s="13" customFormat="1" ht="11.25">
      <c r="B147" s="147"/>
      <c r="D147" s="148" t="s">
        <v>120</v>
      </c>
      <c r="E147" s="149" t="s">
        <v>1</v>
      </c>
      <c r="F147" s="150" t="s">
        <v>158</v>
      </c>
      <c r="H147" s="151">
        <v>20</v>
      </c>
      <c r="L147" s="147"/>
      <c r="M147" s="152"/>
      <c r="N147" s="153"/>
      <c r="O147" s="153"/>
      <c r="P147" s="153"/>
      <c r="Q147" s="153"/>
      <c r="R147" s="153"/>
      <c r="S147" s="153"/>
      <c r="T147" s="154"/>
      <c r="AT147" s="149" t="s">
        <v>120</v>
      </c>
      <c r="AU147" s="149" t="s">
        <v>77</v>
      </c>
      <c r="AV147" s="13" t="s">
        <v>79</v>
      </c>
      <c r="AW147" s="13" t="s">
        <v>27</v>
      </c>
      <c r="AX147" s="13" t="s">
        <v>70</v>
      </c>
      <c r="AY147" s="149" t="s">
        <v>112</v>
      </c>
    </row>
    <row r="148" spans="1:65" s="13" customFormat="1" ht="11.25">
      <c r="B148" s="147"/>
      <c r="D148" s="148" t="s">
        <v>120</v>
      </c>
      <c r="E148" s="149" t="s">
        <v>1</v>
      </c>
      <c r="F148" s="150" t="s">
        <v>159</v>
      </c>
      <c r="H148" s="151">
        <v>20</v>
      </c>
      <c r="L148" s="147"/>
      <c r="M148" s="152"/>
      <c r="N148" s="153"/>
      <c r="O148" s="153"/>
      <c r="P148" s="153"/>
      <c r="Q148" s="153"/>
      <c r="R148" s="153"/>
      <c r="S148" s="153"/>
      <c r="T148" s="154"/>
      <c r="AT148" s="149" t="s">
        <v>120</v>
      </c>
      <c r="AU148" s="149" t="s">
        <v>77</v>
      </c>
      <c r="AV148" s="13" t="s">
        <v>79</v>
      </c>
      <c r="AW148" s="13" t="s">
        <v>27</v>
      </c>
      <c r="AX148" s="13" t="s">
        <v>70</v>
      </c>
      <c r="AY148" s="149" t="s">
        <v>112</v>
      </c>
    </row>
    <row r="149" spans="1:65" s="14" customFormat="1" ht="11.25">
      <c r="B149" s="155"/>
      <c r="D149" s="148" t="s">
        <v>120</v>
      </c>
      <c r="E149" s="156" t="s">
        <v>1</v>
      </c>
      <c r="F149" s="157" t="s">
        <v>123</v>
      </c>
      <c r="H149" s="158">
        <v>40</v>
      </c>
      <c r="L149" s="155"/>
      <c r="M149" s="159"/>
      <c r="N149" s="160"/>
      <c r="O149" s="160"/>
      <c r="P149" s="160"/>
      <c r="Q149" s="160"/>
      <c r="R149" s="160"/>
      <c r="S149" s="160"/>
      <c r="T149" s="161"/>
      <c r="AT149" s="156" t="s">
        <v>120</v>
      </c>
      <c r="AU149" s="156" t="s">
        <v>77</v>
      </c>
      <c r="AV149" s="14" t="s">
        <v>118</v>
      </c>
      <c r="AW149" s="14" t="s">
        <v>27</v>
      </c>
      <c r="AX149" s="14" t="s">
        <v>77</v>
      </c>
      <c r="AY149" s="156" t="s">
        <v>112</v>
      </c>
    </row>
    <row r="150" spans="1:65" s="2" customFormat="1" ht="24.2" customHeight="1">
      <c r="A150" s="29"/>
      <c r="B150" s="134"/>
      <c r="C150" s="135" t="s">
        <v>160</v>
      </c>
      <c r="D150" s="135" t="s">
        <v>113</v>
      </c>
      <c r="E150" s="136" t="s">
        <v>161</v>
      </c>
      <c r="F150" s="137" t="s">
        <v>162</v>
      </c>
      <c r="G150" s="138" t="s">
        <v>163</v>
      </c>
      <c r="H150" s="139">
        <v>15.433</v>
      </c>
      <c r="I150" s="140">
        <v>0</v>
      </c>
      <c r="J150" s="140">
        <f>ROUND(I150*H150,2)</f>
        <v>0</v>
      </c>
      <c r="K150" s="137" t="s">
        <v>117</v>
      </c>
      <c r="L150" s="30"/>
      <c r="M150" s="141" t="s">
        <v>1</v>
      </c>
      <c r="N150" s="142" t="s">
        <v>35</v>
      </c>
      <c r="O150" s="143">
        <v>0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45" t="s">
        <v>118</v>
      </c>
      <c r="AT150" s="145" t="s">
        <v>113</v>
      </c>
      <c r="AU150" s="145" t="s">
        <v>77</v>
      </c>
      <c r="AY150" s="17" t="s">
        <v>112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7" t="s">
        <v>77</v>
      </c>
      <c r="BK150" s="146">
        <f>ROUND(I150*H150,2)</f>
        <v>0</v>
      </c>
      <c r="BL150" s="17" t="s">
        <v>118</v>
      </c>
      <c r="BM150" s="145" t="s">
        <v>164</v>
      </c>
    </row>
    <row r="151" spans="1:65" s="13" customFormat="1" ht="11.25">
      <c r="B151" s="147"/>
      <c r="D151" s="148" t="s">
        <v>120</v>
      </c>
      <c r="E151" s="149" t="s">
        <v>1</v>
      </c>
      <c r="F151" s="150" t="s">
        <v>165</v>
      </c>
      <c r="H151" s="151">
        <v>15.433</v>
      </c>
      <c r="L151" s="147"/>
      <c r="M151" s="152"/>
      <c r="N151" s="153"/>
      <c r="O151" s="153"/>
      <c r="P151" s="153"/>
      <c r="Q151" s="153"/>
      <c r="R151" s="153"/>
      <c r="S151" s="153"/>
      <c r="T151" s="154"/>
      <c r="AT151" s="149" t="s">
        <v>120</v>
      </c>
      <c r="AU151" s="149" t="s">
        <v>77</v>
      </c>
      <c r="AV151" s="13" t="s">
        <v>79</v>
      </c>
      <c r="AW151" s="13" t="s">
        <v>27</v>
      </c>
      <c r="AX151" s="13" t="s">
        <v>77</v>
      </c>
      <c r="AY151" s="149" t="s">
        <v>112</v>
      </c>
    </row>
    <row r="152" spans="1:65" s="2" customFormat="1" ht="14.45" customHeight="1">
      <c r="A152" s="29"/>
      <c r="B152" s="134"/>
      <c r="C152" s="168" t="s">
        <v>166</v>
      </c>
      <c r="D152" s="168" t="s">
        <v>167</v>
      </c>
      <c r="E152" s="169" t="s">
        <v>168</v>
      </c>
      <c r="F152" s="170" t="s">
        <v>169</v>
      </c>
      <c r="G152" s="171" t="s">
        <v>163</v>
      </c>
      <c r="H152" s="172">
        <v>24.913</v>
      </c>
      <c r="I152" s="173">
        <v>0</v>
      </c>
      <c r="J152" s="173">
        <f>ROUND(I152*H152,2)</f>
        <v>0</v>
      </c>
      <c r="K152" s="170" t="s">
        <v>117</v>
      </c>
      <c r="L152" s="174"/>
      <c r="M152" s="175" t="s">
        <v>1</v>
      </c>
      <c r="N152" s="176" t="s">
        <v>35</v>
      </c>
      <c r="O152" s="143">
        <v>0</v>
      </c>
      <c r="P152" s="143">
        <f>O152*H152</f>
        <v>0</v>
      </c>
      <c r="Q152" s="143">
        <v>1</v>
      </c>
      <c r="R152" s="143">
        <f>Q152*H152</f>
        <v>24.913</v>
      </c>
      <c r="S152" s="143">
        <v>0</v>
      </c>
      <c r="T152" s="14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5" t="s">
        <v>154</v>
      </c>
      <c r="AT152" s="145" t="s">
        <v>167</v>
      </c>
      <c r="AU152" s="145" t="s">
        <v>77</v>
      </c>
      <c r="AY152" s="17" t="s">
        <v>112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7" t="s">
        <v>77</v>
      </c>
      <c r="BK152" s="146">
        <f>ROUND(I152*H152,2)</f>
        <v>0</v>
      </c>
      <c r="BL152" s="17" t="s">
        <v>118</v>
      </c>
      <c r="BM152" s="145" t="s">
        <v>170</v>
      </c>
    </row>
    <row r="153" spans="1:65" s="13" customFormat="1" ht="11.25">
      <c r="B153" s="147"/>
      <c r="D153" s="148" t="s">
        <v>120</v>
      </c>
      <c r="E153" s="149" t="s">
        <v>1</v>
      </c>
      <c r="F153" s="150" t="s">
        <v>171</v>
      </c>
      <c r="H153" s="151">
        <v>24.913</v>
      </c>
      <c r="L153" s="147"/>
      <c r="M153" s="152"/>
      <c r="N153" s="153"/>
      <c r="O153" s="153"/>
      <c r="P153" s="153"/>
      <c r="Q153" s="153"/>
      <c r="R153" s="153"/>
      <c r="S153" s="153"/>
      <c r="T153" s="154"/>
      <c r="AT153" s="149" t="s">
        <v>120</v>
      </c>
      <c r="AU153" s="149" t="s">
        <v>77</v>
      </c>
      <c r="AV153" s="13" t="s">
        <v>79</v>
      </c>
      <c r="AW153" s="13" t="s">
        <v>27</v>
      </c>
      <c r="AX153" s="13" t="s">
        <v>77</v>
      </c>
      <c r="AY153" s="149" t="s">
        <v>112</v>
      </c>
    </row>
    <row r="154" spans="1:65" s="2" customFormat="1" ht="14.45" customHeight="1">
      <c r="A154" s="29"/>
      <c r="B154" s="134"/>
      <c r="C154" s="135" t="s">
        <v>172</v>
      </c>
      <c r="D154" s="135" t="s">
        <v>113</v>
      </c>
      <c r="E154" s="136" t="s">
        <v>173</v>
      </c>
      <c r="F154" s="137" t="s">
        <v>174</v>
      </c>
      <c r="G154" s="138" t="s">
        <v>116</v>
      </c>
      <c r="H154" s="139">
        <v>67</v>
      </c>
      <c r="I154" s="140">
        <v>0</v>
      </c>
      <c r="J154" s="140">
        <f>ROUND(I154*H154,2)</f>
        <v>0</v>
      </c>
      <c r="K154" s="137" t="s">
        <v>117</v>
      </c>
      <c r="L154" s="30"/>
      <c r="M154" s="141" t="s">
        <v>1</v>
      </c>
      <c r="N154" s="142" t="s">
        <v>35</v>
      </c>
      <c r="O154" s="143">
        <v>3.5000000000000003E-2</v>
      </c>
      <c r="P154" s="143">
        <f>O154*H154</f>
        <v>2.3450000000000002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45" t="s">
        <v>118</v>
      </c>
      <c r="AT154" s="145" t="s">
        <v>113</v>
      </c>
      <c r="AU154" s="145" t="s">
        <v>77</v>
      </c>
      <c r="AY154" s="17" t="s">
        <v>112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7" t="s">
        <v>77</v>
      </c>
      <c r="BK154" s="146">
        <f>ROUND(I154*H154,2)</f>
        <v>0</v>
      </c>
      <c r="BL154" s="17" t="s">
        <v>118</v>
      </c>
      <c r="BM154" s="145" t="s">
        <v>175</v>
      </c>
    </row>
    <row r="155" spans="1:65" s="13" customFormat="1" ht="11.25">
      <c r="B155" s="147"/>
      <c r="D155" s="148" t="s">
        <v>120</v>
      </c>
      <c r="E155" s="149" t="s">
        <v>1</v>
      </c>
      <c r="F155" s="150" t="s">
        <v>176</v>
      </c>
      <c r="H155" s="151">
        <v>67</v>
      </c>
      <c r="L155" s="147"/>
      <c r="M155" s="152"/>
      <c r="N155" s="153"/>
      <c r="O155" s="153"/>
      <c r="P155" s="153"/>
      <c r="Q155" s="153"/>
      <c r="R155" s="153"/>
      <c r="S155" s="153"/>
      <c r="T155" s="154"/>
      <c r="AT155" s="149" t="s">
        <v>120</v>
      </c>
      <c r="AU155" s="149" t="s">
        <v>77</v>
      </c>
      <c r="AV155" s="13" t="s">
        <v>79</v>
      </c>
      <c r="AW155" s="13" t="s">
        <v>27</v>
      </c>
      <c r="AX155" s="13" t="s">
        <v>77</v>
      </c>
      <c r="AY155" s="149" t="s">
        <v>112</v>
      </c>
    </row>
    <row r="156" spans="1:65" s="2" customFormat="1" ht="14.45" customHeight="1">
      <c r="A156" s="29"/>
      <c r="B156" s="134"/>
      <c r="C156" s="135" t="s">
        <v>177</v>
      </c>
      <c r="D156" s="135" t="s">
        <v>113</v>
      </c>
      <c r="E156" s="136" t="s">
        <v>178</v>
      </c>
      <c r="F156" s="137" t="s">
        <v>179</v>
      </c>
      <c r="G156" s="138" t="s">
        <v>116</v>
      </c>
      <c r="H156" s="139">
        <v>40</v>
      </c>
      <c r="I156" s="140">
        <v>0</v>
      </c>
      <c r="J156" s="140">
        <f>ROUND(I156*H156,2)</f>
        <v>0</v>
      </c>
      <c r="K156" s="137" t="s">
        <v>117</v>
      </c>
      <c r="L156" s="30"/>
      <c r="M156" s="141" t="s">
        <v>1</v>
      </c>
      <c r="N156" s="142" t="s">
        <v>35</v>
      </c>
      <c r="O156" s="143">
        <v>0.107</v>
      </c>
      <c r="P156" s="143">
        <f>O156*H156</f>
        <v>4.28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45" t="s">
        <v>118</v>
      </c>
      <c r="AT156" s="145" t="s">
        <v>113</v>
      </c>
      <c r="AU156" s="145" t="s">
        <v>77</v>
      </c>
      <c r="AY156" s="17" t="s">
        <v>112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7" t="s">
        <v>77</v>
      </c>
      <c r="BK156" s="146">
        <f>ROUND(I156*H156,2)</f>
        <v>0</v>
      </c>
      <c r="BL156" s="17" t="s">
        <v>118</v>
      </c>
      <c r="BM156" s="145" t="s">
        <v>180</v>
      </c>
    </row>
    <row r="157" spans="1:65" s="13" customFormat="1" ht="11.25">
      <c r="B157" s="147"/>
      <c r="D157" s="148" t="s">
        <v>120</v>
      </c>
      <c r="E157" s="149" t="s">
        <v>1</v>
      </c>
      <c r="F157" s="150" t="s">
        <v>181</v>
      </c>
      <c r="H157" s="151">
        <v>40</v>
      </c>
      <c r="L157" s="147"/>
      <c r="M157" s="152"/>
      <c r="N157" s="153"/>
      <c r="O157" s="153"/>
      <c r="P157" s="153"/>
      <c r="Q157" s="153"/>
      <c r="R157" s="153"/>
      <c r="S157" s="153"/>
      <c r="T157" s="154"/>
      <c r="AT157" s="149" t="s">
        <v>120</v>
      </c>
      <c r="AU157" s="149" t="s">
        <v>77</v>
      </c>
      <c r="AV157" s="13" t="s">
        <v>79</v>
      </c>
      <c r="AW157" s="13" t="s">
        <v>27</v>
      </c>
      <c r="AX157" s="13" t="s">
        <v>77</v>
      </c>
      <c r="AY157" s="149" t="s">
        <v>112</v>
      </c>
    </row>
    <row r="158" spans="1:65" s="12" customFormat="1" ht="25.9" customHeight="1">
      <c r="B158" s="124"/>
      <c r="D158" s="125" t="s">
        <v>69</v>
      </c>
      <c r="E158" s="126" t="s">
        <v>182</v>
      </c>
      <c r="F158" s="126" t="s">
        <v>183</v>
      </c>
      <c r="J158" s="127">
        <f>BK158</f>
        <v>0</v>
      </c>
      <c r="L158" s="124"/>
      <c r="M158" s="128"/>
      <c r="N158" s="129"/>
      <c r="O158" s="129"/>
      <c r="P158" s="130">
        <f>SUM(P159:P160)</f>
        <v>8.767296</v>
      </c>
      <c r="Q158" s="129"/>
      <c r="R158" s="130">
        <f>SUM(R159:R160)</f>
        <v>0.35352</v>
      </c>
      <c r="S158" s="129"/>
      <c r="T158" s="131">
        <f>SUM(T159:T160)</f>
        <v>7.3355400000000008</v>
      </c>
      <c r="AR158" s="125" t="s">
        <v>77</v>
      </c>
      <c r="AT158" s="132" t="s">
        <v>69</v>
      </c>
      <c r="AU158" s="132" t="s">
        <v>70</v>
      </c>
      <c r="AY158" s="125" t="s">
        <v>112</v>
      </c>
      <c r="BK158" s="133">
        <f>SUM(BK159:BK160)</f>
        <v>0</v>
      </c>
    </row>
    <row r="159" spans="1:65" s="2" customFormat="1" ht="14.45" customHeight="1">
      <c r="A159" s="29"/>
      <c r="B159" s="134"/>
      <c r="C159" s="135" t="s">
        <v>184</v>
      </c>
      <c r="D159" s="135" t="s">
        <v>113</v>
      </c>
      <c r="E159" s="136" t="s">
        <v>185</v>
      </c>
      <c r="F159" s="137" t="s">
        <v>186</v>
      </c>
      <c r="G159" s="138" t="s">
        <v>131</v>
      </c>
      <c r="H159" s="139">
        <v>2.9460000000000002</v>
      </c>
      <c r="I159" s="140">
        <v>0</v>
      </c>
      <c r="J159" s="140">
        <f>ROUND(I159*H159,2)</f>
        <v>0</v>
      </c>
      <c r="K159" s="137" t="s">
        <v>117</v>
      </c>
      <c r="L159" s="30"/>
      <c r="M159" s="141" t="s">
        <v>1</v>
      </c>
      <c r="N159" s="142" t="s">
        <v>35</v>
      </c>
      <c r="O159" s="143">
        <v>2.976</v>
      </c>
      <c r="P159" s="143">
        <f>O159*H159</f>
        <v>8.767296</v>
      </c>
      <c r="Q159" s="143">
        <v>0.12</v>
      </c>
      <c r="R159" s="143">
        <f>Q159*H159</f>
        <v>0.35352</v>
      </c>
      <c r="S159" s="143">
        <v>2.4900000000000002</v>
      </c>
      <c r="T159" s="144">
        <f>S159*H159</f>
        <v>7.3355400000000008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45" t="s">
        <v>118</v>
      </c>
      <c r="AT159" s="145" t="s">
        <v>113</v>
      </c>
      <c r="AU159" s="145" t="s">
        <v>77</v>
      </c>
      <c r="AY159" s="17" t="s">
        <v>112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7" t="s">
        <v>77</v>
      </c>
      <c r="BK159" s="146">
        <f>ROUND(I159*H159,2)</f>
        <v>0</v>
      </c>
      <c r="BL159" s="17" t="s">
        <v>118</v>
      </c>
      <c r="BM159" s="145" t="s">
        <v>187</v>
      </c>
    </row>
    <row r="160" spans="1:65" s="13" customFormat="1" ht="11.25">
      <c r="B160" s="147"/>
      <c r="D160" s="148" t="s">
        <v>120</v>
      </c>
      <c r="E160" s="149" t="s">
        <v>1</v>
      </c>
      <c r="F160" s="150" t="s">
        <v>188</v>
      </c>
      <c r="H160" s="151">
        <v>2.9460000000000002</v>
      </c>
      <c r="L160" s="147"/>
      <c r="M160" s="152"/>
      <c r="N160" s="153"/>
      <c r="O160" s="153"/>
      <c r="P160" s="153"/>
      <c r="Q160" s="153"/>
      <c r="R160" s="153"/>
      <c r="S160" s="153"/>
      <c r="T160" s="154"/>
      <c r="AT160" s="149" t="s">
        <v>120</v>
      </c>
      <c r="AU160" s="149" t="s">
        <v>77</v>
      </c>
      <c r="AV160" s="13" t="s">
        <v>79</v>
      </c>
      <c r="AW160" s="13" t="s">
        <v>27</v>
      </c>
      <c r="AX160" s="13" t="s">
        <v>77</v>
      </c>
      <c r="AY160" s="149" t="s">
        <v>112</v>
      </c>
    </row>
    <row r="161" spans="1:65" s="12" customFormat="1" ht="25.9" customHeight="1">
      <c r="B161" s="124"/>
      <c r="D161" s="125" t="s">
        <v>69</v>
      </c>
      <c r="E161" s="126" t="s">
        <v>189</v>
      </c>
      <c r="F161" s="126" t="s">
        <v>190</v>
      </c>
      <c r="J161" s="127">
        <f>BK161</f>
        <v>0</v>
      </c>
      <c r="L161" s="124"/>
      <c r="M161" s="128"/>
      <c r="N161" s="129"/>
      <c r="O161" s="129"/>
      <c r="P161" s="130">
        <f>P162+P165+P173</f>
        <v>66.527712000000008</v>
      </c>
      <c r="Q161" s="129"/>
      <c r="R161" s="130">
        <f>R162+R165+R173</f>
        <v>0.25072480831999999</v>
      </c>
      <c r="S161" s="129"/>
      <c r="T161" s="131">
        <f>T162+T165+T173</f>
        <v>4.944</v>
      </c>
      <c r="AR161" s="125" t="s">
        <v>77</v>
      </c>
      <c r="AT161" s="132" t="s">
        <v>69</v>
      </c>
      <c r="AU161" s="132" t="s">
        <v>70</v>
      </c>
      <c r="AY161" s="125" t="s">
        <v>112</v>
      </c>
      <c r="BK161" s="133">
        <f>BK162+BK165+BK173</f>
        <v>0</v>
      </c>
    </row>
    <row r="162" spans="1:65" s="12" customFormat="1" ht="22.9" customHeight="1">
      <c r="B162" s="124"/>
      <c r="D162" s="125" t="s">
        <v>69</v>
      </c>
      <c r="E162" s="177" t="s">
        <v>160</v>
      </c>
      <c r="F162" s="177" t="s">
        <v>191</v>
      </c>
      <c r="J162" s="178">
        <f>BK162</f>
        <v>0</v>
      </c>
      <c r="L162" s="124"/>
      <c r="M162" s="128"/>
      <c r="N162" s="129"/>
      <c r="O162" s="129"/>
      <c r="P162" s="130">
        <f>SUM(P163:P164)</f>
        <v>33.730440000000002</v>
      </c>
      <c r="Q162" s="129"/>
      <c r="R162" s="130">
        <f>SUM(R163:R164)</f>
        <v>0.25072480831999999</v>
      </c>
      <c r="S162" s="129"/>
      <c r="T162" s="131">
        <f>SUM(T163:T164)</f>
        <v>4.944</v>
      </c>
      <c r="AR162" s="125" t="s">
        <v>77</v>
      </c>
      <c r="AT162" s="132" t="s">
        <v>69</v>
      </c>
      <c r="AU162" s="132" t="s">
        <v>77</v>
      </c>
      <c r="AY162" s="125" t="s">
        <v>112</v>
      </c>
      <c r="BK162" s="133">
        <f>SUM(BK163:BK164)</f>
        <v>0</v>
      </c>
    </row>
    <row r="163" spans="1:65" s="2" customFormat="1" ht="14.45" customHeight="1">
      <c r="A163" s="29"/>
      <c r="B163" s="134"/>
      <c r="C163" s="135" t="s">
        <v>192</v>
      </c>
      <c r="D163" s="135" t="s">
        <v>113</v>
      </c>
      <c r="E163" s="136" t="s">
        <v>193</v>
      </c>
      <c r="F163" s="137" t="s">
        <v>194</v>
      </c>
      <c r="G163" s="138" t="s">
        <v>131</v>
      </c>
      <c r="H163" s="139">
        <v>2.06</v>
      </c>
      <c r="I163" s="140">
        <v>0</v>
      </c>
      <c r="J163" s="140">
        <f>ROUND(I163*H163,2)</f>
        <v>0</v>
      </c>
      <c r="K163" s="137" t="s">
        <v>117</v>
      </c>
      <c r="L163" s="30"/>
      <c r="M163" s="141" t="s">
        <v>1</v>
      </c>
      <c r="N163" s="142" t="s">
        <v>35</v>
      </c>
      <c r="O163" s="143">
        <v>16.373999999999999</v>
      </c>
      <c r="P163" s="143">
        <f>O163*H163</f>
        <v>33.730440000000002</v>
      </c>
      <c r="Q163" s="143">
        <v>0.121711072</v>
      </c>
      <c r="R163" s="143">
        <f>Q163*H163</f>
        <v>0.25072480831999999</v>
      </c>
      <c r="S163" s="143">
        <v>2.4</v>
      </c>
      <c r="T163" s="144">
        <f>S163*H163</f>
        <v>4.944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45" t="s">
        <v>118</v>
      </c>
      <c r="AT163" s="145" t="s">
        <v>113</v>
      </c>
      <c r="AU163" s="145" t="s">
        <v>79</v>
      </c>
      <c r="AY163" s="17" t="s">
        <v>112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7" t="s">
        <v>77</v>
      </c>
      <c r="BK163" s="146">
        <f>ROUND(I163*H163,2)</f>
        <v>0</v>
      </c>
      <c r="BL163" s="17" t="s">
        <v>118</v>
      </c>
      <c r="BM163" s="145" t="s">
        <v>195</v>
      </c>
    </row>
    <row r="164" spans="1:65" s="13" customFormat="1" ht="11.25">
      <c r="B164" s="147"/>
      <c r="D164" s="148" t="s">
        <v>120</v>
      </c>
      <c r="E164" s="149" t="s">
        <v>1</v>
      </c>
      <c r="F164" s="150" t="s">
        <v>196</v>
      </c>
      <c r="H164" s="151">
        <v>2.06</v>
      </c>
      <c r="L164" s="147"/>
      <c r="M164" s="152"/>
      <c r="N164" s="153"/>
      <c r="O164" s="153"/>
      <c r="P164" s="153"/>
      <c r="Q164" s="153"/>
      <c r="R164" s="153"/>
      <c r="S164" s="153"/>
      <c r="T164" s="154"/>
      <c r="AT164" s="149" t="s">
        <v>120</v>
      </c>
      <c r="AU164" s="149" t="s">
        <v>79</v>
      </c>
      <c r="AV164" s="13" t="s">
        <v>79</v>
      </c>
      <c r="AW164" s="13" t="s">
        <v>27</v>
      </c>
      <c r="AX164" s="13" t="s">
        <v>77</v>
      </c>
      <c r="AY164" s="149" t="s">
        <v>112</v>
      </c>
    </row>
    <row r="165" spans="1:65" s="12" customFormat="1" ht="22.9" customHeight="1">
      <c r="B165" s="124"/>
      <c r="D165" s="125" t="s">
        <v>69</v>
      </c>
      <c r="E165" s="177" t="s">
        <v>197</v>
      </c>
      <c r="F165" s="177" t="s">
        <v>198</v>
      </c>
      <c r="J165" s="178">
        <f>BK165</f>
        <v>0</v>
      </c>
      <c r="L165" s="124"/>
      <c r="M165" s="128"/>
      <c r="N165" s="129"/>
      <c r="O165" s="129"/>
      <c r="P165" s="130">
        <f>SUM(P166:P172)</f>
        <v>21.207559999999997</v>
      </c>
      <c r="Q165" s="129"/>
      <c r="R165" s="130">
        <f>SUM(R166:R172)</f>
        <v>0</v>
      </c>
      <c r="S165" s="129"/>
      <c r="T165" s="131">
        <f>SUM(T166:T172)</f>
        <v>0</v>
      </c>
      <c r="AR165" s="125" t="s">
        <v>77</v>
      </c>
      <c r="AT165" s="132" t="s">
        <v>69</v>
      </c>
      <c r="AU165" s="132" t="s">
        <v>77</v>
      </c>
      <c r="AY165" s="125" t="s">
        <v>112</v>
      </c>
      <c r="BK165" s="133">
        <f>SUM(BK166:BK172)</f>
        <v>0</v>
      </c>
    </row>
    <row r="166" spans="1:65" s="2" customFormat="1" ht="14.45" customHeight="1">
      <c r="A166" s="29"/>
      <c r="B166" s="134"/>
      <c r="C166" s="135" t="s">
        <v>8</v>
      </c>
      <c r="D166" s="135" t="s">
        <v>113</v>
      </c>
      <c r="E166" s="136" t="s">
        <v>199</v>
      </c>
      <c r="F166" s="137" t="s">
        <v>200</v>
      </c>
      <c r="G166" s="138" t="s">
        <v>163</v>
      </c>
      <c r="H166" s="139">
        <v>12.28</v>
      </c>
      <c r="I166" s="140">
        <v>0</v>
      </c>
      <c r="J166" s="140">
        <f>ROUND(I166*H166,2)</f>
        <v>0</v>
      </c>
      <c r="K166" s="137" t="s">
        <v>117</v>
      </c>
      <c r="L166" s="30"/>
      <c r="M166" s="141" t="s">
        <v>1</v>
      </c>
      <c r="N166" s="142" t="s">
        <v>35</v>
      </c>
      <c r="O166" s="143">
        <v>0.749</v>
      </c>
      <c r="P166" s="143">
        <f>O166*H166</f>
        <v>9.1977200000000003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5" t="s">
        <v>118</v>
      </c>
      <c r="AT166" s="145" t="s">
        <v>113</v>
      </c>
      <c r="AU166" s="145" t="s">
        <v>79</v>
      </c>
      <c r="AY166" s="17" t="s">
        <v>112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7" t="s">
        <v>77</v>
      </c>
      <c r="BK166" s="146">
        <f>ROUND(I166*H166,2)</f>
        <v>0</v>
      </c>
      <c r="BL166" s="17" t="s">
        <v>118</v>
      </c>
      <c r="BM166" s="145" t="s">
        <v>201</v>
      </c>
    </row>
    <row r="167" spans="1:65" s="2" customFormat="1" ht="24.2" customHeight="1">
      <c r="A167" s="29"/>
      <c r="B167" s="134"/>
      <c r="C167" s="135" t="s">
        <v>202</v>
      </c>
      <c r="D167" s="135" t="s">
        <v>113</v>
      </c>
      <c r="E167" s="136" t="s">
        <v>203</v>
      </c>
      <c r="F167" s="137" t="s">
        <v>204</v>
      </c>
      <c r="G167" s="138" t="s">
        <v>163</v>
      </c>
      <c r="H167" s="139">
        <v>12.28</v>
      </c>
      <c r="I167" s="140">
        <v>0</v>
      </c>
      <c r="J167" s="140">
        <f>ROUND(I167*H167,2)</f>
        <v>0</v>
      </c>
      <c r="K167" s="137" t="s">
        <v>117</v>
      </c>
      <c r="L167" s="30"/>
      <c r="M167" s="141" t="s">
        <v>1</v>
      </c>
      <c r="N167" s="142" t="s">
        <v>35</v>
      </c>
      <c r="O167" s="143">
        <v>0.24</v>
      </c>
      <c r="P167" s="143">
        <f>O167*H167</f>
        <v>2.9471999999999996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45" t="s">
        <v>118</v>
      </c>
      <c r="AT167" s="145" t="s">
        <v>113</v>
      </c>
      <c r="AU167" s="145" t="s">
        <v>79</v>
      </c>
      <c r="AY167" s="17" t="s">
        <v>112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7" t="s">
        <v>77</v>
      </c>
      <c r="BK167" s="146">
        <f>ROUND(I167*H167,2)</f>
        <v>0</v>
      </c>
      <c r="BL167" s="17" t="s">
        <v>118</v>
      </c>
      <c r="BM167" s="145" t="s">
        <v>205</v>
      </c>
    </row>
    <row r="168" spans="1:65" s="2" customFormat="1" ht="14.45" customHeight="1">
      <c r="A168" s="29"/>
      <c r="B168" s="134"/>
      <c r="C168" s="135" t="s">
        <v>206</v>
      </c>
      <c r="D168" s="135" t="s">
        <v>113</v>
      </c>
      <c r="E168" s="136" t="s">
        <v>207</v>
      </c>
      <c r="F168" s="137" t="s">
        <v>208</v>
      </c>
      <c r="G168" s="138" t="s">
        <v>163</v>
      </c>
      <c r="H168" s="139">
        <v>307</v>
      </c>
      <c r="I168" s="140">
        <v>0</v>
      </c>
      <c r="J168" s="140">
        <f>ROUND(I168*H168,2)</f>
        <v>0</v>
      </c>
      <c r="K168" s="137" t="s">
        <v>117</v>
      </c>
      <c r="L168" s="30"/>
      <c r="M168" s="141" t="s">
        <v>1</v>
      </c>
      <c r="N168" s="142" t="s">
        <v>35</v>
      </c>
      <c r="O168" s="143">
        <v>4.0000000000000001E-3</v>
      </c>
      <c r="P168" s="143">
        <f>O168*H168</f>
        <v>1.228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45" t="s">
        <v>118</v>
      </c>
      <c r="AT168" s="145" t="s">
        <v>113</v>
      </c>
      <c r="AU168" s="145" t="s">
        <v>79</v>
      </c>
      <c r="AY168" s="17" t="s">
        <v>112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7" t="s">
        <v>77</v>
      </c>
      <c r="BK168" s="146">
        <f>ROUND(I168*H168,2)</f>
        <v>0</v>
      </c>
      <c r="BL168" s="17" t="s">
        <v>118</v>
      </c>
      <c r="BM168" s="145" t="s">
        <v>209</v>
      </c>
    </row>
    <row r="169" spans="1:65" s="13" customFormat="1" ht="11.25">
      <c r="B169" s="147"/>
      <c r="D169" s="148" t="s">
        <v>120</v>
      </c>
      <c r="E169" s="149" t="s">
        <v>1</v>
      </c>
      <c r="F169" s="150" t="s">
        <v>210</v>
      </c>
      <c r="H169" s="151">
        <v>307</v>
      </c>
      <c r="L169" s="147"/>
      <c r="M169" s="152"/>
      <c r="N169" s="153"/>
      <c r="O169" s="153"/>
      <c r="P169" s="153"/>
      <c r="Q169" s="153"/>
      <c r="R169" s="153"/>
      <c r="S169" s="153"/>
      <c r="T169" s="154"/>
      <c r="AT169" s="149" t="s">
        <v>120</v>
      </c>
      <c r="AU169" s="149" t="s">
        <v>79</v>
      </c>
      <c r="AV169" s="13" t="s">
        <v>79</v>
      </c>
      <c r="AW169" s="13" t="s">
        <v>27</v>
      </c>
      <c r="AX169" s="13" t="s">
        <v>77</v>
      </c>
      <c r="AY169" s="149" t="s">
        <v>112</v>
      </c>
    </row>
    <row r="170" spans="1:65" s="2" customFormat="1" ht="24.2" customHeight="1">
      <c r="A170" s="29"/>
      <c r="B170" s="134"/>
      <c r="C170" s="135" t="s">
        <v>211</v>
      </c>
      <c r="D170" s="135" t="s">
        <v>113</v>
      </c>
      <c r="E170" s="136" t="s">
        <v>212</v>
      </c>
      <c r="F170" s="137" t="s">
        <v>213</v>
      </c>
      <c r="G170" s="138" t="s">
        <v>163</v>
      </c>
      <c r="H170" s="139">
        <v>12.28</v>
      </c>
      <c r="I170" s="140">
        <v>0</v>
      </c>
      <c r="J170" s="140">
        <f>ROUND(I170*H170,2)</f>
        <v>0</v>
      </c>
      <c r="K170" s="137" t="s">
        <v>117</v>
      </c>
      <c r="L170" s="30"/>
      <c r="M170" s="141" t="s">
        <v>1</v>
      </c>
      <c r="N170" s="142" t="s">
        <v>35</v>
      </c>
      <c r="O170" s="143">
        <v>0.63800000000000001</v>
      </c>
      <c r="P170" s="143">
        <f>O170*H170</f>
        <v>7.8346399999999994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5" t="s">
        <v>118</v>
      </c>
      <c r="AT170" s="145" t="s">
        <v>113</v>
      </c>
      <c r="AU170" s="145" t="s">
        <v>79</v>
      </c>
      <c r="AY170" s="17" t="s">
        <v>112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77</v>
      </c>
      <c r="BK170" s="146">
        <f>ROUND(I170*H170,2)</f>
        <v>0</v>
      </c>
      <c r="BL170" s="17" t="s">
        <v>118</v>
      </c>
      <c r="BM170" s="145" t="s">
        <v>214</v>
      </c>
    </row>
    <row r="171" spans="1:65" s="2" customFormat="1" ht="24.2" customHeight="1">
      <c r="A171" s="29"/>
      <c r="B171" s="134"/>
      <c r="C171" s="135" t="s">
        <v>215</v>
      </c>
      <c r="D171" s="135" t="s">
        <v>113</v>
      </c>
      <c r="E171" s="136" t="s">
        <v>216</v>
      </c>
      <c r="F171" s="137" t="s">
        <v>217</v>
      </c>
      <c r="G171" s="138" t="s">
        <v>163</v>
      </c>
      <c r="H171" s="139">
        <v>12.28</v>
      </c>
      <c r="I171" s="140">
        <v>0</v>
      </c>
      <c r="J171" s="140">
        <f>ROUND(I171*H171,2)</f>
        <v>0</v>
      </c>
      <c r="K171" s="137" t="s">
        <v>117</v>
      </c>
      <c r="L171" s="30"/>
      <c r="M171" s="141" t="s">
        <v>1</v>
      </c>
      <c r="N171" s="142" t="s">
        <v>35</v>
      </c>
      <c r="O171" s="143">
        <v>0</v>
      </c>
      <c r="P171" s="143">
        <f>O171*H171</f>
        <v>0</v>
      </c>
      <c r="Q171" s="143">
        <v>0</v>
      </c>
      <c r="R171" s="143">
        <f>Q171*H171</f>
        <v>0</v>
      </c>
      <c r="S171" s="143">
        <v>0</v>
      </c>
      <c r="T171" s="144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45" t="s">
        <v>118</v>
      </c>
      <c r="AT171" s="145" t="s">
        <v>113</v>
      </c>
      <c r="AU171" s="145" t="s">
        <v>79</v>
      </c>
      <c r="AY171" s="17" t="s">
        <v>112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7" t="s">
        <v>77</v>
      </c>
      <c r="BK171" s="146">
        <f>ROUND(I171*H171,2)</f>
        <v>0</v>
      </c>
      <c r="BL171" s="17" t="s">
        <v>118</v>
      </c>
      <c r="BM171" s="145" t="s">
        <v>218</v>
      </c>
    </row>
    <row r="172" spans="1:65" s="13" customFormat="1" ht="11.25">
      <c r="B172" s="147"/>
      <c r="D172" s="148" t="s">
        <v>120</v>
      </c>
      <c r="E172" s="149" t="s">
        <v>1</v>
      </c>
      <c r="F172" s="150" t="s">
        <v>219</v>
      </c>
      <c r="H172" s="151">
        <v>12.28</v>
      </c>
      <c r="L172" s="147"/>
      <c r="M172" s="152"/>
      <c r="N172" s="153"/>
      <c r="O172" s="153"/>
      <c r="P172" s="153"/>
      <c r="Q172" s="153"/>
      <c r="R172" s="153"/>
      <c r="S172" s="153"/>
      <c r="T172" s="154"/>
      <c r="AT172" s="149" t="s">
        <v>120</v>
      </c>
      <c r="AU172" s="149" t="s">
        <v>79</v>
      </c>
      <c r="AV172" s="13" t="s">
        <v>79</v>
      </c>
      <c r="AW172" s="13" t="s">
        <v>27</v>
      </c>
      <c r="AX172" s="13" t="s">
        <v>77</v>
      </c>
      <c r="AY172" s="149" t="s">
        <v>112</v>
      </c>
    </row>
    <row r="173" spans="1:65" s="12" customFormat="1" ht="22.9" customHeight="1">
      <c r="B173" s="124"/>
      <c r="D173" s="125" t="s">
        <v>69</v>
      </c>
      <c r="E173" s="177" t="s">
        <v>220</v>
      </c>
      <c r="F173" s="177" t="s">
        <v>221</v>
      </c>
      <c r="J173" s="178">
        <f>BK173</f>
        <v>0</v>
      </c>
      <c r="L173" s="124"/>
      <c r="M173" s="128"/>
      <c r="N173" s="129"/>
      <c r="O173" s="129"/>
      <c r="P173" s="130">
        <f>P174</f>
        <v>11.589712</v>
      </c>
      <c r="Q173" s="129"/>
      <c r="R173" s="130">
        <f>R174</f>
        <v>0</v>
      </c>
      <c r="S173" s="129"/>
      <c r="T173" s="131">
        <f>T174</f>
        <v>0</v>
      </c>
      <c r="AR173" s="125" t="s">
        <v>77</v>
      </c>
      <c r="AT173" s="132" t="s">
        <v>69</v>
      </c>
      <c r="AU173" s="132" t="s">
        <v>77</v>
      </c>
      <c r="AY173" s="125" t="s">
        <v>112</v>
      </c>
      <c r="BK173" s="133">
        <f>BK174</f>
        <v>0</v>
      </c>
    </row>
    <row r="174" spans="1:65" s="2" customFormat="1" ht="24.2" customHeight="1">
      <c r="A174" s="29"/>
      <c r="B174" s="134"/>
      <c r="C174" s="135" t="s">
        <v>222</v>
      </c>
      <c r="D174" s="135" t="s">
        <v>113</v>
      </c>
      <c r="E174" s="136" t="s">
        <v>223</v>
      </c>
      <c r="F174" s="137" t="s">
        <v>224</v>
      </c>
      <c r="G174" s="138" t="s">
        <v>163</v>
      </c>
      <c r="H174" s="139">
        <v>25.527999999999999</v>
      </c>
      <c r="I174" s="140">
        <v>0</v>
      </c>
      <c r="J174" s="140">
        <f>ROUND(I174*H174,2)</f>
        <v>0</v>
      </c>
      <c r="K174" s="137" t="s">
        <v>117</v>
      </c>
      <c r="L174" s="30"/>
      <c r="M174" s="141" t="s">
        <v>1</v>
      </c>
      <c r="N174" s="142" t="s">
        <v>35</v>
      </c>
      <c r="O174" s="143">
        <v>0.45400000000000001</v>
      </c>
      <c r="P174" s="143">
        <f>O174*H174</f>
        <v>11.589712</v>
      </c>
      <c r="Q174" s="143">
        <v>0</v>
      </c>
      <c r="R174" s="143">
        <f>Q174*H174</f>
        <v>0</v>
      </c>
      <c r="S174" s="143">
        <v>0</v>
      </c>
      <c r="T174" s="144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45" t="s">
        <v>118</v>
      </c>
      <c r="AT174" s="145" t="s">
        <v>113</v>
      </c>
      <c r="AU174" s="145" t="s">
        <v>79</v>
      </c>
      <c r="AY174" s="17" t="s">
        <v>112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77</v>
      </c>
      <c r="BK174" s="146">
        <f>ROUND(I174*H174,2)</f>
        <v>0</v>
      </c>
      <c r="BL174" s="17" t="s">
        <v>118</v>
      </c>
      <c r="BM174" s="145" t="s">
        <v>225</v>
      </c>
    </row>
    <row r="175" spans="1:65" s="12" customFormat="1" ht="25.9" customHeight="1">
      <c r="B175" s="124"/>
      <c r="D175" s="125" t="s">
        <v>69</v>
      </c>
      <c r="E175" s="126" t="s">
        <v>226</v>
      </c>
      <c r="F175" s="126" t="s">
        <v>227</v>
      </c>
      <c r="J175" s="127">
        <f>BK175</f>
        <v>0</v>
      </c>
      <c r="L175" s="124"/>
      <c r="M175" s="128"/>
      <c r="N175" s="129"/>
      <c r="O175" s="129"/>
      <c r="P175" s="130">
        <f>P176+P178+P180</f>
        <v>0</v>
      </c>
      <c r="Q175" s="129"/>
      <c r="R175" s="130">
        <f>R176+R178+R180</f>
        <v>0</v>
      </c>
      <c r="S175" s="129"/>
      <c r="T175" s="131">
        <f>T176+T178+T180</f>
        <v>0</v>
      </c>
      <c r="AR175" s="125" t="s">
        <v>138</v>
      </c>
      <c r="AT175" s="132" t="s">
        <v>69</v>
      </c>
      <c r="AU175" s="132" t="s">
        <v>70</v>
      </c>
      <c r="AY175" s="125" t="s">
        <v>112</v>
      </c>
      <c r="BK175" s="133">
        <f>BK176+BK178+BK180</f>
        <v>0</v>
      </c>
    </row>
    <row r="176" spans="1:65" s="12" customFormat="1" ht="22.9" customHeight="1">
      <c r="B176" s="124"/>
      <c r="D176" s="125" t="s">
        <v>69</v>
      </c>
      <c r="E176" s="177" t="s">
        <v>228</v>
      </c>
      <c r="F176" s="177" t="s">
        <v>229</v>
      </c>
      <c r="J176" s="178">
        <f>BK176</f>
        <v>0</v>
      </c>
      <c r="L176" s="124"/>
      <c r="M176" s="128"/>
      <c r="N176" s="129"/>
      <c r="O176" s="129"/>
      <c r="P176" s="130">
        <f>P177</f>
        <v>0</v>
      </c>
      <c r="Q176" s="129"/>
      <c r="R176" s="130">
        <f>R177</f>
        <v>0</v>
      </c>
      <c r="S176" s="129"/>
      <c r="T176" s="131">
        <f>T177</f>
        <v>0</v>
      </c>
      <c r="AR176" s="125" t="s">
        <v>138</v>
      </c>
      <c r="AT176" s="132" t="s">
        <v>69</v>
      </c>
      <c r="AU176" s="132" t="s">
        <v>77</v>
      </c>
      <c r="AY176" s="125" t="s">
        <v>112</v>
      </c>
      <c r="BK176" s="133">
        <f>BK177</f>
        <v>0</v>
      </c>
    </row>
    <row r="177" spans="1:65" s="2" customFormat="1" ht="14.45" customHeight="1">
      <c r="A177" s="29"/>
      <c r="B177" s="134"/>
      <c r="C177" s="135" t="s">
        <v>7</v>
      </c>
      <c r="D177" s="135" t="s">
        <v>113</v>
      </c>
      <c r="E177" s="136" t="s">
        <v>230</v>
      </c>
      <c r="F177" s="137" t="s">
        <v>229</v>
      </c>
      <c r="G177" s="138" t="s">
        <v>231</v>
      </c>
      <c r="H177" s="139">
        <v>1</v>
      </c>
      <c r="I177" s="140">
        <v>0</v>
      </c>
      <c r="J177" s="140">
        <f>ROUND(I177*H177,2)</f>
        <v>0</v>
      </c>
      <c r="K177" s="137" t="s">
        <v>117</v>
      </c>
      <c r="L177" s="30"/>
      <c r="M177" s="141" t="s">
        <v>1</v>
      </c>
      <c r="N177" s="142" t="s">
        <v>35</v>
      </c>
      <c r="O177" s="143">
        <v>0</v>
      </c>
      <c r="P177" s="143">
        <f>O177*H177</f>
        <v>0</v>
      </c>
      <c r="Q177" s="143">
        <v>0</v>
      </c>
      <c r="R177" s="143">
        <f>Q177*H177</f>
        <v>0</v>
      </c>
      <c r="S177" s="143">
        <v>0</v>
      </c>
      <c r="T177" s="14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45" t="s">
        <v>232</v>
      </c>
      <c r="AT177" s="145" t="s">
        <v>113</v>
      </c>
      <c r="AU177" s="145" t="s">
        <v>79</v>
      </c>
      <c r="AY177" s="17" t="s">
        <v>112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7" t="s">
        <v>77</v>
      </c>
      <c r="BK177" s="146">
        <f>ROUND(I177*H177,2)</f>
        <v>0</v>
      </c>
      <c r="BL177" s="17" t="s">
        <v>232</v>
      </c>
      <c r="BM177" s="145" t="s">
        <v>233</v>
      </c>
    </row>
    <row r="178" spans="1:65" s="12" customFormat="1" ht="22.9" customHeight="1">
      <c r="B178" s="124"/>
      <c r="D178" s="125" t="s">
        <v>69</v>
      </c>
      <c r="E178" s="177" t="s">
        <v>234</v>
      </c>
      <c r="F178" s="177" t="s">
        <v>235</v>
      </c>
      <c r="J178" s="178">
        <f>BK178</f>
        <v>0</v>
      </c>
      <c r="L178" s="124"/>
      <c r="M178" s="128"/>
      <c r="N178" s="129"/>
      <c r="O178" s="129"/>
      <c r="P178" s="130">
        <f>P179</f>
        <v>0</v>
      </c>
      <c r="Q178" s="129"/>
      <c r="R178" s="130">
        <f>R179</f>
        <v>0</v>
      </c>
      <c r="S178" s="129"/>
      <c r="T178" s="131">
        <f>T179</f>
        <v>0</v>
      </c>
      <c r="AR178" s="125" t="s">
        <v>138</v>
      </c>
      <c r="AT178" s="132" t="s">
        <v>69</v>
      </c>
      <c r="AU178" s="132" t="s">
        <v>77</v>
      </c>
      <c r="AY178" s="125" t="s">
        <v>112</v>
      </c>
      <c r="BK178" s="133">
        <f>BK179</f>
        <v>0</v>
      </c>
    </row>
    <row r="179" spans="1:65" s="2" customFormat="1" ht="14.45" customHeight="1">
      <c r="A179" s="29"/>
      <c r="B179" s="134"/>
      <c r="C179" s="135" t="s">
        <v>236</v>
      </c>
      <c r="D179" s="135" t="s">
        <v>113</v>
      </c>
      <c r="E179" s="136" t="s">
        <v>237</v>
      </c>
      <c r="F179" s="137" t="s">
        <v>238</v>
      </c>
      <c r="G179" s="138" t="s">
        <v>231</v>
      </c>
      <c r="H179" s="139">
        <v>1</v>
      </c>
      <c r="I179" s="140">
        <v>0</v>
      </c>
      <c r="J179" s="140">
        <f>ROUND(I179*H179,2)</f>
        <v>0</v>
      </c>
      <c r="K179" s="137" t="s">
        <v>117</v>
      </c>
      <c r="L179" s="30"/>
      <c r="M179" s="141" t="s">
        <v>1</v>
      </c>
      <c r="N179" s="142" t="s">
        <v>35</v>
      </c>
      <c r="O179" s="143">
        <v>0</v>
      </c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45" t="s">
        <v>232</v>
      </c>
      <c r="AT179" s="145" t="s">
        <v>113</v>
      </c>
      <c r="AU179" s="145" t="s">
        <v>79</v>
      </c>
      <c r="AY179" s="17" t="s">
        <v>112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7" t="s">
        <v>77</v>
      </c>
      <c r="BK179" s="146">
        <f>ROUND(I179*H179,2)</f>
        <v>0</v>
      </c>
      <c r="BL179" s="17" t="s">
        <v>232</v>
      </c>
      <c r="BM179" s="145" t="s">
        <v>239</v>
      </c>
    </row>
    <row r="180" spans="1:65" s="12" customFormat="1" ht="22.9" customHeight="1">
      <c r="B180" s="124"/>
      <c r="D180" s="125" t="s">
        <v>69</v>
      </c>
      <c r="E180" s="177" t="s">
        <v>240</v>
      </c>
      <c r="F180" s="177" t="s">
        <v>241</v>
      </c>
      <c r="J180" s="178">
        <f>BK180</f>
        <v>0</v>
      </c>
      <c r="L180" s="124"/>
      <c r="M180" s="128"/>
      <c r="N180" s="129"/>
      <c r="O180" s="129"/>
      <c r="P180" s="130">
        <f>P181</f>
        <v>0</v>
      </c>
      <c r="Q180" s="129"/>
      <c r="R180" s="130">
        <f>R181</f>
        <v>0</v>
      </c>
      <c r="S180" s="129"/>
      <c r="T180" s="131">
        <f>T181</f>
        <v>0</v>
      </c>
      <c r="AR180" s="125" t="s">
        <v>138</v>
      </c>
      <c r="AT180" s="132" t="s">
        <v>69</v>
      </c>
      <c r="AU180" s="132" t="s">
        <v>77</v>
      </c>
      <c r="AY180" s="125" t="s">
        <v>112</v>
      </c>
      <c r="BK180" s="133">
        <f>BK181</f>
        <v>0</v>
      </c>
    </row>
    <row r="181" spans="1:65" s="2" customFormat="1" ht="14.45" customHeight="1">
      <c r="A181" s="29"/>
      <c r="B181" s="134"/>
      <c r="C181" s="135" t="s">
        <v>242</v>
      </c>
      <c r="D181" s="135" t="s">
        <v>113</v>
      </c>
      <c r="E181" s="136" t="s">
        <v>243</v>
      </c>
      <c r="F181" s="137" t="s">
        <v>244</v>
      </c>
      <c r="G181" s="138" t="s">
        <v>231</v>
      </c>
      <c r="H181" s="139">
        <v>1</v>
      </c>
      <c r="I181" s="140">
        <v>0</v>
      </c>
      <c r="J181" s="140">
        <f>ROUND(I181*H181,2)</f>
        <v>0</v>
      </c>
      <c r="K181" s="137" t="s">
        <v>117</v>
      </c>
      <c r="L181" s="30"/>
      <c r="M181" s="179" t="s">
        <v>1</v>
      </c>
      <c r="N181" s="180" t="s">
        <v>35</v>
      </c>
      <c r="O181" s="181">
        <v>0</v>
      </c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45" t="s">
        <v>232</v>
      </c>
      <c r="AT181" s="145" t="s">
        <v>113</v>
      </c>
      <c r="AU181" s="145" t="s">
        <v>79</v>
      </c>
      <c r="AY181" s="17" t="s">
        <v>112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7" t="s">
        <v>77</v>
      </c>
      <c r="BK181" s="146">
        <f>ROUND(I181*H181,2)</f>
        <v>0</v>
      </c>
      <c r="BL181" s="17" t="s">
        <v>232</v>
      </c>
      <c r="BM181" s="145" t="s">
        <v>245</v>
      </c>
    </row>
    <row r="182" spans="1:65" s="2" customFormat="1" ht="6.95" customHeight="1">
      <c r="A182" s="29"/>
      <c r="B182" s="44"/>
      <c r="C182" s="45"/>
      <c r="D182" s="45"/>
      <c r="E182" s="45"/>
      <c r="F182" s="45"/>
      <c r="G182" s="45"/>
      <c r="H182" s="45"/>
      <c r="I182" s="45"/>
      <c r="J182" s="45"/>
      <c r="K182" s="45"/>
      <c r="L182" s="30"/>
      <c r="M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</row>
  </sheetData>
  <autoFilter ref="C125:K181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Železniční propus...</vt:lpstr>
      <vt:lpstr>'Rekapitulace stavby'!Názvy_tisku</vt:lpstr>
      <vt:lpstr>'SO 01 - Železniční propus...'!Názvy_tisku</vt:lpstr>
      <vt:lpstr>'Rekapitulace stavby'!Oblast_tisku</vt:lpstr>
      <vt:lpstr>'SO 01 - Železniční propus...'!Oblast_tisku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Kugler Miroslav, Ing.</dc:creator>
  <cp:lastModifiedBy>Kazda Jan, Ing.</cp:lastModifiedBy>
  <dcterms:created xsi:type="dcterms:W3CDTF">2020-10-15T09:12:05Z</dcterms:created>
  <dcterms:modified xsi:type="dcterms:W3CDTF">2020-10-19T04:58:36Z</dcterms:modified>
</cp:coreProperties>
</file>