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propus..." sheetId="2" r:id="rId2"/>
  </sheets>
  <definedNames>
    <definedName name="_xlnm._FilterDatabase" localSheetId="1" hidden="1">'SO 01 - Železniční propus...'!$C$127:$K$248</definedName>
    <definedName name="_xlnm.Print_Titles" localSheetId="0">'Rekapitulace stavby'!$92:$92</definedName>
    <definedName name="_xlnm.Print_Titles" localSheetId="1">'SO 01 - Železniční propus...'!$127:$127</definedName>
    <definedName name="_xlnm.Print_Area" localSheetId="0">'Rekapitulace stavby'!$D$4:$AO$76,'Rekapitulace stavby'!$C$82:$AQ$96</definedName>
    <definedName name="_xlnm.Print_Area" localSheetId="1">'SO 01 - Železniční propus...'!$C$4:$J$76,'SO 01 - Železniční propus...'!$C$115:$K$248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48" i="2"/>
  <c r="BH248" i="2"/>
  <c r="BG248" i="2"/>
  <c r="BF248" i="2"/>
  <c r="T248" i="2"/>
  <c r="T247" i="2"/>
  <c r="R248" i="2"/>
  <c r="R247" i="2" s="1"/>
  <c r="P248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T239" i="2" s="1"/>
  <c r="R240" i="2"/>
  <c r="R239" i="2"/>
  <c r="P240" i="2"/>
  <c r="P239" i="2" s="1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T227" i="2" s="1"/>
  <c r="R228" i="2"/>
  <c r="R227" i="2"/>
  <c r="P228" i="2"/>
  <c r="P227" i="2" s="1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T197" i="2"/>
  <c r="R198" i="2"/>
  <c r="R197" i="2" s="1"/>
  <c r="P198" i="2"/>
  <c r="P197" i="2"/>
  <c r="BI195" i="2"/>
  <c r="BH195" i="2"/>
  <c r="BG195" i="2"/>
  <c r="BF195" i="2"/>
  <c r="T195" i="2"/>
  <c r="T194" i="2" s="1"/>
  <c r="R195" i="2"/>
  <c r="R194" i="2"/>
  <c r="P195" i="2"/>
  <c r="P194" i="2" s="1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T179" i="2" s="1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R179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F122" i="2"/>
  <c r="E120" i="2"/>
  <c r="F89" i="2"/>
  <c r="E87" i="2"/>
  <c r="J24" i="2"/>
  <c r="E24" i="2"/>
  <c r="J92" i="2"/>
  <c r="J23" i="2"/>
  <c r="J21" i="2"/>
  <c r="E21" i="2"/>
  <c r="J124" i="2"/>
  <c r="J20" i="2"/>
  <c r="J18" i="2"/>
  <c r="E18" i="2"/>
  <c r="F125" i="2"/>
  <c r="J17" i="2"/>
  <c r="J15" i="2"/>
  <c r="E15" i="2"/>
  <c r="F91" i="2"/>
  <c r="J14" i="2"/>
  <c r="J12" i="2"/>
  <c r="J122" i="2" s="1"/>
  <c r="E7" i="2"/>
  <c r="E85" i="2" s="1"/>
  <c r="L90" i="1"/>
  <c r="AM90" i="1"/>
  <c r="AM89" i="1"/>
  <c r="L89" i="1"/>
  <c r="AM87" i="1"/>
  <c r="L87" i="1"/>
  <c r="L85" i="1"/>
  <c r="L84" i="1"/>
  <c r="BK248" i="2"/>
  <c r="J248" i="2"/>
  <c r="BK246" i="2"/>
  <c r="J246" i="2"/>
  <c r="BK245" i="2"/>
  <c r="J245" i="2"/>
  <c r="BK244" i="2"/>
  <c r="J244" i="2"/>
  <c r="BK243" i="2"/>
  <c r="J243" i="2"/>
  <c r="BK240" i="2"/>
  <c r="J240" i="2"/>
  <c r="BK237" i="2"/>
  <c r="J237" i="2"/>
  <c r="BK236" i="2"/>
  <c r="J236" i="2"/>
  <c r="BK235" i="2"/>
  <c r="J235" i="2"/>
  <c r="BK233" i="2"/>
  <c r="J233" i="2"/>
  <c r="BK232" i="2"/>
  <c r="J232" i="2"/>
  <c r="BK231" i="2"/>
  <c r="J231" i="2"/>
  <c r="BK228" i="2"/>
  <c r="J228" i="2"/>
  <c r="BK225" i="2"/>
  <c r="J225" i="2"/>
  <c r="BK223" i="2"/>
  <c r="J223" i="2"/>
  <c r="BK222" i="2"/>
  <c r="J222" i="2"/>
  <c r="BK220" i="2"/>
  <c r="J220" i="2"/>
  <c r="BK219" i="2"/>
  <c r="J219" i="2"/>
  <c r="BK218" i="2"/>
  <c r="J218" i="2"/>
  <c r="BK216" i="2"/>
  <c r="J214" i="2"/>
  <c r="BK211" i="2"/>
  <c r="J211" i="2"/>
  <c r="BK208" i="2"/>
  <c r="J208" i="2"/>
  <c r="BK205" i="2"/>
  <c r="J205" i="2"/>
  <c r="BK203" i="2"/>
  <c r="J203" i="2"/>
  <c r="BK198" i="2"/>
  <c r="J198" i="2"/>
  <c r="BK195" i="2"/>
  <c r="J195" i="2"/>
  <c r="BK192" i="2"/>
  <c r="J192" i="2"/>
  <c r="BK190" i="2"/>
  <c r="BK188" i="2"/>
  <c r="BK184" i="2"/>
  <c r="BK182" i="2"/>
  <c r="J182" i="2"/>
  <c r="BK180" i="2"/>
  <c r="J176" i="2"/>
  <c r="J172" i="2"/>
  <c r="BK170" i="2"/>
  <c r="J168" i="2"/>
  <c r="BK159" i="2"/>
  <c r="BK155" i="2"/>
  <c r="BK149" i="2"/>
  <c r="J146" i="2"/>
  <c r="J144" i="2"/>
  <c r="BK142" i="2"/>
  <c r="BK137" i="2"/>
  <c r="J132" i="2"/>
  <c r="J130" i="2"/>
  <c r="J190" i="2"/>
  <c r="J188" i="2"/>
  <c r="J184" i="2"/>
  <c r="J174" i="2"/>
  <c r="BK172" i="2"/>
  <c r="BK166" i="2"/>
  <c r="J164" i="2"/>
  <c r="BK157" i="2"/>
  <c r="J155" i="2"/>
  <c r="J152" i="2"/>
  <c r="J149" i="2"/>
  <c r="J137" i="2"/>
  <c r="J134" i="2"/>
  <c r="BK130" i="2"/>
  <c r="J216" i="2"/>
  <c r="BK214" i="2"/>
  <c r="J180" i="2"/>
  <c r="BK176" i="2"/>
  <c r="BK174" i="2"/>
  <c r="J170" i="2"/>
  <c r="BK168" i="2"/>
  <c r="J166" i="2"/>
  <c r="BK164" i="2"/>
  <c r="J159" i="2"/>
  <c r="J157" i="2"/>
  <c r="BK152" i="2"/>
  <c r="BK146" i="2"/>
  <c r="BK144" i="2"/>
  <c r="J142" i="2"/>
  <c r="BK134" i="2"/>
  <c r="BK132" i="2"/>
  <c r="AS94" i="1"/>
  <c r="P179" i="2" l="1"/>
  <c r="BK129" i="2"/>
  <c r="J129" i="2" s="1"/>
  <c r="J97" i="2" s="1"/>
  <c r="P129" i="2"/>
  <c r="R129" i="2"/>
  <c r="T129" i="2"/>
  <c r="BK202" i="2"/>
  <c r="J202" i="2" s="1"/>
  <c r="J101" i="2" s="1"/>
  <c r="P202" i="2"/>
  <c r="R202" i="2"/>
  <c r="T202" i="2"/>
  <c r="BK215" i="2"/>
  <c r="J215" i="2" s="1"/>
  <c r="J102" i="2" s="1"/>
  <c r="P215" i="2"/>
  <c r="R215" i="2"/>
  <c r="T215" i="2"/>
  <c r="BK230" i="2"/>
  <c r="J230" i="2" s="1"/>
  <c r="J104" i="2" s="1"/>
  <c r="P230" i="2"/>
  <c r="R230" i="2"/>
  <c r="T230" i="2"/>
  <c r="BK242" i="2"/>
  <c r="J242" i="2" s="1"/>
  <c r="J107" i="2" s="1"/>
  <c r="P242" i="2"/>
  <c r="P241" i="2"/>
  <c r="R242" i="2"/>
  <c r="R241" i="2"/>
  <c r="T242" i="2"/>
  <c r="T241" i="2"/>
  <c r="J91" i="2"/>
  <c r="E118" i="2"/>
  <c r="F124" i="2"/>
  <c r="J125" i="2"/>
  <c r="BE132" i="2"/>
  <c r="BE142" i="2"/>
  <c r="BE149" i="2"/>
  <c r="BE155" i="2"/>
  <c r="BE159" i="2"/>
  <c r="BE166" i="2"/>
  <c r="BE170" i="2"/>
  <c r="BE172" i="2"/>
  <c r="BE134" i="2"/>
  <c r="BE137" i="2"/>
  <c r="BE146" i="2"/>
  <c r="BE176" i="2"/>
  <c r="J89" i="2"/>
  <c r="F92" i="2"/>
  <c r="BE130" i="2"/>
  <c r="BE144" i="2"/>
  <c r="BE152" i="2"/>
  <c r="BE157" i="2"/>
  <c r="BE164" i="2"/>
  <c r="BE168" i="2"/>
  <c r="BE174" i="2"/>
  <c r="BE180" i="2"/>
  <c r="BE182" i="2"/>
  <c r="BE184" i="2"/>
  <c r="BE188" i="2"/>
  <c r="BE190" i="2"/>
  <c r="BE192" i="2"/>
  <c r="BE195" i="2"/>
  <c r="BE198" i="2"/>
  <c r="BE203" i="2"/>
  <c r="BE205" i="2"/>
  <c r="BE208" i="2"/>
  <c r="BE211" i="2"/>
  <c r="BE214" i="2"/>
  <c r="BE216" i="2"/>
  <c r="BE218" i="2"/>
  <c r="BE219" i="2"/>
  <c r="BE220" i="2"/>
  <c r="BE222" i="2"/>
  <c r="BE223" i="2"/>
  <c r="BE225" i="2"/>
  <c r="BE228" i="2"/>
  <c r="BE231" i="2"/>
  <c r="BE232" i="2"/>
  <c r="BE233" i="2"/>
  <c r="BE235" i="2"/>
  <c r="BE236" i="2"/>
  <c r="BE237" i="2"/>
  <c r="BE240" i="2"/>
  <c r="BE243" i="2"/>
  <c r="BE244" i="2"/>
  <c r="BE245" i="2"/>
  <c r="BE246" i="2"/>
  <c r="BE248" i="2"/>
  <c r="BK194" i="2"/>
  <c r="BK179" i="2" s="1"/>
  <c r="J179" i="2" s="1"/>
  <c r="J98" i="2" s="1"/>
  <c r="BK197" i="2"/>
  <c r="J197" i="2" s="1"/>
  <c r="J100" i="2" s="1"/>
  <c r="BK227" i="2"/>
  <c r="J227" i="2" s="1"/>
  <c r="J103" i="2" s="1"/>
  <c r="BK239" i="2"/>
  <c r="J239" i="2" s="1"/>
  <c r="J105" i="2" s="1"/>
  <c r="BK247" i="2"/>
  <c r="J247" i="2" s="1"/>
  <c r="J108" i="2" s="1"/>
  <c r="F34" i="2"/>
  <c r="BA95" i="1" s="1"/>
  <c r="BA94" i="1" s="1"/>
  <c r="W30" i="1" s="1"/>
  <c r="J34" i="2"/>
  <c r="AW95" i="1" s="1"/>
  <c r="F35" i="2"/>
  <c r="BB95" i="1" s="1"/>
  <c r="BB94" i="1" s="1"/>
  <c r="AX94" i="1" s="1"/>
  <c r="F37" i="2"/>
  <c r="BD95" i="1" s="1"/>
  <c r="BD94" i="1" s="1"/>
  <c r="W33" i="1" s="1"/>
  <c r="F36" i="2"/>
  <c r="BC95" i="1" s="1"/>
  <c r="BC94" i="1" s="1"/>
  <c r="W32" i="1" s="1"/>
  <c r="J194" i="2" l="1"/>
  <c r="J99" i="2" s="1"/>
  <c r="R128" i="2"/>
  <c r="T128" i="2"/>
  <c r="P128" i="2"/>
  <c r="AU95" i="1" s="1"/>
  <c r="AU94" i="1" s="1"/>
  <c r="BK241" i="2"/>
  <c r="BK128" i="2" s="1"/>
  <c r="J128" i="2" s="1"/>
  <c r="J96" i="2" s="1"/>
  <c r="J241" i="2"/>
  <c r="J106" i="2"/>
  <c r="W31" i="1"/>
  <c r="J33" i="2"/>
  <c r="AV95" i="1" s="1"/>
  <c r="AT95" i="1" s="1"/>
  <c r="AW94" i="1"/>
  <c r="AK30" i="1" s="1"/>
  <c r="AY94" i="1"/>
  <c r="F33" i="2"/>
  <c r="AZ95" i="1" s="1"/>
  <c r="AZ94" i="1" s="1"/>
  <c r="AV94" i="1" s="1"/>
  <c r="AK29" i="1" s="1"/>
  <c r="AT94" i="1" l="1"/>
  <c r="J30" i="2"/>
  <c r="AG95" i="1" s="1"/>
  <c r="AG94" i="1" s="1"/>
  <c r="W29" i="1"/>
  <c r="AN94" i="1" l="1"/>
  <c r="AN95" i="1"/>
  <c r="J39" i="2"/>
  <c r="AK26" i="1"/>
  <c r="AK35" i="1" s="1"/>
</calcChain>
</file>

<file path=xl/sharedStrings.xml><?xml version="1.0" encoding="utf-8"?>
<sst xmlns="http://schemas.openxmlformats.org/spreadsheetml/2006/main" count="1609" uniqueCount="396">
  <si>
    <t>Export Komplet</t>
  </si>
  <si>
    <t/>
  </si>
  <si>
    <t>2.0</t>
  </si>
  <si>
    <t>False</t>
  </si>
  <si>
    <t>{165c8abd-88fb-4dee-858c-9eed0c5f83f5}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</si>
  <si>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</si>
  <si>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</si>
  <si>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</si>
  <si>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</si>
  <si>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</si>
  <si>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</si>
  <si>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</si>
  <si>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</si>
  <si>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</si>
  <si>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Železniční propustek v km 167,836</t>
  </si>
  <si>
    <t>KSO:</t>
  </si>
  <si>
    <t>CC-CZ:</t>
  </si>
  <si>
    <t>Místo:</t>
  </si>
  <si>
    <t xml:space="preserve"> </t>
  </si>
  <si>
    <t>Datum:</t>
  </si>
  <si>
    <t>4. 9. 2019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</si>
  <si>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</si>
  <si>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</si>
  <si>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</si>
  <si>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</si>
  <si>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</si>
  <si>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</si>
  <si>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</si>
  <si>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</si>
  <si>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</si>
  <si>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</si>
  <si>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</si>
  <si>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</si>
  <si>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</si>
  <si>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</si>
  <si>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</si>
  <si>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</si>
  <si>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</si>
  <si>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</si>
  <si>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</si>
  <si>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</si>
  <si>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</si>
  <si>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</si>
  <si>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</si>
  <si>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</si>
  <si>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</si>
  <si>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</si>
  <si>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</si>
  <si>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</si>
  <si>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</si>
  <si>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</si>
  <si>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</si>
  <si>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</si>
  <si>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</si>
  <si>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</si>
  <si>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</si>
  <si>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</si>
  <si>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</si>
  <si>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</si>
  <si>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</si>
  <si>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</si>
  <si>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</si>
  <si>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</si>
  <si>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</si>
  <si>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</si>
  <si>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</si>
  <si>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</si>
  <si>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</si>
  <si>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</si>
  <si>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</si>
  <si>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</si>
  <si>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</si>
  <si>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</si>
  <si>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</si>
  <si>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</si>
  <si>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</si>
  <si>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</si>
  <si>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{5cd5855f-345c-464e-b8ba-0be09868734f}</t>
  </si>
  <si>
    <t>2</t>
  </si>
  <si>
    <t>KRYCÍ LIST SOUPISU PRACÍ</t>
  </si>
  <si>
    <t>Objekt:</t>
  </si>
  <si>
    <t>SO 01 - Železniční propustek v km 167,836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</si>
  <si>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</si>
  <si>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</si>
  <si>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</si>
  <si>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</si>
  <si>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</si>
  <si>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</si>
  <si>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</si>
  <si>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 xml:space="preserve">    3 - Svislé a kompletní konstrukce</t>
  </si>
  <si>
    <t>4 - Vodorovné konstrukce</t>
  </si>
  <si>
    <t>711 - Izolace proti vodě, vlhkosti a plynům</t>
  </si>
  <si>
    <t>9 - Ostatní konstrukce a práce-bourání</t>
  </si>
  <si>
    <t>99 -  Přesun hmot</t>
  </si>
  <si>
    <t>997 - Přesun sutě</t>
  </si>
  <si>
    <t>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</si>
  <si>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</si>
  <si>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</si>
  <si>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</si>
  <si>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</si>
  <si>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</si>
  <si>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</si>
  <si>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</si>
  <si>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</si>
  <si>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</si>
  <si>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</si>
  <si>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</si>
  <si>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</si>
  <si>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</si>
  <si>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</si>
  <si>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</si>
  <si>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</si>
  <si>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</si>
  <si>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</si>
  <si>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</si>
  <si>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</si>
  <si>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</si>
  <si>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</si>
  <si>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</si>
  <si>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</si>
  <si>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-71594050</t>
  </si>
  <si>
    <t>VV</t>
  </si>
  <si>
    <t>3,5*10*2</t>
  </si>
  <si>
    <t>111201401</t>
  </si>
  <si>
    <t>Spálení křovin a stromů průměru kmene do 100 mm</t>
  </si>
  <si>
    <t>-1139223987</t>
  </si>
  <si>
    <t>70</t>
  </si>
  <si>
    <t>3</t>
  </si>
  <si>
    <t>115101302</t>
  </si>
  <si>
    <t>Pohotovost čerpací soupravy pro dopravní výšku do 10 m přítok do 1000 l/min</t>
  </si>
  <si>
    <t>den</t>
  </si>
  <si>
    <t>-876179623</t>
  </si>
  <si>
    <t>6</t>
  </si>
  <si>
    <t>Součet</t>
  </si>
  <si>
    <t>121101101</t>
  </si>
  <si>
    <t>Sejmutí ornice s přemístěním na vzdálenost do 50 m</t>
  </si>
  <si>
    <t>m3</t>
  </si>
  <si>
    <t>1331406848</t>
  </si>
  <si>
    <t>Na stávajících svazích</t>
  </si>
  <si>
    <t>"Vlevo trati" 10,0*3,5*0,10</t>
  </si>
  <si>
    <t>"Vpravo trati" 10,0*3,5*0,10</t>
  </si>
  <si>
    <t>5</t>
  </si>
  <si>
    <t>131301102</t>
  </si>
  <si>
    <t>Hloubení jam nezapažených v hornině tř. 4 objemu do 1000 m3</t>
  </si>
  <si>
    <t>242555631</t>
  </si>
  <si>
    <t>(6,15+12,58)*0,5*2,5*3,62+(6,15+12,58)*0,5*2,5*2*0,5+(6,15+8,4)*0,5*1,4*1+(6,15+8,4)*0,5*1,4*0,5-1,9*1,1*8,4</t>
  </si>
  <si>
    <t>161101101</t>
  </si>
  <si>
    <t>Svislé přemístění výkopku z horniny tř. 1 až 4 hl výkopu do 2,5 m</t>
  </si>
  <si>
    <t>-1515220052</t>
  </si>
  <si>
    <t>105,887</t>
  </si>
  <si>
    <t>7</t>
  </si>
  <si>
    <t>162701105</t>
  </si>
  <si>
    <t>Vodorovné přemístění do 10000 m výkopku/sypaniny z horniny tř. 1 až 4</t>
  </si>
  <si>
    <t>1864088913</t>
  </si>
  <si>
    <t>"Na meziskládku a zpět"</t>
  </si>
  <si>
    <t>(105,887+7,0)*2</t>
  </si>
  <si>
    <t>8</t>
  </si>
  <si>
    <t>162701109</t>
  </si>
  <si>
    <t>Příplatek k vodorovnému přemístění výkopku/sypaniny z horniny tř. 1 až 4 ZKD 1000 m přes 10000 m</t>
  </si>
  <si>
    <t>-476045027</t>
  </si>
  <si>
    <t>"předpoklad skládka 20 km</t>
  </si>
  <si>
    <t>20*0,2*105,887</t>
  </si>
  <si>
    <t>9</t>
  </si>
  <si>
    <t>167101101</t>
  </si>
  <si>
    <t>Nakládání výkopku z hornin tř. 1 až 4 do 100 m3</t>
  </si>
  <si>
    <t>-1551024674</t>
  </si>
  <si>
    <t xml:space="preserve">Nakládání z meziskládky </t>
  </si>
  <si>
    <t>(105,887+7,0)</t>
  </si>
  <si>
    <t>10</t>
  </si>
  <si>
    <t>171101141</t>
  </si>
  <si>
    <t>Uložení sypaniny do 0,75 m3 násypu na 1 m silnice nebo železnice</t>
  </si>
  <si>
    <t>1285119683</t>
  </si>
  <si>
    <t>" zpětný zásyp trub a doplnění náspu" 105,887*0,8+21,7+20</t>
  </si>
  <si>
    <t>11</t>
  </si>
  <si>
    <t>M</t>
  </si>
  <si>
    <t>583441990</t>
  </si>
  <si>
    <t>štěrkodrť frakce (Olbramovice) 0-63</t>
  </si>
  <si>
    <t>t</t>
  </si>
  <si>
    <t>794782896</t>
  </si>
  <si>
    <t>"Doplnění násypu cca 20 m3 a náhrada nevyhovující zeminy" (21,7+20)*1,8</t>
  </si>
  <si>
    <t>12</t>
  </si>
  <si>
    <t>171151101</t>
  </si>
  <si>
    <t>Hutnění boků násypů pro jakýkoliv sklon a míru zhutnění svahu</t>
  </si>
  <si>
    <t>272031907</t>
  </si>
  <si>
    <t xml:space="preserve">"hutnění svahů násypu"  </t>
  </si>
  <si>
    <t>"Vlevo trati" 10,0*3,5</t>
  </si>
  <si>
    <t>"Vpravo trati" 10,0*3,5</t>
  </si>
  <si>
    <t>13</t>
  </si>
  <si>
    <t>171201211</t>
  </si>
  <si>
    <t>Poplatek za uložení odpadu ze sypaniny na skládce (skládkovné)</t>
  </si>
  <si>
    <t>-1799216190</t>
  </si>
  <si>
    <t>"odvoz části výkopku na skládku 20%"105,887*0,2*1,8</t>
  </si>
  <si>
    <t>14</t>
  </si>
  <si>
    <t>175151101</t>
  </si>
  <si>
    <t>Obsypání potrubí strojně sypaninou bez prohození, uloženou do 3 m</t>
  </si>
  <si>
    <t>959987353</t>
  </si>
  <si>
    <t>105,887*0,8+21,7+20</t>
  </si>
  <si>
    <t>181202305</t>
  </si>
  <si>
    <t>Úprava pláně na násypech se zhutněním</t>
  </si>
  <si>
    <t>318808105</t>
  </si>
  <si>
    <t>"zemní pláň" 6,7*10</t>
  </si>
  <si>
    <t>16</t>
  </si>
  <si>
    <t>181301102</t>
  </si>
  <si>
    <t>Rozprostření ornice tl vrstvy do 150 mm pl do 500 m2 v rovině nebo ve svahu do 1:5</t>
  </si>
  <si>
    <t>-1344861855</t>
  </si>
  <si>
    <t>17</t>
  </si>
  <si>
    <t>182201101</t>
  </si>
  <si>
    <t>Svahování násypů</t>
  </si>
  <si>
    <t>972933305</t>
  </si>
  <si>
    <t>18</t>
  </si>
  <si>
    <t>183405211</t>
  </si>
  <si>
    <t>Výsev trávníku hydroosevem na ornici</t>
  </si>
  <si>
    <t>1952230931</t>
  </si>
  <si>
    <t>19</t>
  </si>
  <si>
    <t>005724740</t>
  </si>
  <si>
    <t>osivo směs travní krajinná - svahová</t>
  </si>
  <si>
    <t>kg</t>
  </si>
  <si>
    <t>402596174</t>
  </si>
  <si>
    <t>67,50</t>
  </si>
  <si>
    <t>67,5*0,025 'Přepočtené koeficientem množství</t>
  </si>
  <si>
    <t>Zakládání</t>
  </si>
  <si>
    <t>20</t>
  </si>
  <si>
    <t>273311125</t>
  </si>
  <si>
    <t>Základové desky z betonu prostého C 16/20</t>
  </si>
  <si>
    <t>-1795170213</t>
  </si>
  <si>
    <t>"podkladní vyrovnávací beton pod základovou desku " 2,1</t>
  </si>
  <si>
    <t>273321117</t>
  </si>
  <si>
    <t>Základové desky ze ŽB C 25/30</t>
  </si>
  <si>
    <t>751342052</t>
  </si>
  <si>
    <t>"betonové lože pod prefabrikáty včetně prahů "6,8</t>
  </si>
  <si>
    <t>22</t>
  </si>
  <si>
    <t>273354111</t>
  </si>
  <si>
    <t>Bednění základových desek - zřízení</t>
  </si>
  <si>
    <t>-1931475566</t>
  </si>
  <si>
    <t>"prahy dlažby"0,8*3,5*2</t>
  </si>
  <si>
    <t>"lože pod prefabrikáty včetně zesílení "11,365*0,3*2+0,6*1,8*4+0,3*2*2+2,1+0,42*2*4</t>
  </si>
  <si>
    <t>23</t>
  </si>
  <si>
    <t>273354211</t>
  </si>
  <si>
    <t>Bednění základových desek - odstranění</t>
  </si>
  <si>
    <t>-1497430896</t>
  </si>
  <si>
    <t>23,399</t>
  </si>
  <si>
    <t>24</t>
  </si>
  <si>
    <t>273361411</t>
  </si>
  <si>
    <t>Výztuž základových desek ze svařovaných sítí do 3,5 kg/m2</t>
  </si>
  <si>
    <t>1901139688</t>
  </si>
  <si>
    <t>330/1000</t>
  </si>
  <si>
    <t>25</t>
  </si>
  <si>
    <t>274313811</t>
  </si>
  <si>
    <t>Základové pásy z betonu tř. C 25/30</t>
  </si>
  <si>
    <t>-1936962001</t>
  </si>
  <si>
    <t>"prahy dlažby v korytě" 0,4*0,8*3,5</t>
  </si>
  <si>
    <t>Svislé a kompletní konstrukce</t>
  </si>
  <si>
    <t>26</t>
  </si>
  <si>
    <t>341361821</t>
  </si>
  <si>
    <t>Výztuž stěn betonářskou ocelí 10 505</t>
  </si>
  <si>
    <t>610345834</t>
  </si>
  <si>
    <t>"Prutová výstuž základu" 0,187</t>
  </si>
  <si>
    <t>Vodorovné konstrukce</t>
  </si>
  <si>
    <t>27</t>
  </si>
  <si>
    <t>465513256</t>
  </si>
  <si>
    <t>Dlažba svahu u opěr z upraveného lomového žulového kamene tl 250 mm do lože C 25/30 pl do 10 m2</t>
  </si>
  <si>
    <t>106205084</t>
  </si>
  <si>
    <t>"Vlevo"3,5*2,2+3,14*1,9*1,9*0,6-3,14*0,65*0,65*0,7</t>
  </si>
  <si>
    <t>"Vpravo"3,5*2,4+3,14*1,5*1,5*0,6-3,14*0,65*0,65*0,7</t>
  </si>
  <si>
    <t>711</t>
  </si>
  <si>
    <t>Izolace proti vodě, vlhkosti a plynům</t>
  </si>
  <si>
    <t>28</t>
  </si>
  <si>
    <t>711511101</t>
  </si>
  <si>
    <t>Provedení hydroizolace potrubí za studena penetračním nátěrem</t>
  </si>
  <si>
    <t>-62020162</t>
  </si>
  <si>
    <t>(2*PI*0,6625*0,6625+2*PI*0,6625*11,36)+(2*0,48+2*0,3)*11,36</t>
  </si>
  <si>
    <t>29</t>
  </si>
  <si>
    <t>111631500</t>
  </si>
  <si>
    <t>lak asfaltový ALP/9 bal 9 kg</t>
  </si>
  <si>
    <t>-993487707</t>
  </si>
  <si>
    <t>P</t>
  </si>
  <si>
    <t>Poznámka k položce:_x000D_
Spotřeba 0,3-0,4kg/m2 dle povrchu, ředidlo technický benzín</t>
  </si>
  <si>
    <t>61,3211310236219*0,00035 'Přepočtené koeficientem množství</t>
  </si>
  <si>
    <t>30</t>
  </si>
  <si>
    <t>711511102</t>
  </si>
  <si>
    <t>Provedení hydroizolace potrubí za studena asfaltovým lakem</t>
  </si>
  <si>
    <t>2004334554</t>
  </si>
  <si>
    <t>"Dvojnásobný nátěr"67,767*2</t>
  </si>
  <si>
    <t>31</t>
  </si>
  <si>
    <t>111631520</t>
  </si>
  <si>
    <t>lak asfaltový RENOLAK ALN bal. 9 kg</t>
  </si>
  <si>
    <t>470077414</t>
  </si>
  <si>
    <t>Poznámka k položce:_x000D_
Spotřeba: 0,3-0,5 kg/m2</t>
  </si>
  <si>
    <t>135,534*0,00035 'Přepočtené koeficientem množství</t>
  </si>
  <si>
    <t>32</t>
  </si>
  <si>
    <t>998711101</t>
  </si>
  <si>
    <t>Přesun hmot tonážní pro izolace proti vodě, vlhkosti a plynům v objektech výšky do 6 m</t>
  </si>
  <si>
    <t>1542225498</t>
  </si>
  <si>
    <t>Ostatní konstrukce a práce-bourání</t>
  </si>
  <si>
    <t>33</t>
  </si>
  <si>
    <t>592211604R</t>
  </si>
  <si>
    <t>Žlb trouba patková DN 1000</t>
  </si>
  <si>
    <t>kus</t>
  </si>
  <si>
    <t>606028876</t>
  </si>
  <si>
    <t>34</t>
  </si>
  <si>
    <t>592211605R</t>
  </si>
  <si>
    <t>Žlb trouba patková DN 1000 vtokový díl šikmý</t>
  </si>
  <si>
    <t>-1889201720</t>
  </si>
  <si>
    <t>35</t>
  </si>
  <si>
    <t>592211606R</t>
  </si>
  <si>
    <t>Žlb trouba patková DN 1000 výtokový díl šikmý</t>
  </si>
  <si>
    <t>322144703</t>
  </si>
  <si>
    <t>36</t>
  </si>
  <si>
    <t>919521180</t>
  </si>
  <si>
    <t>Zřízení silničního propustku z trub betonových nebo ŽB DN 1000</t>
  </si>
  <si>
    <t>m</t>
  </si>
  <si>
    <t>77053381</t>
  </si>
  <si>
    <t>"montáž propustku"11,36</t>
  </si>
  <si>
    <t>37</t>
  </si>
  <si>
    <t>936942211</t>
  </si>
  <si>
    <t>Zhotovení tabulky s letopočtem opravy mostu vložením šablony do bednění</t>
  </si>
  <si>
    <t>1486403106</t>
  </si>
  <si>
    <t>38</t>
  </si>
  <si>
    <t>963021112</t>
  </si>
  <si>
    <t>Bourání mostní nosné konstrukce z kamene</t>
  </si>
  <si>
    <t>1168205662</t>
  </si>
  <si>
    <t>8,41*1,9*0,2+8,41*0,5*0,25*2</t>
  </si>
  <si>
    <t>39</t>
  </si>
  <si>
    <t>962021112</t>
  </si>
  <si>
    <t>Bourání mostních zdí a pilířů z kamene</t>
  </si>
  <si>
    <t>-99181873</t>
  </si>
  <si>
    <t>"Ubourání blatenské opěry a křídel vlevo i vpravo"0,95*1,0*8,41+1,9*3,5*0,8*0,5*2+1,15*1,1*0,8*0,5*2</t>
  </si>
  <si>
    <t>99</t>
  </si>
  <si>
    <t xml:space="preserve"> Přesun hmot</t>
  </si>
  <si>
    <t>40</t>
  </si>
  <si>
    <t>992114151</t>
  </si>
  <si>
    <t>Vodorovné přemístění mostních dílců z ŽB na vzdálenost 5000 m do hmotnosti 5 t</t>
  </si>
  <si>
    <t>-2033624315</t>
  </si>
  <si>
    <t>"přesun prefabrikátů na staveništi"10</t>
  </si>
  <si>
    <t>997</t>
  </si>
  <si>
    <t>Přesun sutě</t>
  </si>
  <si>
    <t>41</t>
  </si>
  <si>
    <t>997211111</t>
  </si>
  <si>
    <t>Svislá doprava suti na v 3,5 m</t>
  </si>
  <si>
    <t>-744509591</t>
  </si>
  <si>
    <t>42</t>
  </si>
  <si>
    <t>997211511</t>
  </si>
  <si>
    <t>Vodorovná doprava suti po suchu na vzdálenost do 1 km</t>
  </si>
  <si>
    <t>-1176510680</t>
  </si>
  <si>
    <t>43</t>
  </si>
  <si>
    <t>997211519</t>
  </si>
  <si>
    <t>Příplatek ZKD 1 km u vodorovné dopravy suti</t>
  </si>
  <si>
    <t>-2114384432</t>
  </si>
  <si>
    <t>"Doprava na skládku předpoklad 20km"20*48,854</t>
  </si>
  <si>
    <t>44</t>
  </si>
  <si>
    <t>997211611</t>
  </si>
  <si>
    <t>Nakládání suti na dopravní prostředky pro vodorovnou dopravu</t>
  </si>
  <si>
    <t>2128314168</t>
  </si>
  <si>
    <t>45</t>
  </si>
  <si>
    <t>997211612</t>
  </si>
  <si>
    <t>Nakládání vybouraných hmot na dopravní prostředky pro vodorovnou dopravu</t>
  </si>
  <si>
    <t>567416319</t>
  </si>
  <si>
    <t>46</t>
  </si>
  <si>
    <t>997221855</t>
  </si>
  <si>
    <t>Poplatek za uložení odpadu z kameniva na skládce (skládkovné)</t>
  </si>
  <si>
    <t>-957545804</t>
  </si>
  <si>
    <t>48,854</t>
  </si>
  <si>
    <t>998</t>
  </si>
  <si>
    <t>Přesun hmot</t>
  </si>
  <si>
    <t>47</t>
  </si>
  <si>
    <t>998212111</t>
  </si>
  <si>
    <t>Přesun hmot pro mosty zděné, monolitické betonové nebo ocelové v do 20 m</t>
  </si>
  <si>
    <t>-277239750</t>
  </si>
  <si>
    <t>VRN</t>
  </si>
  <si>
    <t>Vedlejší rozpočtové náklady</t>
  </si>
  <si>
    <t>VRN3</t>
  </si>
  <si>
    <t>Zařízení staveniště</t>
  </si>
  <si>
    <t>48</t>
  </si>
  <si>
    <t>030001000</t>
  </si>
  <si>
    <t>kpl</t>
  </si>
  <si>
    <t>1024</t>
  </si>
  <si>
    <t>695430806</t>
  </si>
  <si>
    <t>49</t>
  </si>
  <si>
    <t>032403000</t>
  </si>
  <si>
    <t>Provizorní komunikace</t>
  </si>
  <si>
    <t>-766841827</t>
  </si>
  <si>
    <t>50</t>
  </si>
  <si>
    <t>035002000</t>
  </si>
  <si>
    <t>Pronájmy ploch, objektů</t>
  </si>
  <si>
    <t>1593603680</t>
  </si>
  <si>
    <t>51</t>
  </si>
  <si>
    <t>039203000</t>
  </si>
  <si>
    <t>Úprava terénu po zrušení zařízení staveniště</t>
  </si>
  <si>
    <t>902048867</t>
  </si>
  <si>
    <t>VRN7</t>
  </si>
  <si>
    <t>Provozní vlivy</t>
  </si>
  <si>
    <t>52</t>
  </si>
  <si>
    <t>074002000</t>
  </si>
  <si>
    <t>Železniční a městský kolejový provoz</t>
  </si>
  <si>
    <t>590771812</t>
  </si>
  <si>
    <t>SO_05-21-01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</si>
</sst>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G11" sqref="AG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86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4" t="s">
        <v>395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15" t="s">
        <v>14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18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18</v>
      </c>
      <c r="AK17" s="26" t="s">
        <v>23</v>
      </c>
      <c r="AN17" s="24" t="s">
        <v>1</v>
      </c>
      <c r="AR17" s="20"/>
      <c r="BS17" s="17" t="s">
        <v>26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27</v>
      </c>
      <c r="AK19" s="26" t="s">
        <v>22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26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28</v>
      </c>
      <c r="AR22" s="20"/>
    </row>
    <row r="23" spans="1:71" s="1" customFormat="1" ht="16.5" customHeight="1">
      <c r="B23" s="20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29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7">
        <f>ROUND(AG94,2)</f>
        <v>0</v>
      </c>
      <c r="AL26" s="218"/>
      <c r="AM26" s="218"/>
      <c r="AN26" s="218"/>
      <c r="AO26" s="218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9" t="s">
        <v>30</v>
      </c>
      <c r="M28" s="219"/>
      <c r="N28" s="219"/>
      <c r="O28" s="219"/>
      <c r="P28" s="219"/>
      <c r="Q28" s="29"/>
      <c r="R28" s="29"/>
      <c r="S28" s="29"/>
      <c r="T28" s="29"/>
      <c r="U28" s="29"/>
      <c r="V28" s="29"/>
      <c r="W28" s="219" t="s">
        <v>31</v>
      </c>
      <c r="X28" s="219"/>
      <c r="Y28" s="219"/>
      <c r="Z28" s="219"/>
      <c r="AA28" s="219"/>
      <c r="AB28" s="219"/>
      <c r="AC28" s="219"/>
      <c r="AD28" s="219"/>
      <c r="AE28" s="219"/>
      <c r="AF28" s="29"/>
      <c r="AG28" s="29"/>
      <c r="AH28" s="29"/>
      <c r="AI28" s="29"/>
      <c r="AJ28" s="29"/>
      <c r="AK28" s="219" t="s">
        <v>32</v>
      </c>
      <c r="AL28" s="219"/>
      <c r="AM28" s="219"/>
      <c r="AN28" s="219"/>
      <c r="AO28" s="219"/>
      <c r="AP28" s="29"/>
      <c r="AQ28" s="29"/>
      <c r="AR28" s="30"/>
      <c r="BE28" s="29"/>
    </row>
    <row r="29" spans="1:71" s="3" customFormat="1" ht="14.45" customHeight="1">
      <c r="B29" s="34"/>
      <c r="D29" s="26" t="s">
        <v>33</v>
      </c>
      <c r="F29" s="26" t="s">
        <v>34</v>
      </c>
      <c r="L29" s="209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4"/>
    </row>
    <row r="30" spans="1:71" s="3" customFormat="1" ht="14.45" customHeight="1">
      <c r="B30" s="34"/>
      <c r="F30" s="26" t="s">
        <v>35</v>
      </c>
      <c r="L30" s="209">
        <v>0.15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4"/>
    </row>
    <row r="31" spans="1:71" s="3" customFormat="1" ht="14.45" hidden="1" customHeight="1">
      <c r="B31" s="34"/>
      <c r="F31" s="26" t="s">
        <v>36</v>
      </c>
      <c r="L31" s="209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4"/>
    </row>
    <row r="32" spans="1:71" s="3" customFormat="1" ht="14.45" hidden="1" customHeight="1">
      <c r="B32" s="34"/>
      <c r="F32" s="26" t="s">
        <v>37</v>
      </c>
      <c r="L32" s="209">
        <v>0.15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4"/>
    </row>
    <row r="33" spans="1:57" s="3" customFormat="1" ht="14.45" hidden="1" customHeight="1">
      <c r="B33" s="34"/>
      <c r="F33" s="26" t="s">
        <v>38</v>
      </c>
      <c r="L33" s="209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210" t="s">
        <v>41</v>
      </c>
      <c r="Y35" s="211"/>
      <c r="Z35" s="211"/>
      <c r="AA35" s="211"/>
      <c r="AB35" s="211"/>
      <c r="AC35" s="37"/>
      <c r="AD35" s="37"/>
      <c r="AE35" s="37"/>
      <c r="AF35" s="37"/>
      <c r="AG35" s="37"/>
      <c r="AH35" s="37"/>
      <c r="AI35" s="37"/>
      <c r="AJ35" s="37"/>
      <c r="AK35" s="212">
        <f>SUM(AK26:AK33)</f>
        <v>0</v>
      </c>
      <c r="AL35" s="211"/>
      <c r="AM35" s="211"/>
      <c r="AN35" s="211"/>
      <c r="AO35" s="21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44</v>
      </c>
      <c r="AI60" s="32"/>
      <c r="AJ60" s="32"/>
      <c r="AK60" s="32"/>
      <c r="AL60" s="32"/>
      <c r="AM60" s="42" t="s">
        <v>45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44</v>
      </c>
      <c r="AI75" s="32"/>
      <c r="AJ75" s="32"/>
      <c r="AK75" s="32"/>
      <c r="AL75" s="32"/>
      <c r="AM75" s="42" t="s">
        <v>45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SO_05-21-01</v>
      </c>
      <c r="AR84" s="48"/>
    </row>
    <row r="85" spans="1:91" s="5" customFormat="1" ht="36.950000000000003" customHeight="1">
      <c r="B85" s="49"/>
      <c r="C85" s="50" t="s">
        <v>13</v>
      </c>
      <c r="L85" s="198" t="str">
        <f>K6</f>
        <v>Železniční propustek v km 167,836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200" t="str">
        <f>IF(AN8= "","",AN8)</f>
        <v>4. 9. 2019</v>
      </c>
      <c r="AN87" s="200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25</v>
      </c>
      <c r="AJ89" s="29"/>
      <c r="AK89" s="29"/>
      <c r="AL89" s="29"/>
      <c r="AM89" s="201" t="str">
        <f>IF(E17="","",E17)</f>
        <v xml:space="preserve"> </v>
      </c>
      <c r="AN89" s="202"/>
      <c r="AO89" s="202"/>
      <c r="AP89" s="202"/>
      <c r="AQ89" s="29"/>
      <c r="AR89" s="30"/>
      <c r="AS89" s="203" t="s">
        <v>49</v>
      </c>
      <c r="AT89" s="20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27</v>
      </c>
      <c r="AJ90" s="29"/>
      <c r="AK90" s="29"/>
      <c r="AL90" s="29"/>
      <c r="AM90" s="201" t="str">
        <f>IF(E20="","",E20)</f>
        <v xml:space="preserve"> </v>
      </c>
      <c r="AN90" s="202"/>
      <c r="AO90" s="202"/>
      <c r="AP90" s="202"/>
      <c r="AQ90" s="29"/>
      <c r="AR90" s="30"/>
      <c r="AS90" s="205"/>
      <c r="AT90" s="20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5"/>
      <c r="AT91" s="20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88" t="s">
        <v>50</v>
      </c>
      <c r="D92" s="189"/>
      <c r="E92" s="189"/>
      <c r="F92" s="189"/>
      <c r="G92" s="189"/>
      <c r="H92" s="57"/>
      <c r="I92" s="190" t="s">
        <v>51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52</v>
      </c>
      <c r="AH92" s="189"/>
      <c r="AI92" s="189"/>
      <c r="AJ92" s="189"/>
      <c r="AK92" s="189"/>
      <c r="AL92" s="189"/>
      <c r="AM92" s="189"/>
      <c r="AN92" s="190" t="s">
        <v>53</v>
      </c>
      <c r="AO92" s="189"/>
      <c r="AP92" s="192"/>
      <c r="AQ92" s="58" t="s">
        <v>54</v>
      </c>
      <c r="AR92" s="30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1" t="s">
        <v>66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789.10571000000004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68</v>
      </c>
      <c r="BT94" s="74" t="s">
        <v>69</v>
      </c>
      <c r="BU94" s="75" t="s">
        <v>70</v>
      </c>
      <c r="BV94" s="74" t="s">
        <v>71</v>
      </c>
      <c r="BW94" s="74" t="s">
        <v>4</v>
      </c>
      <c r="BX94" s="74" t="s">
        <v>72</v>
      </c>
      <c r="CL94" s="74" t="s">
        <v>1</v>
      </c>
    </row>
    <row r="95" spans="1:91" s="7" customFormat="1" ht="16.5" customHeight="1">
      <c r="A95" s="76" t="s">
        <v>73</v>
      </c>
      <c r="B95" s="77"/>
      <c r="C95" s="78"/>
      <c r="D95" s="195" t="s">
        <v>74</v>
      </c>
      <c r="E95" s="195"/>
      <c r="F95" s="195"/>
      <c r="G95" s="195"/>
      <c r="H95" s="195"/>
      <c r="I95" s="79"/>
      <c r="J95" s="195" t="s">
        <v>14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'SO 01 - Železniční propus...'!J30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80" t="s">
        <v>75</v>
      </c>
      <c r="AR95" s="77"/>
      <c r="AS95" s="81">
        <v>0</v>
      </c>
      <c r="AT95" s="82">
        <f>ROUND(SUM(AV95:AW95),2)</f>
        <v>0</v>
      </c>
      <c r="AU95" s="83">
        <f>'SO 01 - Železniční propus...'!P128</f>
        <v>789.10571000000004</v>
      </c>
      <c r="AV95" s="82">
        <f>'SO 01 - Železniční propus...'!J33</f>
        <v>0</v>
      </c>
      <c r="AW95" s="82">
        <f>'SO 01 - Železniční propus...'!J34</f>
        <v>0</v>
      </c>
      <c r="AX95" s="82">
        <f>'SO 01 - Železniční propus...'!J35</f>
        <v>0</v>
      </c>
      <c r="AY95" s="82">
        <f>'SO 01 - Železniční propus...'!J36</f>
        <v>0</v>
      </c>
      <c r="AZ95" s="82">
        <f>'SO 01 - Železniční propus...'!F33</f>
        <v>0</v>
      </c>
      <c r="BA95" s="82">
        <f>'SO 01 - Železniční propus...'!F34</f>
        <v>0</v>
      </c>
      <c r="BB95" s="82">
        <f>'SO 01 - Železniční propus...'!F35</f>
        <v>0</v>
      </c>
      <c r="BC95" s="82">
        <f>'SO 01 - Železniční propus...'!F36</f>
        <v>0</v>
      </c>
      <c r="BD95" s="84">
        <f>'SO 01 - Železniční propus...'!F37</f>
        <v>0</v>
      </c>
      <c r="BT95" s="85" t="s">
        <v>76</v>
      </c>
      <c r="BV95" s="85" t="s">
        <v>71</v>
      </c>
      <c r="BW95" s="85" t="s">
        <v>77</v>
      </c>
      <c r="BX95" s="85" t="s">
        <v>4</v>
      </c>
      <c r="CL95" s="85" t="s">
        <v>1</v>
      </c>
      <c r="CM95" s="85" t="s">
        <v>78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01 - Železniční propu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9"/>
  <sheetViews>
    <sheetView showGridLines="0" workbookViewId="0">
      <selection activeCell="I255" sqref="I25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7" t="s">
        <v>77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1:46" s="1" customFormat="1" ht="24.95" customHeight="1">
      <c r="B4" s="20"/>
      <c r="D4" s="21" t="s">
        <v>79</v>
      </c>
      <c r="L4" s="20"/>
      <c r="M4" s="8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21" t="str">
        <f>'Rekapitulace stavby'!K6</f>
        <v>Železniční propustek v km 167,836</v>
      </c>
      <c r="F7" s="222"/>
      <c r="G7" s="222"/>
      <c r="H7" s="222"/>
      <c r="L7" s="20"/>
    </row>
    <row r="8" spans="1:46" s="2" customFormat="1" ht="12" customHeight="1">
      <c r="A8" s="29"/>
      <c r="B8" s="30"/>
      <c r="C8" s="29"/>
      <c r="D8" s="26" t="s">
        <v>80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8" t="s">
        <v>81</v>
      </c>
      <c r="F9" s="220"/>
      <c r="G9" s="220"/>
      <c r="H9" s="22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17</v>
      </c>
      <c r="E12" s="29"/>
      <c r="F12" s="24" t="s">
        <v>18</v>
      </c>
      <c r="G12" s="29"/>
      <c r="H12" s="29"/>
      <c r="I12" s="26" t="s">
        <v>19</v>
      </c>
      <c r="J12" s="52" t="str">
        <f>'Rekapitulace stavby'!AN8</f>
        <v>4. 9. 2019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23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24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4" t="str">
        <f>'Rekapitulace stavby'!E14</f>
        <v xml:space="preserve"> </v>
      </c>
      <c r="F18" s="214"/>
      <c r="G18" s="214"/>
      <c r="H18" s="214"/>
      <c r="I18" s="26" t="s">
        <v>23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25</v>
      </c>
      <c r="E20" s="29"/>
      <c r="F20" s="29"/>
      <c r="G20" s="29"/>
      <c r="H20" s="29"/>
      <c r="I20" s="26" t="s">
        <v>22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23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27</v>
      </c>
      <c r="E23" s="29"/>
      <c r="F23" s="29"/>
      <c r="G23" s="29"/>
      <c r="H23" s="29"/>
      <c r="I23" s="26" t="s">
        <v>22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23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28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216" t="s">
        <v>1</v>
      </c>
      <c r="F27" s="216"/>
      <c r="G27" s="216"/>
      <c r="H27" s="216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29</v>
      </c>
      <c r="E30" s="29"/>
      <c r="F30" s="29"/>
      <c r="G30" s="29"/>
      <c r="H30" s="29"/>
      <c r="I30" s="29"/>
      <c r="J30" s="68">
        <f>ROUND(J128,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31</v>
      </c>
      <c r="G32" s="29"/>
      <c r="H32" s="29"/>
      <c r="I32" s="33" t="s">
        <v>30</v>
      </c>
      <c r="J32" s="33" t="s">
        <v>32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33</v>
      </c>
      <c r="E33" s="26" t="s">
        <v>34</v>
      </c>
      <c r="F33" s="93">
        <f>ROUND((SUM(BE128:BE248)),  2)</f>
        <v>0</v>
      </c>
      <c r="G33" s="29"/>
      <c r="H33" s="29"/>
      <c r="I33" s="94">
        <v>0.21</v>
      </c>
      <c r="J33" s="93">
        <f>ROUND(((SUM(BE128:BE248))*I33),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35</v>
      </c>
      <c r="F34" s="93">
        <f>ROUND((SUM(BF128:BF248)),  2)</f>
        <v>0</v>
      </c>
      <c r="G34" s="29"/>
      <c r="H34" s="29"/>
      <c r="I34" s="94">
        <v>0.15</v>
      </c>
      <c r="J34" s="93">
        <f>ROUND(((SUM(BF128:BF248))*I34),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36</v>
      </c>
      <c r="F35" s="93">
        <f>ROUND((SUM(BG128:BG248)),  2)</f>
        <v>0</v>
      </c>
      <c r="G35" s="29"/>
      <c r="H35" s="29"/>
      <c r="I35" s="94">
        <v>0.21</v>
      </c>
      <c r="J35" s="9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37</v>
      </c>
      <c r="F36" s="93">
        <f>ROUND((SUM(BH128:BH248)),  2)</f>
        <v>0</v>
      </c>
      <c r="G36" s="29"/>
      <c r="H36" s="29"/>
      <c r="I36" s="94">
        <v>0.15</v>
      </c>
      <c r="J36" s="9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38</v>
      </c>
      <c r="F37" s="93">
        <f>ROUND((SUM(BI128:BI248)),  2)</f>
        <v>0</v>
      </c>
      <c r="G37" s="29"/>
      <c r="H37" s="29"/>
      <c r="I37" s="94">
        <v>0</v>
      </c>
      <c r="J37" s="9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39</v>
      </c>
      <c r="E39" s="57"/>
      <c r="F39" s="57"/>
      <c r="G39" s="97" t="s">
        <v>40</v>
      </c>
      <c r="H39" s="98" t="s">
        <v>41</v>
      </c>
      <c r="I39" s="57"/>
      <c r="J39" s="99">
        <f>SUM(J30:J37)</f>
        <v>0</v>
      </c>
      <c r="K39" s="100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44</v>
      </c>
      <c r="E61" s="32"/>
      <c r="F61" s="101" t="s">
        <v>45</v>
      </c>
      <c r="G61" s="42" t="s">
        <v>44</v>
      </c>
      <c r="H61" s="32"/>
      <c r="I61" s="32"/>
      <c r="J61" s="102" t="s">
        <v>45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44</v>
      </c>
      <c r="E76" s="32"/>
      <c r="F76" s="101" t="s">
        <v>45</v>
      </c>
      <c r="G76" s="42" t="s">
        <v>44</v>
      </c>
      <c r="H76" s="32"/>
      <c r="I76" s="32"/>
      <c r="J76" s="102" t="s">
        <v>45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21" t="s">
        <v>82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1" t="str">
        <f>E7</f>
        <v>Železniční propustek v km 167,836</v>
      </c>
      <c r="F85" s="222"/>
      <c r="G85" s="222"/>
      <c r="H85" s="22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6" t="s">
        <v>80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98" t="str">
        <f>E9</f>
        <v>SO 01 - Železniční propustek v km 167,836</v>
      </c>
      <c r="F87" s="220"/>
      <c r="G87" s="220"/>
      <c r="H87" s="22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6" t="s">
        <v>17</v>
      </c>
      <c r="D89" s="29"/>
      <c r="E89" s="29"/>
      <c r="F89" s="24" t="str">
        <f>F12</f>
        <v xml:space="preserve"> </v>
      </c>
      <c r="G89" s="29"/>
      <c r="H89" s="29"/>
      <c r="I89" s="26" t="s">
        <v>19</v>
      </c>
      <c r="J89" s="52" t="str">
        <f>IF(J12="","",J12)</f>
        <v>4. 9. 2019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6" t="s">
        <v>21</v>
      </c>
      <c r="D91" s="29"/>
      <c r="E91" s="29"/>
      <c r="F91" s="24" t="str">
        <f>E15</f>
        <v xml:space="preserve"> </v>
      </c>
      <c r="G91" s="29"/>
      <c r="H91" s="29"/>
      <c r="I91" s="26" t="s">
        <v>25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6" t="s">
        <v>24</v>
      </c>
      <c r="D92" s="29"/>
      <c r="E92" s="29"/>
      <c r="F92" s="24" t="str">
        <f>IF(E18="","",E18)</f>
        <v xml:space="preserve"> </v>
      </c>
      <c r="G92" s="29"/>
      <c r="H92" s="29"/>
      <c r="I92" s="26" t="s">
        <v>27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3" t="s">
        <v>83</v>
      </c>
      <c r="D94" s="95"/>
      <c r="E94" s="95"/>
      <c r="F94" s="95"/>
      <c r="G94" s="95"/>
      <c r="H94" s="95"/>
      <c r="I94" s="95"/>
      <c r="J94" s="104" t="s">
        <v>84</v>
      </c>
      <c r="K94" s="9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5" t="s">
        <v>85</v>
      </c>
      <c r="D96" s="29"/>
      <c r="E96" s="29"/>
      <c r="F96" s="29"/>
      <c r="G96" s="29"/>
      <c r="H96" s="29"/>
      <c r="I96" s="29"/>
      <c r="J96" s="68">
        <f>J128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86</v>
      </c>
    </row>
    <row r="97" spans="1:31" s="9" customFormat="1" ht="24.95" hidden="1" customHeight="1">
      <c r="B97" s="106"/>
      <c r="D97" s="107" t="s">
        <v>87</v>
      </c>
      <c r="E97" s="108"/>
      <c r="F97" s="108"/>
      <c r="G97" s="108"/>
      <c r="H97" s="108"/>
      <c r="I97" s="108"/>
      <c r="J97" s="109">
        <f>J129</f>
        <v>0</v>
      </c>
      <c r="L97" s="106"/>
    </row>
    <row r="98" spans="1:31" s="9" customFormat="1" ht="24.95" hidden="1" customHeight="1">
      <c r="B98" s="106"/>
      <c r="D98" s="107" t="s">
        <v>88</v>
      </c>
      <c r="E98" s="108"/>
      <c r="F98" s="108"/>
      <c r="G98" s="108"/>
      <c r="H98" s="108"/>
      <c r="I98" s="108"/>
      <c r="J98" s="109">
        <f>J179</f>
        <v>0</v>
      </c>
      <c r="L98" s="106"/>
    </row>
    <row r="99" spans="1:31" s="10" customFormat="1" ht="19.899999999999999" hidden="1" customHeight="1">
      <c r="B99" s="110"/>
      <c r="D99" s="111" t="s">
        <v>89</v>
      </c>
      <c r="E99" s="112"/>
      <c r="F99" s="112"/>
      <c r="G99" s="112"/>
      <c r="H99" s="112"/>
      <c r="I99" s="112"/>
      <c r="J99" s="113">
        <f>J194</f>
        <v>0</v>
      </c>
      <c r="L99" s="110"/>
    </row>
    <row r="100" spans="1:31" s="9" customFormat="1" ht="24.95" hidden="1" customHeight="1">
      <c r="B100" s="106"/>
      <c r="D100" s="107" t="s">
        <v>90</v>
      </c>
      <c r="E100" s="108"/>
      <c r="F100" s="108"/>
      <c r="G100" s="108"/>
      <c r="H100" s="108"/>
      <c r="I100" s="108"/>
      <c r="J100" s="109">
        <f>J197</f>
        <v>0</v>
      </c>
      <c r="L100" s="106"/>
    </row>
    <row r="101" spans="1:31" s="9" customFormat="1" ht="24.95" hidden="1" customHeight="1">
      <c r="B101" s="106"/>
      <c r="D101" s="107" t="s">
        <v>91</v>
      </c>
      <c r="E101" s="108"/>
      <c r="F101" s="108"/>
      <c r="G101" s="108"/>
      <c r="H101" s="108"/>
      <c r="I101" s="108"/>
      <c r="J101" s="109">
        <f>J202</f>
        <v>0</v>
      </c>
      <c r="L101" s="106"/>
    </row>
    <row r="102" spans="1:31" s="9" customFormat="1" ht="24.95" hidden="1" customHeight="1">
      <c r="B102" s="106"/>
      <c r="D102" s="107" t="s">
        <v>92</v>
      </c>
      <c r="E102" s="108"/>
      <c r="F102" s="108"/>
      <c r="G102" s="108"/>
      <c r="H102" s="108"/>
      <c r="I102" s="108"/>
      <c r="J102" s="109">
        <f>J215</f>
        <v>0</v>
      </c>
      <c r="L102" s="106"/>
    </row>
    <row r="103" spans="1:31" s="9" customFormat="1" ht="24.95" hidden="1" customHeight="1">
      <c r="B103" s="106"/>
      <c r="D103" s="107" t="s">
        <v>93</v>
      </c>
      <c r="E103" s="108"/>
      <c r="F103" s="108"/>
      <c r="G103" s="108"/>
      <c r="H103" s="108"/>
      <c r="I103" s="108"/>
      <c r="J103" s="109">
        <f>J227</f>
        <v>0</v>
      </c>
      <c r="L103" s="106"/>
    </row>
    <row r="104" spans="1:31" s="9" customFormat="1" ht="24.95" hidden="1" customHeight="1">
      <c r="B104" s="106"/>
      <c r="D104" s="107" t="s">
        <v>94</v>
      </c>
      <c r="E104" s="108"/>
      <c r="F104" s="108"/>
      <c r="G104" s="108"/>
      <c r="H104" s="108"/>
      <c r="I104" s="108"/>
      <c r="J104" s="109">
        <f>J230</f>
        <v>0</v>
      </c>
      <c r="L104" s="106"/>
    </row>
    <row r="105" spans="1:31" s="9" customFormat="1" ht="24.95" hidden="1" customHeight="1">
      <c r="B105" s="106"/>
      <c r="D105" s="107" t="s">
        <v>95</v>
      </c>
      <c r="E105" s="108"/>
      <c r="F105" s="108"/>
      <c r="G105" s="108"/>
      <c r="H105" s="108"/>
      <c r="I105" s="108"/>
      <c r="J105" s="109">
        <f>J239</f>
        <v>0</v>
      </c>
      <c r="L105" s="106"/>
    </row>
    <row r="106" spans="1:31" s="9" customFormat="1" ht="24.95" hidden="1" customHeight="1">
      <c r="B106" s="106"/>
      <c r="D106" s="107" t="s">
        <v>96</v>
      </c>
      <c r="E106" s="108"/>
      <c r="F106" s="108"/>
      <c r="G106" s="108"/>
      <c r="H106" s="108"/>
      <c r="I106" s="108"/>
      <c r="J106" s="109">
        <f>J241</f>
        <v>0</v>
      </c>
      <c r="L106" s="106"/>
    </row>
    <row r="107" spans="1:31" s="10" customFormat="1" ht="19.899999999999999" hidden="1" customHeight="1">
      <c r="B107" s="110"/>
      <c r="D107" s="111" t="s">
        <v>97</v>
      </c>
      <c r="E107" s="112"/>
      <c r="F107" s="112"/>
      <c r="G107" s="112"/>
      <c r="H107" s="112"/>
      <c r="I107" s="112"/>
      <c r="J107" s="113">
        <f>J242</f>
        <v>0</v>
      </c>
      <c r="L107" s="110"/>
    </row>
    <row r="108" spans="1:31" s="10" customFormat="1" ht="19.899999999999999" hidden="1" customHeight="1">
      <c r="B108" s="110"/>
      <c r="D108" s="111" t="s">
        <v>98</v>
      </c>
      <c r="E108" s="112"/>
      <c r="F108" s="112"/>
      <c r="G108" s="112"/>
      <c r="H108" s="112"/>
      <c r="I108" s="112"/>
      <c r="J108" s="113">
        <f>J247</f>
        <v>0</v>
      </c>
      <c r="L108" s="110"/>
    </row>
    <row r="109" spans="1:31" s="2" customFormat="1" ht="21.75" hidden="1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hidden="1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idden="1"/>
    <row r="112" spans="1:31" hidden="1"/>
    <row r="113" spans="1:63" hidden="1"/>
    <row r="114" spans="1:63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5" customHeight="1">
      <c r="A115" s="29"/>
      <c r="B115" s="30"/>
      <c r="C115" s="21" t="s">
        <v>99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13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1" t="str">
        <f>E7</f>
        <v>Železniční propustek v km 167,836</v>
      </c>
      <c r="F118" s="222"/>
      <c r="G118" s="222"/>
      <c r="H118" s="222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6" t="s">
        <v>80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98" t="str">
        <f>E9</f>
        <v>SO 01 - Železniční propustek v km 167,836</v>
      </c>
      <c r="F120" s="220"/>
      <c r="G120" s="220"/>
      <c r="H120" s="220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6" t="s">
        <v>17</v>
      </c>
      <c r="D122" s="29"/>
      <c r="E122" s="29"/>
      <c r="F122" s="24" t="str">
        <f>F12</f>
        <v xml:space="preserve"> </v>
      </c>
      <c r="G122" s="29"/>
      <c r="H122" s="29"/>
      <c r="I122" s="26" t="s">
        <v>19</v>
      </c>
      <c r="J122" s="52" t="str">
        <f>IF(J12="","",J12)</f>
        <v>4. 9. 2019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6" t="s">
        <v>21</v>
      </c>
      <c r="D124" s="29"/>
      <c r="E124" s="29"/>
      <c r="F124" s="24" t="str">
        <f>E15</f>
        <v xml:space="preserve"> </v>
      </c>
      <c r="G124" s="29"/>
      <c r="H124" s="29"/>
      <c r="I124" s="26" t="s">
        <v>25</v>
      </c>
      <c r="J124" s="27" t="str">
        <f>E21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6" t="s">
        <v>24</v>
      </c>
      <c r="D125" s="29"/>
      <c r="E125" s="29"/>
      <c r="F125" s="24" t="str">
        <f>IF(E18="","",E18)</f>
        <v xml:space="preserve"> </v>
      </c>
      <c r="G125" s="29"/>
      <c r="H125" s="29"/>
      <c r="I125" s="26" t="s">
        <v>27</v>
      </c>
      <c r="J125" s="27" t="str">
        <f>E24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14"/>
      <c r="B127" s="115"/>
      <c r="C127" s="116" t="s">
        <v>100</v>
      </c>
      <c r="D127" s="117" t="s">
        <v>54</v>
      </c>
      <c r="E127" s="117" t="s">
        <v>50</v>
      </c>
      <c r="F127" s="117" t="s">
        <v>51</v>
      </c>
      <c r="G127" s="117" t="s">
        <v>101</v>
      </c>
      <c r="H127" s="117" t="s">
        <v>102</v>
      </c>
      <c r="I127" s="117" t="s">
        <v>103</v>
      </c>
      <c r="J127" s="117" t="s">
        <v>84</v>
      </c>
      <c r="K127" s="118" t="s">
        <v>104</v>
      </c>
      <c r="L127" s="119"/>
      <c r="M127" s="59" t="s">
        <v>1</v>
      </c>
      <c r="N127" s="60" t="s">
        <v>33</v>
      </c>
      <c r="O127" s="60" t="s">
        <v>105</v>
      </c>
      <c r="P127" s="60" t="s">
        <v>106</v>
      </c>
      <c r="Q127" s="60" t="s">
        <v>107</v>
      </c>
      <c r="R127" s="60" t="s">
        <v>108</v>
      </c>
      <c r="S127" s="60" t="s">
        <v>109</v>
      </c>
      <c r="T127" s="61" t="s">
        <v>110</v>
      </c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</row>
    <row r="128" spans="1:63" s="2" customFormat="1" ht="22.9" customHeight="1">
      <c r="A128" s="29"/>
      <c r="B128" s="30"/>
      <c r="C128" s="66" t="s">
        <v>111</v>
      </c>
      <c r="D128" s="29"/>
      <c r="E128" s="29"/>
      <c r="F128" s="29"/>
      <c r="G128" s="29"/>
      <c r="H128" s="29"/>
      <c r="I128" s="29"/>
      <c r="J128" s="120">
        <f>BK128</f>
        <v>0</v>
      </c>
      <c r="K128" s="29"/>
      <c r="L128" s="30"/>
      <c r="M128" s="62"/>
      <c r="N128" s="53"/>
      <c r="O128" s="63"/>
      <c r="P128" s="121">
        <f>P129+P179+P197+P202+P215+P227+P230+P239+P241</f>
        <v>789.10571000000004</v>
      </c>
      <c r="Q128" s="63"/>
      <c r="R128" s="121">
        <f>R129+R179+R197+R202+R215+R227+R230+R239+R241</f>
        <v>174.93707414598001</v>
      </c>
      <c r="S128" s="63"/>
      <c r="T128" s="122">
        <f>T129+T179+T197+T202+T215+T227+T230+T239+T241</f>
        <v>48.8538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68</v>
      </c>
      <c r="AU128" s="17" t="s">
        <v>86</v>
      </c>
      <c r="BK128" s="123">
        <f>BK129+BK179+BK197+BK202+BK215+BK227+BK230+BK239+BK241</f>
        <v>0</v>
      </c>
    </row>
    <row r="129" spans="1:65" s="12" customFormat="1" ht="25.9" customHeight="1">
      <c r="B129" s="124"/>
      <c r="D129" s="125" t="s">
        <v>68</v>
      </c>
      <c r="E129" s="126" t="s">
        <v>76</v>
      </c>
      <c r="F129" s="126" t="s">
        <v>112</v>
      </c>
      <c r="J129" s="127">
        <f>BK129</f>
        <v>0</v>
      </c>
      <c r="L129" s="124"/>
      <c r="M129" s="128"/>
      <c r="N129" s="129"/>
      <c r="O129" s="129"/>
      <c r="P129" s="130">
        <f>SUM(P130:P178)</f>
        <v>315.51647399999996</v>
      </c>
      <c r="Q129" s="129"/>
      <c r="R129" s="130">
        <f>SUM(R130:R178)</f>
        <v>75.163377000000011</v>
      </c>
      <c r="S129" s="129"/>
      <c r="T129" s="131">
        <f>SUM(T130:T178)</f>
        <v>0</v>
      </c>
      <c r="AR129" s="125" t="s">
        <v>76</v>
      </c>
      <c r="AT129" s="132" t="s">
        <v>68</v>
      </c>
      <c r="AU129" s="132" t="s">
        <v>69</v>
      </c>
      <c r="AY129" s="125" t="s">
        <v>113</v>
      </c>
      <c r="BK129" s="133">
        <f>SUM(BK130:BK178)</f>
        <v>0</v>
      </c>
    </row>
    <row r="130" spans="1:65" s="2" customFormat="1" ht="24.2" customHeight="1">
      <c r="A130" s="29"/>
      <c r="B130" s="134"/>
      <c r="C130" s="135" t="s">
        <v>76</v>
      </c>
      <c r="D130" s="135" t="s">
        <v>114</v>
      </c>
      <c r="E130" s="136" t="s">
        <v>115</v>
      </c>
      <c r="F130" s="137" t="s">
        <v>116</v>
      </c>
      <c r="G130" s="138" t="s">
        <v>117</v>
      </c>
      <c r="H130" s="139">
        <v>70</v>
      </c>
      <c r="I130" s="140">
        <v>0</v>
      </c>
      <c r="J130" s="140">
        <f>ROUND(I130*H130,2)</f>
        <v>0</v>
      </c>
      <c r="K130" s="137" t="s">
        <v>118</v>
      </c>
      <c r="L130" s="30"/>
      <c r="M130" s="141" t="s">
        <v>1</v>
      </c>
      <c r="N130" s="142" t="s">
        <v>34</v>
      </c>
      <c r="O130" s="143">
        <v>0.17199999999999999</v>
      </c>
      <c r="P130" s="143">
        <f>O130*H130</f>
        <v>12.04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5" t="s">
        <v>119</v>
      </c>
      <c r="AT130" s="145" t="s">
        <v>114</v>
      </c>
      <c r="AU130" s="145" t="s">
        <v>76</v>
      </c>
      <c r="AY130" s="17" t="s">
        <v>113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7" t="s">
        <v>76</v>
      </c>
      <c r="BK130" s="146">
        <f>ROUND(I130*H130,2)</f>
        <v>0</v>
      </c>
      <c r="BL130" s="17" t="s">
        <v>119</v>
      </c>
      <c r="BM130" s="145" t="s">
        <v>120</v>
      </c>
    </row>
    <row r="131" spans="1:65" s="13" customFormat="1">
      <c r="B131" s="147"/>
      <c r="D131" s="148" t="s">
        <v>121</v>
      </c>
      <c r="E131" s="149" t="s">
        <v>1</v>
      </c>
      <c r="F131" s="150" t="s">
        <v>122</v>
      </c>
      <c r="H131" s="151">
        <v>70</v>
      </c>
      <c r="L131" s="147"/>
      <c r="M131" s="152"/>
      <c r="N131" s="153"/>
      <c r="O131" s="153"/>
      <c r="P131" s="153"/>
      <c r="Q131" s="153"/>
      <c r="R131" s="153"/>
      <c r="S131" s="153"/>
      <c r="T131" s="154"/>
      <c r="AT131" s="149" t="s">
        <v>121</v>
      </c>
      <c r="AU131" s="149" t="s">
        <v>76</v>
      </c>
      <c r="AV131" s="13" t="s">
        <v>78</v>
      </c>
      <c r="AW131" s="13" t="s">
        <v>26</v>
      </c>
      <c r="AX131" s="13" t="s">
        <v>76</v>
      </c>
      <c r="AY131" s="149" t="s">
        <v>113</v>
      </c>
    </row>
    <row r="132" spans="1:65" s="2" customFormat="1" ht="14.45" customHeight="1">
      <c r="A132" s="29"/>
      <c r="B132" s="134"/>
      <c r="C132" s="135" t="s">
        <v>78</v>
      </c>
      <c r="D132" s="135" t="s">
        <v>114</v>
      </c>
      <c r="E132" s="136" t="s">
        <v>123</v>
      </c>
      <c r="F132" s="137" t="s">
        <v>124</v>
      </c>
      <c r="G132" s="138" t="s">
        <v>117</v>
      </c>
      <c r="H132" s="139">
        <v>70</v>
      </c>
      <c r="I132" s="140">
        <v>0</v>
      </c>
      <c r="J132" s="140">
        <f>ROUND(I132*H132,2)</f>
        <v>0</v>
      </c>
      <c r="K132" s="137" t="s">
        <v>118</v>
      </c>
      <c r="L132" s="30"/>
      <c r="M132" s="141" t="s">
        <v>1</v>
      </c>
      <c r="N132" s="142" t="s">
        <v>34</v>
      </c>
      <c r="O132" s="143">
        <v>7.0000000000000007E-2</v>
      </c>
      <c r="P132" s="143">
        <f>O132*H132</f>
        <v>4.9000000000000004</v>
      </c>
      <c r="Q132" s="143">
        <v>1.8000000000000001E-4</v>
      </c>
      <c r="R132" s="143">
        <f>Q132*H132</f>
        <v>1.26E-2</v>
      </c>
      <c r="S132" s="143">
        <v>0</v>
      </c>
      <c r="T132" s="14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5" t="s">
        <v>119</v>
      </c>
      <c r="AT132" s="145" t="s">
        <v>114</v>
      </c>
      <c r="AU132" s="145" t="s">
        <v>76</v>
      </c>
      <c r="AY132" s="17" t="s">
        <v>113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76</v>
      </c>
      <c r="BK132" s="146">
        <f>ROUND(I132*H132,2)</f>
        <v>0</v>
      </c>
      <c r="BL132" s="17" t="s">
        <v>119</v>
      </c>
      <c r="BM132" s="145" t="s">
        <v>125</v>
      </c>
    </row>
    <row r="133" spans="1:65" s="13" customFormat="1">
      <c r="B133" s="147"/>
      <c r="D133" s="148" t="s">
        <v>121</v>
      </c>
      <c r="E133" s="149" t="s">
        <v>1</v>
      </c>
      <c r="F133" s="150" t="s">
        <v>126</v>
      </c>
      <c r="H133" s="151">
        <v>70</v>
      </c>
      <c r="L133" s="147"/>
      <c r="M133" s="152"/>
      <c r="N133" s="153"/>
      <c r="O133" s="153"/>
      <c r="P133" s="153"/>
      <c r="Q133" s="153"/>
      <c r="R133" s="153"/>
      <c r="S133" s="153"/>
      <c r="T133" s="154"/>
      <c r="AT133" s="149" t="s">
        <v>121</v>
      </c>
      <c r="AU133" s="149" t="s">
        <v>76</v>
      </c>
      <c r="AV133" s="13" t="s">
        <v>78</v>
      </c>
      <c r="AW133" s="13" t="s">
        <v>26</v>
      </c>
      <c r="AX133" s="13" t="s">
        <v>76</v>
      </c>
      <c r="AY133" s="149" t="s">
        <v>113</v>
      </c>
    </row>
    <row r="134" spans="1:65" s="2" customFormat="1" ht="24.2" customHeight="1">
      <c r="A134" s="29"/>
      <c r="B134" s="134"/>
      <c r="C134" s="135" t="s">
        <v>127</v>
      </c>
      <c r="D134" s="135" t="s">
        <v>114</v>
      </c>
      <c r="E134" s="136" t="s">
        <v>128</v>
      </c>
      <c r="F134" s="137" t="s">
        <v>129</v>
      </c>
      <c r="G134" s="138" t="s">
        <v>130</v>
      </c>
      <c r="H134" s="139">
        <v>6</v>
      </c>
      <c r="I134" s="140">
        <v>0</v>
      </c>
      <c r="J134" s="140">
        <f>ROUND(I134*H134,2)</f>
        <v>0</v>
      </c>
      <c r="K134" s="137" t="s">
        <v>118</v>
      </c>
      <c r="L134" s="30"/>
      <c r="M134" s="141" t="s">
        <v>1</v>
      </c>
      <c r="N134" s="142" t="s">
        <v>34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5" t="s">
        <v>119</v>
      </c>
      <c r="AT134" s="145" t="s">
        <v>114</v>
      </c>
      <c r="AU134" s="145" t="s">
        <v>76</v>
      </c>
      <c r="AY134" s="17" t="s">
        <v>113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76</v>
      </c>
      <c r="BK134" s="146">
        <f>ROUND(I134*H134,2)</f>
        <v>0</v>
      </c>
      <c r="BL134" s="17" t="s">
        <v>119</v>
      </c>
      <c r="BM134" s="145" t="s">
        <v>131</v>
      </c>
    </row>
    <row r="135" spans="1:65" s="13" customFormat="1">
      <c r="B135" s="147"/>
      <c r="D135" s="148" t="s">
        <v>121</v>
      </c>
      <c r="E135" s="149" t="s">
        <v>1</v>
      </c>
      <c r="F135" s="150" t="s">
        <v>132</v>
      </c>
      <c r="H135" s="151">
        <v>6</v>
      </c>
      <c r="L135" s="147"/>
      <c r="M135" s="152"/>
      <c r="N135" s="153"/>
      <c r="O135" s="153"/>
      <c r="P135" s="153"/>
      <c r="Q135" s="153"/>
      <c r="R135" s="153"/>
      <c r="S135" s="153"/>
      <c r="T135" s="154"/>
      <c r="AT135" s="149" t="s">
        <v>121</v>
      </c>
      <c r="AU135" s="149" t="s">
        <v>76</v>
      </c>
      <c r="AV135" s="13" t="s">
        <v>78</v>
      </c>
      <c r="AW135" s="13" t="s">
        <v>26</v>
      </c>
      <c r="AX135" s="13" t="s">
        <v>69</v>
      </c>
      <c r="AY135" s="149" t="s">
        <v>113</v>
      </c>
    </row>
    <row r="136" spans="1:65" s="14" customFormat="1">
      <c r="B136" s="155"/>
      <c r="D136" s="148" t="s">
        <v>121</v>
      </c>
      <c r="E136" s="156" t="s">
        <v>1</v>
      </c>
      <c r="F136" s="157" t="s">
        <v>133</v>
      </c>
      <c r="H136" s="158">
        <v>6</v>
      </c>
      <c r="L136" s="155"/>
      <c r="M136" s="159"/>
      <c r="N136" s="160"/>
      <c r="O136" s="160"/>
      <c r="P136" s="160"/>
      <c r="Q136" s="160"/>
      <c r="R136" s="160"/>
      <c r="S136" s="160"/>
      <c r="T136" s="161"/>
      <c r="AT136" s="156" t="s">
        <v>121</v>
      </c>
      <c r="AU136" s="156" t="s">
        <v>76</v>
      </c>
      <c r="AV136" s="14" t="s">
        <v>119</v>
      </c>
      <c r="AW136" s="14" t="s">
        <v>26</v>
      </c>
      <c r="AX136" s="14" t="s">
        <v>76</v>
      </c>
      <c r="AY136" s="156" t="s">
        <v>113</v>
      </c>
    </row>
    <row r="137" spans="1:65" s="2" customFormat="1" ht="14.45" customHeight="1">
      <c r="A137" s="29"/>
      <c r="B137" s="134"/>
      <c r="C137" s="135" t="s">
        <v>119</v>
      </c>
      <c r="D137" s="135" t="s">
        <v>114</v>
      </c>
      <c r="E137" s="136" t="s">
        <v>134</v>
      </c>
      <c r="F137" s="137" t="s">
        <v>135</v>
      </c>
      <c r="G137" s="138" t="s">
        <v>136</v>
      </c>
      <c r="H137" s="139">
        <v>7</v>
      </c>
      <c r="I137" s="140">
        <v>0</v>
      </c>
      <c r="J137" s="140">
        <f>ROUND(I137*H137,2)</f>
        <v>0</v>
      </c>
      <c r="K137" s="137" t="s">
        <v>118</v>
      </c>
      <c r="L137" s="30"/>
      <c r="M137" s="141" t="s">
        <v>1</v>
      </c>
      <c r="N137" s="142" t="s">
        <v>34</v>
      </c>
      <c r="O137" s="143">
        <v>9.7000000000000003E-2</v>
      </c>
      <c r="P137" s="143">
        <f>O137*H137</f>
        <v>0.67900000000000005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5" t="s">
        <v>119</v>
      </c>
      <c r="AT137" s="145" t="s">
        <v>114</v>
      </c>
      <c r="AU137" s="145" t="s">
        <v>76</v>
      </c>
      <c r="AY137" s="17" t="s">
        <v>113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76</v>
      </c>
      <c r="BK137" s="146">
        <f>ROUND(I137*H137,2)</f>
        <v>0</v>
      </c>
      <c r="BL137" s="17" t="s">
        <v>119</v>
      </c>
      <c r="BM137" s="145" t="s">
        <v>137</v>
      </c>
    </row>
    <row r="138" spans="1:65" s="15" customFormat="1">
      <c r="B138" s="162"/>
      <c r="D138" s="148" t="s">
        <v>121</v>
      </c>
      <c r="E138" s="163" t="s">
        <v>1</v>
      </c>
      <c r="F138" s="164" t="s">
        <v>138</v>
      </c>
      <c r="H138" s="163" t="s">
        <v>1</v>
      </c>
      <c r="L138" s="162"/>
      <c r="M138" s="165"/>
      <c r="N138" s="166"/>
      <c r="O138" s="166"/>
      <c r="P138" s="166"/>
      <c r="Q138" s="166"/>
      <c r="R138" s="166"/>
      <c r="S138" s="166"/>
      <c r="T138" s="167"/>
      <c r="AT138" s="163" t="s">
        <v>121</v>
      </c>
      <c r="AU138" s="163" t="s">
        <v>76</v>
      </c>
      <c r="AV138" s="15" t="s">
        <v>76</v>
      </c>
      <c r="AW138" s="15" t="s">
        <v>26</v>
      </c>
      <c r="AX138" s="15" t="s">
        <v>69</v>
      </c>
      <c r="AY138" s="163" t="s">
        <v>113</v>
      </c>
    </row>
    <row r="139" spans="1:65" s="13" customFormat="1">
      <c r="B139" s="147"/>
      <c r="D139" s="148" t="s">
        <v>121</v>
      </c>
      <c r="E139" s="149" t="s">
        <v>1</v>
      </c>
      <c r="F139" s="150" t="s">
        <v>139</v>
      </c>
      <c r="H139" s="151">
        <v>3.5</v>
      </c>
      <c r="L139" s="147"/>
      <c r="M139" s="152"/>
      <c r="N139" s="153"/>
      <c r="O139" s="153"/>
      <c r="P139" s="153"/>
      <c r="Q139" s="153"/>
      <c r="R139" s="153"/>
      <c r="S139" s="153"/>
      <c r="T139" s="154"/>
      <c r="AT139" s="149" t="s">
        <v>121</v>
      </c>
      <c r="AU139" s="149" t="s">
        <v>76</v>
      </c>
      <c r="AV139" s="13" t="s">
        <v>78</v>
      </c>
      <c r="AW139" s="13" t="s">
        <v>26</v>
      </c>
      <c r="AX139" s="13" t="s">
        <v>69</v>
      </c>
      <c r="AY139" s="149" t="s">
        <v>113</v>
      </c>
    </row>
    <row r="140" spans="1:65" s="13" customFormat="1">
      <c r="B140" s="147"/>
      <c r="D140" s="148" t="s">
        <v>121</v>
      </c>
      <c r="E140" s="149" t="s">
        <v>1</v>
      </c>
      <c r="F140" s="150" t="s">
        <v>140</v>
      </c>
      <c r="H140" s="151">
        <v>3.5</v>
      </c>
      <c r="L140" s="147"/>
      <c r="M140" s="152"/>
      <c r="N140" s="153"/>
      <c r="O140" s="153"/>
      <c r="P140" s="153"/>
      <c r="Q140" s="153"/>
      <c r="R140" s="153"/>
      <c r="S140" s="153"/>
      <c r="T140" s="154"/>
      <c r="AT140" s="149" t="s">
        <v>121</v>
      </c>
      <c r="AU140" s="149" t="s">
        <v>76</v>
      </c>
      <c r="AV140" s="13" t="s">
        <v>78</v>
      </c>
      <c r="AW140" s="13" t="s">
        <v>26</v>
      </c>
      <c r="AX140" s="13" t="s">
        <v>69</v>
      </c>
      <c r="AY140" s="149" t="s">
        <v>113</v>
      </c>
    </row>
    <row r="141" spans="1:65" s="14" customFormat="1">
      <c r="B141" s="155"/>
      <c r="D141" s="148" t="s">
        <v>121</v>
      </c>
      <c r="E141" s="156" t="s">
        <v>1</v>
      </c>
      <c r="F141" s="157" t="s">
        <v>133</v>
      </c>
      <c r="H141" s="158">
        <v>7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121</v>
      </c>
      <c r="AU141" s="156" t="s">
        <v>76</v>
      </c>
      <c r="AV141" s="14" t="s">
        <v>119</v>
      </c>
      <c r="AW141" s="14" t="s">
        <v>26</v>
      </c>
      <c r="AX141" s="14" t="s">
        <v>76</v>
      </c>
      <c r="AY141" s="156" t="s">
        <v>113</v>
      </c>
    </row>
    <row r="142" spans="1:65" s="2" customFormat="1" ht="24.2" customHeight="1">
      <c r="A142" s="29"/>
      <c r="B142" s="134"/>
      <c r="C142" s="135" t="s">
        <v>141</v>
      </c>
      <c r="D142" s="135" t="s">
        <v>114</v>
      </c>
      <c r="E142" s="136" t="s">
        <v>142</v>
      </c>
      <c r="F142" s="137" t="s">
        <v>143</v>
      </c>
      <c r="G142" s="138" t="s">
        <v>136</v>
      </c>
      <c r="H142" s="139">
        <v>105.887</v>
      </c>
      <c r="I142" s="140">
        <v>0</v>
      </c>
      <c r="J142" s="140">
        <f>ROUND(I142*H142,2)</f>
        <v>0</v>
      </c>
      <c r="K142" s="137" t="s">
        <v>118</v>
      </c>
      <c r="L142" s="30"/>
      <c r="M142" s="141" t="s">
        <v>1</v>
      </c>
      <c r="N142" s="142" t="s">
        <v>34</v>
      </c>
      <c r="O142" s="143">
        <v>0.64300000000000002</v>
      </c>
      <c r="P142" s="143">
        <f>O142*H142</f>
        <v>68.085341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5" t="s">
        <v>119</v>
      </c>
      <c r="AT142" s="145" t="s">
        <v>114</v>
      </c>
      <c r="AU142" s="145" t="s">
        <v>76</v>
      </c>
      <c r="AY142" s="17" t="s">
        <v>113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76</v>
      </c>
      <c r="BK142" s="146">
        <f>ROUND(I142*H142,2)</f>
        <v>0</v>
      </c>
      <c r="BL142" s="17" t="s">
        <v>119</v>
      </c>
      <c r="BM142" s="145" t="s">
        <v>144</v>
      </c>
    </row>
    <row r="143" spans="1:65" s="13" customFormat="1" ht="22.5">
      <c r="B143" s="147"/>
      <c r="D143" s="148" t="s">
        <v>121</v>
      </c>
      <c r="E143" s="149" t="s">
        <v>1</v>
      </c>
      <c r="F143" s="150" t="s">
        <v>145</v>
      </c>
      <c r="H143" s="151">
        <v>105.887</v>
      </c>
      <c r="L143" s="147"/>
      <c r="M143" s="152"/>
      <c r="N143" s="153"/>
      <c r="O143" s="153"/>
      <c r="P143" s="153"/>
      <c r="Q143" s="153"/>
      <c r="R143" s="153"/>
      <c r="S143" s="153"/>
      <c r="T143" s="154"/>
      <c r="AT143" s="149" t="s">
        <v>121</v>
      </c>
      <c r="AU143" s="149" t="s">
        <v>76</v>
      </c>
      <c r="AV143" s="13" t="s">
        <v>78</v>
      </c>
      <c r="AW143" s="13" t="s">
        <v>26</v>
      </c>
      <c r="AX143" s="13" t="s">
        <v>76</v>
      </c>
      <c r="AY143" s="149" t="s">
        <v>113</v>
      </c>
    </row>
    <row r="144" spans="1:65" s="2" customFormat="1" ht="24.2" customHeight="1">
      <c r="A144" s="29"/>
      <c r="B144" s="134"/>
      <c r="C144" s="135" t="s">
        <v>132</v>
      </c>
      <c r="D144" s="135" t="s">
        <v>114</v>
      </c>
      <c r="E144" s="136" t="s">
        <v>146</v>
      </c>
      <c r="F144" s="137" t="s">
        <v>147</v>
      </c>
      <c r="G144" s="138" t="s">
        <v>136</v>
      </c>
      <c r="H144" s="139">
        <v>105.887</v>
      </c>
      <c r="I144" s="140">
        <v>0</v>
      </c>
      <c r="J144" s="140">
        <f>ROUND(I144*H144,2)</f>
        <v>0</v>
      </c>
      <c r="K144" s="137" t="s">
        <v>118</v>
      </c>
      <c r="L144" s="30"/>
      <c r="M144" s="141" t="s">
        <v>1</v>
      </c>
      <c r="N144" s="142" t="s">
        <v>34</v>
      </c>
      <c r="O144" s="143">
        <v>0.34499999999999997</v>
      </c>
      <c r="P144" s="143">
        <f>O144*H144</f>
        <v>36.531014999999996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5" t="s">
        <v>119</v>
      </c>
      <c r="AT144" s="145" t="s">
        <v>114</v>
      </c>
      <c r="AU144" s="145" t="s">
        <v>76</v>
      </c>
      <c r="AY144" s="17" t="s">
        <v>113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7" t="s">
        <v>76</v>
      </c>
      <c r="BK144" s="146">
        <f>ROUND(I144*H144,2)</f>
        <v>0</v>
      </c>
      <c r="BL144" s="17" t="s">
        <v>119</v>
      </c>
      <c r="BM144" s="145" t="s">
        <v>148</v>
      </c>
    </row>
    <row r="145" spans="1:65" s="13" customFormat="1">
      <c r="B145" s="147"/>
      <c r="D145" s="148" t="s">
        <v>121</v>
      </c>
      <c r="E145" s="149" t="s">
        <v>1</v>
      </c>
      <c r="F145" s="150" t="s">
        <v>149</v>
      </c>
      <c r="H145" s="151">
        <v>105.887</v>
      </c>
      <c r="L145" s="147"/>
      <c r="M145" s="152"/>
      <c r="N145" s="153"/>
      <c r="O145" s="153"/>
      <c r="P145" s="153"/>
      <c r="Q145" s="153"/>
      <c r="R145" s="153"/>
      <c r="S145" s="153"/>
      <c r="T145" s="154"/>
      <c r="AT145" s="149" t="s">
        <v>121</v>
      </c>
      <c r="AU145" s="149" t="s">
        <v>76</v>
      </c>
      <c r="AV145" s="13" t="s">
        <v>78</v>
      </c>
      <c r="AW145" s="13" t="s">
        <v>26</v>
      </c>
      <c r="AX145" s="13" t="s">
        <v>76</v>
      </c>
      <c r="AY145" s="149" t="s">
        <v>113</v>
      </c>
    </row>
    <row r="146" spans="1:65" s="2" customFormat="1" ht="24.2" customHeight="1">
      <c r="A146" s="29"/>
      <c r="B146" s="134"/>
      <c r="C146" s="135" t="s">
        <v>150</v>
      </c>
      <c r="D146" s="135" t="s">
        <v>114</v>
      </c>
      <c r="E146" s="136" t="s">
        <v>151</v>
      </c>
      <c r="F146" s="137" t="s">
        <v>152</v>
      </c>
      <c r="G146" s="138" t="s">
        <v>136</v>
      </c>
      <c r="H146" s="139">
        <v>225.774</v>
      </c>
      <c r="I146" s="140">
        <v>0</v>
      </c>
      <c r="J146" s="140">
        <f>ROUND(I146*H146,2)</f>
        <v>0</v>
      </c>
      <c r="K146" s="137" t="s">
        <v>118</v>
      </c>
      <c r="L146" s="30"/>
      <c r="M146" s="141" t="s">
        <v>1</v>
      </c>
      <c r="N146" s="142" t="s">
        <v>34</v>
      </c>
      <c r="O146" s="143">
        <v>8.3000000000000004E-2</v>
      </c>
      <c r="P146" s="143">
        <f>O146*H146</f>
        <v>18.739242000000001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5" t="s">
        <v>119</v>
      </c>
      <c r="AT146" s="145" t="s">
        <v>114</v>
      </c>
      <c r="AU146" s="145" t="s">
        <v>76</v>
      </c>
      <c r="AY146" s="17" t="s">
        <v>113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76</v>
      </c>
      <c r="BK146" s="146">
        <f>ROUND(I146*H146,2)</f>
        <v>0</v>
      </c>
      <c r="BL146" s="17" t="s">
        <v>119</v>
      </c>
      <c r="BM146" s="145" t="s">
        <v>153</v>
      </c>
    </row>
    <row r="147" spans="1:65" s="15" customFormat="1">
      <c r="B147" s="162"/>
      <c r="D147" s="148" t="s">
        <v>121</v>
      </c>
      <c r="E147" s="163" t="s">
        <v>1</v>
      </c>
      <c r="F147" s="164" t="s">
        <v>154</v>
      </c>
      <c r="H147" s="163" t="s">
        <v>1</v>
      </c>
      <c r="L147" s="162"/>
      <c r="M147" s="165"/>
      <c r="N147" s="166"/>
      <c r="O147" s="166"/>
      <c r="P147" s="166"/>
      <c r="Q147" s="166"/>
      <c r="R147" s="166"/>
      <c r="S147" s="166"/>
      <c r="T147" s="167"/>
      <c r="AT147" s="163" t="s">
        <v>121</v>
      </c>
      <c r="AU147" s="163" t="s">
        <v>76</v>
      </c>
      <c r="AV147" s="15" t="s">
        <v>76</v>
      </c>
      <c r="AW147" s="15" t="s">
        <v>26</v>
      </c>
      <c r="AX147" s="15" t="s">
        <v>69</v>
      </c>
      <c r="AY147" s="163" t="s">
        <v>113</v>
      </c>
    </row>
    <row r="148" spans="1:65" s="13" customFormat="1">
      <c r="B148" s="147"/>
      <c r="D148" s="148" t="s">
        <v>121</v>
      </c>
      <c r="E148" s="149" t="s">
        <v>1</v>
      </c>
      <c r="F148" s="150" t="s">
        <v>155</v>
      </c>
      <c r="H148" s="151">
        <v>225.774</v>
      </c>
      <c r="L148" s="147"/>
      <c r="M148" s="152"/>
      <c r="N148" s="153"/>
      <c r="O148" s="153"/>
      <c r="P148" s="153"/>
      <c r="Q148" s="153"/>
      <c r="R148" s="153"/>
      <c r="S148" s="153"/>
      <c r="T148" s="154"/>
      <c r="AT148" s="149" t="s">
        <v>121</v>
      </c>
      <c r="AU148" s="149" t="s">
        <v>76</v>
      </c>
      <c r="AV148" s="13" t="s">
        <v>78</v>
      </c>
      <c r="AW148" s="13" t="s">
        <v>26</v>
      </c>
      <c r="AX148" s="13" t="s">
        <v>76</v>
      </c>
      <c r="AY148" s="149" t="s">
        <v>113</v>
      </c>
    </row>
    <row r="149" spans="1:65" s="2" customFormat="1" ht="24.2" customHeight="1">
      <c r="A149" s="29"/>
      <c r="B149" s="134"/>
      <c r="C149" s="135" t="s">
        <v>156</v>
      </c>
      <c r="D149" s="135" t="s">
        <v>114</v>
      </c>
      <c r="E149" s="136" t="s">
        <v>157</v>
      </c>
      <c r="F149" s="137" t="s">
        <v>158</v>
      </c>
      <c r="G149" s="138" t="s">
        <v>136</v>
      </c>
      <c r="H149" s="139">
        <v>423.548</v>
      </c>
      <c r="I149" s="140">
        <v>0</v>
      </c>
      <c r="J149" s="140">
        <f>ROUND(I149*H149,2)</f>
        <v>0</v>
      </c>
      <c r="K149" s="137" t="s">
        <v>118</v>
      </c>
      <c r="L149" s="30"/>
      <c r="M149" s="141" t="s">
        <v>1</v>
      </c>
      <c r="N149" s="142" t="s">
        <v>34</v>
      </c>
      <c r="O149" s="143">
        <v>4.0000000000000001E-3</v>
      </c>
      <c r="P149" s="143">
        <f>O149*H149</f>
        <v>1.6941920000000001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5" t="s">
        <v>119</v>
      </c>
      <c r="AT149" s="145" t="s">
        <v>114</v>
      </c>
      <c r="AU149" s="145" t="s">
        <v>76</v>
      </c>
      <c r="AY149" s="17" t="s">
        <v>113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76</v>
      </c>
      <c r="BK149" s="146">
        <f>ROUND(I149*H149,2)</f>
        <v>0</v>
      </c>
      <c r="BL149" s="17" t="s">
        <v>119</v>
      </c>
      <c r="BM149" s="145" t="s">
        <v>159</v>
      </c>
    </row>
    <row r="150" spans="1:65" s="15" customFormat="1">
      <c r="B150" s="162"/>
      <c r="D150" s="148" t="s">
        <v>121</v>
      </c>
      <c r="E150" s="163" t="s">
        <v>1</v>
      </c>
      <c r="F150" s="164" t="s">
        <v>160</v>
      </c>
      <c r="H150" s="163" t="s">
        <v>1</v>
      </c>
      <c r="L150" s="162"/>
      <c r="M150" s="165"/>
      <c r="N150" s="166"/>
      <c r="O150" s="166"/>
      <c r="P150" s="166"/>
      <c r="Q150" s="166"/>
      <c r="R150" s="166"/>
      <c r="S150" s="166"/>
      <c r="T150" s="167"/>
      <c r="AT150" s="163" t="s">
        <v>121</v>
      </c>
      <c r="AU150" s="163" t="s">
        <v>76</v>
      </c>
      <c r="AV150" s="15" t="s">
        <v>76</v>
      </c>
      <c r="AW150" s="15" t="s">
        <v>26</v>
      </c>
      <c r="AX150" s="15" t="s">
        <v>69</v>
      </c>
      <c r="AY150" s="163" t="s">
        <v>113</v>
      </c>
    </row>
    <row r="151" spans="1:65" s="13" customFormat="1">
      <c r="B151" s="147"/>
      <c r="D151" s="148" t="s">
        <v>121</v>
      </c>
      <c r="E151" s="149" t="s">
        <v>1</v>
      </c>
      <c r="F151" s="150" t="s">
        <v>161</v>
      </c>
      <c r="H151" s="151">
        <v>423.548</v>
      </c>
      <c r="L151" s="147"/>
      <c r="M151" s="152"/>
      <c r="N151" s="153"/>
      <c r="O151" s="153"/>
      <c r="P151" s="153"/>
      <c r="Q151" s="153"/>
      <c r="R151" s="153"/>
      <c r="S151" s="153"/>
      <c r="T151" s="154"/>
      <c r="AT151" s="149" t="s">
        <v>121</v>
      </c>
      <c r="AU151" s="149" t="s">
        <v>76</v>
      </c>
      <c r="AV151" s="13" t="s">
        <v>78</v>
      </c>
      <c r="AW151" s="13" t="s">
        <v>26</v>
      </c>
      <c r="AX151" s="13" t="s">
        <v>76</v>
      </c>
      <c r="AY151" s="149" t="s">
        <v>113</v>
      </c>
    </row>
    <row r="152" spans="1:65" s="2" customFormat="1" ht="14.45" customHeight="1">
      <c r="A152" s="29"/>
      <c r="B152" s="134"/>
      <c r="C152" s="135" t="s">
        <v>162</v>
      </c>
      <c r="D152" s="135" t="s">
        <v>114</v>
      </c>
      <c r="E152" s="136" t="s">
        <v>163</v>
      </c>
      <c r="F152" s="137" t="s">
        <v>164</v>
      </c>
      <c r="G152" s="138" t="s">
        <v>136</v>
      </c>
      <c r="H152" s="139">
        <v>112.887</v>
      </c>
      <c r="I152" s="140">
        <v>0</v>
      </c>
      <c r="J152" s="140">
        <f>ROUND(I152*H152,2)</f>
        <v>0</v>
      </c>
      <c r="K152" s="137" t="s">
        <v>118</v>
      </c>
      <c r="L152" s="30"/>
      <c r="M152" s="141" t="s">
        <v>1</v>
      </c>
      <c r="N152" s="142" t="s">
        <v>34</v>
      </c>
      <c r="O152" s="143">
        <v>0.65200000000000002</v>
      </c>
      <c r="P152" s="143">
        <f>O152*H152</f>
        <v>73.60232400000001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5" t="s">
        <v>119</v>
      </c>
      <c r="AT152" s="145" t="s">
        <v>114</v>
      </c>
      <c r="AU152" s="145" t="s">
        <v>76</v>
      </c>
      <c r="AY152" s="17" t="s">
        <v>113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76</v>
      </c>
      <c r="BK152" s="146">
        <f>ROUND(I152*H152,2)</f>
        <v>0</v>
      </c>
      <c r="BL152" s="17" t="s">
        <v>119</v>
      </c>
      <c r="BM152" s="145" t="s">
        <v>165</v>
      </c>
    </row>
    <row r="153" spans="1:65" s="15" customFormat="1">
      <c r="B153" s="162"/>
      <c r="D153" s="148" t="s">
        <v>121</v>
      </c>
      <c r="E153" s="163" t="s">
        <v>1</v>
      </c>
      <c r="F153" s="164" t="s">
        <v>166</v>
      </c>
      <c r="H153" s="163" t="s">
        <v>1</v>
      </c>
      <c r="L153" s="162"/>
      <c r="M153" s="165"/>
      <c r="N153" s="166"/>
      <c r="O153" s="166"/>
      <c r="P153" s="166"/>
      <c r="Q153" s="166"/>
      <c r="R153" s="166"/>
      <c r="S153" s="166"/>
      <c r="T153" s="167"/>
      <c r="AT153" s="163" t="s">
        <v>121</v>
      </c>
      <c r="AU153" s="163" t="s">
        <v>76</v>
      </c>
      <c r="AV153" s="15" t="s">
        <v>76</v>
      </c>
      <c r="AW153" s="15" t="s">
        <v>26</v>
      </c>
      <c r="AX153" s="15" t="s">
        <v>69</v>
      </c>
      <c r="AY153" s="163" t="s">
        <v>113</v>
      </c>
    </row>
    <row r="154" spans="1:65" s="13" customFormat="1">
      <c r="B154" s="147"/>
      <c r="D154" s="148" t="s">
        <v>121</v>
      </c>
      <c r="E154" s="149" t="s">
        <v>1</v>
      </c>
      <c r="F154" s="150" t="s">
        <v>167</v>
      </c>
      <c r="H154" s="151">
        <v>112.887</v>
      </c>
      <c r="L154" s="147"/>
      <c r="M154" s="152"/>
      <c r="N154" s="153"/>
      <c r="O154" s="153"/>
      <c r="P154" s="153"/>
      <c r="Q154" s="153"/>
      <c r="R154" s="153"/>
      <c r="S154" s="153"/>
      <c r="T154" s="154"/>
      <c r="AT154" s="149" t="s">
        <v>121</v>
      </c>
      <c r="AU154" s="149" t="s">
        <v>76</v>
      </c>
      <c r="AV154" s="13" t="s">
        <v>78</v>
      </c>
      <c r="AW154" s="13" t="s">
        <v>26</v>
      </c>
      <c r="AX154" s="13" t="s">
        <v>76</v>
      </c>
      <c r="AY154" s="149" t="s">
        <v>113</v>
      </c>
    </row>
    <row r="155" spans="1:65" s="2" customFormat="1" ht="24.2" customHeight="1">
      <c r="A155" s="29"/>
      <c r="B155" s="134"/>
      <c r="C155" s="135" t="s">
        <v>168</v>
      </c>
      <c r="D155" s="135" t="s">
        <v>114</v>
      </c>
      <c r="E155" s="136" t="s">
        <v>169</v>
      </c>
      <c r="F155" s="137" t="s">
        <v>170</v>
      </c>
      <c r="G155" s="138" t="s">
        <v>136</v>
      </c>
      <c r="H155" s="139">
        <v>126.41</v>
      </c>
      <c r="I155" s="140">
        <v>0</v>
      </c>
      <c r="J155" s="140">
        <f>ROUND(I155*H155,2)</f>
        <v>0</v>
      </c>
      <c r="K155" s="137" t="s">
        <v>118</v>
      </c>
      <c r="L155" s="30"/>
      <c r="M155" s="141" t="s">
        <v>1</v>
      </c>
      <c r="N155" s="142" t="s">
        <v>34</v>
      </c>
      <c r="O155" s="143">
        <v>0.31</v>
      </c>
      <c r="P155" s="143">
        <f>O155*H155</f>
        <v>39.187100000000001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5" t="s">
        <v>119</v>
      </c>
      <c r="AT155" s="145" t="s">
        <v>114</v>
      </c>
      <c r="AU155" s="145" t="s">
        <v>76</v>
      </c>
      <c r="AY155" s="17" t="s">
        <v>113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76</v>
      </c>
      <c r="BK155" s="146">
        <f>ROUND(I155*H155,2)</f>
        <v>0</v>
      </c>
      <c r="BL155" s="17" t="s">
        <v>119</v>
      </c>
      <c r="BM155" s="145" t="s">
        <v>171</v>
      </c>
    </row>
    <row r="156" spans="1:65" s="13" customFormat="1" ht="22.5">
      <c r="B156" s="147"/>
      <c r="D156" s="148" t="s">
        <v>121</v>
      </c>
      <c r="E156" s="149" t="s">
        <v>1</v>
      </c>
      <c r="F156" s="150" t="s">
        <v>172</v>
      </c>
      <c r="H156" s="151">
        <v>126.41</v>
      </c>
      <c r="L156" s="147"/>
      <c r="M156" s="152"/>
      <c r="N156" s="153"/>
      <c r="O156" s="153"/>
      <c r="P156" s="153"/>
      <c r="Q156" s="153"/>
      <c r="R156" s="153"/>
      <c r="S156" s="153"/>
      <c r="T156" s="154"/>
      <c r="AT156" s="149" t="s">
        <v>121</v>
      </c>
      <c r="AU156" s="149" t="s">
        <v>76</v>
      </c>
      <c r="AV156" s="13" t="s">
        <v>78</v>
      </c>
      <c r="AW156" s="13" t="s">
        <v>26</v>
      </c>
      <c r="AX156" s="13" t="s">
        <v>76</v>
      </c>
      <c r="AY156" s="149" t="s">
        <v>113</v>
      </c>
    </row>
    <row r="157" spans="1:65" s="2" customFormat="1" ht="14.45" customHeight="1">
      <c r="A157" s="29"/>
      <c r="B157" s="134"/>
      <c r="C157" s="168" t="s">
        <v>173</v>
      </c>
      <c r="D157" s="168" t="s">
        <v>174</v>
      </c>
      <c r="E157" s="169" t="s">
        <v>175</v>
      </c>
      <c r="F157" s="170" t="s">
        <v>176</v>
      </c>
      <c r="G157" s="171" t="s">
        <v>177</v>
      </c>
      <c r="H157" s="172">
        <v>75.06</v>
      </c>
      <c r="I157" s="173">
        <v>0</v>
      </c>
      <c r="J157" s="173">
        <f>ROUND(I157*H157,2)</f>
        <v>0</v>
      </c>
      <c r="K157" s="170" t="s">
        <v>118</v>
      </c>
      <c r="L157" s="174"/>
      <c r="M157" s="175" t="s">
        <v>1</v>
      </c>
      <c r="N157" s="176" t="s">
        <v>34</v>
      </c>
      <c r="O157" s="143">
        <v>0</v>
      </c>
      <c r="P157" s="143">
        <f>O157*H157</f>
        <v>0</v>
      </c>
      <c r="Q157" s="143">
        <v>1</v>
      </c>
      <c r="R157" s="143">
        <f>Q157*H157</f>
        <v>75.06</v>
      </c>
      <c r="S157" s="143">
        <v>0</v>
      </c>
      <c r="T157" s="14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5" t="s">
        <v>156</v>
      </c>
      <c r="AT157" s="145" t="s">
        <v>174</v>
      </c>
      <c r="AU157" s="145" t="s">
        <v>76</v>
      </c>
      <c r="AY157" s="17" t="s">
        <v>113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76</v>
      </c>
      <c r="BK157" s="146">
        <f>ROUND(I157*H157,2)</f>
        <v>0</v>
      </c>
      <c r="BL157" s="17" t="s">
        <v>119</v>
      </c>
      <c r="BM157" s="145" t="s">
        <v>178</v>
      </c>
    </row>
    <row r="158" spans="1:65" s="13" customFormat="1" ht="22.5">
      <c r="B158" s="147"/>
      <c r="D158" s="148" t="s">
        <v>121</v>
      </c>
      <c r="E158" s="149" t="s">
        <v>1</v>
      </c>
      <c r="F158" s="150" t="s">
        <v>179</v>
      </c>
      <c r="H158" s="151">
        <v>75.06</v>
      </c>
      <c r="L158" s="147"/>
      <c r="M158" s="152"/>
      <c r="N158" s="153"/>
      <c r="O158" s="153"/>
      <c r="P158" s="153"/>
      <c r="Q158" s="153"/>
      <c r="R158" s="153"/>
      <c r="S158" s="153"/>
      <c r="T158" s="154"/>
      <c r="AT158" s="149" t="s">
        <v>121</v>
      </c>
      <c r="AU158" s="149" t="s">
        <v>76</v>
      </c>
      <c r="AV158" s="13" t="s">
        <v>78</v>
      </c>
      <c r="AW158" s="13" t="s">
        <v>26</v>
      </c>
      <c r="AX158" s="13" t="s">
        <v>76</v>
      </c>
      <c r="AY158" s="149" t="s">
        <v>113</v>
      </c>
    </row>
    <row r="159" spans="1:65" s="2" customFormat="1" ht="24.2" customHeight="1">
      <c r="A159" s="29"/>
      <c r="B159" s="134"/>
      <c r="C159" s="135" t="s">
        <v>180</v>
      </c>
      <c r="D159" s="135" t="s">
        <v>114</v>
      </c>
      <c r="E159" s="136" t="s">
        <v>181</v>
      </c>
      <c r="F159" s="137" t="s">
        <v>182</v>
      </c>
      <c r="G159" s="138" t="s">
        <v>117</v>
      </c>
      <c r="H159" s="139">
        <v>70</v>
      </c>
      <c r="I159" s="140">
        <v>0</v>
      </c>
      <c r="J159" s="140">
        <f>ROUND(I159*H159,2)</f>
        <v>0</v>
      </c>
      <c r="K159" s="137" t="s">
        <v>118</v>
      </c>
      <c r="L159" s="30"/>
      <c r="M159" s="141" t="s">
        <v>1</v>
      </c>
      <c r="N159" s="142" t="s">
        <v>34</v>
      </c>
      <c r="O159" s="143">
        <v>1.2E-2</v>
      </c>
      <c r="P159" s="143">
        <f>O159*H159</f>
        <v>0.84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5" t="s">
        <v>119</v>
      </c>
      <c r="AT159" s="145" t="s">
        <v>114</v>
      </c>
      <c r="AU159" s="145" t="s">
        <v>76</v>
      </c>
      <c r="AY159" s="17" t="s">
        <v>113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76</v>
      </c>
      <c r="BK159" s="146">
        <f>ROUND(I159*H159,2)</f>
        <v>0</v>
      </c>
      <c r="BL159" s="17" t="s">
        <v>119</v>
      </c>
      <c r="BM159" s="145" t="s">
        <v>183</v>
      </c>
    </row>
    <row r="160" spans="1:65" s="15" customFormat="1">
      <c r="B160" s="162"/>
      <c r="D160" s="148" t="s">
        <v>121</v>
      </c>
      <c r="E160" s="163" t="s">
        <v>1</v>
      </c>
      <c r="F160" s="164" t="s">
        <v>184</v>
      </c>
      <c r="H160" s="163" t="s">
        <v>1</v>
      </c>
      <c r="L160" s="162"/>
      <c r="M160" s="165"/>
      <c r="N160" s="166"/>
      <c r="O160" s="166"/>
      <c r="P160" s="166"/>
      <c r="Q160" s="166"/>
      <c r="R160" s="166"/>
      <c r="S160" s="166"/>
      <c r="T160" s="167"/>
      <c r="AT160" s="163" t="s">
        <v>121</v>
      </c>
      <c r="AU160" s="163" t="s">
        <v>76</v>
      </c>
      <c r="AV160" s="15" t="s">
        <v>76</v>
      </c>
      <c r="AW160" s="15" t="s">
        <v>26</v>
      </c>
      <c r="AX160" s="15" t="s">
        <v>69</v>
      </c>
      <c r="AY160" s="163" t="s">
        <v>113</v>
      </c>
    </row>
    <row r="161" spans="1:65" s="13" customFormat="1">
      <c r="B161" s="147"/>
      <c r="D161" s="148" t="s">
        <v>121</v>
      </c>
      <c r="E161" s="149" t="s">
        <v>1</v>
      </c>
      <c r="F161" s="150" t="s">
        <v>185</v>
      </c>
      <c r="H161" s="151">
        <v>35</v>
      </c>
      <c r="L161" s="147"/>
      <c r="M161" s="152"/>
      <c r="N161" s="153"/>
      <c r="O161" s="153"/>
      <c r="P161" s="153"/>
      <c r="Q161" s="153"/>
      <c r="R161" s="153"/>
      <c r="S161" s="153"/>
      <c r="T161" s="154"/>
      <c r="AT161" s="149" t="s">
        <v>121</v>
      </c>
      <c r="AU161" s="149" t="s">
        <v>76</v>
      </c>
      <c r="AV161" s="13" t="s">
        <v>78</v>
      </c>
      <c r="AW161" s="13" t="s">
        <v>26</v>
      </c>
      <c r="AX161" s="13" t="s">
        <v>69</v>
      </c>
      <c r="AY161" s="149" t="s">
        <v>113</v>
      </c>
    </row>
    <row r="162" spans="1:65" s="13" customFormat="1">
      <c r="B162" s="147"/>
      <c r="D162" s="148" t="s">
        <v>121</v>
      </c>
      <c r="E162" s="149" t="s">
        <v>1</v>
      </c>
      <c r="F162" s="150" t="s">
        <v>186</v>
      </c>
      <c r="H162" s="151">
        <v>35</v>
      </c>
      <c r="L162" s="147"/>
      <c r="M162" s="152"/>
      <c r="N162" s="153"/>
      <c r="O162" s="153"/>
      <c r="P162" s="153"/>
      <c r="Q162" s="153"/>
      <c r="R162" s="153"/>
      <c r="S162" s="153"/>
      <c r="T162" s="154"/>
      <c r="AT162" s="149" t="s">
        <v>121</v>
      </c>
      <c r="AU162" s="149" t="s">
        <v>76</v>
      </c>
      <c r="AV162" s="13" t="s">
        <v>78</v>
      </c>
      <c r="AW162" s="13" t="s">
        <v>26</v>
      </c>
      <c r="AX162" s="13" t="s">
        <v>69</v>
      </c>
      <c r="AY162" s="149" t="s">
        <v>113</v>
      </c>
    </row>
    <row r="163" spans="1:65" s="14" customFormat="1">
      <c r="B163" s="155"/>
      <c r="D163" s="148" t="s">
        <v>121</v>
      </c>
      <c r="E163" s="156" t="s">
        <v>1</v>
      </c>
      <c r="F163" s="157" t="s">
        <v>133</v>
      </c>
      <c r="H163" s="158">
        <v>70</v>
      </c>
      <c r="L163" s="155"/>
      <c r="M163" s="159"/>
      <c r="N163" s="160"/>
      <c r="O163" s="160"/>
      <c r="P163" s="160"/>
      <c r="Q163" s="160"/>
      <c r="R163" s="160"/>
      <c r="S163" s="160"/>
      <c r="T163" s="161"/>
      <c r="AT163" s="156" t="s">
        <v>121</v>
      </c>
      <c r="AU163" s="156" t="s">
        <v>76</v>
      </c>
      <c r="AV163" s="14" t="s">
        <v>119</v>
      </c>
      <c r="AW163" s="14" t="s">
        <v>26</v>
      </c>
      <c r="AX163" s="14" t="s">
        <v>76</v>
      </c>
      <c r="AY163" s="156" t="s">
        <v>113</v>
      </c>
    </row>
    <row r="164" spans="1:65" s="2" customFormat="1" ht="24.2" customHeight="1">
      <c r="A164" s="29"/>
      <c r="B164" s="134"/>
      <c r="C164" s="135" t="s">
        <v>187</v>
      </c>
      <c r="D164" s="135" t="s">
        <v>114</v>
      </c>
      <c r="E164" s="136" t="s">
        <v>188</v>
      </c>
      <c r="F164" s="137" t="s">
        <v>189</v>
      </c>
      <c r="G164" s="138" t="s">
        <v>177</v>
      </c>
      <c r="H164" s="139">
        <v>38.119</v>
      </c>
      <c r="I164" s="140">
        <v>0</v>
      </c>
      <c r="J164" s="140">
        <f>ROUND(I164*H164,2)</f>
        <v>0</v>
      </c>
      <c r="K164" s="137" t="s">
        <v>118</v>
      </c>
      <c r="L164" s="30"/>
      <c r="M164" s="141" t="s">
        <v>1</v>
      </c>
      <c r="N164" s="142" t="s">
        <v>34</v>
      </c>
      <c r="O164" s="143">
        <v>0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5" t="s">
        <v>119</v>
      </c>
      <c r="AT164" s="145" t="s">
        <v>114</v>
      </c>
      <c r="AU164" s="145" t="s">
        <v>76</v>
      </c>
      <c r="AY164" s="17" t="s">
        <v>113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76</v>
      </c>
      <c r="BK164" s="146">
        <f>ROUND(I164*H164,2)</f>
        <v>0</v>
      </c>
      <c r="BL164" s="17" t="s">
        <v>119</v>
      </c>
      <c r="BM164" s="145" t="s">
        <v>190</v>
      </c>
    </row>
    <row r="165" spans="1:65" s="13" customFormat="1">
      <c r="B165" s="147"/>
      <c r="D165" s="148" t="s">
        <v>121</v>
      </c>
      <c r="E165" s="149" t="s">
        <v>1</v>
      </c>
      <c r="F165" s="150" t="s">
        <v>191</v>
      </c>
      <c r="H165" s="151">
        <v>38.119</v>
      </c>
      <c r="L165" s="147"/>
      <c r="M165" s="152"/>
      <c r="N165" s="153"/>
      <c r="O165" s="153"/>
      <c r="P165" s="153"/>
      <c r="Q165" s="153"/>
      <c r="R165" s="153"/>
      <c r="S165" s="153"/>
      <c r="T165" s="154"/>
      <c r="AT165" s="149" t="s">
        <v>121</v>
      </c>
      <c r="AU165" s="149" t="s">
        <v>76</v>
      </c>
      <c r="AV165" s="13" t="s">
        <v>78</v>
      </c>
      <c r="AW165" s="13" t="s">
        <v>26</v>
      </c>
      <c r="AX165" s="13" t="s">
        <v>69</v>
      </c>
      <c r="AY165" s="149" t="s">
        <v>113</v>
      </c>
    </row>
    <row r="166" spans="1:65" s="2" customFormat="1" ht="24.2" customHeight="1">
      <c r="A166" s="29"/>
      <c r="B166" s="134"/>
      <c r="C166" s="135" t="s">
        <v>192</v>
      </c>
      <c r="D166" s="135" t="s">
        <v>114</v>
      </c>
      <c r="E166" s="136" t="s">
        <v>193</v>
      </c>
      <c r="F166" s="137" t="s">
        <v>194</v>
      </c>
      <c r="G166" s="138" t="s">
        <v>136</v>
      </c>
      <c r="H166" s="139">
        <v>126.41</v>
      </c>
      <c r="I166" s="140">
        <v>0</v>
      </c>
      <c r="J166" s="140">
        <f>ROUND(I166*H166,2)</f>
        <v>0</v>
      </c>
      <c r="K166" s="137" t="s">
        <v>118</v>
      </c>
      <c r="L166" s="30"/>
      <c r="M166" s="141" t="s">
        <v>1</v>
      </c>
      <c r="N166" s="142" t="s">
        <v>34</v>
      </c>
      <c r="O166" s="143">
        <v>0.28599999999999998</v>
      </c>
      <c r="P166" s="143">
        <f>O166*H166</f>
        <v>36.153259999999996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5" t="s">
        <v>119</v>
      </c>
      <c r="AT166" s="145" t="s">
        <v>114</v>
      </c>
      <c r="AU166" s="145" t="s">
        <v>76</v>
      </c>
      <c r="AY166" s="17" t="s">
        <v>113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76</v>
      </c>
      <c r="BK166" s="146">
        <f>ROUND(I166*H166,2)</f>
        <v>0</v>
      </c>
      <c r="BL166" s="17" t="s">
        <v>119</v>
      </c>
      <c r="BM166" s="145" t="s">
        <v>195</v>
      </c>
    </row>
    <row r="167" spans="1:65" s="13" customFormat="1">
      <c r="B167" s="147"/>
      <c r="D167" s="148" t="s">
        <v>121</v>
      </c>
      <c r="E167" s="149" t="s">
        <v>1</v>
      </c>
      <c r="F167" s="150" t="s">
        <v>196</v>
      </c>
      <c r="H167" s="151">
        <v>126.41</v>
      </c>
      <c r="L167" s="147"/>
      <c r="M167" s="152"/>
      <c r="N167" s="153"/>
      <c r="O167" s="153"/>
      <c r="P167" s="153"/>
      <c r="Q167" s="153"/>
      <c r="R167" s="153"/>
      <c r="S167" s="153"/>
      <c r="T167" s="154"/>
      <c r="AT167" s="149" t="s">
        <v>121</v>
      </c>
      <c r="AU167" s="149" t="s">
        <v>76</v>
      </c>
      <c r="AV167" s="13" t="s">
        <v>78</v>
      </c>
      <c r="AW167" s="13" t="s">
        <v>26</v>
      </c>
      <c r="AX167" s="13" t="s">
        <v>76</v>
      </c>
      <c r="AY167" s="149" t="s">
        <v>113</v>
      </c>
    </row>
    <row r="168" spans="1:65" s="2" customFormat="1" ht="14.45" customHeight="1">
      <c r="A168" s="29"/>
      <c r="B168" s="134"/>
      <c r="C168" s="135" t="s">
        <v>8</v>
      </c>
      <c r="D168" s="135" t="s">
        <v>114</v>
      </c>
      <c r="E168" s="136" t="s">
        <v>197</v>
      </c>
      <c r="F168" s="137" t="s">
        <v>198</v>
      </c>
      <c r="G168" s="138" t="s">
        <v>117</v>
      </c>
      <c r="H168" s="139">
        <v>67</v>
      </c>
      <c r="I168" s="140">
        <v>0</v>
      </c>
      <c r="J168" s="140">
        <f>ROUND(I168*H168,2)</f>
        <v>0</v>
      </c>
      <c r="K168" s="137" t="s">
        <v>118</v>
      </c>
      <c r="L168" s="30"/>
      <c r="M168" s="141" t="s">
        <v>1</v>
      </c>
      <c r="N168" s="142" t="s">
        <v>34</v>
      </c>
      <c r="O168" s="143">
        <v>3.5000000000000003E-2</v>
      </c>
      <c r="P168" s="143">
        <f>O168*H168</f>
        <v>2.3450000000000002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5" t="s">
        <v>119</v>
      </c>
      <c r="AT168" s="145" t="s">
        <v>114</v>
      </c>
      <c r="AU168" s="145" t="s">
        <v>76</v>
      </c>
      <c r="AY168" s="17" t="s">
        <v>113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76</v>
      </c>
      <c r="BK168" s="146">
        <f>ROUND(I168*H168,2)</f>
        <v>0</v>
      </c>
      <c r="BL168" s="17" t="s">
        <v>119</v>
      </c>
      <c r="BM168" s="145" t="s">
        <v>199</v>
      </c>
    </row>
    <row r="169" spans="1:65" s="13" customFormat="1">
      <c r="B169" s="147"/>
      <c r="D169" s="148" t="s">
        <v>121</v>
      </c>
      <c r="E169" s="149" t="s">
        <v>1</v>
      </c>
      <c r="F169" s="150" t="s">
        <v>200</v>
      </c>
      <c r="H169" s="151">
        <v>67</v>
      </c>
      <c r="L169" s="147"/>
      <c r="M169" s="152"/>
      <c r="N169" s="153"/>
      <c r="O169" s="153"/>
      <c r="P169" s="153"/>
      <c r="Q169" s="153"/>
      <c r="R169" s="153"/>
      <c r="S169" s="153"/>
      <c r="T169" s="154"/>
      <c r="AT169" s="149" t="s">
        <v>121</v>
      </c>
      <c r="AU169" s="149" t="s">
        <v>76</v>
      </c>
      <c r="AV169" s="13" t="s">
        <v>78</v>
      </c>
      <c r="AW169" s="13" t="s">
        <v>26</v>
      </c>
      <c r="AX169" s="13" t="s">
        <v>76</v>
      </c>
      <c r="AY169" s="149" t="s">
        <v>113</v>
      </c>
    </row>
    <row r="170" spans="1:65" s="2" customFormat="1" ht="24.2" customHeight="1">
      <c r="A170" s="29"/>
      <c r="B170" s="134"/>
      <c r="C170" s="135" t="s">
        <v>201</v>
      </c>
      <c r="D170" s="135" t="s">
        <v>114</v>
      </c>
      <c r="E170" s="136" t="s">
        <v>202</v>
      </c>
      <c r="F170" s="137" t="s">
        <v>203</v>
      </c>
      <c r="G170" s="138" t="s">
        <v>117</v>
      </c>
      <c r="H170" s="139">
        <v>70</v>
      </c>
      <c r="I170" s="140">
        <v>0</v>
      </c>
      <c r="J170" s="140">
        <f>ROUND(I170*H170,2)</f>
        <v>0</v>
      </c>
      <c r="K170" s="137" t="s">
        <v>118</v>
      </c>
      <c r="L170" s="30"/>
      <c r="M170" s="141" t="s">
        <v>1</v>
      </c>
      <c r="N170" s="142" t="s">
        <v>34</v>
      </c>
      <c r="O170" s="143">
        <v>0.17699999999999999</v>
      </c>
      <c r="P170" s="143">
        <f>O170*H170</f>
        <v>12.389999999999999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5" t="s">
        <v>119</v>
      </c>
      <c r="AT170" s="145" t="s">
        <v>114</v>
      </c>
      <c r="AU170" s="145" t="s">
        <v>76</v>
      </c>
      <c r="AY170" s="17" t="s">
        <v>113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76</v>
      </c>
      <c r="BK170" s="146">
        <f>ROUND(I170*H170,2)</f>
        <v>0</v>
      </c>
      <c r="BL170" s="17" t="s">
        <v>119</v>
      </c>
      <c r="BM170" s="145" t="s">
        <v>204</v>
      </c>
    </row>
    <row r="171" spans="1:65" s="13" customFormat="1">
      <c r="B171" s="147"/>
      <c r="D171" s="148" t="s">
        <v>121</v>
      </c>
      <c r="E171" s="149" t="s">
        <v>1</v>
      </c>
      <c r="F171" s="150" t="s">
        <v>126</v>
      </c>
      <c r="H171" s="151">
        <v>70</v>
      </c>
      <c r="L171" s="147"/>
      <c r="M171" s="152"/>
      <c r="N171" s="153"/>
      <c r="O171" s="153"/>
      <c r="P171" s="153"/>
      <c r="Q171" s="153"/>
      <c r="R171" s="153"/>
      <c r="S171" s="153"/>
      <c r="T171" s="154"/>
      <c r="AT171" s="149" t="s">
        <v>121</v>
      </c>
      <c r="AU171" s="149" t="s">
        <v>76</v>
      </c>
      <c r="AV171" s="13" t="s">
        <v>78</v>
      </c>
      <c r="AW171" s="13" t="s">
        <v>26</v>
      </c>
      <c r="AX171" s="13" t="s">
        <v>76</v>
      </c>
      <c r="AY171" s="149" t="s">
        <v>113</v>
      </c>
    </row>
    <row r="172" spans="1:65" s="2" customFormat="1" ht="14.45" customHeight="1">
      <c r="A172" s="29"/>
      <c r="B172" s="134"/>
      <c r="C172" s="135" t="s">
        <v>205</v>
      </c>
      <c r="D172" s="135" t="s">
        <v>114</v>
      </c>
      <c r="E172" s="136" t="s">
        <v>206</v>
      </c>
      <c r="F172" s="137" t="s">
        <v>207</v>
      </c>
      <c r="G172" s="138" t="s">
        <v>117</v>
      </c>
      <c r="H172" s="139">
        <v>70</v>
      </c>
      <c r="I172" s="140">
        <v>0</v>
      </c>
      <c r="J172" s="140">
        <f>ROUND(I172*H172,2)</f>
        <v>0</v>
      </c>
      <c r="K172" s="137" t="s">
        <v>118</v>
      </c>
      <c r="L172" s="30"/>
      <c r="M172" s="141" t="s">
        <v>1</v>
      </c>
      <c r="N172" s="142" t="s">
        <v>34</v>
      </c>
      <c r="O172" s="143">
        <v>0.107</v>
      </c>
      <c r="P172" s="143">
        <f>O172*H172</f>
        <v>7.49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5" t="s">
        <v>119</v>
      </c>
      <c r="AT172" s="145" t="s">
        <v>114</v>
      </c>
      <c r="AU172" s="145" t="s">
        <v>76</v>
      </c>
      <c r="AY172" s="17" t="s">
        <v>113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76</v>
      </c>
      <c r="BK172" s="146">
        <f>ROUND(I172*H172,2)</f>
        <v>0</v>
      </c>
      <c r="BL172" s="17" t="s">
        <v>119</v>
      </c>
      <c r="BM172" s="145" t="s">
        <v>208</v>
      </c>
    </row>
    <row r="173" spans="1:65" s="13" customFormat="1">
      <c r="B173" s="147"/>
      <c r="D173" s="148" t="s">
        <v>121</v>
      </c>
      <c r="E173" s="149" t="s">
        <v>1</v>
      </c>
      <c r="F173" s="150" t="s">
        <v>126</v>
      </c>
      <c r="H173" s="151">
        <v>70</v>
      </c>
      <c r="L173" s="147"/>
      <c r="M173" s="152"/>
      <c r="N173" s="153"/>
      <c r="O173" s="153"/>
      <c r="P173" s="153"/>
      <c r="Q173" s="153"/>
      <c r="R173" s="153"/>
      <c r="S173" s="153"/>
      <c r="T173" s="154"/>
      <c r="AT173" s="149" t="s">
        <v>121</v>
      </c>
      <c r="AU173" s="149" t="s">
        <v>76</v>
      </c>
      <c r="AV173" s="13" t="s">
        <v>78</v>
      </c>
      <c r="AW173" s="13" t="s">
        <v>26</v>
      </c>
      <c r="AX173" s="13" t="s">
        <v>76</v>
      </c>
      <c r="AY173" s="149" t="s">
        <v>113</v>
      </c>
    </row>
    <row r="174" spans="1:65" s="2" customFormat="1" ht="14.45" customHeight="1">
      <c r="A174" s="29"/>
      <c r="B174" s="134"/>
      <c r="C174" s="135" t="s">
        <v>209</v>
      </c>
      <c r="D174" s="135" t="s">
        <v>114</v>
      </c>
      <c r="E174" s="136" t="s">
        <v>210</v>
      </c>
      <c r="F174" s="137" t="s">
        <v>211</v>
      </c>
      <c r="G174" s="138" t="s">
        <v>117</v>
      </c>
      <c r="H174" s="139">
        <v>70</v>
      </c>
      <c r="I174" s="140">
        <v>0</v>
      </c>
      <c r="J174" s="140">
        <f>ROUND(I174*H174,2)</f>
        <v>0</v>
      </c>
      <c r="K174" s="137" t="s">
        <v>118</v>
      </c>
      <c r="L174" s="30"/>
      <c r="M174" s="141" t="s">
        <v>1</v>
      </c>
      <c r="N174" s="142" t="s">
        <v>34</v>
      </c>
      <c r="O174" s="143">
        <v>1.2E-2</v>
      </c>
      <c r="P174" s="143">
        <f>O174*H174</f>
        <v>0.84</v>
      </c>
      <c r="Q174" s="143">
        <v>1.2727000000000001E-3</v>
      </c>
      <c r="R174" s="143">
        <f>Q174*H174</f>
        <v>8.9089000000000002E-2</v>
      </c>
      <c r="S174" s="143">
        <v>0</v>
      </c>
      <c r="T174" s="14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5" t="s">
        <v>119</v>
      </c>
      <c r="AT174" s="145" t="s">
        <v>114</v>
      </c>
      <c r="AU174" s="145" t="s">
        <v>76</v>
      </c>
      <c r="AY174" s="17" t="s">
        <v>113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76</v>
      </c>
      <c r="BK174" s="146">
        <f>ROUND(I174*H174,2)</f>
        <v>0</v>
      </c>
      <c r="BL174" s="17" t="s">
        <v>119</v>
      </c>
      <c r="BM174" s="145" t="s">
        <v>212</v>
      </c>
    </row>
    <row r="175" spans="1:65" s="13" customFormat="1">
      <c r="B175" s="147"/>
      <c r="D175" s="148" t="s">
        <v>121</v>
      </c>
      <c r="E175" s="149" t="s">
        <v>1</v>
      </c>
      <c r="F175" s="150" t="s">
        <v>126</v>
      </c>
      <c r="H175" s="151">
        <v>70</v>
      </c>
      <c r="L175" s="147"/>
      <c r="M175" s="152"/>
      <c r="N175" s="153"/>
      <c r="O175" s="153"/>
      <c r="P175" s="153"/>
      <c r="Q175" s="153"/>
      <c r="R175" s="153"/>
      <c r="S175" s="153"/>
      <c r="T175" s="154"/>
      <c r="AT175" s="149" t="s">
        <v>121</v>
      </c>
      <c r="AU175" s="149" t="s">
        <v>76</v>
      </c>
      <c r="AV175" s="13" t="s">
        <v>78</v>
      </c>
      <c r="AW175" s="13" t="s">
        <v>26</v>
      </c>
      <c r="AX175" s="13" t="s">
        <v>76</v>
      </c>
      <c r="AY175" s="149" t="s">
        <v>113</v>
      </c>
    </row>
    <row r="176" spans="1:65" s="2" customFormat="1" ht="14.45" customHeight="1">
      <c r="A176" s="29"/>
      <c r="B176" s="134"/>
      <c r="C176" s="168" t="s">
        <v>213</v>
      </c>
      <c r="D176" s="168" t="s">
        <v>174</v>
      </c>
      <c r="E176" s="169" t="s">
        <v>214</v>
      </c>
      <c r="F176" s="170" t="s">
        <v>215</v>
      </c>
      <c r="G176" s="171" t="s">
        <v>216</v>
      </c>
      <c r="H176" s="172">
        <v>1.6879999999999999</v>
      </c>
      <c r="I176" s="173">
        <v>0</v>
      </c>
      <c r="J176" s="173">
        <f>ROUND(I176*H176,2)</f>
        <v>0</v>
      </c>
      <c r="K176" s="170" t="s">
        <v>118</v>
      </c>
      <c r="L176" s="174"/>
      <c r="M176" s="175" t="s">
        <v>1</v>
      </c>
      <c r="N176" s="176" t="s">
        <v>34</v>
      </c>
      <c r="O176" s="143">
        <v>0</v>
      </c>
      <c r="P176" s="143">
        <f>O176*H176</f>
        <v>0</v>
      </c>
      <c r="Q176" s="143">
        <v>1E-3</v>
      </c>
      <c r="R176" s="143">
        <f>Q176*H176</f>
        <v>1.688E-3</v>
      </c>
      <c r="S176" s="143">
        <v>0</v>
      </c>
      <c r="T176" s="14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5" t="s">
        <v>156</v>
      </c>
      <c r="AT176" s="145" t="s">
        <v>174</v>
      </c>
      <c r="AU176" s="145" t="s">
        <v>76</v>
      </c>
      <c r="AY176" s="17" t="s">
        <v>113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76</v>
      </c>
      <c r="BK176" s="146">
        <f>ROUND(I176*H176,2)</f>
        <v>0</v>
      </c>
      <c r="BL176" s="17" t="s">
        <v>119</v>
      </c>
      <c r="BM176" s="145" t="s">
        <v>217</v>
      </c>
    </row>
    <row r="177" spans="1:65" s="13" customFormat="1">
      <c r="B177" s="147"/>
      <c r="D177" s="148" t="s">
        <v>121</v>
      </c>
      <c r="E177" s="149" t="s">
        <v>1</v>
      </c>
      <c r="F177" s="150" t="s">
        <v>218</v>
      </c>
      <c r="H177" s="151">
        <v>67.5</v>
      </c>
      <c r="L177" s="147"/>
      <c r="M177" s="152"/>
      <c r="N177" s="153"/>
      <c r="O177" s="153"/>
      <c r="P177" s="153"/>
      <c r="Q177" s="153"/>
      <c r="R177" s="153"/>
      <c r="S177" s="153"/>
      <c r="T177" s="154"/>
      <c r="AT177" s="149" t="s">
        <v>121</v>
      </c>
      <c r="AU177" s="149" t="s">
        <v>76</v>
      </c>
      <c r="AV177" s="13" t="s">
        <v>78</v>
      </c>
      <c r="AW177" s="13" t="s">
        <v>26</v>
      </c>
      <c r="AX177" s="13" t="s">
        <v>76</v>
      </c>
      <c r="AY177" s="149" t="s">
        <v>113</v>
      </c>
    </row>
    <row r="178" spans="1:65" s="13" customFormat="1">
      <c r="B178" s="147"/>
      <c r="D178" s="148" t="s">
        <v>121</v>
      </c>
      <c r="F178" s="150" t="s">
        <v>219</v>
      </c>
      <c r="H178" s="151">
        <v>1.6879999999999999</v>
      </c>
      <c r="L178" s="147"/>
      <c r="M178" s="152"/>
      <c r="N178" s="153"/>
      <c r="O178" s="153"/>
      <c r="P178" s="153"/>
      <c r="Q178" s="153"/>
      <c r="R178" s="153"/>
      <c r="S178" s="153"/>
      <c r="T178" s="154"/>
      <c r="AT178" s="149" t="s">
        <v>121</v>
      </c>
      <c r="AU178" s="149" t="s">
        <v>76</v>
      </c>
      <c r="AV178" s="13" t="s">
        <v>78</v>
      </c>
      <c r="AW178" s="13" t="s">
        <v>3</v>
      </c>
      <c r="AX178" s="13" t="s">
        <v>76</v>
      </c>
      <c r="AY178" s="149" t="s">
        <v>113</v>
      </c>
    </row>
    <row r="179" spans="1:65" s="12" customFormat="1" ht="25.9" customHeight="1">
      <c r="B179" s="124"/>
      <c r="D179" s="125" t="s">
        <v>68</v>
      </c>
      <c r="E179" s="126" t="s">
        <v>78</v>
      </c>
      <c r="F179" s="126" t="s">
        <v>220</v>
      </c>
      <c r="J179" s="127">
        <f>BK179</f>
        <v>0</v>
      </c>
      <c r="L179" s="124"/>
      <c r="M179" s="128"/>
      <c r="N179" s="129"/>
      <c r="O179" s="129"/>
      <c r="P179" s="130">
        <f>P180+SUM(P181:P194)</f>
        <v>32.346888</v>
      </c>
      <c r="Q179" s="129"/>
      <c r="R179" s="130">
        <f>R180+SUM(R181:R194)</f>
        <v>20.506257949979997</v>
      </c>
      <c r="S179" s="129"/>
      <c r="T179" s="131">
        <f>T180+SUM(T181:T194)</f>
        <v>0</v>
      </c>
      <c r="AR179" s="125" t="s">
        <v>76</v>
      </c>
      <c r="AT179" s="132" t="s">
        <v>68</v>
      </c>
      <c r="AU179" s="132" t="s">
        <v>69</v>
      </c>
      <c r="AY179" s="125" t="s">
        <v>113</v>
      </c>
      <c r="BK179" s="133">
        <f>BK180+SUM(BK181:BK194)</f>
        <v>0</v>
      </c>
    </row>
    <row r="180" spans="1:65" s="2" customFormat="1" ht="14.45" customHeight="1">
      <c r="A180" s="29"/>
      <c r="B180" s="134"/>
      <c r="C180" s="135" t="s">
        <v>221</v>
      </c>
      <c r="D180" s="135" t="s">
        <v>114</v>
      </c>
      <c r="E180" s="136" t="s">
        <v>222</v>
      </c>
      <c r="F180" s="137" t="s">
        <v>223</v>
      </c>
      <c r="G180" s="138" t="s">
        <v>136</v>
      </c>
      <c r="H180" s="139">
        <v>2.1</v>
      </c>
      <c r="I180" s="140">
        <v>0</v>
      </c>
      <c r="J180" s="140">
        <f>ROUND(I180*H180,2)</f>
        <v>0</v>
      </c>
      <c r="K180" s="137" t="s">
        <v>118</v>
      </c>
      <c r="L180" s="30"/>
      <c r="M180" s="141" t="s">
        <v>1</v>
      </c>
      <c r="N180" s="142" t="s">
        <v>34</v>
      </c>
      <c r="O180" s="143">
        <v>0.69599999999999995</v>
      </c>
      <c r="P180" s="143">
        <f>O180*H180</f>
        <v>1.4616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5" t="s">
        <v>119</v>
      </c>
      <c r="AT180" s="145" t="s">
        <v>114</v>
      </c>
      <c r="AU180" s="145" t="s">
        <v>76</v>
      </c>
      <c r="AY180" s="17" t="s">
        <v>113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76</v>
      </c>
      <c r="BK180" s="146">
        <f>ROUND(I180*H180,2)</f>
        <v>0</v>
      </c>
      <c r="BL180" s="17" t="s">
        <v>119</v>
      </c>
      <c r="BM180" s="145" t="s">
        <v>224</v>
      </c>
    </row>
    <row r="181" spans="1:65" s="13" customFormat="1">
      <c r="B181" s="147"/>
      <c r="D181" s="148" t="s">
        <v>121</v>
      </c>
      <c r="E181" s="149" t="s">
        <v>1</v>
      </c>
      <c r="F181" s="150" t="s">
        <v>225</v>
      </c>
      <c r="H181" s="151">
        <v>2.1</v>
      </c>
      <c r="L181" s="147"/>
      <c r="M181" s="152"/>
      <c r="N181" s="153"/>
      <c r="O181" s="153"/>
      <c r="P181" s="153"/>
      <c r="Q181" s="153"/>
      <c r="R181" s="153"/>
      <c r="S181" s="153"/>
      <c r="T181" s="154"/>
      <c r="AT181" s="149" t="s">
        <v>121</v>
      </c>
      <c r="AU181" s="149" t="s">
        <v>76</v>
      </c>
      <c r="AV181" s="13" t="s">
        <v>78</v>
      </c>
      <c r="AW181" s="13" t="s">
        <v>26</v>
      </c>
      <c r="AX181" s="13" t="s">
        <v>76</v>
      </c>
      <c r="AY181" s="149" t="s">
        <v>113</v>
      </c>
    </row>
    <row r="182" spans="1:65" s="2" customFormat="1" ht="14.45" customHeight="1">
      <c r="A182" s="29"/>
      <c r="B182" s="134"/>
      <c r="C182" s="135" t="s">
        <v>7</v>
      </c>
      <c r="D182" s="135" t="s">
        <v>114</v>
      </c>
      <c r="E182" s="136" t="s">
        <v>226</v>
      </c>
      <c r="F182" s="137" t="s">
        <v>227</v>
      </c>
      <c r="G182" s="138" t="s">
        <v>136</v>
      </c>
      <c r="H182" s="139">
        <v>6.8</v>
      </c>
      <c r="I182" s="140">
        <v>0</v>
      </c>
      <c r="J182" s="140">
        <f>ROUND(I182*H182,2)</f>
        <v>0</v>
      </c>
      <c r="K182" s="137" t="s">
        <v>118</v>
      </c>
      <c r="L182" s="30"/>
      <c r="M182" s="141" t="s">
        <v>1</v>
      </c>
      <c r="N182" s="142" t="s">
        <v>34</v>
      </c>
      <c r="O182" s="143">
        <v>0.81</v>
      </c>
      <c r="P182" s="143">
        <f>O182*H182</f>
        <v>5.508</v>
      </c>
      <c r="Q182" s="143">
        <v>2.5262479999999998</v>
      </c>
      <c r="R182" s="143">
        <f>Q182*H182</f>
        <v>17.178486399999997</v>
      </c>
      <c r="S182" s="143">
        <v>0</v>
      </c>
      <c r="T182" s="14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5" t="s">
        <v>119</v>
      </c>
      <c r="AT182" s="145" t="s">
        <v>114</v>
      </c>
      <c r="AU182" s="145" t="s">
        <v>76</v>
      </c>
      <c r="AY182" s="17" t="s">
        <v>113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76</v>
      </c>
      <c r="BK182" s="146">
        <f>ROUND(I182*H182,2)</f>
        <v>0</v>
      </c>
      <c r="BL182" s="17" t="s">
        <v>119</v>
      </c>
      <c r="BM182" s="145" t="s">
        <v>228</v>
      </c>
    </row>
    <row r="183" spans="1:65" s="13" customFormat="1">
      <c r="B183" s="147"/>
      <c r="D183" s="148" t="s">
        <v>121</v>
      </c>
      <c r="E183" s="149" t="s">
        <v>1</v>
      </c>
      <c r="F183" s="150" t="s">
        <v>229</v>
      </c>
      <c r="H183" s="151">
        <v>6.8</v>
      </c>
      <c r="L183" s="147"/>
      <c r="M183" s="152"/>
      <c r="N183" s="153"/>
      <c r="O183" s="153"/>
      <c r="P183" s="153"/>
      <c r="Q183" s="153"/>
      <c r="R183" s="153"/>
      <c r="S183" s="153"/>
      <c r="T183" s="154"/>
      <c r="AT183" s="149" t="s">
        <v>121</v>
      </c>
      <c r="AU183" s="149" t="s">
        <v>76</v>
      </c>
      <c r="AV183" s="13" t="s">
        <v>78</v>
      </c>
      <c r="AW183" s="13" t="s">
        <v>26</v>
      </c>
      <c r="AX183" s="13" t="s">
        <v>76</v>
      </c>
      <c r="AY183" s="149" t="s">
        <v>113</v>
      </c>
    </row>
    <row r="184" spans="1:65" s="2" customFormat="1" ht="14.45" customHeight="1">
      <c r="A184" s="29"/>
      <c r="B184" s="134"/>
      <c r="C184" s="135" t="s">
        <v>230</v>
      </c>
      <c r="D184" s="135" t="s">
        <v>114</v>
      </c>
      <c r="E184" s="136" t="s">
        <v>231</v>
      </c>
      <c r="F184" s="137" t="s">
        <v>232</v>
      </c>
      <c r="G184" s="138" t="s">
        <v>117</v>
      </c>
      <c r="H184" s="139">
        <v>23.399000000000001</v>
      </c>
      <c r="I184" s="140">
        <v>0</v>
      </c>
      <c r="J184" s="140">
        <f>ROUND(I184*H184,2)</f>
        <v>0</v>
      </c>
      <c r="K184" s="137" t="s">
        <v>118</v>
      </c>
      <c r="L184" s="30"/>
      <c r="M184" s="141" t="s">
        <v>1</v>
      </c>
      <c r="N184" s="142" t="s">
        <v>34</v>
      </c>
      <c r="O184" s="143">
        <v>0.39700000000000002</v>
      </c>
      <c r="P184" s="143">
        <f>O184*H184</f>
        <v>9.2894030000000001</v>
      </c>
      <c r="Q184" s="143">
        <v>1.4357E-3</v>
      </c>
      <c r="R184" s="143">
        <f>Q184*H184</f>
        <v>3.3593944300000005E-2</v>
      </c>
      <c r="S184" s="143">
        <v>0</v>
      </c>
      <c r="T184" s="14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5" t="s">
        <v>119</v>
      </c>
      <c r="AT184" s="145" t="s">
        <v>114</v>
      </c>
      <c r="AU184" s="145" t="s">
        <v>76</v>
      </c>
      <c r="AY184" s="17" t="s">
        <v>113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76</v>
      </c>
      <c r="BK184" s="146">
        <f>ROUND(I184*H184,2)</f>
        <v>0</v>
      </c>
      <c r="BL184" s="17" t="s">
        <v>119</v>
      </c>
      <c r="BM184" s="145" t="s">
        <v>233</v>
      </c>
    </row>
    <row r="185" spans="1:65" s="13" customFormat="1">
      <c r="B185" s="147"/>
      <c r="D185" s="148" t="s">
        <v>121</v>
      </c>
      <c r="E185" s="149" t="s">
        <v>1</v>
      </c>
      <c r="F185" s="150" t="s">
        <v>234</v>
      </c>
      <c r="H185" s="151">
        <v>5.6</v>
      </c>
      <c r="L185" s="147"/>
      <c r="M185" s="152"/>
      <c r="N185" s="153"/>
      <c r="O185" s="153"/>
      <c r="P185" s="153"/>
      <c r="Q185" s="153"/>
      <c r="R185" s="153"/>
      <c r="S185" s="153"/>
      <c r="T185" s="154"/>
      <c r="AT185" s="149" t="s">
        <v>121</v>
      </c>
      <c r="AU185" s="149" t="s">
        <v>76</v>
      </c>
      <c r="AV185" s="13" t="s">
        <v>78</v>
      </c>
      <c r="AW185" s="13" t="s">
        <v>26</v>
      </c>
      <c r="AX185" s="13" t="s">
        <v>69</v>
      </c>
      <c r="AY185" s="149" t="s">
        <v>113</v>
      </c>
    </row>
    <row r="186" spans="1:65" s="13" customFormat="1" ht="22.5">
      <c r="B186" s="147"/>
      <c r="D186" s="148" t="s">
        <v>121</v>
      </c>
      <c r="E186" s="149" t="s">
        <v>1</v>
      </c>
      <c r="F186" s="150" t="s">
        <v>235</v>
      </c>
      <c r="H186" s="151">
        <v>17.798999999999999</v>
      </c>
      <c r="L186" s="147"/>
      <c r="M186" s="152"/>
      <c r="N186" s="153"/>
      <c r="O186" s="153"/>
      <c r="P186" s="153"/>
      <c r="Q186" s="153"/>
      <c r="R186" s="153"/>
      <c r="S186" s="153"/>
      <c r="T186" s="154"/>
      <c r="AT186" s="149" t="s">
        <v>121</v>
      </c>
      <c r="AU186" s="149" t="s">
        <v>76</v>
      </c>
      <c r="AV186" s="13" t="s">
        <v>78</v>
      </c>
      <c r="AW186" s="13" t="s">
        <v>26</v>
      </c>
      <c r="AX186" s="13" t="s">
        <v>69</v>
      </c>
      <c r="AY186" s="149" t="s">
        <v>113</v>
      </c>
    </row>
    <row r="187" spans="1:65" s="14" customFormat="1">
      <c r="B187" s="155"/>
      <c r="D187" s="148" t="s">
        <v>121</v>
      </c>
      <c r="E187" s="156" t="s">
        <v>1</v>
      </c>
      <c r="F187" s="157" t="s">
        <v>133</v>
      </c>
      <c r="H187" s="158">
        <v>23.399000000000001</v>
      </c>
      <c r="L187" s="155"/>
      <c r="M187" s="159"/>
      <c r="N187" s="160"/>
      <c r="O187" s="160"/>
      <c r="P187" s="160"/>
      <c r="Q187" s="160"/>
      <c r="R187" s="160"/>
      <c r="S187" s="160"/>
      <c r="T187" s="161"/>
      <c r="AT187" s="156" t="s">
        <v>121</v>
      </c>
      <c r="AU187" s="156" t="s">
        <v>76</v>
      </c>
      <c r="AV187" s="14" t="s">
        <v>119</v>
      </c>
      <c r="AW187" s="14" t="s">
        <v>26</v>
      </c>
      <c r="AX187" s="14" t="s">
        <v>76</v>
      </c>
      <c r="AY187" s="156" t="s">
        <v>113</v>
      </c>
    </row>
    <row r="188" spans="1:65" s="2" customFormat="1" ht="14.45" customHeight="1">
      <c r="A188" s="29"/>
      <c r="B188" s="134"/>
      <c r="C188" s="135" t="s">
        <v>236</v>
      </c>
      <c r="D188" s="135" t="s">
        <v>114</v>
      </c>
      <c r="E188" s="136" t="s">
        <v>237</v>
      </c>
      <c r="F188" s="137" t="s">
        <v>238</v>
      </c>
      <c r="G188" s="138" t="s">
        <v>117</v>
      </c>
      <c r="H188" s="139">
        <v>23.399000000000001</v>
      </c>
      <c r="I188" s="140">
        <v>0</v>
      </c>
      <c r="J188" s="140">
        <f>ROUND(I188*H188,2)</f>
        <v>0</v>
      </c>
      <c r="K188" s="137" t="s">
        <v>118</v>
      </c>
      <c r="L188" s="30"/>
      <c r="M188" s="141" t="s">
        <v>1</v>
      </c>
      <c r="N188" s="142" t="s">
        <v>34</v>
      </c>
      <c r="O188" s="143">
        <v>0.14399999999999999</v>
      </c>
      <c r="P188" s="143">
        <f>O188*H188</f>
        <v>3.369456</v>
      </c>
      <c r="Q188" s="143">
        <v>3.6000000000000001E-5</v>
      </c>
      <c r="R188" s="143">
        <f>Q188*H188</f>
        <v>8.4236400000000007E-4</v>
      </c>
      <c r="S188" s="143">
        <v>0</v>
      </c>
      <c r="T188" s="14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5" t="s">
        <v>119</v>
      </c>
      <c r="AT188" s="145" t="s">
        <v>114</v>
      </c>
      <c r="AU188" s="145" t="s">
        <v>76</v>
      </c>
      <c r="AY188" s="17" t="s">
        <v>113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76</v>
      </c>
      <c r="BK188" s="146">
        <f>ROUND(I188*H188,2)</f>
        <v>0</v>
      </c>
      <c r="BL188" s="17" t="s">
        <v>119</v>
      </c>
      <c r="BM188" s="145" t="s">
        <v>239</v>
      </c>
    </row>
    <row r="189" spans="1:65" s="13" customFormat="1">
      <c r="B189" s="147"/>
      <c r="D189" s="148" t="s">
        <v>121</v>
      </c>
      <c r="E189" s="149" t="s">
        <v>1</v>
      </c>
      <c r="F189" s="150" t="s">
        <v>240</v>
      </c>
      <c r="H189" s="151">
        <v>23.399000000000001</v>
      </c>
      <c r="L189" s="147"/>
      <c r="M189" s="152"/>
      <c r="N189" s="153"/>
      <c r="O189" s="153"/>
      <c r="P189" s="153"/>
      <c r="Q189" s="153"/>
      <c r="R189" s="153"/>
      <c r="S189" s="153"/>
      <c r="T189" s="154"/>
      <c r="AT189" s="149" t="s">
        <v>121</v>
      </c>
      <c r="AU189" s="149" t="s">
        <v>76</v>
      </c>
      <c r="AV189" s="13" t="s">
        <v>78</v>
      </c>
      <c r="AW189" s="13" t="s">
        <v>26</v>
      </c>
      <c r="AX189" s="13" t="s">
        <v>76</v>
      </c>
      <c r="AY189" s="149" t="s">
        <v>113</v>
      </c>
    </row>
    <row r="190" spans="1:65" s="2" customFormat="1" ht="24.2" customHeight="1">
      <c r="A190" s="29"/>
      <c r="B190" s="134"/>
      <c r="C190" s="135" t="s">
        <v>241</v>
      </c>
      <c r="D190" s="135" t="s">
        <v>114</v>
      </c>
      <c r="E190" s="136" t="s">
        <v>242</v>
      </c>
      <c r="F190" s="137" t="s">
        <v>243</v>
      </c>
      <c r="G190" s="138" t="s">
        <v>177</v>
      </c>
      <c r="H190" s="139">
        <v>0.33</v>
      </c>
      <c r="I190" s="140">
        <v>0</v>
      </c>
      <c r="J190" s="140">
        <f>ROUND(I190*H190,2)</f>
        <v>0</v>
      </c>
      <c r="K190" s="137" t="s">
        <v>118</v>
      </c>
      <c r="L190" s="30"/>
      <c r="M190" s="141" t="s">
        <v>1</v>
      </c>
      <c r="N190" s="142" t="s">
        <v>34</v>
      </c>
      <c r="O190" s="143">
        <v>13.548</v>
      </c>
      <c r="P190" s="143">
        <f>O190*H190</f>
        <v>4.4708399999999999</v>
      </c>
      <c r="Q190" s="143">
        <v>1.0606640000000001</v>
      </c>
      <c r="R190" s="143">
        <f>Q190*H190</f>
        <v>0.35001912000000002</v>
      </c>
      <c r="S190" s="143">
        <v>0</v>
      </c>
      <c r="T190" s="14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5" t="s">
        <v>119</v>
      </c>
      <c r="AT190" s="145" t="s">
        <v>114</v>
      </c>
      <c r="AU190" s="145" t="s">
        <v>76</v>
      </c>
      <c r="AY190" s="17" t="s">
        <v>113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76</v>
      </c>
      <c r="BK190" s="146">
        <f>ROUND(I190*H190,2)</f>
        <v>0</v>
      </c>
      <c r="BL190" s="17" t="s">
        <v>119</v>
      </c>
      <c r="BM190" s="145" t="s">
        <v>244</v>
      </c>
    </row>
    <row r="191" spans="1:65" s="13" customFormat="1">
      <c r="B191" s="147"/>
      <c r="D191" s="148" t="s">
        <v>121</v>
      </c>
      <c r="E191" s="149" t="s">
        <v>1</v>
      </c>
      <c r="F191" s="150" t="s">
        <v>245</v>
      </c>
      <c r="H191" s="151">
        <v>0.33</v>
      </c>
      <c r="L191" s="147"/>
      <c r="M191" s="152"/>
      <c r="N191" s="153"/>
      <c r="O191" s="153"/>
      <c r="P191" s="153"/>
      <c r="Q191" s="153"/>
      <c r="R191" s="153"/>
      <c r="S191" s="153"/>
      <c r="T191" s="154"/>
      <c r="AT191" s="149" t="s">
        <v>121</v>
      </c>
      <c r="AU191" s="149" t="s">
        <v>76</v>
      </c>
      <c r="AV191" s="13" t="s">
        <v>78</v>
      </c>
      <c r="AW191" s="13" t="s">
        <v>26</v>
      </c>
      <c r="AX191" s="13" t="s">
        <v>76</v>
      </c>
      <c r="AY191" s="149" t="s">
        <v>113</v>
      </c>
    </row>
    <row r="192" spans="1:65" s="2" customFormat="1" ht="14.45" customHeight="1">
      <c r="A192" s="29"/>
      <c r="B192" s="134"/>
      <c r="C192" s="135" t="s">
        <v>246</v>
      </c>
      <c r="D192" s="135" t="s">
        <v>114</v>
      </c>
      <c r="E192" s="136" t="s">
        <v>247</v>
      </c>
      <c r="F192" s="137" t="s">
        <v>248</v>
      </c>
      <c r="G192" s="138" t="s">
        <v>136</v>
      </c>
      <c r="H192" s="139">
        <v>1.1200000000000001</v>
      </c>
      <c r="I192" s="140">
        <v>0</v>
      </c>
      <c r="J192" s="140">
        <f>ROUND(I192*H192,2)</f>
        <v>0</v>
      </c>
      <c r="K192" s="137" t="s">
        <v>118</v>
      </c>
      <c r="L192" s="30"/>
      <c r="M192" s="141" t="s">
        <v>1</v>
      </c>
      <c r="N192" s="142" t="s">
        <v>34</v>
      </c>
      <c r="O192" s="143">
        <v>0.58399999999999996</v>
      </c>
      <c r="P192" s="143">
        <f>O192*H192</f>
        <v>0.65407999999999999</v>
      </c>
      <c r="Q192" s="143">
        <v>2.4532922039999998</v>
      </c>
      <c r="R192" s="143">
        <f>Q192*H192</f>
        <v>2.74768726848</v>
      </c>
      <c r="S192" s="143">
        <v>0</v>
      </c>
      <c r="T192" s="14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5" t="s">
        <v>119</v>
      </c>
      <c r="AT192" s="145" t="s">
        <v>114</v>
      </c>
      <c r="AU192" s="145" t="s">
        <v>76</v>
      </c>
      <c r="AY192" s="17" t="s">
        <v>113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76</v>
      </c>
      <c r="BK192" s="146">
        <f>ROUND(I192*H192,2)</f>
        <v>0</v>
      </c>
      <c r="BL192" s="17" t="s">
        <v>119</v>
      </c>
      <c r="BM192" s="145" t="s">
        <v>249</v>
      </c>
    </row>
    <row r="193" spans="1:65" s="13" customFormat="1">
      <c r="B193" s="147"/>
      <c r="D193" s="148" t="s">
        <v>121</v>
      </c>
      <c r="E193" s="149" t="s">
        <v>1</v>
      </c>
      <c r="F193" s="150" t="s">
        <v>250</v>
      </c>
      <c r="H193" s="151">
        <v>1.1200000000000001</v>
      </c>
      <c r="L193" s="147"/>
      <c r="M193" s="152"/>
      <c r="N193" s="153"/>
      <c r="O193" s="153"/>
      <c r="P193" s="153"/>
      <c r="Q193" s="153"/>
      <c r="R193" s="153"/>
      <c r="S193" s="153"/>
      <c r="T193" s="154"/>
      <c r="AT193" s="149" t="s">
        <v>121</v>
      </c>
      <c r="AU193" s="149" t="s">
        <v>76</v>
      </c>
      <c r="AV193" s="13" t="s">
        <v>78</v>
      </c>
      <c r="AW193" s="13" t="s">
        <v>26</v>
      </c>
      <c r="AX193" s="13" t="s">
        <v>76</v>
      </c>
      <c r="AY193" s="149" t="s">
        <v>113</v>
      </c>
    </row>
    <row r="194" spans="1:65" s="12" customFormat="1" ht="22.9" customHeight="1">
      <c r="B194" s="124"/>
      <c r="D194" s="125" t="s">
        <v>68</v>
      </c>
      <c r="E194" s="177" t="s">
        <v>127</v>
      </c>
      <c r="F194" s="177" t="s">
        <v>251</v>
      </c>
      <c r="J194" s="178">
        <f>BK194</f>
        <v>0</v>
      </c>
      <c r="L194" s="124"/>
      <c r="M194" s="128"/>
      <c r="N194" s="129"/>
      <c r="O194" s="129"/>
      <c r="P194" s="130">
        <f>SUM(P195:P196)</f>
        <v>7.5935090000000001</v>
      </c>
      <c r="Q194" s="129"/>
      <c r="R194" s="130">
        <f>SUM(R195:R196)</f>
        <v>0.19562885319999998</v>
      </c>
      <c r="S194" s="129"/>
      <c r="T194" s="131">
        <f>SUM(T195:T196)</f>
        <v>0</v>
      </c>
      <c r="AR194" s="125" t="s">
        <v>76</v>
      </c>
      <c r="AT194" s="132" t="s">
        <v>68</v>
      </c>
      <c r="AU194" s="132" t="s">
        <v>76</v>
      </c>
      <c r="AY194" s="125" t="s">
        <v>113</v>
      </c>
      <c r="BK194" s="133">
        <f>SUM(BK195:BK196)</f>
        <v>0</v>
      </c>
    </row>
    <row r="195" spans="1:65" s="2" customFormat="1" ht="14.45" customHeight="1">
      <c r="A195" s="29"/>
      <c r="B195" s="134"/>
      <c r="C195" s="135" t="s">
        <v>252</v>
      </c>
      <c r="D195" s="135" t="s">
        <v>114</v>
      </c>
      <c r="E195" s="136" t="s">
        <v>253</v>
      </c>
      <c r="F195" s="137" t="s">
        <v>254</v>
      </c>
      <c r="G195" s="138" t="s">
        <v>177</v>
      </c>
      <c r="H195" s="139">
        <v>0.187</v>
      </c>
      <c r="I195" s="140">
        <v>0</v>
      </c>
      <c r="J195" s="140">
        <f>ROUND(I195*H195,2)</f>
        <v>0</v>
      </c>
      <c r="K195" s="137" t="s">
        <v>118</v>
      </c>
      <c r="L195" s="30"/>
      <c r="M195" s="141" t="s">
        <v>1</v>
      </c>
      <c r="N195" s="142" t="s">
        <v>34</v>
      </c>
      <c r="O195" s="143">
        <v>40.606999999999999</v>
      </c>
      <c r="P195" s="143">
        <f>O195*H195</f>
        <v>7.5935090000000001</v>
      </c>
      <c r="Q195" s="143">
        <v>1.0461436</v>
      </c>
      <c r="R195" s="143">
        <f>Q195*H195</f>
        <v>0.19562885319999998</v>
      </c>
      <c r="S195" s="143">
        <v>0</v>
      </c>
      <c r="T195" s="14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5" t="s">
        <v>119</v>
      </c>
      <c r="AT195" s="145" t="s">
        <v>114</v>
      </c>
      <c r="AU195" s="145" t="s">
        <v>78</v>
      </c>
      <c r="AY195" s="17" t="s">
        <v>113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76</v>
      </c>
      <c r="BK195" s="146">
        <f>ROUND(I195*H195,2)</f>
        <v>0</v>
      </c>
      <c r="BL195" s="17" t="s">
        <v>119</v>
      </c>
      <c r="BM195" s="145" t="s">
        <v>255</v>
      </c>
    </row>
    <row r="196" spans="1:65" s="13" customFormat="1">
      <c r="B196" s="147"/>
      <c r="D196" s="148" t="s">
        <v>121</v>
      </c>
      <c r="E196" s="149" t="s">
        <v>1</v>
      </c>
      <c r="F196" s="150" t="s">
        <v>256</v>
      </c>
      <c r="H196" s="151">
        <v>0.187</v>
      </c>
      <c r="L196" s="147"/>
      <c r="M196" s="152"/>
      <c r="N196" s="153"/>
      <c r="O196" s="153"/>
      <c r="P196" s="153"/>
      <c r="Q196" s="153"/>
      <c r="R196" s="153"/>
      <c r="S196" s="153"/>
      <c r="T196" s="154"/>
      <c r="AT196" s="149" t="s">
        <v>121</v>
      </c>
      <c r="AU196" s="149" t="s">
        <v>78</v>
      </c>
      <c r="AV196" s="13" t="s">
        <v>78</v>
      </c>
      <c r="AW196" s="13" t="s">
        <v>26</v>
      </c>
      <c r="AX196" s="13" t="s">
        <v>76</v>
      </c>
      <c r="AY196" s="149" t="s">
        <v>113</v>
      </c>
    </row>
    <row r="197" spans="1:65" s="12" customFormat="1" ht="25.9" customHeight="1">
      <c r="B197" s="124"/>
      <c r="D197" s="125" t="s">
        <v>68</v>
      </c>
      <c r="E197" s="126" t="s">
        <v>119</v>
      </c>
      <c r="F197" s="126" t="s">
        <v>257</v>
      </c>
      <c r="J197" s="127">
        <f>BK197</f>
        <v>0</v>
      </c>
      <c r="L197" s="124"/>
      <c r="M197" s="128"/>
      <c r="N197" s="129"/>
      <c r="O197" s="129"/>
      <c r="P197" s="130">
        <f>SUM(P198:P201)</f>
        <v>101.13200000000001</v>
      </c>
      <c r="Q197" s="129"/>
      <c r="R197" s="130">
        <f>SUM(R198:R201)</f>
        <v>32.559750796000003</v>
      </c>
      <c r="S197" s="129"/>
      <c r="T197" s="131">
        <f>SUM(T198:T201)</f>
        <v>0</v>
      </c>
      <c r="AR197" s="125" t="s">
        <v>76</v>
      </c>
      <c r="AT197" s="132" t="s">
        <v>68</v>
      </c>
      <c r="AU197" s="132" t="s">
        <v>69</v>
      </c>
      <c r="AY197" s="125" t="s">
        <v>113</v>
      </c>
      <c r="BK197" s="133">
        <f>SUM(BK198:BK201)</f>
        <v>0</v>
      </c>
    </row>
    <row r="198" spans="1:65" s="2" customFormat="1" ht="24.2" customHeight="1">
      <c r="A198" s="29"/>
      <c r="B198" s="134"/>
      <c r="C198" s="135" t="s">
        <v>258</v>
      </c>
      <c r="D198" s="135" t="s">
        <v>114</v>
      </c>
      <c r="E198" s="136" t="s">
        <v>259</v>
      </c>
      <c r="F198" s="137" t="s">
        <v>260</v>
      </c>
      <c r="G198" s="138" t="s">
        <v>117</v>
      </c>
      <c r="H198" s="139">
        <v>25.283000000000001</v>
      </c>
      <c r="I198" s="140">
        <v>0</v>
      </c>
      <c r="J198" s="140">
        <f>ROUND(I198*H198,2)</f>
        <v>0</v>
      </c>
      <c r="K198" s="137" t="s">
        <v>118</v>
      </c>
      <c r="L198" s="30"/>
      <c r="M198" s="141" t="s">
        <v>1</v>
      </c>
      <c r="N198" s="142" t="s">
        <v>34</v>
      </c>
      <c r="O198" s="143">
        <v>4</v>
      </c>
      <c r="P198" s="143">
        <f>O198*H198</f>
        <v>101.13200000000001</v>
      </c>
      <c r="Q198" s="143">
        <v>1.287812</v>
      </c>
      <c r="R198" s="143">
        <f>Q198*H198</f>
        <v>32.559750796000003</v>
      </c>
      <c r="S198" s="143">
        <v>0</v>
      </c>
      <c r="T198" s="14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5" t="s">
        <v>119</v>
      </c>
      <c r="AT198" s="145" t="s">
        <v>114</v>
      </c>
      <c r="AU198" s="145" t="s">
        <v>76</v>
      </c>
      <c r="AY198" s="17" t="s">
        <v>113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76</v>
      </c>
      <c r="BK198" s="146">
        <f>ROUND(I198*H198,2)</f>
        <v>0</v>
      </c>
      <c r="BL198" s="17" t="s">
        <v>119</v>
      </c>
      <c r="BM198" s="145" t="s">
        <v>261</v>
      </c>
    </row>
    <row r="199" spans="1:65" s="13" customFormat="1">
      <c r="B199" s="147"/>
      <c r="D199" s="148" t="s">
        <v>121</v>
      </c>
      <c r="E199" s="149" t="s">
        <v>1</v>
      </c>
      <c r="F199" s="150" t="s">
        <v>262</v>
      </c>
      <c r="H199" s="151">
        <v>13.573</v>
      </c>
      <c r="L199" s="147"/>
      <c r="M199" s="152"/>
      <c r="N199" s="153"/>
      <c r="O199" s="153"/>
      <c r="P199" s="153"/>
      <c r="Q199" s="153"/>
      <c r="R199" s="153"/>
      <c r="S199" s="153"/>
      <c r="T199" s="154"/>
      <c r="AT199" s="149" t="s">
        <v>121</v>
      </c>
      <c r="AU199" s="149" t="s">
        <v>76</v>
      </c>
      <c r="AV199" s="13" t="s">
        <v>78</v>
      </c>
      <c r="AW199" s="13" t="s">
        <v>26</v>
      </c>
      <c r="AX199" s="13" t="s">
        <v>69</v>
      </c>
      <c r="AY199" s="149" t="s">
        <v>113</v>
      </c>
    </row>
    <row r="200" spans="1:65" s="13" customFormat="1">
      <c r="B200" s="147"/>
      <c r="D200" s="148" t="s">
        <v>121</v>
      </c>
      <c r="E200" s="149" t="s">
        <v>1</v>
      </c>
      <c r="F200" s="150" t="s">
        <v>263</v>
      </c>
      <c r="H200" s="151">
        <v>11.71</v>
      </c>
      <c r="L200" s="147"/>
      <c r="M200" s="152"/>
      <c r="N200" s="153"/>
      <c r="O200" s="153"/>
      <c r="P200" s="153"/>
      <c r="Q200" s="153"/>
      <c r="R200" s="153"/>
      <c r="S200" s="153"/>
      <c r="T200" s="154"/>
      <c r="AT200" s="149" t="s">
        <v>121</v>
      </c>
      <c r="AU200" s="149" t="s">
        <v>76</v>
      </c>
      <c r="AV200" s="13" t="s">
        <v>78</v>
      </c>
      <c r="AW200" s="13" t="s">
        <v>26</v>
      </c>
      <c r="AX200" s="13" t="s">
        <v>69</v>
      </c>
      <c r="AY200" s="149" t="s">
        <v>113</v>
      </c>
    </row>
    <row r="201" spans="1:65" s="14" customFormat="1">
      <c r="B201" s="155"/>
      <c r="D201" s="148" t="s">
        <v>121</v>
      </c>
      <c r="E201" s="156" t="s">
        <v>1</v>
      </c>
      <c r="F201" s="157" t="s">
        <v>133</v>
      </c>
      <c r="H201" s="158">
        <v>25.283000000000001</v>
      </c>
      <c r="L201" s="155"/>
      <c r="M201" s="159"/>
      <c r="N201" s="160"/>
      <c r="O201" s="160"/>
      <c r="P201" s="160"/>
      <c r="Q201" s="160"/>
      <c r="R201" s="160"/>
      <c r="S201" s="160"/>
      <c r="T201" s="161"/>
      <c r="AT201" s="156" t="s">
        <v>121</v>
      </c>
      <c r="AU201" s="156" t="s">
        <v>76</v>
      </c>
      <c r="AV201" s="14" t="s">
        <v>119</v>
      </c>
      <c r="AW201" s="14" t="s">
        <v>26</v>
      </c>
      <c r="AX201" s="14" t="s">
        <v>76</v>
      </c>
      <c r="AY201" s="156" t="s">
        <v>113</v>
      </c>
    </row>
    <row r="202" spans="1:65" s="12" customFormat="1" ht="25.9" customHeight="1">
      <c r="B202" s="124"/>
      <c r="D202" s="125" t="s">
        <v>68</v>
      </c>
      <c r="E202" s="126" t="s">
        <v>264</v>
      </c>
      <c r="F202" s="126" t="s">
        <v>265</v>
      </c>
      <c r="J202" s="127">
        <f>BK202</f>
        <v>0</v>
      </c>
      <c r="L202" s="124"/>
      <c r="M202" s="128"/>
      <c r="N202" s="129"/>
      <c r="O202" s="129"/>
      <c r="P202" s="130">
        <f>SUM(P203:P214)</f>
        <v>11.478876</v>
      </c>
      <c r="Q202" s="129"/>
      <c r="R202" s="130">
        <f>SUM(R203:R214)</f>
        <v>6.8000000000000005E-2</v>
      </c>
      <c r="S202" s="129"/>
      <c r="T202" s="131">
        <f>SUM(T203:T214)</f>
        <v>0</v>
      </c>
      <c r="AR202" s="125" t="s">
        <v>76</v>
      </c>
      <c r="AT202" s="132" t="s">
        <v>68</v>
      </c>
      <c r="AU202" s="132" t="s">
        <v>69</v>
      </c>
      <c r="AY202" s="125" t="s">
        <v>113</v>
      </c>
      <c r="BK202" s="133">
        <f>SUM(BK203:BK214)</f>
        <v>0</v>
      </c>
    </row>
    <row r="203" spans="1:65" s="2" customFormat="1" ht="24.2" customHeight="1">
      <c r="A203" s="29"/>
      <c r="B203" s="134"/>
      <c r="C203" s="135" t="s">
        <v>266</v>
      </c>
      <c r="D203" s="135" t="s">
        <v>114</v>
      </c>
      <c r="E203" s="136" t="s">
        <v>267</v>
      </c>
      <c r="F203" s="137" t="s">
        <v>268</v>
      </c>
      <c r="G203" s="138" t="s">
        <v>117</v>
      </c>
      <c r="H203" s="139">
        <v>67.766999999999996</v>
      </c>
      <c r="I203" s="140">
        <v>0</v>
      </c>
      <c r="J203" s="140">
        <f>ROUND(I203*H203,2)</f>
        <v>0</v>
      </c>
      <c r="K203" s="137" t="s">
        <v>118</v>
      </c>
      <c r="L203" s="30"/>
      <c r="M203" s="141" t="s">
        <v>1</v>
      </c>
      <c r="N203" s="142" t="s">
        <v>34</v>
      </c>
      <c r="O203" s="143">
        <v>4.8000000000000001E-2</v>
      </c>
      <c r="P203" s="143">
        <f>O203*H203</f>
        <v>3.2528159999999997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5" t="s">
        <v>119</v>
      </c>
      <c r="AT203" s="145" t="s">
        <v>114</v>
      </c>
      <c r="AU203" s="145" t="s">
        <v>76</v>
      </c>
      <c r="AY203" s="17" t="s">
        <v>113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76</v>
      </c>
      <c r="BK203" s="146">
        <f>ROUND(I203*H203,2)</f>
        <v>0</v>
      </c>
      <c r="BL203" s="17" t="s">
        <v>119</v>
      </c>
      <c r="BM203" s="145" t="s">
        <v>269</v>
      </c>
    </row>
    <row r="204" spans="1:65" s="13" customFormat="1" ht="22.5">
      <c r="B204" s="147"/>
      <c r="D204" s="148" t="s">
        <v>121</v>
      </c>
      <c r="E204" s="149" t="s">
        <v>1</v>
      </c>
      <c r="F204" s="150" t="s">
        <v>270</v>
      </c>
      <c r="H204" s="151">
        <v>67.766999999999996</v>
      </c>
      <c r="L204" s="147"/>
      <c r="M204" s="152"/>
      <c r="N204" s="153"/>
      <c r="O204" s="153"/>
      <c r="P204" s="153"/>
      <c r="Q204" s="153"/>
      <c r="R204" s="153"/>
      <c r="S204" s="153"/>
      <c r="T204" s="154"/>
      <c r="AT204" s="149" t="s">
        <v>121</v>
      </c>
      <c r="AU204" s="149" t="s">
        <v>76</v>
      </c>
      <c r="AV204" s="13" t="s">
        <v>78</v>
      </c>
      <c r="AW204" s="13" t="s">
        <v>26</v>
      </c>
      <c r="AX204" s="13" t="s">
        <v>76</v>
      </c>
      <c r="AY204" s="149" t="s">
        <v>113</v>
      </c>
    </row>
    <row r="205" spans="1:65" s="2" customFormat="1" ht="14.45" customHeight="1">
      <c r="A205" s="29"/>
      <c r="B205" s="134"/>
      <c r="C205" s="168" t="s">
        <v>271</v>
      </c>
      <c r="D205" s="168" t="s">
        <v>174</v>
      </c>
      <c r="E205" s="169" t="s">
        <v>272</v>
      </c>
      <c r="F205" s="170" t="s">
        <v>273</v>
      </c>
      <c r="G205" s="171" t="s">
        <v>177</v>
      </c>
      <c r="H205" s="172">
        <v>2.1000000000000001E-2</v>
      </c>
      <c r="I205" s="173">
        <v>0</v>
      </c>
      <c r="J205" s="173">
        <f>ROUND(I205*H205,2)</f>
        <v>0</v>
      </c>
      <c r="K205" s="170" t="s">
        <v>118</v>
      </c>
      <c r="L205" s="174"/>
      <c r="M205" s="175" t="s">
        <v>1</v>
      </c>
      <c r="N205" s="176" t="s">
        <v>34</v>
      </c>
      <c r="O205" s="143">
        <v>0</v>
      </c>
      <c r="P205" s="143">
        <f>O205*H205</f>
        <v>0</v>
      </c>
      <c r="Q205" s="143">
        <v>1</v>
      </c>
      <c r="R205" s="143">
        <f>Q205*H205</f>
        <v>2.1000000000000001E-2</v>
      </c>
      <c r="S205" s="143">
        <v>0</v>
      </c>
      <c r="T205" s="14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5" t="s">
        <v>156</v>
      </c>
      <c r="AT205" s="145" t="s">
        <v>174</v>
      </c>
      <c r="AU205" s="145" t="s">
        <v>76</v>
      </c>
      <c r="AY205" s="17" t="s">
        <v>113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76</v>
      </c>
      <c r="BK205" s="146">
        <f>ROUND(I205*H205,2)</f>
        <v>0</v>
      </c>
      <c r="BL205" s="17" t="s">
        <v>119</v>
      </c>
      <c r="BM205" s="145" t="s">
        <v>274</v>
      </c>
    </row>
    <row r="206" spans="1:65" s="2" customFormat="1" ht="19.5">
      <c r="A206" s="29"/>
      <c r="B206" s="30"/>
      <c r="C206" s="29"/>
      <c r="D206" s="148" t="s">
        <v>275</v>
      </c>
      <c r="E206" s="29"/>
      <c r="F206" s="179" t="s">
        <v>276</v>
      </c>
      <c r="G206" s="29"/>
      <c r="H206" s="29"/>
      <c r="I206" s="29"/>
      <c r="J206" s="29"/>
      <c r="K206" s="29"/>
      <c r="L206" s="30"/>
      <c r="M206" s="180"/>
      <c r="N206" s="181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275</v>
      </c>
      <c r="AU206" s="17" t="s">
        <v>76</v>
      </c>
    </row>
    <row r="207" spans="1:65" s="13" customFormat="1" ht="22.5">
      <c r="B207" s="147"/>
      <c r="D207" s="148" t="s">
        <v>121</v>
      </c>
      <c r="F207" s="150" t="s">
        <v>277</v>
      </c>
      <c r="H207" s="151">
        <v>2.1000000000000001E-2</v>
      </c>
      <c r="L207" s="147"/>
      <c r="M207" s="152"/>
      <c r="N207" s="153"/>
      <c r="O207" s="153"/>
      <c r="P207" s="153"/>
      <c r="Q207" s="153"/>
      <c r="R207" s="153"/>
      <c r="S207" s="153"/>
      <c r="T207" s="154"/>
      <c r="AT207" s="149" t="s">
        <v>121</v>
      </c>
      <c r="AU207" s="149" t="s">
        <v>76</v>
      </c>
      <c r="AV207" s="13" t="s">
        <v>78</v>
      </c>
      <c r="AW207" s="13" t="s">
        <v>3</v>
      </c>
      <c r="AX207" s="13" t="s">
        <v>76</v>
      </c>
      <c r="AY207" s="149" t="s">
        <v>113</v>
      </c>
    </row>
    <row r="208" spans="1:65" s="2" customFormat="1" ht="24.2" customHeight="1">
      <c r="A208" s="29"/>
      <c r="B208" s="134"/>
      <c r="C208" s="135" t="s">
        <v>278</v>
      </c>
      <c r="D208" s="135" t="s">
        <v>114</v>
      </c>
      <c r="E208" s="136" t="s">
        <v>279</v>
      </c>
      <c r="F208" s="137" t="s">
        <v>280</v>
      </c>
      <c r="G208" s="138" t="s">
        <v>117</v>
      </c>
      <c r="H208" s="139">
        <v>135.53399999999999</v>
      </c>
      <c r="I208" s="140">
        <v>0</v>
      </c>
      <c r="J208" s="140">
        <f>ROUND(I208*H208,2)</f>
        <v>0</v>
      </c>
      <c r="K208" s="137" t="s">
        <v>118</v>
      </c>
      <c r="L208" s="30"/>
      <c r="M208" s="141" t="s">
        <v>1</v>
      </c>
      <c r="N208" s="142" t="s">
        <v>34</v>
      </c>
      <c r="O208" s="143">
        <v>0.06</v>
      </c>
      <c r="P208" s="143">
        <f>O208*H208</f>
        <v>8.1320399999999999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5" t="s">
        <v>119</v>
      </c>
      <c r="AT208" s="145" t="s">
        <v>114</v>
      </c>
      <c r="AU208" s="145" t="s">
        <v>76</v>
      </c>
      <c r="AY208" s="17" t="s">
        <v>113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76</v>
      </c>
      <c r="BK208" s="146">
        <f>ROUND(I208*H208,2)</f>
        <v>0</v>
      </c>
      <c r="BL208" s="17" t="s">
        <v>119</v>
      </c>
      <c r="BM208" s="145" t="s">
        <v>281</v>
      </c>
    </row>
    <row r="209" spans="1:65" s="13" customFormat="1">
      <c r="B209" s="147"/>
      <c r="D209" s="148" t="s">
        <v>121</v>
      </c>
      <c r="E209" s="149" t="s">
        <v>1</v>
      </c>
      <c r="F209" s="150" t="s">
        <v>282</v>
      </c>
      <c r="H209" s="151">
        <v>135.53399999999999</v>
      </c>
      <c r="L209" s="147"/>
      <c r="M209" s="152"/>
      <c r="N209" s="153"/>
      <c r="O209" s="153"/>
      <c r="P209" s="153"/>
      <c r="Q209" s="153"/>
      <c r="R209" s="153"/>
      <c r="S209" s="153"/>
      <c r="T209" s="154"/>
      <c r="AT209" s="149" t="s">
        <v>121</v>
      </c>
      <c r="AU209" s="149" t="s">
        <v>76</v>
      </c>
      <c r="AV209" s="13" t="s">
        <v>78</v>
      </c>
      <c r="AW209" s="13" t="s">
        <v>26</v>
      </c>
      <c r="AX209" s="13" t="s">
        <v>69</v>
      </c>
      <c r="AY209" s="149" t="s">
        <v>113</v>
      </c>
    </row>
    <row r="210" spans="1:65" s="14" customFormat="1">
      <c r="B210" s="155"/>
      <c r="D210" s="148" t="s">
        <v>121</v>
      </c>
      <c r="E210" s="156" t="s">
        <v>1</v>
      </c>
      <c r="F210" s="157" t="s">
        <v>133</v>
      </c>
      <c r="H210" s="158">
        <v>135.53399999999999</v>
      </c>
      <c r="L210" s="155"/>
      <c r="M210" s="159"/>
      <c r="N210" s="160"/>
      <c r="O210" s="160"/>
      <c r="P210" s="160"/>
      <c r="Q210" s="160"/>
      <c r="R210" s="160"/>
      <c r="S210" s="160"/>
      <c r="T210" s="161"/>
      <c r="AT210" s="156" t="s">
        <v>121</v>
      </c>
      <c r="AU210" s="156" t="s">
        <v>76</v>
      </c>
      <c r="AV210" s="14" t="s">
        <v>119</v>
      </c>
      <c r="AW210" s="14" t="s">
        <v>26</v>
      </c>
      <c r="AX210" s="14" t="s">
        <v>76</v>
      </c>
      <c r="AY210" s="156" t="s">
        <v>113</v>
      </c>
    </row>
    <row r="211" spans="1:65" s="2" customFormat="1" ht="14.45" customHeight="1">
      <c r="A211" s="29"/>
      <c r="B211" s="134"/>
      <c r="C211" s="168" t="s">
        <v>283</v>
      </c>
      <c r="D211" s="168" t="s">
        <v>174</v>
      </c>
      <c r="E211" s="169" t="s">
        <v>284</v>
      </c>
      <c r="F211" s="170" t="s">
        <v>285</v>
      </c>
      <c r="G211" s="171" t="s">
        <v>177</v>
      </c>
      <c r="H211" s="172">
        <v>4.7E-2</v>
      </c>
      <c r="I211" s="173">
        <v>0</v>
      </c>
      <c r="J211" s="173">
        <f>ROUND(I211*H211,2)</f>
        <v>0</v>
      </c>
      <c r="K211" s="170" t="s">
        <v>118</v>
      </c>
      <c r="L211" s="174"/>
      <c r="M211" s="175" t="s">
        <v>1</v>
      </c>
      <c r="N211" s="176" t="s">
        <v>34</v>
      </c>
      <c r="O211" s="143">
        <v>0</v>
      </c>
      <c r="P211" s="143">
        <f>O211*H211</f>
        <v>0</v>
      </c>
      <c r="Q211" s="143">
        <v>1</v>
      </c>
      <c r="R211" s="143">
        <f>Q211*H211</f>
        <v>4.7E-2</v>
      </c>
      <c r="S211" s="143">
        <v>0</v>
      </c>
      <c r="T211" s="14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5" t="s">
        <v>156</v>
      </c>
      <c r="AT211" s="145" t="s">
        <v>174</v>
      </c>
      <c r="AU211" s="145" t="s">
        <v>76</v>
      </c>
      <c r="AY211" s="17" t="s">
        <v>113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76</v>
      </c>
      <c r="BK211" s="146">
        <f>ROUND(I211*H211,2)</f>
        <v>0</v>
      </c>
      <c r="BL211" s="17" t="s">
        <v>119</v>
      </c>
      <c r="BM211" s="145" t="s">
        <v>286</v>
      </c>
    </row>
    <row r="212" spans="1:65" s="2" customFormat="1" ht="19.5">
      <c r="A212" s="29"/>
      <c r="B212" s="30"/>
      <c r="C212" s="29"/>
      <c r="D212" s="148" t="s">
        <v>275</v>
      </c>
      <c r="E212" s="29"/>
      <c r="F212" s="179" t="s">
        <v>287</v>
      </c>
      <c r="G212" s="29"/>
      <c r="H212" s="29"/>
      <c r="I212" s="29"/>
      <c r="J212" s="29"/>
      <c r="K212" s="29"/>
      <c r="L212" s="30"/>
      <c r="M212" s="180"/>
      <c r="N212" s="181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275</v>
      </c>
      <c r="AU212" s="17" t="s">
        <v>76</v>
      </c>
    </row>
    <row r="213" spans="1:65" s="13" customFormat="1">
      <c r="B213" s="147"/>
      <c r="D213" s="148" t="s">
        <v>121</v>
      </c>
      <c r="F213" s="150" t="s">
        <v>288</v>
      </c>
      <c r="H213" s="151">
        <v>4.7E-2</v>
      </c>
      <c r="L213" s="147"/>
      <c r="M213" s="152"/>
      <c r="N213" s="153"/>
      <c r="O213" s="153"/>
      <c r="P213" s="153"/>
      <c r="Q213" s="153"/>
      <c r="R213" s="153"/>
      <c r="S213" s="153"/>
      <c r="T213" s="154"/>
      <c r="AT213" s="149" t="s">
        <v>121</v>
      </c>
      <c r="AU213" s="149" t="s">
        <v>76</v>
      </c>
      <c r="AV213" s="13" t="s">
        <v>78</v>
      </c>
      <c r="AW213" s="13" t="s">
        <v>3</v>
      </c>
      <c r="AX213" s="13" t="s">
        <v>76</v>
      </c>
      <c r="AY213" s="149" t="s">
        <v>113</v>
      </c>
    </row>
    <row r="214" spans="1:65" s="2" customFormat="1" ht="24.2" customHeight="1">
      <c r="A214" s="29"/>
      <c r="B214" s="134"/>
      <c r="C214" s="135" t="s">
        <v>289</v>
      </c>
      <c r="D214" s="135" t="s">
        <v>114</v>
      </c>
      <c r="E214" s="136" t="s">
        <v>290</v>
      </c>
      <c r="F214" s="137" t="s">
        <v>291</v>
      </c>
      <c r="G214" s="138" t="s">
        <v>177</v>
      </c>
      <c r="H214" s="139">
        <v>0.06</v>
      </c>
      <c r="I214" s="140">
        <v>0</v>
      </c>
      <c r="J214" s="140">
        <f>ROUND(I214*H214,2)</f>
        <v>0</v>
      </c>
      <c r="K214" s="137" t="s">
        <v>118</v>
      </c>
      <c r="L214" s="30"/>
      <c r="M214" s="141" t="s">
        <v>1</v>
      </c>
      <c r="N214" s="142" t="s">
        <v>34</v>
      </c>
      <c r="O214" s="143">
        <v>1.5669999999999999</v>
      </c>
      <c r="P214" s="143">
        <f>O214*H214</f>
        <v>9.4019999999999992E-2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5" t="s">
        <v>201</v>
      </c>
      <c r="AT214" s="145" t="s">
        <v>114</v>
      </c>
      <c r="AU214" s="145" t="s">
        <v>76</v>
      </c>
      <c r="AY214" s="17" t="s">
        <v>113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7" t="s">
        <v>76</v>
      </c>
      <c r="BK214" s="146">
        <f>ROUND(I214*H214,2)</f>
        <v>0</v>
      </c>
      <c r="BL214" s="17" t="s">
        <v>201</v>
      </c>
      <c r="BM214" s="145" t="s">
        <v>292</v>
      </c>
    </row>
    <row r="215" spans="1:65" s="12" customFormat="1" ht="25.9" customHeight="1">
      <c r="B215" s="124"/>
      <c r="D215" s="125" t="s">
        <v>68</v>
      </c>
      <c r="E215" s="126" t="s">
        <v>162</v>
      </c>
      <c r="F215" s="126" t="s">
        <v>293</v>
      </c>
      <c r="J215" s="127">
        <f>BK215</f>
        <v>0</v>
      </c>
      <c r="L215" s="124"/>
      <c r="M215" s="128"/>
      <c r="N215" s="129"/>
      <c r="O215" s="129"/>
      <c r="P215" s="130">
        <f>SUM(P216:P226)</f>
        <v>127.28423999999998</v>
      </c>
      <c r="Q215" s="129"/>
      <c r="R215" s="130">
        <f>SUM(R216:R226)</f>
        <v>46.611968400000002</v>
      </c>
      <c r="S215" s="129"/>
      <c r="T215" s="131">
        <f>SUM(T216:T226)</f>
        <v>48.8538</v>
      </c>
      <c r="AR215" s="125" t="s">
        <v>76</v>
      </c>
      <c r="AT215" s="132" t="s">
        <v>68</v>
      </c>
      <c r="AU215" s="132" t="s">
        <v>69</v>
      </c>
      <c r="AY215" s="125" t="s">
        <v>113</v>
      </c>
      <c r="BK215" s="133">
        <f>SUM(BK216:BK226)</f>
        <v>0</v>
      </c>
    </row>
    <row r="216" spans="1:65" s="2" customFormat="1" ht="14.45" customHeight="1">
      <c r="A216" s="29"/>
      <c r="B216" s="134"/>
      <c r="C216" s="168" t="s">
        <v>294</v>
      </c>
      <c r="D216" s="168" t="s">
        <v>174</v>
      </c>
      <c r="E216" s="169" t="s">
        <v>295</v>
      </c>
      <c r="F216" s="170" t="s">
        <v>296</v>
      </c>
      <c r="G216" s="171" t="s">
        <v>297</v>
      </c>
      <c r="H216" s="172">
        <v>8</v>
      </c>
      <c r="I216" s="173">
        <v>0</v>
      </c>
      <c r="J216" s="173">
        <f>ROUND(I216*H216,2)</f>
        <v>0</v>
      </c>
      <c r="K216" s="170" t="s">
        <v>1</v>
      </c>
      <c r="L216" s="174"/>
      <c r="M216" s="175" t="s">
        <v>1</v>
      </c>
      <c r="N216" s="176" t="s">
        <v>34</v>
      </c>
      <c r="O216" s="143">
        <v>0</v>
      </c>
      <c r="P216" s="143">
        <f>O216*H216</f>
        <v>0</v>
      </c>
      <c r="Q216" s="143">
        <v>1.8109999999999999</v>
      </c>
      <c r="R216" s="143">
        <f>Q216*H216</f>
        <v>14.488</v>
      </c>
      <c r="S216" s="143">
        <v>0</v>
      </c>
      <c r="T216" s="144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45" t="s">
        <v>156</v>
      </c>
      <c r="AT216" s="145" t="s">
        <v>174</v>
      </c>
      <c r="AU216" s="145" t="s">
        <v>76</v>
      </c>
      <c r="AY216" s="17" t="s">
        <v>113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76</v>
      </c>
      <c r="BK216" s="146">
        <f>ROUND(I216*H216,2)</f>
        <v>0</v>
      </c>
      <c r="BL216" s="17" t="s">
        <v>119</v>
      </c>
      <c r="BM216" s="145" t="s">
        <v>298</v>
      </c>
    </row>
    <row r="217" spans="1:65" s="13" customFormat="1">
      <c r="B217" s="147"/>
      <c r="D217" s="148" t="s">
        <v>121</v>
      </c>
      <c r="E217" s="149" t="s">
        <v>1</v>
      </c>
      <c r="F217" s="150" t="s">
        <v>156</v>
      </c>
      <c r="H217" s="151">
        <v>8</v>
      </c>
      <c r="L217" s="147"/>
      <c r="M217" s="152"/>
      <c r="N217" s="153"/>
      <c r="O217" s="153"/>
      <c r="P217" s="153"/>
      <c r="Q217" s="153"/>
      <c r="R217" s="153"/>
      <c r="S217" s="153"/>
      <c r="T217" s="154"/>
      <c r="AT217" s="149" t="s">
        <v>121</v>
      </c>
      <c r="AU217" s="149" t="s">
        <v>76</v>
      </c>
      <c r="AV217" s="13" t="s">
        <v>78</v>
      </c>
      <c r="AW217" s="13" t="s">
        <v>26</v>
      </c>
      <c r="AX217" s="13" t="s">
        <v>76</v>
      </c>
      <c r="AY217" s="149" t="s">
        <v>113</v>
      </c>
    </row>
    <row r="218" spans="1:65" s="2" customFormat="1" ht="14.45" customHeight="1">
      <c r="A218" s="29"/>
      <c r="B218" s="134"/>
      <c r="C218" s="168" t="s">
        <v>299</v>
      </c>
      <c r="D218" s="168" t="s">
        <v>174</v>
      </c>
      <c r="E218" s="169" t="s">
        <v>300</v>
      </c>
      <c r="F218" s="170" t="s">
        <v>301</v>
      </c>
      <c r="G218" s="171" t="s">
        <v>297</v>
      </c>
      <c r="H218" s="172">
        <v>1</v>
      </c>
      <c r="I218" s="173">
        <v>0</v>
      </c>
      <c r="J218" s="173">
        <f>ROUND(I218*H218,2)</f>
        <v>0</v>
      </c>
      <c r="K218" s="170" t="s">
        <v>1</v>
      </c>
      <c r="L218" s="174"/>
      <c r="M218" s="175" t="s">
        <v>1</v>
      </c>
      <c r="N218" s="176" t="s">
        <v>34</v>
      </c>
      <c r="O218" s="143">
        <v>0</v>
      </c>
      <c r="P218" s="143">
        <f>O218*H218</f>
        <v>0</v>
      </c>
      <c r="Q218" s="143">
        <v>2.347</v>
      </c>
      <c r="R218" s="143">
        <f>Q218*H218</f>
        <v>2.347</v>
      </c>
      <c r="S218" s="143">
        <v>0</v>
      </c>
      <c r="T218" s="144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5" t="s">
        <v>156</v>
      </c>
      <c r="AT218" s="145" t="s">
        <v>174</v>
      </c>
      <c r="AU218" s="145" t="s">
        <v>76</v>
      </c>
      <c r="AY218" s="17" t="s">
        <v>113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76</v>
      </c>
      <c r="BK218" s="146">
        <f>ROUND(I218*H218,2)</f>
        <v>0</v>
      </c>
      <c r="BL218" s="17" t="s">
        <v>119</v>
      </c>
      <c r="BM218" s="145" t="s">
        <v>302</v>
      </c>
    </row>
    <row r="219" spans="1:65" s="2" customFormat="1" ht="14.45" customHeight="1">
      <c r="A219" s="29"/>
      <c r="B219" s="134"/>
      <c r="C219" s="168" t="s">
        <v>303</v>
      </c>
      <c r="D219" s="168" t="s">
        <v>174</v>
      </c>
      <c r="E219" s="169" t="s">
        <v>304</v>
      </c>
      <c r="F219" s="170" t="s">
        <v>305</v>
      </c>
      <c r="G219" s="171" t="s">
        <v>297</v>
      </c>
      <c r="H219" s="172">
        <v>1</v>
      </c>
      <c r="I219" s="173">
        <v>0</v>
      </c>
      <c r="J219" s="173">
        <f>ROUND(I219*H219,2)</f>
        <v>0</v>
      </c>
      <c r="K219" s="170" t="s">
        <v>1</v>
      </c>
      <c r="L219" s="174"/>
      <c r="M219" s="175" t="s">
        <v>1</v>
      </c>
      <c r="N219" s="176" t="s">
        <v>34</v>
      </c>
      <c r="O219" s="143">
        <v>0</v>
      </c>
      <c r="P219" s="143">
        <f>O219*H219</f>
        <v>0</v>
      </c>
      <c r="Q219" s="143">
        <v>2.37</v>
      </c>
      <c r="R219" s="143">
        <f>Q219*H219</f>
        <v>2.37</v>
      </c>
      <c r="S219" s="143">
        <v>0</v>
      </c>
      <c r="T219" s="14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45" t="s">
        <v>156</v>
      </c>
      <c r="AT219" s="145" t="s">
        <v>174</v>
      </c>
      <c r="AU219" s="145" t="s">
        <v>76</v>
      </c>
      <c r="AY219" s="17" t="s">
        <v>113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76</v>
      </c>
      <c r="BK219" s="146">
        <f>ROUND(I219*H219,2)</f>
        <v>0</v>
      </c>
      <c r="BL219" s="17" t="s">
        <v>119</v>
      </c>
      <c r="BM219" s="145" t="s">
        <v>306</v>
      </c>
    </row>
    <row r="220" spans="1:65" s="2" customFormat="1" ht="24.2" customHeight="1">
      <c r="A220" s="29"/>
      <c r="B220" s="134"/>
      <c r="C220" s="135" t="s">
        <v>307</v>
      </c>
      <c r="D220" s="135" t="s">
        <v>114</v>
      </c>
      <c r="E220" s="136" t="s">
        <v>308</v>
      </c>
      <c r="F220" s="137" t="s">
        <v>309</v>
      </c>
      <c r="G220" s="138" t="s">
        <v>310</v>
      </c>
      <c r="H220" s="139">
        <v>11.36</v>
      </c>
      <c r="I220" s="140">
        <v>0</v>
      </c>
      <c r="J220" s="140">
        <f>ROUND(I220*H220,2)</f>
        <v>0</v>
      </c>
      <c r="K220" s="137" t="s">
        <v>118</v>
      </c>
      <c r="L220" s="30"/>
      <c r="M220" s="141" t="s">
        <v>1</v>
      </c>
      <c r="N220" s="142" t="s">
        <v>34</v>
      </c>
      <c r="O220" s="143">
        <v>5.8419999999999996</v>
      </c>
      <c r="P220" s="143">
        <f>O220*H220</f>
        <v>66.36511999999999</v>
      </c>
      <c r="Q220" s="143">
        <v>2.2041900000000001</v>
      </c>
      <c r="R220" s="143">
        <f>Q220*H220</f>
        <v>25.039598399999999</v>
      </c>
      <c r="S220" s="143">
        <v>0</v>
      </c>
      <c r="T220" s="144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5" t="s">
        <v>119</v>
      </c>
      <c r="AT220" s="145" t="s">
        <v>114</v>
      </c>
      <c r="AU220" s="145" t="s">
        <v>76</v>
      </c>
      <c r="AY220" s="17" t="s">
        <v>113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76</v>
      </c>
      <c r="BK220" s="146">
        <f>ROUND(I220*H220,2)</f>
        <v>0</v>
      </c>
      <c r="BL220" s="17" t="s">
        <v>119</v>
      </c>
      <c r="BM220" s="145" t="s">
        <v>311</v>
      </c>
    </row>
    <row r="221" spans="1:65" s="13" customFormat="1">
      <c r="B221" s="147"/>
      <c r="D221" s="148" t="s">
        <v>121</v>
      </c>
      <c r="E221" s="149" t="s">
        <v>1</v>
      </c>
      <c r="F221" s="150" t="s">
        <v>312</v>
      </c>
      <c r="H221" s="151">
        <v>11.36</v>
      </c>
      <c r="L221" s="147"/>
      <c r="M221" s="152"/>
      <c r="N221" s="153"/>
      <c r="O221" s="153"/>
      <c r="P221" s="153"/>
      <c r="Q221" s="153"/>
      <c r="R221" s="153"/>
      <c r="S221" s="153"/>
      <c r="T221" s="154"/>
      <c r="AT221" s="149" t="s">
        <v>121</v>
      </c>
      <c r="AU221" s="149" t="s">
        <v>76</v>
      </c>
      <c r="AV221" s="13" t="s">
        <v>78</v>
      </c>
      <c r="AW221" s="13" t="s">
        <v>26</v>
      </c>
      <c r="AX221" s="13" t="s">
        <v>76</v>
      </c>
      <c r="AY221" s="149" t="s">
        <v>113</v>
      </c>
    </row>
    <row r="222" spans="1:65" s="2" customFormat="1" ht="24.2" customHeight="1">
      <c r="A222" s="29"/>
      <c r="B222" s="134"/>
      <c r="C222" s="135" t="s">
        <v>313</v>
      </c>
      <c r="D222" s="135" t="s">
        <v>114</v>
      </c>
      <c r="E222" s="136" t="s">
        <v>314</v>
      </c>
      <c r="F222" s="137" t="s">
        <v>315</v>
      </c>
      <c r="G222" s="138" t="s">
        <v>297</v>
      </c>
      <c r="H222" s="139">
        <v>2</v>
      </c>
      <c r="I222" s="140">
        <v>0</v>
      </c>
      <c r="J222" s="140">
        <f>ROUND(I222*H222,2)</f>
        <v>0</v>
      </c>
      <c r="K222" s="137" t="s">
        <v>118</v>
      </c>
      <c r="L222" s="30"/>
      <c r="M222" s="141" t="s">
        <v>1</v>
      </c>
      <c r="N222" s="142" t="s">
        <v>34</v>
      </c>
      <c r="O222" s="143">
        <v>1.2649999999999999</v>
      </c>
      <c r="P222" s="143">
        <f>O222*H222</f>
        <v>2.5299999999999998</v>
      </c>
      <c r="Q222" s="143">
        <v>6.4850000000000003E-3</v>
      </c>
      <c r="R222" s="143">
        <f>Q222*H222</f>
        <v>1.2970000000000001E-2</v>
      </c>
      <c r="S222" s="143">
        <v>0</v>
      </c>
      <c r="T222" s="144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5" t="s">
        <v>119</v>
      </c>
      <c r="AT222" s="145" t="s">
        <v>114</v>
      </c>
      <c r="AU222" s="145" t="s">
        <v>76</v>
      </c>
      <c r="AY222" s="17" t="s">
        <v>113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76</v>
      </c>
      <c r="BK222" s="146">
        <f>ROUND(I222*H222,2)</f>
        <v>0</v>
      </c>
      <c r="BL222" s="17" t="s">
        <v>119</v>
      </c>
      <c r="BM222" s="145" t="s">
        <v>316</v>
      </c>
    </row>
    <row r="223" spans="1:65" s="2" customFormat="1" ht="14.45" customHeight="1">
      <c r="A223" s="29"/>
      <c r="B223" s="134"/>
      <c r="C223" s="135" t="s">
        <v>317</v>
      </c>
      <c r="D223" s="135" t="s">
        <v>114</v>
      </c>
      <c r="E223" s="136" t="s">
        <v>318</v>
      </c>
      <c r="F223" s="137" t="s">
        <v>319</v>
      </c>
      <c r="G223" s="138" t="s">
        <v>136</v>
      </c>
      <c r="H223" s="139">
        <v>5.298</v>
      </c>
      <c r="I223" s="140">
        <v>0</v>
      </c>
      <c r="J223" s="140">
        <f>ROUND(I223*H223,2)</f>
        <v>0</v>
      </c>
      <c r="K223" s="137" t="s">
        <v>118</v>
      </c>
      <c r="L223" s="30"/>
      <c r="M223" s="141" t="s">
        <v>1</v>
      </c>
      <c r="N223" s="142" t="s">
        <v>34</v>
      </c>
      <c r="O223" s="143">
        <v>2.976</v>
      </c>
      <c r="P223" s="143">
        <f>O223*H223</f>
        <v>15.766848</v>
      </c>
      <c r="Q223" s="143">
        <v>0.12</v>
      </c>
      <c r="R223" s="143">
        <f>Q223*H223</f>
        <v>0.63575999999999999</v>
      </c>
      <c r="S223" s="143">
        <v>2.4900000000000002</v>
      </c>
      <c r="T223" s="144">
        <f>S223*H223</f>
        <v>13.192020000000001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5" t="s">
        <v>119</v>
      </c>
      <c r="AT223" s="145" t="s">
        <v>114</v>
      </c>
      <c r="AU223" s="145" t="s">
        <v>76</v>
      </c>
      <c r="AY223" s="17" t="s">
        <v>113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7" t="s">
        <v>76</v>
      </c>
      <c r="BK223" s="146">
        <f>ROUND(I223*H223,2)</f>
        <v>0</v>
      </c>
      <c r="BL223" s="17" t="s">
        <v>119</v>
      </c>
      <c r="BM223" s="145" t="s">
        <v>320</v>
      </c>
    </row>
    <row r="224" spans="1:65" s="13" customFormat="1">
      <c r="B224" s="147"/>
      <c r="D224" s="148" t="s">
        <v>121</v>
      </c>
      <c r="E224" s="149" t="s">
        <v>1</v>
      </c>
      <c r="F224" s="150" t="s">
        <v>321</v>
      </c>
      <c r="H224" s="151">
        <v>5.298</v>
      </c>
      <c r="L224" s="147"/>
      <c r="M224" s="152"/>
      <c r="N224" s="153"/>
      <c r="O224" s="153"/>
      <c r="P224" s="153"/>
      <c r="Q224" s="153"/>
      <c r="R224" s="153"/>
      <c r="S224" s="153"/>
      <c r="T224" s="154"/>
      <c r="AT224" s="149" t="s">
        <v>121</v>
      </c>
      <c r="AU224" s="149" t="s">
        <v>76</v>
      </c>
      <c r="AV224" s="13" t="s">
        <v>78</v>
      </c>
      <c r="AW224" s="13" t="s">
        <v>26</v>
      </c>
      <c r="AX224" s="13" t="s">
        <v>76</v>
      </c>
      <c r="AY224" s="149" t="s">
        <v>113</v>
      </c>
    </row>
    <row r="225" spans="1:65" s="2" customFormat="1" ht="14.45" customHeight="1">
      <c r="A225" s="29"/>
      <c r="B225" s="134"/>
      <c r="C225" s="135" t="s">
        <v>322</v>
      </c>
      <c r="D225" s="135" t="s">
        <v>114</v>
      </c>
      <c r="E225" s="136" t="s">
        <v>323</v>
      </c>
      <c r="F225" s="137" t="s">
        <v>324</v>
      </c>
      <c r="G225" s="138" t="s">
        <v>136</v>
      </c>
      <c r="H225" s="139">
        <v>14.321999999999999</v>
      </c>
      <c r="I225" s="140">
        <v>0</v>
      </c>
      <c r="J225" s="140">
        <f>ROUND(I225*H225,2)</f>
        <v>0</v>
      </c>
      <c r="K225" s="137" t="s">
        <v>118</v>
      </c>
      <c r="L225" s="30"/>
      <c r="M225" s="141" t="s">
        <v>1</v>
      </c>
      <c r="N225" s="142" t="s">
        <v>34</v>
      </c>
      <c r="O225" s="143">
        <v>2.976</v>
      </c>
      <c r="P225" s="143">
        <f>O225*H225</f>
        <v>42.622271999999995</v>
      </c>
      <c r="Q225" s="143">
        <v>0.12</v>
      </c>
      <c r="R225" s="143">
        <f>Q225*H225</f>
        <v>1.7186399999999999</v>
      </c>
      <c r="S225" s="143">
        <v>2.4900000000000002</v>
      </c>
      <c r="T225" s="144">
        <f>S225*H225</f>
        <v>35.66178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45" t="s">
        <v>119</v>
      </c>
      <c r="AT225" s="145" t="s">
        <v>114</v>
      </c>
      <c r="AU225" s="145" t="s">
        <v>76</v>
      </c>
      <c r="AY225" s="17" t="s">
        <v>113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76</v>
      </c>
      <c r="BK225" s="146">
        <f>ROUND(I225*H225,2)</f>
        <v>0</v>
      </c>
      <c r="BL225" s="17" t="s">
        <v>119</v>
      </c>
      <c r="BM225" s="145" t="s">
        <v>325</v>
      </c>
    </row>
    <row r="226" spans="1:65" s="13" customFormat="1" ht="22.5">
      <c r="B226" s="147"/>
      <c r="D226" s="148" t="s">
        <v>121</v>
      </c>
      <c r="E226" s="149" t="s">
        <v>1</v>
      </c>
      <c r="F226" s="150" t="s">
        <v>326</v>
      </c>
      <c r="H226" s="151">
        <v>14.321999999999999</v>
      </c>
      <c r="L226" s="147"/>
      <c r="M226" s="152"/>
      <c r="N226" s="153"/>
      <c r="O226" s="153"/>
      <c r="P226" s="153"/>
      <c r="Q226" s="153"/>
      <c r="R226" s="153"/>
      <c r="S226" s="153"/>
      <c r="T226" s="154"/>
      <c r="AT226" s="149" t="s">
        <v>121</v>
      </c>
      <c r="AU226" s="149" t="s">
        <v>76</v>
      </c>
      <c r="AV226" s="13" t="s">
        <v>78</v>
      </c>
      <c r="AW226" s="13" t="s">
        <v>26</v>
      </c>
      <c r="AX226" s="13" t="s">
        <v>76</v>
      </c>
      <c r="AY226" s="149" t="s">
        <v>113</v>
      </c>
    </row>
    <row r="227" spans="1:65" s="12" customFormat="1" ht="25.9" customHeight="1">
      <c r="B227" s="124"/>
      <c r="D227" s="125" t="s">
        <v>68</v>
      </c>
      <c r="E227" s="126" t="s">
        <v>327</v>
      </c>
      <c r="F227" s="126" t="s">
        <v>328</v>
      </c>
      <c r="J227" s="127">
        <f>BK227</f>
        <v>0</v>
      </c>
      <c r="L227" s="124"/>
      <c r="M227" s="128"/>
      <c r="N227" s="129"/>
      <c r="O227" s="129"/>
      <c r="P227" s="130">
        <f>SUM(P228:P229)</f>
        <v>30.52</v>
      </c>
      <c r="Q227" s="129"/>
      <c r="R227" s="130">
        <f>SUM(R228:R229)</f>
        <v>2.7720000000000002E-2</v>
      </c>
      <c r="S227" s="129"/>
      <c r="T227" s="131">
        <f>SUM(T228:T229)</f>
        <v>0</v>
      </c>
      <c r="AR227" s="125" t="s">
        <v>76</v>
      </c>
      <c r="AT227" s="132" t="s">
        <v>68</v>
      </c>
      <c r="AU227" s="132" t="s">
        <v>69</v>
      </c>
      <c r="AY227" s="125" t="s">
        <v>113</v>
      </c>
      <c r="BK227" s="133">
        <f>SUM(BK228:BK229)</f>
        <v>0</v>
      </c>
    </row>
    <row r="228" spans="1:65" s="2" customFormat="1" ht="24.2" customHeight="1">
      <c r="A228" s="29"/>
      <c r="B228" s="134"/>
      <c r="C228" s="135" t="s">
        <v>329</v>
      </c>
      <c r="D228" s="135" t="s">
        <v>114</v>
      </c>
      <c r="E228" s="136" t="s">
        <v>330</v>
      </c>
      <c r="F228" s="137" t="s">
        <v>331</v>
      </c>
      <c r="G228" s="138" t="s">
        <v>297</v>
      </c>
      <c r="H228" s="139">
        <v>10</v>
      </c>
      <c r="I228" s="140">
        <v>0</v>
      </c>
      <c r="J228" s="140">
        <f>ROUND(I228*H228,2)</f>
        <v>0</v>
      </c>
      <c r="K228" s="137" t="s">
        <v>118</v>
      </c>
      <c r="L228" s="30"/>
      <c r="M228" s="141" t="s">
        <v>1</v>
      </c>
      <c r="N228" s="142" t="s">
        <v>34</v>
      </c>
      <c r="O228" s="143">
        <v>3.052</v>
      </c>
      <c r="P228" s="143">
        <f>O228*H228</f>
        <v>30.52</v>
      </c>
      <c r="Q228" s="143">
        <v>2.7720000000000002E-3</v>
      </c>
      <c r="R228" s="143">
        <f>Q228*H228</f>
        <v>2.7720000000000002E-2</v>
      </c>
      <c r="S228" s="143">
        <v>0</v>
      </c>
      <c r="T228" s="14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45" t="s">
        <v>119</v>
      </c>
      <c r="AT228" s="145" t="s">
        <v>114</v>
      </c>
      <c r="AU228" s="145" t="s">
        <v>76</v>
      </c>
      <c r="AY228" s="17" t="s">
        <v>113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76</v>
      </c>
      <c r="BK228" s="146">
        <f>ROUND(I228*H228,2)</f>
        <v>0</v>
      </c>
      <c r="BL228" s="17" t="s">
        <v>119</v>
      </c>
      <c r="BM228" s="145" t="s">
        <v>332</v>
      </c>
    </row>
    <row r="229" spans="1:65" s="13" customFormat="1">
      <c r="B229" s="147"/>
      <c r="D229" s="148" t="s">
        <v>121</v>
      </c>
      <c r="E229" s="149" t="s">
        <v>1</v>
      </c>
      <c r="F229" s="150" t="s">
        <v>333</v>
      </c>
      <c r="H229" s="151">
        <v>10</v>
      </c>
      <c r="L229" s="147"/>
      <c r="M229" s="152"/>
      <c r="N229" s="153"/>
      <c r="O229" s="153"/>
      <c r="P229" s="153"/>
      <c r="Q229" s="153"/>
      <c r="R229" s="153"/>
      <c r="S229" s="153"/>
      <c r="T229" s="154"/>
      <c r="AT229" s="149" t="s">
        <v>121</v>
      </c>
      <c r="AU229" s="149" t="s">
        <v>76</v>
      </c>
      <c r="AV229" s="13" t="s">
        <v>78</v>
      </c>
      <c r="AW229" s="13" t="s">
        <v>26</v>
      </c>
      <c r="AX229" s="13" t="s">
        <v>76</v>
      </c>
      <c r="AY229" s="149" t="s">
        <v>113</v>
      </c>
    </row>
    <row r="230" spans="1:65" s="12" customFormat="1" ht="25.9" customHeight="1">
      <c r="B230" s="124"/>
      <c r="D230" s="125" t="s">
        <v>68</v>
      </c>
      <c r="E230" s="126" t="s">
        <v>334</v>
      </c>
      <c r="F230" s="126" t="s">
        <v>335</v>
      </c>
      <c r="J230" s="127">
        <f>BK230</f>
        <v>0</v>
      </c>
      <c r="L230" s="124"/>
      <c r="M230" s="128"/>
      <c r="N230" s="129"/>
      <c r="O230" s="129"/>
      <c r="P230" s="130">
        <f>SUM(P231:P238)</f>
        <v>91.405833999999999</v>
      </c>
      <c r="Q230" s="129"/>
      <c r="R230" s="130">
        <f>SUM(R231:R238)</f>
        <v>0</v>
      </c>
      <c r="S230" s="129"/>
      <c r="T230" s="131">
        <f>SUM(T231:T238)</f>
        <v>0</v>
      </c>
      <c r="AR230" s="125" t="s">
        <v>76</v>
      </c>
      <c r="AT230" s="132" t="s">
        <v>68</v>
      </c>
      <c r="AU230" s="132" t="s">
        <v>69</v>
      </c>
      <c r="AY230" s="125" t="s">
        <v>113</v>
      </c>
      <c r="BK230" s="133">
        <f>SUM(BK231:BK238)</f>
        <v>0</v>
      </c>
    </row>
    <row r="231" spans="1:65" s="2" customFormat="1" ht="14.45" customHeight="1">
      <c r="A231" s="29"/>
      <c r="B231" s="134"/>
      <c r="C231" s="135" t="s">
        <v>336</v>
      </c>
      <c r="D231" s="135" t="s">
        <v>114</v>
      </c>
      <c r="E231" s="136" t="s">
        <v>337</v>
      </c>
      <c r="F231" s="137" t="s">
        <v>338</v>
      </c>
      <c r="G231" s="138" t="s">
        <v>177</v>
      </c>
      <c r="H231" s="139">
        <v>48.853999999999999</v>
      </c>
      <c r="I231" s="140">
        <v>0</v>
      </c>
      <c r="J231" s="140">
        <f>ROUND(I231*H231,2)</f>
        <v>0</v>
      </c>
      <c r="K231" s="137" t="s">
        <v>118</v>
      </c>
      <c r="L231" s="30"/>
      <c r="M231" s="141" t="s">
        <v>1</v>
      </c>
      <c r="N231" s="142" t="s">
        <v>34</v>
      </c>
      <c r="O231" s="143">
        <v>0.749</v>
      </c>
      <c r="P231" s="143">
        <f>O231*H231</f>
        <v>36.591645999999997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45" t="s">
        <v>119</v>
      </c>
      <c r="AT231" s="145" t="s">
        <v>114</v>
      </c>
      <c r="AU231" s="145" t="s">
        <v>76</v>
      </c>
      <c r="AY231" s="17" t="s">
        <v>113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76</v>
      </c>
      <c r="BK231" s="146">
        <f>ROUND(I231*H231,2)</f>
        <v>0</v>
      </c>
      <c r="BL231" s="17" t="s">
        <v>119</v>
      </c>
      <c r="BM231" s="145" t="s">
        <v>339</v>
      </c>
    </row>
    <row r="232" spans="1:65" s="2" customFormat="1" ht="24.2" customHeight="1">
      <c r="A232" s="29"/>
      <c r="B232" s="134"/>
      <c r="C232" s="135" t="s">
        <v>340</v>
      </c>
      <c r="D232" s="135" t="s">
        <v>114</v>
      </c>
      <c r="E232" s="136" t="s">
        <v>341</v>
      </c>
      <c r="F232" s="137" t="s">
        <v>342</v>
      </c>
      <c r="G232" s="138" t="s">
        <v>177</v>
      </c>
      <c r="H232" s="139">
        <v>48.853999999999999</v>
      </c>
      <c r="I232" s="140">
        <v>0</v>
      </c>
      <c r="J232" s="140">
        <f>ROUND(I232*H232,2)</f>
        <v>0</v>
      </c>
      <c r="K232" s="137" t="s">
        <v>118</v>
      </c>
      <c r="L232" s="30"/>
      <c r="M232" s="141" t="s">
        <v>1</v>
      </c>
      <c r="N232" s="142" t="s">
        <v>34</v>
      </c>
      <c r="O232" s="143">
        <v>0.24</v>
      </c>
      <c r="P232" s="143">
        <f>O232*H232</f>
        <v>11.724959999999999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5" t="s">
        <v>119</v>
      </c>
      <c r="AT232" s="145" t="s">
        <v>114</v>
      </c>
      <c r="AU232" s="145" t="s">
        <v>76</v>
      </c>
      <c r="AY232" s="17" t="s">
        <v>113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7" t="s">
        <v>76</v>
      </c>
      <c r="BK232" s="146">
        <f>ROUND(I232*H232,2)</f>
        <v>0</v>
      </c>
      <c r="BL232" s="17" t="s">
        <v>119</v>
      </c>
      <c r="BM232" s="145" t="s">
        <v>343</v>
      </c>
    </row>
    <row r="233" spans="1:65" s="2" customFormat="1" ht="14.45" customHeight="1">
      <c r="A233" s="29"/>
      <c r="B233" s="134"/>
      <c r="C233" s="135" t="s">
        <v>344</v>
      </c>
      <c r="D233" s="135" t="s">
        <v>114</v>
      </c>
      <c r="E233" s="136" t="s">
        <v>345</v>
      </c>
      <c r="F233" s="137" t="s">
        <v>346</v>
      </c>
      <c r="G233" s="138" t="s">
        <v>177</v>
      </c>
      <c r="H233" s="139">
        <v>977.08</v>
      </c>
      <c r="I233" s="140">
        <v>0</v>
      </c>
      <c r="J233" s="140">
        <f>ROUND(I233*H233,2)</f>
        <v>0</v>
      </c>
      <c r="K233" s="137" t="s">
        <v>118</v>
      </c>
      <c r="L233" s="30"/>
      <c r="M233" s="141" t="s">
        <v>1</v>
      </c>
      <c r="N233" s="142" t="s">
        <v>34</v>
      </c>
      <c r="O233" s="143">
        <v>4.0000000000000001E-3</v>
      </c>
      <c r="P233" s="143">
        <f>O233*H233</f>
        <v>3.9083200000000002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45" t="s">
        <v>119</v>
      </c>
      <c r="AT233" s="145" t="s">
        <v>114</v>
      </c>
      <c r="AU233" s="145" t="s">
        <v>76</v>
      </c>
      <c r="AY233" s="17" t="s">
        <v>113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76</v>
      </c>
      <c r="BK233" s="146">
        <f>ROUND(I233*H233,2)</f>
        <v>0</v>
      </c>
      <c r="BL233" s="17" t="s">
        <v>119</v>
      </c>
      <c r="BM233" s="145" t="s">
        <v>347</v>
      </c>
    </row>
    <row r="234" spans="1:65" s="13" customFormat="1">
      <c r="B234" s="147"/>
      <c r="D234" s="148" t="s">
        <v>121</v>
      </c>
      <c r="E234" s="149" t="s">
        <v>1</v>
      </c>
      <c r="F234" s="150" t="s">
        <v>348</v>
      </c>
      <c r="H234" s="151">
        <v>977.08</v>
      </c>
      <c r="L234" s="147"/>
      <c r="M234" s="152"/>
      <c r="N234" s="153"/>
      <c r="O234" s="153"/>
      <c r="P234" s="153"/>
      <c r="Q234" s="153"/>
      <c r="R234" s="153"/>
      <c r="S234" s="153"/>
      <c r="T234" s="154"/>
      <c r="AT234" s="149" t="s">
        <v>121</v>
      </c>
      <c r="AU234" s="149" t="s">
        <v>76</v>
      </c>
      <c r="AV234" s="13" t="s">
        <v>78</v>
      </c>
      <c r="AW234" s="13" t="s">
        <v>26</v>
      </c>
      <c r="AX234" s="13" t="s">
        <v>76</v>
      </c>
      <c r="AY234" s="149" t="s">
        <v>113</v>
      </c>
    </row>
    <row r="235" spans="1:65" s="2" customFormat="1" ht="24.2" customHeight="1">
      <c r="A235" s="29"/>
      <c r="B235" s="134"/>
      <c r="C235" s="135" t="s">
        <v>349</v>
      </c>
      <c r="D235" s="135" t="s">
        <v>114</v>
      </c>
      <c r="E235" s="136" t="s">
        <v>350</v>
      </c>
      <c r="F235" s="137" t="s">
        <v>351</v>
      </c>
      <c r="G235" s="138" t="s">
        <v>177</v>
      </c>
      <c r="H235" s="139">
        <v>48.853999999999999</v>
      </c>
      <c r="I235" s="140">
        <v>0</v>
      </c>
      <c r="J235" s="140">
        <f>ROUND(I235*H235,2)</f>
        <v>0</v>
      </c>
      <c r="K235" s="137" t="s">
        <v>118</v>
      </c>
      <c r="L235" s="30"/>
      <c r="M235" s="141" t="s">
        <v>1</v>
      </c>
      <c r="N235" s="142" t="s">
        <v>34</v>
      </c>
      <c r="O235" s="143">
        <v>0.16400000000000001</v>
      </c>
      <c r="P235" s="143">
        <f>O235*H235</f>
        <v>8.0120559999999994</v>
      </c>
      <c r="Q235" s="143">
        <v>0</v>
      </c>
      <c r="R235" s="143">
        <f>Q235*H235</f>
        <v>0</v>
      </c>
      <c r="S235" s="143">
        <v>0</v>
      </c>
      <c r="T235" s="144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45" t="s">
        <v>119</v>
      </c>
      <c r="AT235" s="145" t="s">
        <v>114</v>
      </c>
      <c r="AU235" s="145" t="s">
        <v>76</v>
      </c>
      <c r="AY235" s="17" t="s">
        <v>113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76</v>
      </c>
      <c r="BK235" s="146">
        <f>ROUND(I235*H235,2)</f>
        <v>0</v>
      </c>
      <c r="BL235" s="17" t="s">
        <v>119</v>
      </c>
      <c r="BM235" s="145" t="s">
        <v>352</v>
      </c>
    </row>
    <row r="236" spans="1:65" s="2" customFormat="1" ht="24.2" customHeight="1">
      <c r="A236" s="29"/>
      <c r="B236" s="134"/>
      <c r="C236" s="135" t="s">
        <v>353</v>
      </c>
      <c r="D236" s="135" t="s">
        <v>114</v>
      </c>
      <c r="E236" s="136" t="s">
        <v>354</v>
      </c>
      <c r="F236" s="137" t="s">
        <v>355</v>
      </c>
      <c r="G236" s="138" t="s">
        <v>177</v>
      </c>
      <c r="H236" s="139">
        <v>48.853999999999999</v>
      </c>
      <c r="I236" s="140">
        <v>0</v>
      </c>
      <c r="J236" s="140">
        <f>ROUND(I236*H236,2)</f>
        <v>0</v>
      </c>
      <c r="K236" s="137" t="s">
        <v>118</v>
      </c>
      <c r="L236" s="30"/>
      <c r="M236" s="141" t="s">
        <v>1</v>
      </c>
      <c r="N236" s="142" t="s">
        <v>34</v>
      </c>
      <c r="O236" s="143">
        <v>0.63800000000000001</v>
      </c>
      <c r="P236" s="143">
        <f>O236*H236</f>
        <v>31.168852000000001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5" t="s">
        <v>119</v>
      </c>
      <c r="AT236" s="145" t="s">
        <v>114</v>
      </c>
      <c r="AU236" s="145" t="s">
        <v>76</v>
      </c>
      <c r="AY236" s="17" t="s">
        <v>113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76</v>
      </c>
      <c r="BK236" s="146">
        <f>ROUND(I236*H236,2)</f>
        <v>0</v>
      </c>
      <c r="BL236" s="17" t="s">
        <v>119</v>
      </c>
      <c r="BM236" s="145" t="s">
        <v>356</v>
      </c>
    </row>
    <row r="237" spans="1:65" s="2" customFormat="1" ht="24.2" customHeight="1">
      <c r="A237" s="29"/>
      <c r="B237" s="134"/>
      <c r="C237" s="135" t="s">
        <v>357</v>
      </c>
      <c r="D237" s="135" t="s">
        <v>114</v>
      </c>
      <c r="E237" s="136" t="s">
        <v>358</v>
      </c>
      <c r="F237" s="137" t="s">
        <v>359</v>
      </c>
      <c r="G237" s="138" t="s">
        <v>177</v>
      </c>
      <c r="H237" s="139">
        <v>48.853999999999999</v>
      </c>
      <c r="I237" s="140">
        <v>0</v>
      </c>
      <c r="J237" s="140">
        <f>ROUND(I237*H237,2)</f>
        <v>0</v>
      </c>
      <c r="K237" s="137" t="s">
        <v>118</v>
      </c>
      <c r="L237" s="30"/>
      <c r="M237" s="141" t="s">
        <v>1</v>
      </c>
      <c r="N237" s="142" t="s">
        <v>34</v>
      </c>
      <c r="O237" s="143">
        <v>0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45" t="s">
        <v>119</v>
      </c>
      <c r="AT237" s="145" t="s">
        <v>114</v>
      </c>
      <c r="AU237" s="145" t="s">
        <v>76</v>
      </c>
      <c r="AY237" s="17" t="s">
        <v>113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76</v>
      </c>
      <c r="BK237" s="146">
        <f>ROUND(I237*H237,2)</f>
        <v>0</v>
      </c>
      <c r="BL237" s="17" t="s">
        <v>119</v>
      </c>
      <c r="BM237" s="145" t="s">
        <v>360</v>
      </c>
    </row>
    <row r="238" spans="1:65" s="13" customFormat="1">
      <c r="B238" s="147"/>
      <c r="D238" s="148" t="s">
        <v>121</v>
      </c>
      <c r="E238" s="149" t="s">
        <v>1</v>
      </c>
      <c r="F238" s="150" t="s">
        <v>361</v>
      </c>
      <c r="H238" s="151">
        <v>48.853999999999999</v>
      </c>
      <c r="L238" s="147"/>
      <c r="M238" s="152"/>
      <c r="N238" s="153"/>
      <c r="O238" s="153"/>
      <c r="P238" s="153"/>
      <c r="Q238" s="153"/>
      <c r="R238" s="153"/>
      <c r="S238" s="153"/>
      <c r="T238" s="154"/>
      <c r="AT238" s="149" t="s">
        <v>121</v>
      </c>
      <c r="AU238" s="149" t="s">
        <v>76</v>
      </c>
      <c r="AV238" s="13" t="s">
        <v>78</v>
      </c>
      <c r="AW238" s="13" t="s">
        <v>26</v>
      </c>
      <c r="AX238" s="13" t="s">
        <v>76</v>
      </c>
      <c r="AY238" s="149" t="s">
        <v>113</v>
      </c>
    </row>
    <row r="239" spans="1:65" s="12" customFormat="1" ht="25.9" customHeight="1">
      <c r="B239" s="124"/>
      <c r="D239" s="125" t="s">
        <v>68</v>
      </c>
      <c r="E239" s="126" t="s">
        <v>362</v>
      </c>
      <c r="F239" s="126" t="s">
        <v>363</v>
      </c>
      <c r="J239" s="127">
        <f>BK239</f>
        <v>0</v>
      </c>
      <c r="L239" s="124"/>
      <c r="M239" s="128"/>
      <c r="N239" s="129"/>
      <c r="O239" s="129"/>
      <c r="P239" s="130">
        <f>P240</f>
        <v>79.421398000000011</v>
      </c>
      <c r="Q239" s="129"/>
      <c r="R239" s="130">
        <f>R240</f>
        <v>0</v>
      </c>
      <c r="S239" s="129"/>
      <c r="T239" s="131">
        <f>T240</f>
        <v>0</v>
      </c>
      <c r="AR239" s="125" t="s">
        <v>76</v>
      </c>
      <c r="AT239" s="132" t="s">
        <v>68</v>
      </c>
      <c r="AU239" s="132" t="s">
        <v>69</v>
      </c>
      <c r="AY239" s="125" t="s">
        <v>113</v>
      </c>
      <c r="BK239" s="133">
        <f>BK240</f>
        <v>0</v>
      </c>
    </row>
    <row r="240" spans="1:65" s="2" customFormat="1" ht="24.2" customHeight="1">
      <c r="A240" s="29"/>
      <c r="B240" s="134"/>
      <c r="C240" s="135" t="s">
        <v>364</v>
      </c>
      <c r="D240" s="135" t="s">
        <v>114</v>
      </c>
      <c r="E240" s="136" t="s">
        <v>365</v>
      </c>
      <c r="F240" s="137" t="s">
        <v>366</v>
      </c>
      <c r="G240" s="138" t="s">
        <v>177</v>
      </c>
      <c r="H240" s="139">
        <v>174.93700000000001</v>
      </c>
      <c r="I240" s="140">
        <v>0</v>
      </c>
      <c r="J240" s="140">
        <f>ROUND(I240*H240,2)</f>
        <v>0</v>
      </c>
      <c r="K240" s="137" t="s">
        <v>118</v>
      </c>
      <c r="L240" s="30"/>
      <c r="M240" s="141" t="s">
        <v>1</v>
      </c>
      <c r="N240" s="142" t="s">
        <v>34</v>
      </c>
      <c r="O240" s="143">
        <v>0.45400000000000001</v>
      </c>
      <c r="P240" s="143">
        <f>O240*H240</f>
        <v>79.421398000000011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5" t="s">
        <v>119</v>
      </c>
      <c r="AT240" s="145" t="s">
        <v>114</v>
      </c>
      <c r="AU240" s="145" t="s">
        <v>76</v>
      </c>
      <c r="AY240" s="17" t="s">
        <v>113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76</v>
      </c>
      <c r="BK240" s="146">
        <f>ROUND(I240*H240,2)</f>
        <v>0</v>
      </c>
      <c r="BL240" s="17" t="s">
        <v>119</v>
      </c>
      <c r="BM240" s="145" t="s">
        <v>367</v>
      </c>
    </row>
    <row r="241" spans="1:65" s="12" customFormat="1" ht="25.9" customHeight="1">
      <c r="B241" s="124"/>
      <c r="D241" s="125" t="s">
        <v>68</v>
      </c>
      <c r="E241" s="126" t="s">
        <v>368</v>
      </c>
      <c r="F241" s="126" t="s">
        <v>369</v>
      </c>
      <c r="J241" s="127">
        <f>BK241</f>
        <v>0</v>
      </c>
      <c r="L241" s="124"/>
      <c r="M241" s="128"/>
      <c r="N241" s="129"/>
      <c r="O241" s="129"/>
      <c r="P241" s="130">
        <f>P242+P247</f>
        <v>0</v>
      </c>
      <c r="Q241" s="129"/>
      <c r="R241" s="130">
        <f>R242+R247</f>
        <v>0</v>
      </c>
      <c r="S241" s="129"/>
      <c r="T241" s="131">
        <f>T242+T247</f>
        <v>0</v>
      </c>
      <c r="AR241" s="125" t="s">
        <v>141</v>
      </c>
      <c r="AT241" s="132" t="s">
        <v>68</v>
      </c>
      <c r="AU241" s="132" t="s">
        <v>69</v>
      </c>
      <c r="AY241" s="125" t="s">
        <v>113</v>
      </c>
      <c r="BK241" s="133">
        <f>BK242+BK247</f>
        <v>0</v>
      </c>
    </row>
    <row r="242" spans="1:65" s="12" customFormat="1" ht="22.9" customHeight="1">
      <c r="B242" s="124"/>
      <c r="D242" s="125" t="s">
        <v>68</v>
      </c>
      <c r="E242" s="177" t="s">
        <v>370</v>
      </c>
      <c r="F242" s="177" t="s">
        <v>371</v>
      </c>
      <c r="J242" s="178">
        <f>BK242</f>
        <v>0</v>
      </c>
      <c r="L242" s="124"/>
      <c r="M242" s="128"/>
      <c r="N242" s="129"/>
      <c r="O242" s="129"/>
      <c r="P242" s="130">
        <f>SUM(P243:P246)</f>
        <v>0</v>
      </c>
      <c r="Q242" s="129"/>
      <c r="R242" s="130">
        <f>SUM(R243:R246)</f>
        <v>0</v>
      </c>
      <c r="S242" s="129"/>
      <c r="T242" s="131">
        <f>SUM(T243:T246)</f>
        <v>0</v>
      </c>
      <c r="AR242" s="125" t="s">
        <v>141</v>
      </c>
      <c r="AT242" s="132" t="s">
        <v>68</v>
      </c>
      <c r="AU242" s="132" t="s">
        <v>76</v>
      </c>
      <c r="AY242" s="125" t="s">
        <v>113</v>
      </c>
      <c r="BK242" s="133">
        <f>SUM(BK243:BK246)</f>
        <v>0</v>
      </c>
    </row>
    <row r="243" spans="1:65" s="2" customFormat="1" ht="14.45" customHeight="1">
      <c r="A243" s="29"/>
      <c r="B243" s="134"/>
      <c r="C243" s="135" t="s">
        <v>372</v>
      </c>
      <c r="D243" s="135" t="s">
        <v>114</v>
      </c>
      <c r="E243" s="136" t="s">
        <v>373</v>
      </c>
      <c r="F243" s="137" t="s">
        <v>371</v>
      </c>
      <c r="G243" s="138" t="s">
        <v>374</v>
      </c>
      <c r="H243" s="139">
        <v>1</v>
      </c>
      <c r="I243" s="140">
        <v>0</v>
      </c>
      <c r="J243" s="140">
        <f>ROUND(I243*H243,2)</f>
        <v>0</v>
      </c>
      <c r="K243" s="137" t="s">
        <v>118</v>
      </c>
      <c r="L243" s="30"/>
      <c r="M243" s="141" t="s">
        <v>1</v>
      </c>
      <c r="N243" s="142" t="s">
        <v>34</v>
      </c>
      <c r="O243" s="143">
        <v>0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5" t="s">
        <v>375</v>
      </c>
      <c r="AT243" s="145" t="s">
        <v>114</v>
      </c>
      <c r="AU243" s="145" t="s">
        <v>78</v>
      </c>
      <c r="AY243" s="17" t="s">
        <v>113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76</v>
      </c>
      <c r="BK243" s="146">
        <f>ROUND(I243*H243,2)</f>
        <v>0</v>
      </c>
      <c r="BL243" s="17" t="s">
        <v>375</v>
      </c>
      <c r="BM243" s="145" t="s">
        <v>376</v>
      </c>
    </row>
    <row r="244" spans="1:65" s="2" customFormat="1" ht="14.45" customHeight="1">
      <c r="A244" s="29"/>
      <c r="B244" s="134"/>
      <c r="C244" s="135" t="s">
        <v>377</v>
      </c>
      <c r="D244" s="135" t="s">
        <v>114</v>
      </c>
      <c r="E244" s="136" t="s">
        <v>378</v>
      </c>
      <c r="F244" s="137" t="s">
        <v>379</v>
      </c>
      <c r="G244" s="138" t="s">
        <v>374</v>
      </c>
      <c r="H244" s="139">
        <v>1</v>
      </c>
      <c r="I244" s="140">
        <v>0</v>
      </c>
      <c r="J244" s="140">
        <f>ROUND(I244*H244,2)</f>
        <v>0</v>
      </c>
      <c r="K244" s="137" t="s">
        <v>118</v>
      </c>
      <c r="L244" s="30"/>
      <c r="M244" s="141" t="s">
        <v>1</v>
      </c>
      <c r="N244" s="142" t="s">
        <v>34</v>
      </c>
      <c r="O244" s="143">
        <v>0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45" t="s">
        <v>375</v>
      </c>
      <c r="AT244" s="145" t="s">
        <v>114</v>
      </c>
      <c r="AU244" s="145" t="s">
        <v>78</v>
      </c>
      <c r="AY244" s="17" t="s">
        <v>113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76</v>
      </c>
      <c r="BK244" s="146">
        <f>ROUND(I244*H244,2)</f>
        <v>0</v>
      </c>
      <c r="BL244" s="17" t="s">
        <v>375</v>
      </c>
      <c r="BM244" s="145" t="s">
        <v>380</v>
      </c>
    </row>
    <row r="245" spans="1:65" s="2" customFormat="1" ht="14.45" customHeight="1">
      <c r="A245" s="29"/>
      <c r="B245" s="134"/>
      <c r="C245" s="135" t="s">
        <v>381</v>
      </c>
      <c r="D245" s="135" t="s">
        <v>114</v>
      </c>
      <c r="E245" s="136" t="s">
        <v>382</v>
      </c>
      <c r="F245" s="137" t="s">
        <v>383</v>
      </c>
      <c r="G245" s="138" t="s">
        <v>374</v>
      </c>
      <c r="H245" s="139">
        <v>1</v>
      </c>
      <c r="I245" s="140">
        <v>0</v>
      </c>
      <c r="J245" s="140">
        <f>ROUND(I245*H245,2)</f>
        <v>0</v>
      </c>
      <c r="K245" s="137" t="s">
        <v>118</v>
      </c>
      <c r="L245" s="30"/>
      <c r="M245" s="141" t="s">
        <v>1</v>
      </c>
      <c r="N245" s="142" t="s">
        <v>34</v>
      </c>
      <c r="O245" s="143">
        <v>0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5" t="s">
        <v>375</v>
      </c>
      <c r="AT245" s="145" t="s">
        <v>114</v>
      </c>
      <c r="AU245" s="145" t="s">
        <v>78</v>
      </c>
      <c r="AY245" s="17" t="s">
        <v>113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76</v>
      </c>
      <c r="BK245" s="146">
        <f>ROUND(I245*H245,2)</f>
        <v>0</v>
      </c>
      <c r="BL245" s="17" t="s">
        <v>375</v>
      </c>
      <c r="BM245" s="145" t="s">
        <v>384</v>
      </c>
    </row>
    <row r="246" spans="1:65" s="2" customFormat="1" ht="14.45" customHeight="1">
      <c r="A246" s="29"/>
      <c r="B246" s="134"/>
      <c r="C246" s="135" t="s">
        <v>385</v>
      </c>
      <c r="D246" s="135" t="s">
        <v>114</v>
      </c>
      <c r="E246" s="136" t="s">
        <v>386</v>
      </c>
      <c r="F246" s="137" t="s">
        <v>387</v>
      </c>
      <c r="G246" s="138" t="s">
        <v>374</v>
      </c>
      <c r="H246" s="139">
        <v>1</v>
      </c>
      <c r="I246" s="140">
        <v>0</v>
      </c>
      <c r="J246" s="140">
        <f>ROUND(I246*H246,2)</f>
        <v>0</v>
      </c>
      <c r="K246" s="137" t="s">
        <v>118</v>
      </c>
      <c r="L246" s="30"/>
      <c r="M246" s="141" t="s">
        <v>1</v>
      </c>
      <c r="N246" s="142" t="s">
        <v>34</v>
      </c>
      <c r="O246" s="143">
        <v>0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5" t="s">
        <v>375</v>
      </c>
      <c r="AT246" s="145" t="s">
        <v>114</v>
      </c>
      <c r="AU246" s="145" t="s">
        <v>78</v>
      </c>
      <c r="AY246" s="17" t="s">
        <v>113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76</v>
      </c>
      <c r="BK246" s="146">
        <f>ROUND(I246*H246,2)</f>
        <v>0</v>
      </c>
      <c r="BL246" s="17" t="s">
        <v>375</v>
      </c>
      <c r="BM246" s="145" t="s">
        <v>388</v>
      </c>
    </row>
    <row r="247" spans="1:65" s="12" customFormat="1" ht="22.9" customHeight="1">
      <c r="B247" s="124"/>
      <c r="D247" s="125" t="s">
        <v>68</v>
      </c>
      <c r="E247" s="177" t="s">
        <v>389</v>
      </c>
      <c r="F247" s="177" t="s">
        <v>390</v>
      </c>
      <c r="J247" s="178">
        <f>BK247</f>
        <v>0</v>
      </c>
      <c r="L247" s="124"/>
      <c r="M247" s="128"/>
      <c r="N247" s="129"/>
      <c r="O247" s="129"/>
      <c r="P247" s="130">
        <f>P248</f>
        <v>0</v>
      </c>
      <c r="Q247" s="129"/>
      <c r="R247" s="130">
        <f>R248</f>
        <v>0</v>
      </c>
      <c r="S247" s="129"/>
      <c r="T247" s="131">
        <f>T248</f>
        <v>0</v>
      </c>
      <c r="AR247" s="125" t="s">
        <v>141</v>
      </c>
      <c r="AT247" s="132" t="s">
        <v>68</v>
      </c>
      <c r="AU247" s="132" t="s">
        <v>76</v>
      </c>
      <c r="AY247" s="125" t="s">
        <v>113</v>
      </c>
      <c r="BK247" s="133">
        <f>BK248</f>
        <v>0</v>
      </c>
    </row>
    <row r="248" spans="1:65" s="2" customFormat="1" ht="14.45" customHeight="1">
      <c r="A248" s="29"/>
      <c r="B248" s="134"/>
      <c r="C248" s="135" t="s">
        <v>391</v>
      </c>
      <c r="D248" s="135" t="s">
        <v>114</v>
      </c>
      <c r="E248" s="136" t="s">
        <v>392</v>
      </c>
      <c r="F248" s="137" t="s">
        <v>393</v>
      </c>
      <c r="G248" s="138" t="s">
        <v>374</v>
      </c>
      <c r="H248" s="139">
        <v>1</v>
      </c>
      <c r="I248" s="140">
        <v>0</v>
      </c>
      <c r="J248" s="140">
        <f>ROUND(I248*H248,2)</f>
        <v>0</v>
      </c>
      <c r="K248" s="137" t="s">
        <v>118</v>
      </c>
      <c r="L248" s="30"/>
      <c r="M248" s="182" t="s">
        <v>1</v>
      </c>
      <c r="N248" s="183" t="s">
        <v>34</v>
      </c>
      <c r="O248" s="184">
        <v>0</v>
      </c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5" t="s">
        <v>375</v>
      </c>
      <c r="AT248" s="145" t="s">
        <v>114</v>
      </c>
      <c r="AU248" s="145" t="s">
        <v>78</v>
      </c>
      <c r="AY248" s="17" t="s">
        <v>113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7" t="s">
        <v>76</v>
      </c>
      <c r="BK248" s="146">
        <f>ROUND(I248*H248,2)</f>
        <v>0</v>
      </c>
      <c r="BL248" s="17" t="s">
        <v>375</v>
      </c>
      <c r="BM248" s="145" t="s">
        <v>394</v>
      </c>
    </row>
    <row r="249" spans="1:65" s="2" customFormat="1" ht="6.95" customHeight="1">
      <c r="A249" s="29"/>
      <c r="B249" s="44"/>
      <c r="C249" s="45"/>
      <c r="D249" s="45"/>
      <c r="E249" s="45"/>
      <c r="F249" s="45"/>
      <c r="G249" s="45"/>
      <c r="H249" s="45"/>
      <c r="I249" s="45"/>
      <c r="J249" s="45"/>
      <c r="K249" s="45"/>
      <c r="L249" s="30"/>
      <c r="M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</row>
  </sheetData>
  <autoFilter ref="C127:K248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propus...</vt:lpstr>
      <vt:lpstr>'Rekapitulace stavby'!Názvy_tisku</vt:lpstr>
      <vt:lpstr>'SO 01 - Železniční propus...'!Názvy_tisku</vt:lpstr>
      <vt:lpstr>'Rekapitulace stavby'!Oblast_tisku</vt:lpstr>
      <vt:lpstr>'SO 01 - Železniční propus...'!Oblast_tisku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2020-10-15T09:10:15Z</dcterms:created>
  <dcterms:modified xsi:type="dcterms:W3CDTF">2020-10-19T05:02:53Z</dcterms:modified>
</cp:coreProperties>
</file>