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/>
  </bookViews>
  <sheets>
    <sheet name="Rekapitulace stavby" sheetId="1" r:id="rId1"/>
    <sheet name="PS 05-01-21 - Vroutek - P..." sheetId="2" r:id="rId2"/>
    <sheet name="PS 05-01-21.1 - Vroutek -..." sheetId="3" r:id="rId3"/>
    <sheet name="VON - VON" sheetId="4" r:id="rId4"/>
    <sheet name="VRN - VRN" sheetId="5" r:id="rId5"/>
    <sheet name="Pokyny pro vyplnění" sheetId="6" r:id="rId6"/>
  </sheets>
  <definedNames>
    <definedName name="_xlnm._FilterDatabase" localSheetId="1" hidden="1">'PS 05-01-21 - Vroutek - P...'!$C$79:$K$102</definedName>
    <definedName name="_xlnm._FilterDatabase" localSheetId="2" hidden="1">'PS 05-01-21.1 - Vroutek -...'!$C$80:$K$170</definedName>
    <definedName name="_xlnm._FilterDatabase" localSheetId="3" hidden="1">'VON - VON'!$C$80:$K$93</definedName>
    <definedName name="_xlnm._FilterDatabase" localSheetId="4" hidden="1">'VRN - VRN'!$C$81:$K$88</definedName>
    <definedName name="_xlnm.Print_Titles" localSheetId="1">'PS 05-01-21 - Vroutek - P...'!$79:$79</definedName>
    <definedName name="_xlnm.Print_Titles" localSheetId="2">'PS 05-01-21.1 - Vroutek -...'!$80:$80</definedName>
    <definedName name="_xlnm.Print_Titles" localSheetId="0">'Rekapitulace stavby'!$52:$52</definedName>
    <definedName name="_xlnm.Print_Titles" localSheetId="3">'VON - VON'!$80:$80</definedName>
    <definedName name="_xlnm.Print_Titles" localSheetId="4">'VRN - VRN'!$81:$81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1">'PS 05-01-21 - Vroutek - P...'!$C$4:$J$39,'PS 05-01-21 - Vroutek - P...'!$C$45:$J$61,'PS 05-01-21 - Vroutek - P...'!$C$67:$K$102</definedName>
    <definedName name="_xlnm.Print_Area" localSheetId="2">'PS 05-01-21.1 - Vroutek -...'!$C$4:$J$39,'PS 05-01-21.1 - Vroutek -...'!$C$45:$J$62,'PS 05-01-21.1 - Vroutek -...'!$C$68:$K$170</definedName>
    <definedName name="_xlnm.Print_Area" localSheetId="0">'Rekapitulace stavby'!$D$4:$AO$36,'Rekapitulace stavby'!$C$42:$AQ$59</definedName>
    <definedName name="_xlnm.Print_Area" localSheetId="3">'VON - VON'!$C$4:$J$39,'VON - VON'!$C$45:$J$62,'VON - VON'!$C$68:$K$93</definedName>
    <definedName name="_xlnm.Print_Area" localSheetId="4">'VRN - VRN'!$C$4:$J$39,'VRN - VRN'!$C$45:$J$63,'VRN - VRN'!$C$69:$K$88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88" i="5"/>
  <c r="BH88" i="5"/>
  <c r="BG88" i="5"/>
  <c r="BF88" i="5"/>
  <c r="J34" i="5" s="1"/>
  <c r="AW58" i="1" s="1"/>
  <c r="T88" i="5"/>
  <c r="T87" i="5" s="1"/>
  <c r="T83" i="5" s="1"/>
  <c r="T82" i="5" s="1"/>
  <c r="R88" i="5"/>
  <c r="R87" i="5" s="1"/>
  <c r="R83" i="5" s="1"/>
  <c r="R82" i="5" s="1"/>
  <c r="P88" i="5"/>
  <c r="P87" i="5" s="1"/>
  <c r="BK88" i="5"/>
  <c r="BK87" i="5" s="1"/>
  <c r="J87" i="5" s="1"/>
  <c r="J62" i="5" s="1"/>
  <c r="J88" i="5"/>
  <c r="BE88" i="5"/>
  <c r="BI86" i="5"/>
  <c r="BH86" i="5"/>
  <c r="BG86" i="5"/>
  <c r="BF86" i="5"/>
  <c r="T86" i="5"/>
  <c r="R86" i="5"/>
  <c r="P86" i="5"/>
  <c r="P84" i="5" s="1"/>
  <c r="BK86" i="5"/>
  <c r="J86" i="5"/>
  <c r="BE86" i="5"/>
  <c r="BI85" i="5"/>
  <c r="F37" i="5" s="1"/>
  <c r="BD58" i="1" s="1"/>
  <c r="BH85" i="5"/>
  <c r="BG85" i="5"/>
  <c r="BF85" i="5"/>
  <c r="T85" i="5"/>
  <c r="T84" i="5"/>
  <c r="R85" i="5"/>
  <c r="R84" i="5"/>
  <c r="P85" i="5"/>
  <c r="BK85" i="5"/>
  <c r="BK84" i="5" s="1"/>
  <c r="J84" i="5" s="1"/>
  <c r="J61" i="5" s="1"/>
  <c r="J85" i="5"/>
  <c r="BE85" i="5" s="1"/>
  <c r="F76" i="5"/>
  <c r="E74" i="5"/>
  <c r="F52" i="5"/>
  <c r="E50" i="5"/>
  <c r="J24" i="5"/>
  <c r="E24" i="5"/>
  <c r="J55" i="5" s="1"/>
  <c r="J79" i="5"/>
  <c r="J23" i="5"/>
  <c r="J21" i="5"/>
  <c r="E21" i="5"/>
  <c r="J78" i="5" s="1"/>
  <c r="J20" i="5"/>
  <c r="J18" i="5"/>
  <c r="E18" i="5"/>
  <c r="F79" i="5"/>
  <c r="F55" i="5"/>
  <c r="J17" i="5"/>
  <c r="J15" i="5"/>
  <c r="E15" i="5"/>
  <c r="F78" i="5"/>
  <c r="F54" i="5"/>
  <c r="J14" i="5"/>
  <c r="J12" i="5"/>
  <c r="J76" i="5"/>
  <c r="J52" i="5"/>
  <c r="E7" i="5"/>
  <c r="E72" i="5" s="1"/>
  <c r="J37" i="4"/>
  <c r="J36" i="4"/>
  <c r="AY57" i="1"/>
  <c r="J35" i="4"/>
  <c r="AX57" i="1"/>
  <c r="BI93" i="4"/>
  <c r="BH93" i="4"/>
  <c r="BG93" i="4"/>
  <c r="BF93" i="4"/>
  <c r="T93" i="4"/>
  <c r="R93" i="4"/>
  <c r="P93" i="4"/>
  <c r="P89" i="4" s="1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 s="1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T89" i="4"/>
  <c r="R90" i="4"/>
  <c r="P90" i="4"/>
  <c r="BK90" i="4"/>
  <c r="J90" i="4"/>
  <c r="BE90" i="4" s="1"/>
  <c r="BI87" i="4"/>
  <c r="BH87" i="4"/>
  <c r="BG87" i="4"/>
  <c r="BF87" i="4"/>
  <c r="T87" i="4"/>
  <c r="R87" i="4"/>
  <c r="P87" i="4"/>
  <c r="BK87" i="4"/>
  <c r="J87" i="4"/>
  <c r="BE87" i="4"/>
  <c r="BI85" i="4"/>
  <c r="BH85" i="4"/>
  <c r="BG85" i="4"/>
  <c r="BF85" i="4"/>
  <c r="T85" i="4"/>
  <c r="R85" i="4"/>
  <c r="P85" i="4"/>
  <c r="BK85" i="4"/>
  <c r="BK82" i="4" s="1"/>
  <c r="J82" i="4" s="1"/>
  <c r="J60" i="4" s="1"/>
  <c r="J85" i="4"/>
  <c r="BE85" i="4" s="1"/>
  <c r="BI83" i="4"/>
  <c r="BH83" i="4"/>
  <c r="BG83" i="4"/>
  <c r="BF83" i="4"/>
  <c r="J34" i="4" s="1"/>
  <c r="AW57" i="1" s="1"/>
  <c r="T83" i="4"/>
  <c r="T82" i="4"/>
  <c r="R83" i="4"/>
  <c r="R82" i="4" s="1"/>
  <c r="P83" i="4"/>
  <c r="P82" i="4"/>
  <c r="BK83" i="4"/>
  <c r="J83" i="4"/>
  <c r="BE83" i="4" s="1"/>
  <c r="F75" i="4"/>
  <c r="E73" i="4"/>
  <c r="F52" i="4"/>
  <c r="E50" i="4"/>
  <c r="J24" i="4"/>
  <c r="E24" i="4"/>
  <c r="J78" i="4" s="1"/>
  <c r="J23" i="4"/>
  <c r="J21" i="4"/>
  <c r="E21" i="4"/>
  <c r="J77" i="4"/>
  <c r="J54" i="4"/>
  <c r="J20" i="4"/>
  <c r="J18" i="4"/>
  <c r="E18" i="4"/>
  <c r="F78" i="4" s="1"/>
  <c r="F55" i="4"/>
  <c r="J17" i="4"/>
  <c r="J15" i="4"/>
  <c r="E15" i="4"/>
  <c r="F54" i="4" s="1"/>
  <c r="F77" i="4"/>
  <c r="J14" i="4"/>
  <c r="J12" i="4"/>
  <c r="J52" i="4" s="1"/>
  <c r="J75" i="4"/>
  <c r="E7" i="4"/>
  <c r="E71" i="4" s="1"/>
  <c r="E48" i="4"/>
  <c r="J37" i="3"/>
  <c r="J36" i="3"/>
  <c r="AY56" i="1" s="1"/>
  <c r="J35" i="3"/>
  <c r="AX56" i="1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17" i="3"/>
  <c r="BH117" i="3"/>
  <c r="BG117" i="3"/>
  <c r="BF117" i="3"/>
  <c r="T117" i="3"/>
  <c r="R117" i="3"/>
  <c r="P117" i="3"/>
  <c r="BK117" i="3"/>
  <c r="J117" i="3"/>
  <c r="BE117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J34" i="3" s="1"/>
  <c r="AW56" i="1" s="1"/>
  <c r="T113" i="3"/>
  <c r="R113" i="3"/>
  <c r="P113" i="3"/>
  <c r="BK113" i="3"/>
  <c r="J113" i="3"/>
  <c r="BE113" i="3" s="1"/>
  <c r="BI111" i="3"/>
  <c r="BH111" i="3"/>
  <c r="BG111" i="3"/>
  <c r="BF111" i="3"/>
  <c r="T111" i="3"/>
  <c r="R111" i="3"/>
  <c r="P111" i="3"/>
  <c r="BK111" i="3"/>
  <c r="J111" i="3"/>
  <c r="BE111" i="3" s="1"/>
  <c r="BI84" i="3"/>
  <c r="BH84" i="3"/>
  <c r="F36" i="3" s="1"/>
  <c r="BC56" i="1" s="1"/>
  <c r="BG84" i="3"/>
  <c r="BF84" i="3"/>
  <c r="T84" i="3"/>
  <c r="T83" i="3" s="1"/>
  <c r="T82" i="3" s="1"/>
  <c r="T81" i="3" s="1"/>
  <c r="R84" i="3"/>
  <c r="R83" i="3" s="1"/>
  <c r="R82" i="3" s="1"/>
  <c r="R81" i="3" s="1"/>
  <c r="P84" i="3"/>
  <c r="P83" i="3" s="1"/>
  <c r="P82" i="3" s="1"/>
  <c r="P81" i="3" s="1"/>
  <c r="AU56" i="1" s="1"/>
  <c r="BK84" i="3"/>
  <c r="J84" i="3"/>
  <c r="BE84" i="3" s="1"/>
  <c r="F75" i="3"/>
  <c r="E73" i="3"/>
  <c r="F52" i="3"/>
  <c r="E50" i="3"/>
  <c r="J24" i="3"/>
  <c r="E24" i="3"/>
  <c r="J55" i="3" s="1"/>
  <c r="J78" i="3"/>
  <c r="J23" i="3"/>
  <c r="J21" i="3"/>
  <c r="E21" i="3"/>
  <c r="J77" i="3" s="1"/>
  <c r="J54" i="3"/>
  <c r="J20" i="3"/>
  <c r="J18" i="3"/>
  <c r="E18" i="3"/>
  <c r="F78" i="3"/>
  <c r="F55" i="3"/>
  <c r="J17" i="3"/>
  <c r="J15" i="3"/>
  <c r="E15" i="3"/>
  <c r="F77" i="3" s="1"/>
  <c r="J14" i="3"/>
  <c r="J12" i="3"/>
  <c r="J75" i="3" s="1"/>
  <c r="E7" i="3"/>
  <c r="E48" i="3" s="1"/>
  <c r="J37" i="2"/>
  <c r="J36" i="2"/>
  <c r="AY55" i="1"/>
  <c r="J35" i="2"/>
  <c r="AX55" i="1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 s="1"/>
  <c r="BI83" i="2"/>
  <c r="BH83" i="2"/>
  <c r="BG83" i="2"/>
  <c r="BF83" i="2"/>
  <c r="T83" i="2"/>
  <c r="R83" i="2"/>
  <c r="P83" i="2"/>
  <c r="BK83" i="2"/>
  <c r="J83" i="2"/>
  <c r="BE83" i="2"/>
  <c r="BI82" i="2"/>
  <c r="BH82" i="2"/>
  <c r="BG82" i="2"/>
  <c r="BF82" i="2"/>
  <c r="T82" i="2"/>
  <c r="T81" i="2"/>
  <c r="T80" i="2" s="1"/>
  <c r="R82" i="2"/>
  <c r="R81" i="2" s="1"/>
  <c r="R80" i="2" s="1"/>
  <c r="P82" i="2"/>
  <c r="P81" i="2"/>
  <c r="P80" i="2" s="1"/>
  <c r="AU55" i="1" s="1"/>
  <c r="BK82" i="2"/>
  <c r="J82" i="2"/>
  <c r="BE82" i="2" s="1"/>
  <c r="F74" i="2"/>
  <c r="E72" i="2"/>
  <c r="F52" i="2"/>
  <c r="E50" i="2"/>
  <c r="J24" i="2"/>
  <c r="E24" i="2"/>
  <c r="J77" i="2" s="1"/>
  <c r="J55" i="2"/>
  <c r="J23" i="2"/>
  <c r="J21" i="2"/>
  <c r="E21" i="2"/>
  <c r="J54" i="2" s="1"/>
  <c r="J76" i="2"/>
  <c r="J20" i="2"/>
  <c r="J18" i="2"/>
  <c r="E18" i="2"/>
  <c r="F77" i="2" s="1"/>
  <c r="J17" i="2"/>
  <c r="J15" i="2"/>
  <c r="E15" i="2"/>
  <c r="F76" i="2"/>
  <c r="F54" i="2"/>
  <c r="J14" i="2"/>
  <c r="J12" i="2"/>
  <c r="J74" i="2"/>
  <c r="J52" i="2"/>
  <c r="E7" i="2"/>
  <c r="E70" i="2" s="1"/>
  <c r="AS54" i="1"/>
  <c r="L50" i="1"/>
  <c r="AM50" i="1"/>
  <c r="AM49" i="1"/>
  <c r="L49" i="1"/>
  <c r="AM47" i="1"/>
  <c r="L47" i="1"/>
  <c r="L45" i="1"/>
  <c r="L44" i="1"/>
  <c r="E48" i="5" l="1"/>
  <c r="E71" i="3"/>
  <c r="F35" i="5"/>
  <c r="BB58" i="1" s="1"/>
  <c r="F36" i="5"/>
  <c r="BC58" i="1" s="1"/>
  <c r="F34" i="5"/>
  <c r="BA58" i="1" s="1"/>
  <c r="F33" i="5"/>
  <c r="AZ58" i="1" s="1"/>
  <c r="F37" i="4"/>
  <c r="BD57" i="1" s="1"/>
  <c r="P81" i="4"/>
  <c r="AU57" i="1" s="1"/>
  <c r="T81" i="4"/>
  <c r="R89" i="4"/>
  <c r="R81" i="4" s="1"/>
  <c r="F35" i="4"/>
  <c r="BB57" i="1" s="1"/>
  <c r="F36" i="4"/>
  <c r="BC57" i="1" s="1"/>
  <c r="BK89" i="4"/>
  <c r="J89" i="4" s="1"/>
  <c r="J61" i="4" s="1"/>
  <c r="J33" i="4"/>
  <c r="AV57" i="1" s="1"/>
  <c r="AT57" i="1" s="1"/>
  <c r="BK83" i="3"/>
  <c r="J83" i="3" s="1"/>
  <c r="J61" i="3" s="1"/>
  <c r="F37" i="3"/>
  <c r="BD56" i="1" s="1"/>
  <c r="F34" i="3"/>
  <c r="BA56" i="1" s="1"/>
  <c r="F35" i="3"/>
  <c r="BB56" i="1" s="1"/>
  <c r="F34" i="2"/>
  <c r="BA55" i="1" s="1"/>
  <c r="F37" i="2"/>
  <c r="BD55" i="1" s="1"/>
  <c r="F35" i="2"/>
  <c r="BB55" i="1" s="1"/>
  <c r="F33" i="2"/>
  <c r="AZ55" i="1" s="1"/>
  <c r="F36" i="2"/>
  <c r="BC55" i="1" s="1"/>
  <c r="BK81" i="2"/>
  <c r="J81" i="2" s="1"/>
  <c r="J60" i="2" s="1"/>
  <c r="J33" i="3"/>
  <c r="AV56" i="1" s="1"/>
  <c r="AT56" i="1" s="1"/>
  <c r="P83" i="5"/>
  <c r="P82" i="5" s="1"/>
  <c r="AU58" i="1" s="1"/>
  <c r="J33" i="2"/>
  <c r="AV55" i="1" s="1"/>
  <c r="J34" i="2"/>
  <c r="AW55" i="1" s="1"/>
  <c r="F33" i="3"/>
  <c r="AZ56" i="1" s="1"/>
  <c r="F33" i="4"/>
  <c r="AZ57" i="1" s="1"/>
  <c r="F34" i="4"/>
  <c r="BA57" i="1" s="1"/>
  <c r="J33" i="5"/>
  <c r="AV58" i="1" s="1"/>
  <c r="AT58" i="1" s="1"/>
  <c r="J52" i="3"/>
  <c r="F54" i="3"/>
  <c r="J55" i="4"/>
  <c r="BK81" i="4"/>
  <c r="J81" i="4" s="1"/>
  <c r="J54" i="5"/>
  <c r="BK83" i="5"/>
  <c r="E48" i="2"/>
  <c r="F55" i="2"/>
  <c r="AU54" i="1" l="1"/>
  <c r="BC54" i="1"/>
  <c r="W32" i="1" s="1"/>
  <c r="BK82" i="3"/>
  <c r="BD54" i="1"/>
  <c r="W33" i="1" s="1"/>
  <c r="BB54" i="1"/>
  <c r="AX54" i="1" s="1"/>
  <c r="BA54" i="1"/>
  <c r="W30" i="1" s="1"/>
  <c r="BK80" i="2"/>
  <c r="J80" i="2" s="1"/>
  <c r="J59" i="2" s="1"/>
  <c r="AZ54" i="1"/>
  <c r="AV54" i="1" s="1"/>
  <c r="J30" i="4"/>
  <c r="J59" i="4"/>
  <c r="AT55" i="1"/>
  <c r="BK82" i="5"/>
  <c r="J82" i="5" s="1"/>
  <c r="J83" i="5"/>
  <c r="J60" i="5" s="1"/>
  <c r="J30" i="2"/>
  <c r="AY54" i="1" l="1"/>
  <c r="W31" i="1"/>
  <c r="J82" i="3"/>
  <c r="J60" i="3" s="1"/>
  <c r="BK81" i="3"/>
  <c r="J81" i="3" s="1"/>
  <c r="AW54" i="1"/>
  <c r="AK30" i="1" s="1"/>
  <c r="W29" i="1"/>
  <c r="J59" i="5"/>
  <c r="J30" i="5"/>
  <c r="AK29" i="1"/>
  <c r="J39" i="2"/>
  <c r="AG55" i="1"/>
  <c r="AG57" i="1"/>
  <c r="AN57" i="1" s="1"/>
  <c r="J39" i="4"/>
  <c r="AT54" i="1" l="1"/>
  <c r="J59" i="3"/>
  <c r="J30" i="3"/>
  <c r="AN55" i="1"/>
  <c r="J39" i="5"/>
  <c r="AG58" i="1"/>
  <c r="AN58" i="1" s="1"/>
  <c r="J39" i="3" l="1"/>
  <c r="AG56" i="1"/>
  <c r="AN56" i="1" s="1"/>
  <c r="AG54" i="1"/>
  <c r="AK26" i="1" l="1"/>
  <c r="AK35" i="1" s="1"/>
  <c r="AN54" i="1"/>
</calcChain>
</file>

<file path=xl/sharedStrings.xml><?xml version="1.0" encoding="utf-8"?>
<sst xmlns="http://schemas.openxmlformats.org/spreadsheetml/2006/main" count="2340" uniqueCount="470">
  <si>
    <t>Export Komplet</t>
  </si>
  <si>
    <t>VZ</t>
  </si>
  <si>
    <t>2.0</t>
  </si>
  <si>
    <t/>
  </si>
  <si>
    <t>False</t>
  </si>
  <si>
    <t>{ccc94b67-2540-43eb-a8b0-4583d963b963}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</si>
  <si>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</si>
  <si>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</si>
  <si>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</si>
  <si>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</si>
  <si>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</si>
  <si>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</si>
  <si>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</si>
  <si>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</si>
  <si>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2019-03</t>
  </si>
  <si>
    <t>Stavba:</t>
  </si>
  <si>
    <t>KSO:</t>
  </si>
  <si>
    <t>CC-CZ:</t>
  </si>
  <si>
    <t>Místo:</t>
  </si>
  <si>
    <t xml:space="preserve"> </t>
  </si>
  <si>
    <t>Datum:</t>
  </si>
  <si>
    <t>26. 11. 2019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</si>
  <si>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</si>
  <si>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</si>
  <si>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</si>
  <si>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</si>
  <si>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</si>
  <si>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</si>
  <si>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</si>
  <si>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</si>
  <si>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 a ÚOŽI. Položky, které pochází z této cenové soustavy, jsou ve sloupci 'Cenová soustava' označeny popisem 'CS ÚRS a ÚOŽI' a úrovní příslušného kalendářního pololetí. Veškeré další informace vymezující popis a podmínky použití těchto položek z Cenové soustavy, které nejsou uvedeny přímo v soupisu prací, jsou neomezeně dálkově k dispozici na www.cs-urs.cz a www.sfdi.cz/pravidla-metodiky-a-ceniky/cenove-databaze/ 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</si>
  <si>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</si>
  <si>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</si>
  <si>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</si>
  <si>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</si>
  <si>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</si>
  <si>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</si>
  <si>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</si>
  <si>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</si>
  <si>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</si>
  <si>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</si>
  <si>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</si>
  <si>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</si>
  <si>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</si>
  <si>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</si>
  <si>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</si>
  <si>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</si>
  <si>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</si>
  <si>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</si>
  <si>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</si>
  <si>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</si>
  <si>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</si>
  <si>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</si>
  <si>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</si>
  <si>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</si>
  <si>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</si>
  <si>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</si>
  <si>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</si>
  <si>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</si>
  <si>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</si>
  <si>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</si>
  <si>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</si>
  <si>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</si>
  <si>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</si>
  <si>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</si>
  <si>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</si>
  <si>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</si>
  <si>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</si>
  <si>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</si>
  <si>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</si>
  <si>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05-01-21</t>
  </si>
  <si>
    <t>Vroutek - Podbořany - TZZ - ÚOŽI</t>
  </si>
  <si>
    <t>STA</t>
  </si>
  <si>
    <t>1</t>
  </si>
  <si>
    <t>{991229e1-cf6f-477f-b67f-8260637311aa}</t>
  </si>
  <si>
    <t>2</t>
  </si>
  <si>
    <t>PS 05-01-21.1</t>
  </si>
  <si>
    <t>Vroutek - Podbořany - TZZ - URS</t>
  </si>
  <si>
    <t>{e9cbb3a6-bb61-45bb-bb17-c9432722512c}</t>
  </si>
  <si>
    <t>VON</t>
  </si>
  <si>
    <t>{a6da4300-ac6d-497c-a3ba-8ed87049dd42}</t>
  </si>
  <si>
    <t>VRN</t>
  </si>
  <si>
    <t>{9e563d0f-4abd-4ee9-a4db-f04d8117ebed}</t>
  </si>
  <si>
    <t>KRYCÍ LIST SOUPISU PRACÍ</t>
  </si>
  <si>
    <t>Objekt:</t>
  </si>
  <si>
    <t>PS 05-01-21 - Vroutek - Podbořany - TZZ -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</si>
  <si>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</si>
  <si>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</si>
  <si>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</si>
  <si>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</si>
  <si>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</si>
  <si>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</si>
  <si>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</si>
  <si>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</si>
  <si>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</si>
  <si>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</si>
  <si>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</si>
  <si>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</si>
  <si>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</si>
  <si>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</si>
  <si>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</si>
  <si>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</si>
  <si>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</si>
  <si>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</si>
  <si>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</si>
  <si>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</si>
  <si>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</si>
  <si>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</si>
  <si>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</si>
  <si>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</si>
  <si>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</si>
  <si>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</si>
  <si>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Sborník UOŽI 01 2019</t>
  </si>
  <si>
    <t>64</t>
  </si>
  <si>
    <t>1907248309</t>
  </si>
  <si>
    <t>M</t>
  </si>
  <si>
    <t>7590521519</t>
  </si>
  <si>
    <t>Venkovní vedení kabelová - metalické sítě Plněné, párované s ochr. vodičem TCEKPFLEY 4 P 1,0 D</t>
  </si>
  <si>
    <t>128</t>
  </si>
  <si>
    <t>1640668585</t>
  </si>
  <si>
    <t>VV</t>
  </si>
  <si>
    <t>"pro čidlo KTPB4 - bude zkracovat + čidlo VTPB5"</t>
  </si>
  <si>
    <t>0+295</t>
  </si>
  <si>
    <t>Součet</t>
  </si>
  <si>
    <t>3</t>
  </si>
  <si>
    <t>7590525463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</si>
  <si>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</si>
  <si>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kus</t>
  </si>
  <si>
    <t>566982953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</si>
  <si>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</si>
  <si>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</si>
  <si>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890338406</t>
  </si>
  <si>
    <t>5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</si>
  <si>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</si>
  <si>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</si>
  <si>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1580990640</t>
  </si>
  <si>
    <t>6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</si>
  <si>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</si>
  <si>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</si>
  <si>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1584771721</t>
  </si>
  <si>
    <t>7</t>
  </si>
  <si>
    <t>7592005050</t>
  </si>
  <si>
    <t>Montáž počítacího bodu (senzoru) RSR 180 - uložení a připevnění na určené místo, seřízení polohy, přezkoušení</t>
  </si>
  <si>
    <t>-1750757634</t>
  </si>
  <si>
    <t>8</t>
  </si>
  <si>
    <t>7592007050</t>
  </si>
  <si>
    <t>Demontáž počítacího bodu (senzoru) RSR 180</t>
  </si>
  <si>
    <t>-538733453</t>
  </si>
  <si>
    <t>9</t>
  </si>
  <si>
    <t>7592503010</t>
  </si>
  <si>
    <t>Úprava adresného SW stanice TEDIS, ústředny MEDIS</t>
  </si>
  <si>
    <t>hod</t>
  </si>
  <si>
    <t>512</t>
  </si>
  <si>
    <t>887090564</t>
  </si>
  <si>
    <t>"Úprava SW PZZ-EA"</t>
  </si>
  <si>
    <t>1591</t>
  </si>
  <si>
    <t>10</t>
  </si>
  <si>
    <t>7594305030</t>
  </si>
  <si>
    <t>Montáž součástí počítače náprav kabelového závěru KSL-F pro RSR</t>
  </si>
  <si>
    <t>1189778428</t>
  </si>
  <si>
    <t>11</t>
  </si>
  <si>
    <t>7594307030</t>
  </si>
  <si>
    <t>Demontáž součástí počítače náprav kabelového závěru KSL-F pro RSR</t>
  </si>
  <si>
    <t>-553963482</t>
  </si>
  <si>
    <t>12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</si>
  <si>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</si>
  <si>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</si>
  <si>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542615187</t>
  </si>
  <si>
    <t>13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</si>
  <si>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</si>
  <si>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</si>
  <si>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-200396726</t>
  </si>
  <si>
    <t>14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</si>
  <si>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</si>
  <si>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</si>
  <si>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-181622483</t>
  </si>
  <si>
    <t>7598095550</t>
  </si>
  <si>
    <t>Vyhotovení protokolu UTZ pro PZZ bez závor jedna kolej - vykonání prohlídky a zkoušky včetně vyhotovení protokolu podle vyhl. 100/1995 Sb.</t>
  </si>
  <si>
    <t>-1749119000</t>
  </si>
  <si>
    <t>16</t>
  </si>
  <si>
    <t>7598095560</t>
  </si>
  <si>
    <t>Vyhotovení protokolu UTZ pro PZZ se závorou jedna kolej - vykonání prohlídky a zkoušky včetně vyhotovení protokolu podle vyhl. 100/1995 Sb.</t>
  </si>
  <si>
    <t>1734724422</t>
  </si>
  <si>
    <t>PS 05-01-21.1 - Vroutek - Podbořany - TZZ - URS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</si>
  <si>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</si>
  <si>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</si>
  <si>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</si>
  <si>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</si>
  <si>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</si>
  <si>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</si>
  <si>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</si>
  <si>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CS ÚRS 2019 02</t>
  </si>
  <si>
    <t>-676321661</t>
  </si>
  <si>
    <t>PSC</t>
  </si>
  <si>
    <t xml:space="preserve">Poznámka k souboru cen:_x000D_
1. Ceny hloubení rýh v hornině třídy 6 a 7 se oceňují cenami souboru cen 460 20- . Hloubení nezapažených kabelových rýh strojně._x000D_
</t>
  </si>
  <si>
    <t>"km 167,700 - 167,954"</t>
  </si>
  <si>
    <t>254</t>
  </si>
  <si>
    <t>"km 168,035 - 168,183"</t>
  </si>
  <si>
    <t>148</t>
  </si>
  <si>
    <t>"km 168,221 - 168,241"</t>
  </si>
  <si>
    <t>20</t>
  </si>
  <si>
    <t>"km 168,290 - 168,310"</t>
  </si>
  <si>
    <t>"km 168,350 - 168,394"</t>
  </si>
  <si>
    <t>44</t>
  </si>
  <si>
    <t>"km 169,363 - 169,385"</t>
  </si>
  <si>
    <t>22</t>
  </si>
  <si>
    <t>"km 167,779 - 169,914"</t>
  </si>
  <si>
    <t>135</t>
  </si>
  <si>
    <t>"km 170,394 - 170,673"</t>
  </si>
  <si>
    <t>279</t>
  </si>
  <si>
    <t>"km 170,887 - 170,982"</t>
  </si>
  <si>
    <t>95</t>
  </si>
  <si>
    <t>"km 171,082 - 171,238"</t>
  </si>
  <si>
    <t>156</t>
  </si>
  <si>
    <t>"km 171,465 - 171,490"</t>
  </si>
  <si>
    <t>25</t>
  </si>
  <si>
    <t>"km 171,840 - 172,001"</t>
  </si>
  <si>
    <t>161</t>
  </si>
  <si>
    <t>460421082</t>
  </si>
  <si>
    <t>Kabelové lože včetně podsypu, zhutnění a urovnání povrchu z písku nebo štěrkopísku tloušťky 5 cm nad kabel zakryté plastovou fólií, šířky lože přes 25 do 50 cm</t>
  </si>
  <si>
    <t>80872372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</si>
  <si>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</si>
  <si>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460560164</t>
  </si>
  <si>
    <t>Zásyp kabelových rýh ručně s uložením výkopku ve vrstvách včetně zhutnění a urovnání povrchu šířky 35 cm hloubky 80 cm, v hornině třídy 4</t>
  </si>
  <si>
    <t>-224637410</t>
  </si>
  <si>
    <t>460620014</t>
  </si>
  <si>
    <t>Úprava terénu provizorní úprava terénu včetně odkopání drobných nerovností a zásypu prohlubní se zhutněním, v hornině třídy 4</t>
  </si>
  <si>
    <t>m2</t>
  </si>
  <si>
    <t>1896184687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</si>
  <si>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</si>
  <si>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1359*1,5</t>
  </si>
  <si>
    <t>460510274</t>
  </si>
  <si>
    <t>Kabelové prostupy, kanály a multikanály kanály ze žlabů plastových včetně utěsnění, vyspárování a zakrytí víkem do rýhy, bez výkopových prací, vnější šířky přes 10 do 20 cm</t>
  </si>
  <si>
    <t>-1965293137</t>
  </si>
  <si>
    <t xml:space="preserve">Poznámka k souboru cen:_x000D_
1. V cenách -0004 až -0156 nejsou obsaženy náklady na dodávku trub. Tato dodávka se oceňuje ve specifikaci._x000D_
2. V cenách -0258 až -0274 nejsou obsaženy náklady na dodávku žlabů. Tato dodávka se oceňuje ve specifikaci._x000D_
3. V cenách -0301 až -0353 nejsou obsaženy náklady na dodávku multikanálů. Tato dodávka se oceňuje ve specifikaci._x000D_
</t>
  </si>
  <si>
    <t>34575153</t>
  </si>
  <si>
    <t>spojka kabelového žlabu PVC (200x126)</t>
  </si>
  <si>
    <t>540668156</t>
  </si>
  <si>
    <t>34575152</t>
  </si>
  <si>
    <t>žlab kabelový s víkem PVC (200x126)</t>
  </si>
  <si>
    <t>-970041746</t>
  </si>
  <si>
    <t>VON - VON</t>
  </si>
  <si>
    <t>VRN - Vedlejší rozpočtové náklady</t>
  </si>
  <si>
    <t>9901000900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</si>
  <si>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</si>
  <si>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262144</t>
  </si>
  <si>
    <t>208955999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</si>
  <si>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</si>
  <si>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</si>
  <si>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</si>
  <si>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</si>
  <si>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1858829131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</si>
  <si>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</si>
  <si>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</si>
  <si>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599695187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</si>
  <si>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</si>
  <si>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Vedlejší rozpočtové náklady</t>
  </si>
  <si>
    <t>023101031</t>
  </si>
  <si>
    <t>Projektové práce Projektové práce v rozsahu ZRN (vyjma dále jmenované práce) přes 5 do 20 mil. Kč</t>
  </si>
  <si>
    <t>-1125749301</t>
  </si>
  <si>
    <t>024101401</t>
  </si>
  <si>
    <t>Inženýrská činnost koordinační a kompletační činnost</t>
  </si>
  <si>
    <t>2118845560</t>
  </si>
  <si>
    <t>032101001</t>
  </si>
  <si>
    <t>Územní vlivy klimatické vlivy (vyjma mrazu pod -10°C)</t>
  </si>
  <si>
    <t>-926809091</t>
  </si>
  <si>
    <t>033121001</t>
  </si>
  <si>
    <t>Provozní vlivy Rušení prací železničním provozem širá trať nebo dopravny s kolejovým rozvětvením s počtem vlaků za směnu 8,5 hod. do 25</t>
  </si>
  <si>
    <t>1202665499</t>
  </si>
  <si>
    <t>VRN - VRN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</si>
  <si>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</si>
  <si>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</si>
  <si>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</si>
  <si>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</si>
  <si>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012002000</t>
  </si>
  <si>
    <t>Geodetické práce</t>
  </si>
  <si>
    <t>soubor</t>
  </si>
  <si>
    <t>1024</t>
  </si>
  <si>
    <t>1116241485</t>
  </si>
  <si>
    <t>013254000</t>
  </si>
  <si>
    <t>Dokumentace skutečného provedení stavby</t>
  </si>
  <si>
    <t>-1071657103</t>
  </si>
  <si>
    <t>VRN3</t>
  </si>
  <si>
    <t>Zařízení staveniště</t>
  </si>
  <si>
    <t>030001000</t>
  </si>
  <si>
    <t>1944338618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</si>
  <si>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</si>
  <si>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</si>
  <si>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</si>
  <si>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</si>
  <si>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</si>
  <si>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</si>
  <si>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</si>
  <si>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</si>
  <si>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</si>
  <si>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</si>
  <si>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</si>
  <si>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</si>
  <si>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</si>
  <si>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</si>
  <si>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</si>
  <si>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</si>
  <si>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</si>
  <si>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</si>
  <si>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</si>
  <si>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</si>
  <si>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</si>
  <si>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</si>
  <si>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</si>
  <si>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</si>
  <si>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</si>
  <si>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</si>
  <si>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</si>
  <si>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</si>
  <si>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</si>
  <si>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</si>
  <si>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</si>
  <si>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</si>
  <si>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</si>
  <si>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</si>
  <si>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</si>
  <si>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</si>
  <si>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</si>
  <si>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</si>
  <si>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</si>
  <si>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</si>
  <si>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</si>
  <si>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</si>
  <si>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</si>
  <si>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</si>
  <si>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</si>
  <si>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</si>
  <si>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</si>
  <si>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</si>
  <si>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</si>
  <si>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</si>
  <si>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</si>
  <si>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</si>
  <si>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</si>
  <si>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</si>
  <si>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</si>
  <si>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</si>
  <si>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</si>
  <si>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</si>
  <si>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</si>
  <si>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</si>
  <si>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</si>
  <si>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</si>
  <si>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</si>
  <si>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</si>
  <si>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</si>
  <si>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</si>
  <si>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</si>
  <si>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</si>
  <si>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</si>
  <si>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</si>
  <si>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</si>
  <si>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</si>
  <si>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</si>
  <si>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</si>
  <si>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</si>
  <si>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</si>
  <si>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</si>
  <si>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</si>
  <si>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</si>
  <si>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</si>
  <si>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</si>
  <si>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</si>
  <si>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</si>
  <si>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</si>
  <si>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</si>
  <si>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</si>
  <si>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</si>
  <si>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</si>
  <si>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</si>
  <si>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</si>
  <si>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</si>
  <si>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</si>
  <si>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</si>
  <si>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</si>
  <si>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</si>
  <si>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</si>
  <si>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</si>
  <si>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</si>
  <si>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</si>
  <si>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</si>
  <si>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</si>
  <si>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</si>
  <si>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</si>
  <si>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</si>
  <si>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</si>
  <si>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</si>
  <si>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</si>
  <si>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</si>
  <si>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</si>
  <si>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</si>
  <si>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</si>
  <si>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</si>
  <si>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</si>
  <si>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</si>
  <si>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</si>
  <si>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</si>
  <si>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</si>
  <si>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</si>
  <si>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</si>
  <si>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</si>
  <si>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</si>
  <si>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</si>
  <si>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</si>
  <si>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</si>
  <si>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</si>
  <si>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</si>
  <si>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</si>
  <si>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</si>
  <si>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</si>
  <si>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</si>
  <si>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</si>
  <si>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</si>
  <si>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</si>
  <si>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</si>
  <si>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</si>
  <si>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</si>
  <si>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</si>
  <si>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</si>
  <si>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</si>
  <si>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</si>
  <si>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</si>
  <si>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</si>
  <si>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</si>
  <si>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</si>
  <si>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</si>
  <si>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</si>
  <si>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</si>
  <si>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</si>
  <si>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</si>
  <si>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</si>
  <si>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</si>
  <si>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</si>
  <si>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</si>
  <si>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</si>
  <si>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</si>
  <si>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</si>
  <si>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</si>
  <si>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</si>
  <si>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</si>
  <si>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</si>
  <si>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</si>
  <si>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</si>
  <si>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</si>
  <si>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</si>
  <si>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</si>
  <si>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</si>
  <si>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</si>
  <si>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</si>
  <si>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</si>
  <si>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</si>
  <si>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</si>
  <si>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</si>
  <si>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</si>
  <si>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</si>
  <si>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</si>
  <si>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</si>
  <si>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</si>
  <si>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</si>
  <si>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</si>
  <si>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</si>
  <si>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</si>
  <si>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</si>
  <si>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</si>
  <si>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TSO úseku Blatno u Jesenice - Kaštice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</si>
</sst>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0" borderId="15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21" xfId="0" applyFont="1" applyBorder="1" applyAlignment="1">
      <alignment horizontal="left" vertical="center"/>
    </xf>
    <xf numFmtId="0" fontId="11" fillId="0" borderId="21" xfId="0" applyFont="1" applyBorder="1" applyAlignment="1">
      <alignment vertical="center"/>
    </xf>
    <xf numFmtId="4" fontId="11" fillId="0" borderId="21" xfId="0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 applyAlignment="1"/>
    <xf numFmtId="0" fontId="34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4" borderId="8" xfId="0" applyFont="1" applyFill="1" applyBorder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Q19" sqref="Q19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1" t="s">
        <v>6</v>
      </c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s="1" customFormat="1" ht="12" customHeight="1">
      <c r="B5" s="21"/>
      <c r="D5" s="24" t="s">
        <v>13</v>
      </c>
      <c r="K5" s="278" t="s">
        <v>14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R5" s="21"/>
      <c r="BS5" s="18" t="s">
        <v>7</v>
      </c>
    </row>
    <row r="6" spans="1:74" s="1" customFormat="1" ht="36.950000000000003" customHeight="1">
      <c r="B6" s="21"/>
      <c r="D6" s="26" t="s">
        <v>15</v>
      </c>
      <c r="K6" s="280" t="s">
        <v>469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R6" s="21"/>
      <c r="BS6" s="18" t="s">
        <v>7</v>
      </c>
    </row>
    <row r="7" spans="1:74" s="1" customFormat="1" ht="12" customHeight="1">
      <c r="B7" s="21"/>
      <c r="D7" s="27" t="s">
        <v>16</v>
      </c>
      <c r="K7" s="25" t="s">
        <v>3</v>
      </c>
      <c r="AK7" s="27" t="s">
        <v>17</v>
      </c>
      <c r="AN7" s="25" t="s">
        <v>3</v>
      </c>
      <c r="AR7" s="21"/>
      <c r="BS7" s="18" t="s">
        <v>7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7</v>
      </c>
    </row>
    <row r="9" spans="1:74" s="1" customFormat="1" ht="14.45" customHeight="1">
      <c r="B9" s="21"/>
      <c r="AR9" s="21"/>
      <c r="BS9" s="18" t="s">
        <v>7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3</v>
      </c>
      <c r="AR10" s="21"/>
      <c r="BS10" s="18" t="s">
        <v>7</v>
      </c>
    </row>
    <row r="11" spans="1:74" s="1" customFormat="1" ht="18.399999999999999" customHeight="1">
      <c r="B11" s="21"/>
      <c r="E11" s="25" t="s">
        <v>19</v>
      </c>
      <c r="AK11" s="27" t="s">
        <v>24</v>
      </c>
      <c r="AN11" s="25" t="s">
        <v>3</v>
      </c>
      <c r="AR11" s="21"/>
      <c r="BS11" s="18" t="s">
        <v>7</v>
      </c>
    </row>
    <row r="12" spans="1:74" s="1" customFormat="1" ht="6.95" customHeight="1">
      <c r="B12" s="21"/>
      <c r="AR12" s="21"/>
      <c r="BS12" s="18" t="s">
        <v>7</v>
      </c>
    </row>
    <row r="13" spans="1:74" s="1" customFormat="1" ht="12" customHeight="1">
      <c r="B13" s="21"/>
      <c r="D13" s="27" t="s">
        <v>25</v>
      </c>
      <c r="AK13" s="27" t="s">
        <v>23</v>
      </c>
      <c r="AN13" s="25" t="s">
        <v>3</v>
      </c>
      <c r="AR13" s="21"/>
      <c r="BS13" s="18" t="s">
        <v>7</v>
      </c>
    </row>
    <row r="14" spans="1:74" ht="12.75">
      <c r="B14" s="21"/>
      <c r="E14" s="25" t="s">
        <v>19</v>
      </c>
      <c r="AK14" s="27" t="s">
        <v>24</v>
      </c>
      <c r="AN14" s="25" t="s">
        <v>3</v>
      </c>
      <c r="AR14" s="21"/>
      <c r="BS14" s="18" t="s">
        <v>7</v>
      </c>
    </row>
    <row r="15" spans="1:74" s="1" customFormat="1" ht="6.95" customHeight="1">
      <c r="B15" s="21"/>
      <c r="AR15" s="21"/>
      <c r="BS15" s="18" t="s">
        <v>4</v>
      </c>
    </row>
    <row r="16" spans="1:74" s="1" customFormat="1" ht="12" customHeight="1">
      <c r="B16" s="21"/>
      <c r="D16" s="27" t="s">
        <v>26</v>
      </c>
      <c r="AK16" s="27" t="s">
        <v>23</v>
      </c>
      <c r="AN16" s="25" t="s">
        <v>3</v>
      </c>
      <c r="AR16" s="21"/>
      <c r="BS16" s="18" t="s">
        <v>4</v>
      </c>
    </row>
    <row r="17" spans="1:71" s="1" customFormat="1" ht="18.399999999999999" customHeight="1">
      <c r="B17" s="21"/>
      <c r="E17" s="25" t="s">
        <v>19</v>
      </c>
      <c r="AK17" s="27" t="s">
        <v>24</v>
      </c>
      <c r="AN17" s="25" t="s">
        <v>3</v>
      </c>
      <c r="AR17" s="21"/>
      <c r="BS17" s="18" t="s">
        <v>27</v>
      </c>
    </row>
    <row r="18" spans="1:71" s="1" customFormat="1" ht="6.95" customHeight="1">
      <c r="B18" s="21"/>
      <c r="AR18" s="21"/>
      <c r="BS18" s="18" t="s">
        <v>7</v>
      </c>
    </row>
    <row r="19" spans="1:71" s="1" customFormat="1" ht="12" customHeight="1">
      <c r="B19" s="21"/>
      <c r="D19" s="27" t="s">
        <v>28</v>
      </c>
      <c r="AK19" s="27" t="s">
        <v>23</v>
      </c>
      <c r="AN19" s="25" t="s">
        <v>3</v>
      </c>
      <c r="AR19" s="21"/>
      <c r="BS19" s="18" t="s">
        <v>7</v>
      </c>
    </row>
    <row r="20" spans="1:71" s="1" customFormat="1" ht="18.399999999999999" customHeight="1">
      <c r="B20" s="21"/>
      <c r="E20" s="25" t="s">
        <v>19</v>
      </c>
      <c r="AK20" s="27" t="s">
        <v>24</v>
      </c>
      <c r="AN20" s="25" t="s">
        <v>3</v>
      </c>
      <c r="AR20" s="21"/>
      <c r="BS20" s="18" t="s">
        <v>4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29</v>
      </c>
      <c r="AR22" s="21"/>
    </row>
    <row r="23" spans="1:71" s="1" customFormat="1" ht="63.75" customHeight="1">
      <c r="B23" s="21"/>
      <c r="E23" s="282" t="s">
        <v>30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3">
        <f>ROUND(AG54,2)</f>
        <v>733</v>
      </c>
      <c r="AL26" s="284"/>
      <c r="AM26" s="284"/>
      <c r="AN26" s="284"/>
      <c r="AO26" s="284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85" t="s">
        <v>32</v>
      </c>
      <c r="M28" s="285"/>
      <c r="N28" s="285"/>
      <c r="O28" s="285"/>
      <c r="P28" s="285"/>
      <c r="Q28" s="30"/>
      <c r="R28" s="30"/>
      <c r="S28" s="30"/>
      <c r="T28" s="30"/>
      <c r="U28" s="30"/>
      <c r="V28" s="30"/>
      <c r="W28" s="285" t="s">
        <v>33</v>
      </c>
      <c r="X28" s="285"/>
      <c r="Y28" s="285"/>
      <c r="Z28" s="285"/>
      <c r="AA28" s="285"/>
      <c r="AB28" s="285"/>
      <c r="AC28" s="285"/>
      <c r="AD28" s="285"/>
      <c r="AE28" s="285"/>
      <c r="AF28" s="30"/>
      <c r="AG28" s="30"/>
      <c r="AH28" s="30"/>
      <c r="AI28" s="30"/>
      <c r="AJ28" s="30"/>
      <c r="AK28" s="285" t="s">
        <v>34</v>
      </c>
      <c r="AL28" s="285"/>
      <c r="AM28" s="285"/>
      <c r="AN28" s="285"/>
      <c r="AO28" s="285"/>
      <c r="AP28" s="30"/>
      <c r="AQ28" s="30"/>
      <c r="AR28" s="31"/>
      <c r="BE28" s="30"/>
    </row>
    <row r="29" spans="1:71" s="3" customFormat="1" ht="14.45" customHeight="1">
      <c r="B29" s="35"/>
      <c r="D29" s="27" t="s">
        <v>35</v>
      </c>
      <c r="F29" s="27" t="s">
        <v>36</v>
      </c>
      <c r="L29" s="288">
        <v>0.21</v>
      </c>
      <c r="M29" s="287"/>
      <c r="N29" s="287"/>
      <c r="O29" s="287"/>
      <c r="P29" s="287"/>
      <c r="W29" s="286">
        <f>ROUND(AZ54, 2)</f>
        <v>733</v>
      </c>
      <c r="X29" s="287"/>
      <c r="Y29" s="287"/>
      <c r="Z29" s="287"/>
      <c r="AA29" s="287"/>
      <c r="AB29" s="287"/>
      <c r="AC29" s="287"/>
      <c r="AD29" s="287"/>
      <c r="AE29" s="287"/>
      <c r="AK29" s="286">
        <f>ROUND(AV54, 2)</f>
        <v>153.93</v>
      </c>
      <c r="AL29" s="287"/>
      <c r="AM29" s="287"/>
      <c r="AN29" s="287"/>
      <c r="AO29" s="287"/>
      <c r="AR29" s="35"/>
    </row>
    <row r="30" spans="1:71" s="3" customFormat="1" ht="14.45" customHeight="1">
      <c r="B30" s="35"/>
      <c r="F30" s="27" t="s">
        <v>37</v>
      </c>
      <c r="L30" s="288">
        <v>0.15</v>
      </c>
      <c r="M30" s="287"/>
      <c r="N30" s="287"/>
      <c r="O30" s="287"/>
      <c r="P30" s="287"/>
      <c r="W30" s="286">
        <f>ROUND(BA54, 2)</f>
        <v>0</v>
      </c>
      <c r="X30" s="287"/>
      <c r="Y30" s="287"/>
      <c r="Z30" s="287"/>
      <c r="AA30" s="287"/>
      <c r="AB30" s="287"/>
      <c r="AC30" s="287"/>
      <c r="AD30" s="287"/>
      <c r="AE30" s="287"/>
      <c r="AK30" s="286">
        <f>ROUND(AW54, 2)</f>
        <v>0</v>
      </c>
      <c r="AL30" s="287"/>
      <c r="AM30" s="287"/>
      <c r="AN30" s="287"/>
      <c r="AO30" s="287"/>
      <c r="AR30" s="35"/>
    </row>
    <row r="31" spans="1:71" s="3" customFormat="1" ht="14.45" hidden="1" customHeight="1">
      <c r="B31" s="35"/>
      <c r="F31" s="27" t="s">
        <v>38</v>
      </c>
      <c r="L31" s="288">
        <v>0.21</v>
      </c>
      <c r="M31" s="287"/>
      <c r="N31" s="287"/>
      <c r="O31" s="287"/>
      <c r="P31" s="287"/>
      <c r="W31" s="286">
        <f>ROUND(BB54, 2)</f>
        <v>0</v>
      </c>
      <c r="X31" s="287"/>
      <c r="Y31" s="287"/>
      <c r="Z31" s="287"/>
      <c r="AA31" s="287"/>
      <c r="AB31" s="287"/>
      <c r="AC31" s="287"/>
      <c r="AD31" s="287"/>
      <c r="AE31" s="287"/>
      <c r="AK31" s="286">
        <v>0</v>
      </c>
      <c r="AL31" s="287"/>
      <c r="AM31" s="287"/>
      <c r="AN31" s="287"/>
      <c r="AO31" s="287"/>
      <c r="AR31" s="35"/>
    </row>
    <row r="32" spans="1:71" s="3" customFormat="1" ht="14.45" hidden="1" customHeight="1">
      <c r="B32" s="35"/>
      <c r="F32" s="27" t="s">
        <v>39</v>
      </c>
      <c r="L32" s="288">
        <v>0.15</v>
      </c>
      <c r="M32" s="287"/>
      <c r="N32" s="287"/>
      <c r="O32" s="287"/>
      <c r="P32" s="287"/>
      <c r="W32" s="286">
        <f>ROUND(BC54, 2)</f>
        <v>0</v>
      </c>
      <c r="X32" s="287"/>
      <c r="Y32" s="287"/>
      <c r="Z32" s="287"/>
      <c r="AA32" s="287"/>
      <c r="AB32" s="287"/>
      <c r="AC32" s="287"/>
      <c r="AD32" s="287"/>
      <c r="AE32" s="287"/>
      <c r="AK32" s="286">
        <v>0</v>
      </c>
      <c r="AL32" s="287"/>
      <c r="AM32" s="287"/>
      <c r="AN32" s="287"/>
      <c r="AO32" s="287"/>
      <c r="AR32" s="35"/>
    </row>
    <row r="33" spans="1:57" s="3" customFormat="1" ht="14.45" hidden="1" customHeight="1">
      <c r="B33" s="35"/>
      <c r="F33" s="27" t="s">
        <v>40</v>
      </c>
      <c r="L33" s="288">
        <v>0</v>
      </c>
      <c r="M33" s="287"/>
      <c r="N33" s="287"/>
      <c r="O33" s="287"/>
      <c r="P33" s="287"/>
      <c r="W33" s="286">
        <f>ROUND(BD54, 2)</f>
        <v>0</v>
      </c>
      <c r="X33" s="287"/>
      <c r="Y33" s="287"/>
      <c r="Z33" s="287"/>
      <c r="AA33" s="287"/>
      <c r="AB33" s="287"/>
      <c r="AC33" s="287"/>
      <c r="AD33" s="287"/>
      <c r="AE33" s="287"/>
      <c r="AK33" s="286">
        <v>0</v>
      </c>
      <c r="AL33" s="287"/>
      <c r="AM33" s="287"/>
      <c r="AN33" s="287"/>
      <c r="AO33" s="287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89" t="s">
        <v>43</v>
      </c>
      <c r="Y35" s="290"/>
      <c r="Z35" s="290"/>
      <c r="AA35" s="290"/>
      <c r="AB35" s="290"/>
      <c r="AC35" s="38"/>
      <c r="AD35" s="38"/>
      <c r="AE35" s="38"/>
      <c r="AF35" s="38"/>
      <c r="AG35" s="38"/>
      <c r="AH35" s="38"/>
      <c r="AI35" s="38"/>
      <c r="AJ35" s="38"/>
      <c r="AK35" s="291">
        <f>SUM(AK26:AK33)</f>
        <v>886.93000000000006</v>
      </c>
      <c r="AL35" s="290"/>
      <c r="AM35" s="290"/>
      <c r="AN35" s="290"/>
      <c r="AO35" s="292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>
      <c r="A42" s="30"/>
      <c r="B42" s="31"/>
      <c r="C42" s="22" t="s">
        <v>44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>
      <c r="B44" s="44"/>
      <c r="C44" s="27" t="s">
        <v>13</v>
      </c>
      <c r="L44" s="4" t="str">
        <f>K5</f>
        <v>2019-03</v>
      </c>
      <c r="AR44" s="44"/>
    </row>
    <row r="45" spans="1:57" s="5" customFormat="1" ht="36.950000000000003" customHeight="1">
      <c r="B45" s="45"/>
      <c r="C45" s="46" t="s">
        <v>15</v>
      </c>
      <c r="L45" s="294" t="str">
        <f>K6</f>
        <v>TSO úseku Blatno u Jesenice - Kaštice</v>
      </c>
      <c r="M45" s="295"/>
      <c r="N45" s="295"/>
      <c r="O45" s="295"/>
      <c r="P45" s="295"/>
      <c r="Q45" s="295"/>
      <c r="R45" s="295"/>
      <c r="S45" s="295"/>
      <c r="T45" s="295"/>
      <c r="U45" s="295"/>
      <c r="V45" s="295"/>
      <c r="W45" s="295"/>
      <c r="X45" s="295"/>
      <c r="Y45" s="295"/>
      <c r="Z45" s="295"/>
      <c r="AA45" s="295"/>
      <c r="AB45" s="295"/>
      <c r="AC45" s="295"/>
      <c r="AD45" s="295"/>
      <c r="AE45" s="295"/>
      <c r="AF45" s="295"/>
      <c r="AG45" s="295"/>
      <c r="AH45" s="295"/>
      <c r="AI45" s="295"/>
      <c r="AJ45" s="295"/>
      <c r="AK45" s="295"/>
      <c r="AL45" s="295"/>
      <c r="AM45" s="295"/>
      <c r="AN45" s="295"/>
      <c r="AO45" s="295"/>
      <c r="AR45" s="45"/>
    </row>
    <row r="46" spans="1:57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>
      <c r="A47" s="30"/>
      <c r="B47" s="31"/>
      <c r="C47" s="27" t="s">
        <v>18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7" t="s">
        <v>20</v>
      </c>
      <c r="AJ47" s="30"/>
      <c r="AK47" s="30"/>
      <c r="AL47" s="30"/>
      <c r="AM47" s="296" t="str">
        <f>IF(AN8= "","",AN8)</f>
        <v>26. 11. 2019</v>
      </c>
      <c r="AN47" s="296"/>
      <c r="AO47" s="30"/>
      <c r="AP47" s="30"/>
      <c r="AQ47" s="30"/>
      <c r="AR47" s="31"/>
      <c r="BE47" s="30"/>
    </row>
    <row r="48" spans="1:57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15.2" customHeight="1">
      <c r="A49" s="30"/>
      <c r="B49" s="31"/>
      <c r="C49" s="27" t="s">
        <v>22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 xml:space="preserve">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7" t="s">
        <v>26</v>
      </c>
      <c r="AJ49" s="30"/>
      <c r="AK49" s="30"/>
      <c r="AL49" s="30"/>
      <c r="AM49" s="270" t="str">
        <f>IF(E17="","",E17)</f>
        <v xml:space="preserve"> </v>
      </c>
      <c r="AN49" s="271"/>
      <c r="AO49" s="271"/>
      <c r="AP49" s="271"/>
      <c r="AQ49" s="30"/>
      <c r="AR49" s="31"/>
      <c r="AS49" s="266" t="s">
        <v>45</v>
      </c>
      <c r="AT49" s="267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>
      <c r="A50" s="30"/>
      <c r="B50" s="31"/>
      <c r="C50" s="27" t="s">
        <v>25</v>
      </c>
      <c r="D50" s="30"/>
      <c r="E50" s="30"/>
      <c r="F50" s="30"/>
      <c r="G50" s="30"/>
      <c r="H50" s="30"/>
      <c r="I50" s="30"/>
      <c r="J50" s="30"/>
      <c r="K50" s="30"/>
      <c r="L50" s="4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7" t="s">
        <v>28</v>
      </c>
      <c r="AJ50" s="30"/>
      <c r="AK50" s="30"/>
      <c r="AL50" s="30"/>
      <c r="AM50" s="270" t="str">
        <f>IF(E20="","",E20)</f>
        <v xml:space="preserve"> </v>
      </c>
      <c r="AN50" s="271"/>
      <c r="AO50" s="271"/>
      <c r="AP50" s="271"/>
      <c r="AQ50" s="30"/>
      <c r="AR50" s="31"/>
      <c r="AS50" s="268"/>
      <c r="AT50" s="269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68"/>
      <c r="AT51" s="269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>
      <c r="A52" s="30"/>
      <c r="B52" s="31"/>
      <c r="C52" s="293" t="s">
        <v>46</v>
      </c>
      <c r="D52" s="273"/>
      <c r="E52" s="273"/>
      <c r="F52" s="273"/>
      <c r="G52" s="273"/>
      <c r="H52" s="53"/>
      <c r="I52" s="272" t="s">
        <v>47</v>
      </c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73"/>
      <c r="AG52" s="297" t="s">
        <v>48</v>
      </c>
      <c r="AH52" s="273"/>
      <c r="AI52" s="273"/>
      <c r="AJ52" s="273"/>
      <c r="AK52" s="273"/>
      <c r="AL52" s="273"/>
      <c r="AM52" s="273"/>
      <c r="AN52" s="272" t="s">
        <v>49</v>
      </c>
      <c r="AO52" s="273"/>
      <c r="AP52" s="273"/>
      <c r="AQ52" s="54" t="s">
        <v>50</v>
      </c>
      <c r="AR52" s="31"/>
      <c r="AS52" s="55" t="s">
        <v>51</v>
      </c>
      <c r="AT52" s="56" t="s">
        <v>52</v>
      </c>
      <c r="AU52" s="56" t="s">
        <v>53</v>
      </c>
      <c r="AV52" s="56" t="s">
        <v>54</v>
      </c>
      <c r="AW52" s="56" t="s">
        <v>55</v>
      </c>
      <c r="AX52" s="56" t="s">
        <v>56</v>
      </c>
      <c r="AY52" s="56" t="s">
        <v>57</v>
      </c>
      <c r="AZ52" s="56" t="s">
        <v>58</v>
      </c>
      <c r="BA52" s="56" t="s">
        <v>59</v>
      </c>
      <c r="BB52" s="56" t="s">
        <v>60</v>
      </c>
      <c r="BC52" s="56" t="s">
        <v>61</v>
      </c>
      <c r="BD52" s="57" t="s">
        <v>62</v>
      </c>
      <c r="BE52" s="30"/>
    </row>
    <row r="53" spans="1:91" s="2" customFormat="1" ht="10.9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>
      <c r="B54" s="61"/>
      <c r="C54" s="62" t="s">
        <v>63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76">
        <f>ROUND(SUM(AG55:AG58),2)</f>
        <v>733</v>
      </c>
      <c r="AH54" s="276"/>
      <c r="AI54" s="276"/>
      <c r="AJ54" s="276"/>
      <c r="AK54" s="276"/>
      <c r="AL54" s="276"/>
      <c r="AM54" s="276"/>
      <c r="AN54" s="277">
        <f>SUM(AG54,AT54)</f>
        <v>886.93000000000006</v>
      </c>
      <c r="AO54" s="277"/>
      <c r="AP54" s="277"/>
      <c r="AQ54" s="65" t="s">
        <v>3</v>
      </c>
      <c r="AR54" s="61"/>
      <c r="AS54" s="66">
        <f>ROUND(SUM(AS55:AS58),2)</f>
        <v>0</v>
      </c>
      <c r="AT54" s="67">
        <f>ROUND(SUM(AV54:AW54),2)</f>
        <v>153.93</v>
      </c>
      <c r="AU54" s="68">
        <f>ROUND(SUM(AU55:AU58),5)</f>
        <v>2633.7420000000002</v>
      </c>
      <c r="AV54" s="67">
        <f>ROUND(AZ54*L29,2)</f>
        <v>153.93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ROUND(SUM(AZ55:AZ58),2)</f>
        <v>733</v>
      </c>
      <c r="BA54" s="67">
        <f>ROUND(SUM(BA55:BA58),2)</f>
        <v>0</v>
      </c>
      <c r="BB54" s="67">
        <f>ROUND(SUM(BB55:BB58),2)</f>
        <v>0</v>
      </c>
      <c r="BC54" s="67">
        <f>ROUND(SUM(BC55:BC58),2)</f>
        <v>0</v>
      </c>
      <c r="BD54" s="69">
        <f>ROUND(SUM(BD55:BD58),2)</f>
        <v>0</v>
      </c>
      <c r="BS54" s="70" t="s">
        <v>64</v>
      </c>
      <c r="BT54" s="70" t="s">
        <v>65</v>
      </c>
      <c r="BU54" s="71" t="s">
        <v>66</v>
      </c>
      <c r="BV54" s="70" t="s">
        <v>67</v>
      </c>
      <c r="BW54" s="70" t="s">
        <v>5</v>
      </c>
      <c r="BX54" s="70" t="s">
        <v>68</v>
      </c>
      <c r="CL54" s="70" t="s">
        <v>3</v>
      </c>
    </row>
    <row r="55" spans="1:91" s="7" customFormat="1" ht="27" customHeight="1">
      <c r="A55" s="72" t="s">
        <v>69</v>
      </c>
      <c r="B55" s="73"/>
      <c r="C55" s="74"/>
      <c r="D55" s="298" t="s">
        <v>70</v>
      </c>
      <c r="E55" s="298"/>
      <c r="F55" s="298"/>
      <c r="G55" s="298"/>
      <c r="H55" s="298"/>
      <c r="I55" s="75"/>
      <c r="J55" s="298" t="s">
        <v>71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74">
        <f>'PS 05-01-21 - Vroutek - P...'!J30</f>
        <v>0</v>
      </c>
      <c r="AH55" s="275"/>
      <c r="AI55" s="275"/>
      <c r="AJ55" s="275"/>
      <c r="AK55" s="275"/>
      <c r="AL55" s="275"/>
      <c r="AM55" s="275"/>
      <c r="AN55" s="274">
        <f>SUM(AG55,AT55)</f>
        <v>0</v>
      </c>
      <c r="AO55" s="275"/>
      <c r="AP55" s="275"/>
      <c r="AQ55" s="76" t="s">
        <v>72</v>
      </c>
      <c r="AR55" s="73"/>
      <c r="AS55" s="77">
        <v>0</v>
      </c>
      <c r="AT55" s="78">
        <f>ROUND(SUM(AV55:AW55),2)</f>
        <v>0</v>
      </c>
      <c r="AU55" s="79">
        <f>'PS 05-01-21 - Vroutek - P...'!P80</f>
        <v>0</v>
      </c>
      <c r="AV55" s="78">
        <f>'PS 05-01-21 - Vroutek - P...'!J33</f>
        <v>0</v>
      </c>
      <c r="AW55" s="78">
        <f>'PS 05-01-21 - Vroutek - P...'!J34</f>
        <v>0</v>
      </c>
      <c r="AX55" s="78">
        <f>'PS 05-01-21 - Vroutek - P...'!J35</f>
        <v>0</v>
      </c>
      <c r="AY55" s="78">
        <f>'PS 05-01-21 - Vroutek - P...'!J36</f>
        <v>0</v>
      </c>
      <c r="AZ55" s="78">
        <f>'PS 05-01-21 - Vroutek - P...'!F33</f>
        <v>0</v>
      </c>
      <c r="BA55" s="78">
        <f>'PS 05-01-21 - Vroutek - P...'!F34</f>
        <v>0</v>
      </c>
      <c r="BB55" s="78">
        <f>'PS 05-01-21 - Vroutek - P...'!F35</f>
        <v>0</v>
      </c>
      <c r="BC55" s="78">
        <f>'PS 05-01-21 - Vroutek - P...'!F36</f>
        <v>0</v>
      </c>
      <c r="BD55" s="80">
        <f>'PS 05-01-21 - Vroutek - P...'!F37</f>
        <v>0</v>
      </c>
      <c r="BT55" s="81" t="s">
        <v>73</v>
      </c>
      <c r="BV55" s="81" t="s">
        <v>67</v>
      </c>
      <c r="BW55" s="81" t="s">
        <v>74</v>
      </c>
      <c r="BX55" s="81" t="s">
        <v>5</v>
      </c>
      <c r="CL55" s="81" t="s">
        <v>3</v>
      </c>
      <c r="CM55" s="81" t="s">
        <v>75</v>
      </c>
    </row>
    <row r="56" spans="1:91" s="7" customFormat="1" ht="27" customHeight="1">
      <c r="A56" s="72" t="s">
        <v>69</v>
      </c>
      <c r="B56" s="73"/>
      <c r="C56" s="74"/>
      <c r="D56" s="298" t="s">
        <v>76</v>
      </c>
      <c r="E56" s="298"/>
      <c r="F56" s="298"/>
      <c r="G56" s="298"/>
      <c r="H56" s="298"/>
      <c r="I56" s="75"/>
      <c r="J56" s="298" t="s">
        <v>77</v>
      </c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74">
        <f>'PS 05-01-21.1 - Vroutek -...'!J30</f>
        <v>0</v>
      </c>
      <c r="AH56" s="275"/>
      <c r="AI56" s="275"/>
      <c r="AJ56" s="275"/>
      <c r="AK56" s="275"/>
      <c r="AL56" s="275"/>
      <c r="AM56" s="275"/>
      <c r="AN56" s="274">
        <f>SUM(AG56,AT56)</f>
        <v>0</v>
      </c>
      <c r="AO56" s="275"/>
      <c r="AP56" s="275"/>
      <c r="AQ56" s="76" t="s">
        <v>72</v>
      </c>
      <c r="AR56" s="73"/>
      <c r="AS56" s="77">
        <v>0</v>
      </c>
      <c r="AT56" s="78">
        <f>ROUND(SUM(AV56:AW56),2)</f>
        <v>0</v>
      </c>
      <c r="AU56" s="79">
        <f>'PS 05-01-21.1 - Vroutek -...'!P81</f>
        <v>2633.7419999999997</v>
      </c>
      <c r="AV56" s="78">
        <f>'PS 05-01-21.1 - Vroutek -...'!J33</f>
        <v>0</v>
      </c>
      <c r="AW56" s="78">
        <f>'PS 05-01-21.1 - Vroutek -...'!J34</f>
        <v>0</v>
      </c>
      <c r="AX56" s="78">
        <f>'PS 05-01-21.1 - Vroutek -...'!J35</f>
        <v>0</v>
      </c>
      <c r="AY56" s="78">
        <f>'PS 05-01-21.1 - Vroutek -...'!J36</f>
        <v>0</v>
      </c>
      <c r="AZ56" s="78">
        <f>'PS 05-01-21.1 - Vroutek -...'!F33</f>
        <v>0</v>
      </c>
      <c r="BA56" s="78">
        <f>'PS 05-01-21.1 - Vroutek -...'!F34</f>
        <v>0</v>
      </c>
      <c r="BB56" s="78">
        <f>'PS 05-01-21.1 - Vroutek -...'!F35</f>
        <v>0</v>
      </c>
      <c r="BC56" s="78">
        <f>'PS 05-01-21.1 - Vroutek -...'!F36</f>
        <v>0</v>
      </c>
      <c r="BD56" s="80">
        <f>'PS 05-01-21.1 - Vroutek -...'!F37</f>
        <v>0</v>
      </c>
      <c r="BT56" s="81" t="s">
        <v>73</v>
      </c>
      <c r="BV56" s="81" t="s">
        <v>67</v>
      </c>
      <c r="BW56" s="81" t="s">
        <v>78</v>
      </c>
      <c r="BX56" s="81" t="s">
        <v>5</v>
      </c>
      <c r="CL56" s="81" t="s">
        <v>3</v>
      </c>
      <c r="CM56" s="81" t="s">
        <v>75</v>
      </c>
    </row>
    <row r="57" spans="1:91" s="7" customFormat="1" ht="16.5" customHeight="1">
      <c r="A57" s="72" t="s">
        <v>69</v>
      </c>
      <c r="B57" s="73"/>
      <c r="C57" s="74"/>
      <c r="D57" s="298" t="s">
        <v>79</v>
      </c>
      <c r="E57" s="298"/>
      <c r="F57" s="298"/>
      <c r="G57" s="298"/>
      <c r="H57" s="298"/>
      <c r="I57" s="75"/>
      <c r="J57" s="298" t="s">
        <v>79</v>
      </c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8"/>
      <c r="AE57" s="298"/>
      <c r="AF57" s="298"/>
      <c r="AG57" s="274">
        <f>'VON - VON'!J30</f>
        <v>733</v>
      </c>
      <c r="AH57" s="275"/>
      <c r="AI57" s="275"/>
      <c r="AJ57" s="275"/>
      <c r="AK57" s="275"/>
      <c r="AL57" s="275"/>
      <c r="AM57" s="275"/>
      <c r="AN57" s="274">
        <f>SUM(AG57,AT57)</f>
        <v>886.93000000000006</v>
      </c>
      <c r="AO57" s="275"/>
      <c r="AP57" s="275"/>
      <c r="AQ57" s="76" t="s">
        <v>72</v>
      </c>
      <c r="AR57" s="73"/>
      <c r="AS57" s="77">
        <v>0</v>
      </c>
      <c r="AT57" s="78">
        <f>ROUND(SUM(AV57:AW57),2)</f>
        <v>153.93</v>
      </c>
      <c r="AU57" s="79">
        <f>'VON - VON'!P81</f>
        <v>0</v>
      </c>
      <c r="AV57" s="78">
        <f>'VON - VON'!J33</f>
        <v>153.93</v>
      </c>
      <c r="AW57" s="78">
        <f>'VON - VON'!J34</f>
        <v>0</v>
      </c>
      <c r="AX57" s="78">
        <f>'VON - VON'!J35</f>
        <v>0</v>
      </c>
      <c r="AY57" s="78">
        <f>'VON - VON'!J36</f>
        <v>0</v>
      </c>
      <c r="AZ57" s="78">
        <f>'VON - VON'!F33</f>
        <v>733</v>
      </c>
      <c r="BA57" s="78">
        <f>'VON - VON'!F34</f>
        <v>0</v>
      </c>
      <c r="BB57" s="78">
        <f>'VON - VON'!F35</f>
        <v>0</v>
      </c>
      <c r="BC57" s="78">
        <f>'VON - VON'!F36</f>
        <v>0</v>
      </c>
      <c r="BD57" s="80">
        <f>'VON - VON'!F37</f>
        <v>0</v>
      </c>
      <c r="BT57" s="81" t="s">
        <v>73</v>
      </c>
      <c r="BV57" s="81" t="s">
        <v>67</v>
      </c>
      <c r="BW57" s="81" t="s">
        <v>80</v>
      </c>
      <c r="BX57" s="81" t="s">
        <v>5</v>
      </c>
      <c r="CL57" s="81" t="s">
        <v>3</v>
      </c>
      <c r="CM57" s="81" t="s">
        <v>75</v>
      </c>
    </row>
    <row r="58" spans="1:91" s="7" customFormat="1" ht="16.5" customHeight="1">
      <c r="A58" s="72" t="s">
        <v>69</v>
      </c>
      <c r="B58" s="73"/>
      <c r="C58" s="74"/>
      <c r="D58" s="298" t="s">
        <v>81</v>
      </c>
      <c r="E58" s="298"/>
      <c r="F58" s="298"/>
      <c r="G58" s="298"/>
      <c r="H58" s="298"/>
      <c r="I58" s="75"/>
      <c r="J58" s="298" t="s">
        <v>81</v>
      </c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74">
        <f>'VRN - VRN'!J30</f>
        <v>0</v>
      </c>
      <c r="AH58" s="275"/>
      <c r="AI58" s="275"/>
      <c r="AJ58" s="275"/>
      <c r="AK58" s="275"/>
      <c r="AL58" s="275"/>
      <c r="AM58" s="275"/>
      <c r="AN58" s="274">
        <f>SUM(AG58,AT58)</f>
        <v>0</v>
      </c>
      <c r="AO58" s="275"/>
      <c r="AP58" s="275"/>
      <c r="AQ58" s="76" t="s">
        <v>72</v>
      </c>
      <c r="AR58" s="73"/>
      <c r="AS58" s="82">
        <v>0</v>
      </c>
      <c r="AT58" s="83">
        <f>ROUND(SUM(AV58:AW58),2)</f>
        <v>0</v>
      </c>
      <c r="AU58" s="84">
        <f>'VRN - VRN'!P82</f>
        <v>0</v>
      </c>
      <c r="AV58" s="83">
        <f>'VRN - VRN'!J33</f>
        <v>0</v>
      </c>
      <c r="AW58" s="83">
        <f>'VRN - VRN'!J34</f>
        <v>0</v>
      </c>
      <c r="AX58" s="83">
        <f>'VRN - VRN'!J35</f>
        <v>0</v>
      </c>
      <c r="AY58" s="83">
        <f>'VRN - VRN'!J36</f>
        <v>0</v>
      </c>
      <c r="AZ58" s="83">
        <f>'VRN - VRN'!F33</f>
        <v>0</v>
      </c>
      <c r="BA58" s="83">
        <f>'VRN - VRN'!F34</f>
        <v>0</v>
      </c>
      <c r="BB58" s="83">
        <f>'VRN - VRN'!F35</f>
        <v>0</v>
      </c>
      <c r="BC58" s="83">
        <f>'VRN - VRN'!F36</f>
        <v>0</v>
      </c>
      <c r="BD58" s="85">
        <f>'VRN - VRN'!F37</f>
        <v>0</v>
      </c>
      <c r="BT58" s="81" t="s">
        <v>73</v>
      </c>
      <c r="BV58" s="81" t="s">
        <v>67</v>
      </c>
      <c r="BW58" s="81" t="s">
        <v>82</v>
      </c>
      <c r="BX58" s="81" t="s">
        <v>5</v>
      </c>
      <c r="CL58" s="81" t="s">
        <v>3</v>
      </c>
      <c r="CM58" s="81" t="s">
        <v>75</v>
      </c>
    </row>
    <row r="59" spans="1:91" s="2" customFormat="1" ht="30" customHeight="1">
      <c r="A59" s="30"/>
      <c r="B59" s="31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1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</row>
    <row r="60" spans="1:91" s="2" customFormat="1" ht="6.95" customHeight="1">
      <c r="A60" s="30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</row>
  </sheetData>
  <mergeCells count="52">
    <mergeCell ref="D58:H58"/>
    <mergeCell ref="J58:AF58"/>
    <mergeCell ref="D55:H55"/>
    <mergeCell ref="J55:AF55"/>
    <mergeCell ref="D56:H56"/>
    <mergeCell ref="J56:AF56"/>
    <mergeCell ref="D57:H57"/>
    <mergeCell ref="J57:AF57"/>
    <mergeCell ref="X35:AB35"/>
    <mergeCell ref="AK35:AO35"/>
    <mergeCell ref="C52:G52"/>
    <mergeCell ref="L45:AO45"/>
    <mergeCell ref="AM47:AN47"/>
    <mergeCell ref="I52:AF52"/>
    <mergeCell ref="AG52:AM5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56:AP56"/>
    <mergeCell ref="AG56:AM56"/>
    <mergeCell ref="AN57:AP57"/>
    <mergeCell ref="AG57:AM57"/>
    <mergeCell ref="AN58:AP58"/>
    <mergeCell ref="AG58:AM58"/>
    <mergeCell ref="AS49:AT51"/>
    <mergeCell ref="AM49:AP49"/>
    <mergeCell ref="AM50:AP50"/>
    <mergeCell ref="AN52:AP52"/>
    <mergeCell ref="AN55:AP55"/>
    <mergeCell ref="AG55:AM55"/>
    <mergeCell ref="AG54:AM54"/>
    <mergeCell ref="AN54:AP54"/>
  </mergeCells>
  <hyperlinks>
    <hyperlink ref="A55" location="'PS 05-01-21 - Vroutek - P...'!C2" display="/"/>
    <hyperlink ref="A56" location="'PS 05-01-21.1 - Vroutek -...'!C2" display="/"/>
    <hyperlink ref="A57" location="'VON - VON'!C2" display="/"/>
    <hyperlink ref="A58" location="'VRN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3"/>
  <sheetViews>
    <sheetView showGridLines="0" topLeftCell="A56" zoomScaleNormal="100" workbookViewId="0">
      <selection activeCell="I111" sqref="I111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81" t="s">
        <v>6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8" t="s">
        <v>74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83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299" t="str">
        <f>'Rekapitulace stavby'!K6</f>
        <v>TSO úseku Blatno u Jesenice - Kaštice</v>
      </c>
      <c r="F7" s="300"/>
      <c r="G7" s="300"/>
      <c r="H7" s="300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94" t="s">
        <v>85</v>
      </c>
      <c r="F9" s="301"/>
      <c r="G9" s="301"/>
      <c r="H9" s="301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26. 11. 2019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24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78" t="str">
        <f>'Rekapitulace stavby'!E14</f>
        <v xml:space="preserve"> </v>
      </c>
      <c r="F18" s="278"/>
      <c r="G18" s="278"/>
      <c r="H18" s="278"/>
      <c r="I18" s="27" t="s">
        <v>24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24</v>
      </c>
      <c r="J21" s="25" t="str">
        <f>IF('Rekapitulace stavby'!AN17="","",'Rekapitulace stavby'!AN17)</f>
        <v/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82" t="s">
        <v>3</v>
      </c>
      <c r="F27" s="282"/>
      <c r="G27" s="282"/>
      <c r="H27" s="28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31</v>
      </c>
      <c r="E30" s="30"/>
      <c r="F30" s="30"/>
      <c r="G30" s="30"/>
      <c r="H30" s="30"/>
      <c r="I30" s="30"/>
      <c r="J30" s="64">
        <f>ROUND(J80,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35</v>
      </c>
      <c r="E33" s="27" t="s">
        <v>36</v>
      </c>
      <c r="F33" s="94">
        <f>ROUND((SUM(BE80:BE102)),  2)</f>
        <v>0</v>
      </c>
      <c r="G33" s="30"/>
      <c r="H33" s="30"/>
      <c r="I33" s="95">
        <v>0.21</v>
      </c>
      <c r="J33" s="94">
        <f>ROUND(((SUM(BE80:BE102))*I33),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37</v>
      </c>
      <c r="F34" s="94">
        <f>ROUND((SUM(BF80:BF102)),  2)</f>
        <v>0</v>
      </c>
      <c r="G34" s="30"/>
      <c r="H34" s="30"/>
      <c r="I34" s="95">
        <v>0.15</v>
      </c>
      <c r="J34" s="94">
        <f>ROUND(((SUM(BF80:BF102))*I34),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38</v>
      </c>
      <c r="F35" s="94">
        <f>ROUND((SUM(BG80:BG102)),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39</v>
      </c>
      <c r="F36" s="94">
        <f>ROUND((SUM(BH80:BH102)),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40</v>
      </c>
      <c r="F37" s="94">
        <f>ROUND((SUM(BI80:BI102)),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41</v>
      </c>
      <c r="E39" s="53"/>
      <c r="F39" s="53"/>
      <c r="G39" s="98" t="s">
        <v>42</v>
      </c>
      <c r="H39" s="99" t="s">
        <v>43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86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99" t="str">
        <f>E7</f>
        <v>TSO úseku Blatno u Jesenice - Kaštice</v>
      </c>
      <c r="F48" s="300"/>
      <c r="G48" s="300"/>
      <c r="H48" s="300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94" t="str">
        <f>E9</f>
        <v>PS 05-01-21 - Vroutek - Podbořany - TZZ - ÚOŽI</v>
      </c>
      <c r="F50" s="301"/>
      <c r="G50" s="301"/>
      <c r="H50" s="301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 xml:space="preserve"> </v>
      </c>
      <c r="G52" s="30"/>
      <c r="H52" s="30"/>
      <c r="I52" s="27" t="s">
        <v>20</v>
      </c>
      <c r="J52" s="48" t="str">
        <f>IF(J12="","",J12)</f>
        <v>26. 11. 2019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26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25</v>
      </c>
      <c r="D55" s="30"/>
      <c r="E55" s="30"/>
      <c r="F55" s="25" t="str">
        <f>IF(E18="","",E18)</f>
        <v xml:space="preserve"> </v>
      </c>
      <c r="G55" s="30"/>
      <c r="H55" s="30"/>
      <c r="I55" s="27" t="s">
        <v>28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87</v>
      </c>
      <c r="D57" s="96"/>
      <c r="E57" s="96"/>
      <c r="F57" s="96"/>
      <c r="G57" s="96"/>
      <c r="H57" s="96"/>
      <c r="I57" s="96"/>
      <c r="J57" s="103" t="s">
        <v>88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63</v>
      </c>
      <c r="D59" s="30"/>
      <c r="E59" s="30"/>
      <c r="F59" s="30"/>
      <c r="G59" s="30"/>
      <c r="H59" s="30"/>
      <c r="I59" s="30"/>
      <c r="J59" s="64">
        <f>J80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89</v>
      </c>
    </row>
    <row r="60" spans="1:47" s="9" customFormat="1" ht="24.95" customHeight="1">
      <c r="B60" s="105"/>
      <c r="D60" s="106" t="s">
        <v>90</v>
      </c>
      <c r="E60" s="107"/>
      <c r="F60" s="107"/>
      <c r="G60" s="107"/>
      <c r="H60" s="107"/>
      <c r="I60" s="107"/>
      <c r="J60" s="108">
        <f>J81</f>
        <v>0</v>
      </c>
      <c r="L60" s="105"/>
    </row>
    <row r="61" spans="1:47" s="2" customFormat="1" ht="21.75" customHeight="1">
      <c r="A61" s="30"/>
      <c r="B61" s="31"/>
      <c r="C61" s="30"/>
      <c r="D61" s="30"/>
      <c r="E61" s="30"/>
      <c r="F61" s="30"/>
      <c r="G61" s="30"/>
      <c r="H61" s="30"/>
      <c r="I61" s="30"/>
      <c r="J61" s="30"/>
      <c r="K61" s="30"/>
      <c r="L61" s="88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6.95" customHeight="1">
      <c r="A62" s="30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6" spans="1:63" s="2" customFormat="1" ht="6.95" customHeight="1">
      <c r="A66" s="30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88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63" s="2" customFormat="1" ht="24.95" customHeight="1">
      <c r="A67" s="30"/>
      <c r="B67" s="31"/>
      <c r="C67" s="22" t="s">
        <v>91</v>
      </c>
      <c r="D67" s="30"/>
      <c r="E67" s="30"/>
      <c r="F67" s="30"/>
      <c r="G67" s="30"/>
      <c r="H67" s="30"/>
      <c r="I67" s="30"/>
      <c r="J67" s="30"/>
      <c r="K67" s="30"/>
      <c r="L67" s="8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63" s="2" customFormat="1" ht="6.95" customHeight="1">
      <c r="A68" s="30"/>
      <c r="B68" s="31"/>
      <c r="C68" s="30"/>
      <c r="D68" s="30"/>
      <c r="E68" s="30"/>
      <c r="F68" s="30"/>
      <c r="G68" s="30"/>
      <c r="H68" s="30"/>
      <c r="I68" s="30"/>
      <c r="J68" s="30"/>
      <c r="K68" s="30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63" s="2" customFormat="1" ht="12" customHeight="1">
      <c r="A69" s="30"/>
      <c r="B69" s="31"/>
      <c r="C69" s="27" t="s">
        <v>15</v>
      </c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63" s="2" customFormat="1" ht="16.5" customHeight="1">
      <c r="A70" s="30"/>
      <c r="B70" s="31"/>
      <c r="C70" s="30"/>
      <c r="D70" s="30"/>
      <c r="E70" s="299" t="str">
        <f>E7</f>
        <v>TSO úseku Blatno u Jesenice - Kaštice</v>
      </c>
      <c r="F70" s="300"/>
      <c r="G70" s="300"/>
      <c r="H70" s="30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63" s="2" customFormat="1" ht="12" customHeight="1">
      <c r="A71" s="30"/>
      <c r="B71" s="31"/>
      <c r="C71" s="27" t="s">
        <v>84</v>
      </c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63" s="2" customFormat="1" ht="16.5" customHeight="1">
      <c r="A72" s="30"/>
      <c r="B72" s="31"/>
      <c r="C72" s="30"/>
      <c r="D72" s="30"/>
      <c r="E72" s="294" t="str">
        <f>E9</f>
        <v>PS 05-01-21 - Vroutek - Podbořany - TZZ - ÚOŽI</v>
      </c>
      <c r="F72" s="301"/>
      <c r="G72" s="301"/>
      <c r="H72" s="301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63" s="2" customFormat="1" ht="6.95" customHeight="1">
      <c r="A73" s="30"/>
      <c r="B73" s="31"/>
      <c r="C73" s="30"/>
      <c r="D73" s="30"/>
      <c r="E73" s="30"/>
      <c r="F73" s="30"/>
      <c r="G73" s="30"/>
      <c r="H73" s="30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63" s="2" customFormat="1" ht="12" customHeight="1">
      <c r="A74" s="30"/>
      <c r="B74" s="31"/>
      <c r="C74" s="27" t="s">
        <v>18</v>
      </c>
      <c r="D74" s="30"/>
      <c r="E74" s="30"/>
      <c r="F74" s="25" t="str">
        <f>F12</f>
        <v xml:space="preserve"> </v>
      </c>
      <c r="G74" s="30"/>
      <c r="H74" s="30"/>
      <c r="I74" s="27" t="s">
        <v>20</v>
      </c>
      <c r="J74" s="48" t="str">
        <f>IF(J12="","",J12)</f>
        <v>26. 11. 2019</v>
      </c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63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63" s="2" customFormat="1" ht="15.2" customHeight="1">
      <c r="A76" s="30"/>
      <c r="B76" s="31"/>
      <c r="C76" s="27" t="s">
        <v>22</v>
      </c>
      <c r="D76" s="30"/>
      <c r="E76" s="30"/>
      <c r="F76" s="25" t="str">
        <f>E15</f>
        <v xml:space="preserve"> </v>
      </c>
      <c r="G76" s="30"/>
      <c r="H76" s="30"/>
      <c r="I76" s="27" t="s">
        <v>26</v>
      </c>
      <c r="J76" s="28" t="str">
        <f>E21</f>
        <v xml:space="preserve"> </v>
      </c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63" s="2" customFormat="1" ht="15.2" customHeight="1">
      <c r="A77" s="30"/>
      <c r="B77" s="31"/>
      <c r="C77" s="27" t="s">
        <v>25</v>
      </c>
      <c r="D77" s="30"/>
      <c r="E77" s="30"/>
      <c r="F77" s="25" t="str">
        <f>IF(E18="","",E18)</f>
        <v xml:space="preserve"> </v>
      </c>
      <c r="G77" s="30"/>
      <c r="H77" s="30"/>
      <c r="I77" s="27" t="s">
        <v>28</v>
      </c>
      <c r="J77" s="28" t="str">
        <f>E24</f>
        <v xml:space="preserve"> 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63" s="2" customFormat="1" ht="10.35" customHeight="1">
      <c r="A78" s="30"/>
      <c r="B78" s="31"/>
      <c r="C78" s="30"/>
      <c r="D78" s="30"/>
      <c r="E78" s="30"/>
      <c r="F78" s="30"/>
      <c r="G78" s="30"/>
      <c r="H78" s="30"/>
      <c r="I78" s="30"/>
      <c r="J78" s="30"/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63" s="10" customFormat="1" ht="29.25" customHeight="1">
      <c r="A79" s="109"/>
      <c r="B79" s="110"/>
      <c r="C79" s="111" t="s">
        <v>92</v>
      </c>
      <c r="D79" s="112" t="s">
        <v>50</v>
      </c>
      <c r="E79" s="112" t="s">
        <v>46</v>
      </c>
      <c r="F79" s="112" t="s">
        <v>47</v>
      </c>
      <c r="G79" s="112" t="s">
        <v>93</v>
      </c>
      <c r="H79" s="112" t="s">
        <v>94</v>
      </c>
      <c r="I79" s="112" t="s">
        <v>95</v>
      </c>
      <c r="J79" s="112" t="s">
        <v>88</v>
      </c>
      <c r="K79" s="113" t="s">
        <v>96</v>
      </c>
      <c r="L79" s="114"/>
      <c r="M79" s="55" t="s">
        <v>3</v>
      </c>
      <c r="N79" s="56" t="s">
        <v>35</v>
      </c>
      <c r="O79" s="56" t="s">
        <v>97</v>
      </c>
      <c r="P79" s="56" t="s">
        <v>98</v>
      </c>
      <c r="Q79" s="56" t="s">
        <v>99</v>
      </c>
      <c r="R79" s="56" t="s">
        <v>100</v>
      </c>
      <c r="S79" s="56" t="s">
        <v>101</v>
      </c>
      <c r="T79" s="57" t="s">
        <v>102</v>
      </c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</row>
    <row r="80" spans="1:63" s="2" customFormat="1" ht="22.9" customHeight="1">
      <c r="A80" s="30"/>
      <c r="B80" s="31"/>
      <c r="C80" s="62" t="s">
        <v>103</v>
      </c>
      <c r="D80" s="30"/>
      <c r="E80" s="30"/>
      <c r="F80" s="30"/>
      <c r="G80" s="30"/>
      <c r="H80" s="30"/>
      <c r="I80" s="30"/>
      <c r="J80" s="115">
        <f>BK80</f>
        <v>0</v>
      </c>
      <c r="K80" s="30"/>
      <c r="L80" s="31"/>
      <c r="M80" s="58"/>
      <c r="N80" s="49"/>
      <c r="O80" s="59"/>
      <c r="P80" s="116">
        <f>P81</f>
        <v>0</v>
      </c>
      <c r="Q80" s="59"/>
      <c r="R80" s="116">
        <f>R81</f>
        <v>0</v>
      </c>
      <c r="S80" s="59"/>
      <c r="T80" s="117">
        <f>T81</f>
        <v>0</v>
      </c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T80" s="18" t="s">
        <v>64</v>
      </c>
      <c r="AU80" s="18" t="s">
        <v>89</v>
      </c>
      <c r="BK80" s="118">
        <f>BK81</f>
        <v>0</v>
      </c>
    </row>
    <row r="81" spans="1:65" s="11" customFormat="1" ht="25.9" customHeight="1">
      <c r="B81" s="119"/>
      <c r="D81" s="120" t="s">
        <v>64</v>
      </c>
      <c r="E81" s="121" t="s">
        <v>104</v>
      </c>
      <c r="F81" s="121" t="s">
        <v>105</v>
      </c>
      <c r="J81" s="122">
        <f>BK81</f>
        <v>0</v>
      </c>
      <c r="L81" s="119"/>
      <c r="M81" s="123"/>
      <c r="N81" s="124"/>
      <c r="O81" s="124"/>
      <c r="P81" s="125">
        <f>SUM(P82:P102)</f>
        <v>0</v>
      </c>
      <c r="Q81" s="124"/>
      <c r="R81" s="125">
        <f>SUM(R82:R102)</f>
        <v>0</v>
      </c>
      <c r="S81" s="124"/>
      <c r="T81" s="126">
        <f>SUM(T82:T102)</f>
        <v>0</v>
      </c>
      <c r="AR81" s="120" t="s">
        <v>106</v>
      </c>
      <c r="AT81" s="127" t="s">
        <v>64</v>
      </c>
      <c r="AU81" s="127" t="s">
        <v>65</v>
      </c>
      <c r="AY81" s="120" t="s">
        <v>107</v>
      </c>
      <c r="BK81" s="128">
        <f>SUM(BK82:BK102)</f>
        <v>0</v>
      </c>
    </row>
    <row r="82" spans="1:65" s="2" customFormat="1" ht="96" customHeight="1">
      <c r="A82" s="30"/>
      <c r="B82" s="129"/>
      <c r="C82" s="130" t="s">
        <v>73</v>
      </c>
      <c r="D82" s="130" t="s">
        <v>108</v>
      </c>
      <c r="E82" s="131" t="s">
        <v>109</v>
      </c>
      <c r="F82" s="132" t="s">
        <v>110</v>
      </c>
      <c r="G82" s="133" t="s">
        <v>111</v>
      </c>
      <c r="H82" s="134">
        <v>295</v>
      </c>
      <c r="I82" s="135">
        <v>0</v>
      </c>
      <c r="J82" s="135">
        <f>ROUND(I82*H82,2)</f>
        <v>0</v>
      </c>
      <c r="K82" s="132" t="s">
        <v>112</v>
      </c>
      <c r="L82" s="31"/>
      <c r="M82" s="136" t="s">
        <v>3</v>
      </c>
      <c r="N82" s="137" t="s">
        <v>36</v>
      </c>
      <c r="O82" s="138">
        <v>0</v>
      </c>
      <c r="P82" s="138">
        <f>O82*H82</f>
        <v>0</v>
      </c>
      <c r="Q82" s="138">
        <v>0</v>
      </c>
      <c r="R82" s="138">
        <f>Q82*H82</f>
        <v>0</v>
      </c>
      <c r="S82" s="138">
        <v>0</v>
      </c>
      <c r="T82" s="139">
        <f>S82*H82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R82" s="140" t="s">
        <v>113</v>
      </c>
      <c r="AT82" s="140" t="s">
        <v>108</v>
      </c>
      <c r="AU82" s="140" t="s">
        <v>73</v>
      </c>
      <c r="AY82" s="18" t="s">
        <v>107</v>
      </c>
      <c r="BE82" s="141">
        <f>IF(N82="základní",J82,0)</f>
        <v>0</v>
      </c>
      <c r="BF82" s="141">
        <f>IF(N82="snížená",J82,0)</f>
        <v>0</v>
      </c>
      <c r="BG82" s="141">
        <f>IF(N82="zákl. přenesená",J82,0)</f>
        <v>0</v>
      </c>
      <c r="BH82" s="141">
        <f>IF(N82="sníž. přenesená",J82,0)</f>
        <v>0</v>
      </c>
      <c r="BI82" s="141">
        <f>IF(N82="nulová",J82,0)</f>
        <v>0</v>
      </c>
      <c r="BJ82" s="18" t="s">
        <v>73</v>
      </c>
      <c r="BK82" s="141">
        <f>ROUND(I82*H82,2)</f>
        <v>0</v>
      </c>
      <c r="BL82" s="18" t="s">
        <v>113</v>
      </c>
      <c r="BM82" s="140" t="s">
        <v>114</v>
      </c>
    </row>
    <row r="83" spans="1:65" s="2" customFormat="1" ht="24" customHeight="1">
      <c r="A83" s="30"/>
      <c r="B83" s="129"/>
      <c r="C83" s="142" t="s">
        <v>75</v>
      </c>
      <c r="D83" s="142" t="s">
        <v>115</v>
      </c>
      <c r="E83" s="143" t="s">
        <v>116</v>
      </c>
      <c r="F83" s="144" t="s">
        <v>117</v>
      </c>
      <c r="G83" s="145" t="s">
        <v>111</v>
      </c>
      <c r="H83" s="146">
        <v>295</v>
      </c>
      <c r="I83" s="147">
        <v>0</v>
      </c>
      <c r="J83" s="147">
        <f>ROUND(I83*H83,2)</f>
        <v>0</v>
      </c>
      <c r="K83" s="144" t="s">
        <v>112</v>
      </c>
      <c r="L83" s="148"/>
      <c r="M83" s="149" t="s">
        <v>3</v>
      </c>
      <c r="N83" s="150" t="s">
        <v>36</v>
      </c>
      <c r="O83" s="138">
        <v>0</v>
      </c>
      <c r="P83" s="138">
        <f>O83*H83</f>
        <v>0</v>
      </c>
      <c r="Q83" s="138">
        <v>0</v>
      </c>
      <c r="R83" s="138">
        <f>Q83*H83</f>
        <v>0</v>
      </c>
      <c r="S83" s="138">
        <v>0</v>
      </c>
      <c r="T83" s="139">
        <f>S83*H83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40" t="s">
        <v>118</v>
      </c>
      <c r="AT83" s="140" t="s">
        <v>115</v>
      </c>
      <c r="AU83" s="140" t="s">
        <v>73</v>
      </c>
      <c r="AY83" s="18" t="s">
        <v>107</v>
      </c>
      <c r="BE83" s="141">
        <f>IF(N83="základní",J83,0)</f>
        <v>0</v>
      </c>
      <c r="BF83" s="141">
        <f>IF(N83="snížená",J83,0)</f>
        <v>0</v>
      </c>
      <c r="BG83" s="141">
        <f>IF(N83="zákl. přenesená",J83,0)</f>
        <v>0</v>
      </c>
      <c r="BH83" s="141">
        <f>IF(N83="sníž. přenesená",J83,0)</f>
        <v>0</v>
      </c>
      <c r="BI83" s="141">
        <f>IF(N83="nulová",J83,0)</f>
        <v>0</v>
      </c>
      <c r="BJ83" s="18" t="s">
        <v>73</v>
      </c>
      <c r="BK83" s="141">
        <f>ROUND(I83*H83,2)</f>
        <v>0</v>
      </c>
      <c r="BL83" s="18" t="s">
        <v>118</v>
      </c>
      <c r="BM83" s="140" t="s">
        <v>119</v>
      </c>
    </row>
    <row r="84" spans="1:65" s="12" customFormat="1" ht="11.25">
      <c r="B84" s="151"/>
      <c r="D84" s="152" t="s">
        <v>120</v>
      </c>
      <c r="E84" s="153" t="s">
        <v>3</v>
      </c>
      <c r="F84" s="154" t="s">
        <v>121</v>
      </c>
      <c r="H84" s="153" t="s">
        <v>3</v>
      </c>
      <c r="L84" s="151"/>
      <c r="M84" s="155"/>
      <c r="N84" s="156"/>
      <c r="O84" s="156"/>
      <c r="P84" s="156"/>
      <c r="Q84" s="156"/>
      <c r="R84" s="156"/>
      <c r="S84" s="156"/>
      <c r="T84" s="157"/>
      <c r="AT84" s="153" t="s">
        <v>120</v>
      </c>
      <c r="AU84" s="153" t="s">
        <v>73</v>
      </c>
      <c r="AV84" s="12" t="s">
        <v>73</v>
      </c>
      <c r="AW84" s="12" t="s">
        <v>27</v>
      </c>
      <c r="AX84" s="12" t="s">
        <v>65</v>
      </c>
      <c r="AY84" s="153" t="s">
        <v>107</v>
      </c>
    </row>
    <row r="85" spans="1:65" s="13" customFormat="1" ht="11.25">
      <c r="B85" s="158"/>
      <c r="D85" s="152" t="s">
        <v>120</v>
      </c>
      <c r="E85" s="159" t="s">
        <v>3</v>
      </c>
      <c r="F85" s="160" t="s">
        <v>122</v>
      </c>
      <c r="H85" s="161">
        <v>295</v>
      </c>
      <c r="L85" s="158"/>
      <c r="M85" s="162"/>
      <c r="N85" s="163"/>
      <c r="O85" s="163"/>
      <c r="P85" s="163"/>
      <c r="Q85" s="163"/>
      <c r="R85" s="163"/>
      <c r="S85" s="163"/>
      <c r="T85" s="164"/>
      <c r="AT85" s="159" t="s">
        <v>120</v>
      </c>
      <c r="AU85" s="159" t="s">
        <v>73</v>
      </c>
      <c r="AV85" s="13" t="s">
        <v>75</v>
      </c>
      <c r="AW85" s="13" t="s">
        <v>27</v>
      </c>
      <c r="AX85" s="13" t="s">
        <v>65</v>
      </c>
      <c r="AY85" s="159" t="s">
        <v>107</v>
      </c>
    </row>
    <row r="86" spans="1:65" s="14" customFormat="1" ht="11.25">
      <c r="B86" s="165"/>
      <c r="D86" s="152" t="s">
        <v>120</v>
      </c>
      <c r="E86" s="166" t="s">
        <v>3</v>
      </c>
      <c r="F86" s="167" t="s">
        <v>123</v>
      </c>
      <c r="H86" s="168">
        <v>295</v>
      </c>
      <c r="L86" s="165"/>
      <c r="M86" s="169"/>
      <c r="N86" s="170"/>
      <c r="O86" s="170"/>
      <c r="P86" s="170"/>
      <c r="Q86" s="170"/>
      <c r="R86" s="170"/>
      <c r="S86" s="170"/>
      <c r="T86" s="171"/>
      <c r="AT86" s="166" t="s">
        <v>120</v>
      </c>
      <c r="AU86" s="166" t="s">
        <v>73</v>
      </c>
      <c r="AV86" s="14" t="s">
        <v>106</v>
      </c>
      <c r="AW86" s="14" t="s">
        <v>27</v>
      </c>
      <c r="AX86" s="14" t="s">
        <v>73</v>
      </c>
      <c r="AY86" s="166" t="s">
        <v>107</v>
      </c>
    </row>
    <row r="87" spans="1:65" s="2" customFormat="1" ht="60" customHeight="1">
      <c r="A87" s="30"/>
      <c r="B87" s="129"/>
      <c r="C87" s="130" t="s">
        <v>124</v>
      </c>
      <c r="D87" s="130" t="s">
        <v>108</v>
      </c>
      <c r="E87" s="131" t="s">
        <v>125</v>
      </c>
      <c r="F87" s="132" t="s">
        <v>126</v>
      </c>
      <c r="G87" s="133" t="s">
        <v>127</v>
      </c>
      <c r="H87" s="134">
        <v>1</v>
      </c>
      <c r="I87" s="135">
        <v>0</v>
      </c>
      <c r="J87" s="135">
        <f t="shared" ref="J87:J93" si="0">ROUND(I87*H87,2)</f>
        <v>0</v>
      </c>
      <c r="K87" s="132" t="s">
        <v>112</v>
      </c>
      <c r="L87" s="31"/>
      <c r="M87" s="136" t="s">
        <v>3</v>
      </c>
      <c r="N87" s="137" t="s">
        <v>36</v>
      </c>
      <c r="O87" s="138">
        <v>0</v>
      </c>
      <c r="P87" s="138">
        <f t="shared" ref="P87:P93" si="1">O87*H87</f>
        <v>0</v>
      </c>
      <c r="Q87" s="138">
        <v>0</v>
      </c>
      <c r="R87" s="138">
        <f t="shared" ref="R87:R93" si="2">Q87*H87</f>
        <v>0</v>
      </c>
      <c r="S87" s="138">
        <v>0</v>
      </c>
      <c r="T87" s="139">
        <f t="shared" ref="T87:T93" si="3"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0" t="s">
        <v>113</v>
      </c>
      <c r="AT87" s="140" t="s">
        <v>108</v>
      </c>
      <c r="AU87" s="140" t="s">
        <v>73</v>
      </c>
      <c r="AY87" s="18" t="s">
        <v>107</v>
      </c>
      <c r="BE87" s="141">
        <f t="shared" ref="BE87:BE93" si="4">IF(N87="základní",J87,0)</f>
        <v>0</v>
      </c>
      <c r="BF87" s="141">
        <f t="shared" ref="BF87:BF93" si="5">IF(N87="snížená",J87,0)</f>
        <v>0</v>
      </c>
      <c r="BG87" s="141">
        <f t="shared" ref="BG87:BG93" si="6">IF(N87="zákl. přenesená",J87,0)</f>
        <v>0</v>
      </c>
      <c r="BH87" s="141">
        <f t="shared" ref="BH87:BH93" si="7">IF(N87="sníž. přenesená",J87,0)</f>
        <v>0</v>
      </c>
      <c r="BI87" s="141">
        <f t="shared" ref="BI87:BI93" si="8">IF(N87="nulová",J87,0)</f>
        <v>0</v>
      </c>
      <c r="BJ87" s="18" t="s">
        <v>73</v>
      </c>
      <c r="BK87" s="141">
        <f t="shared" ref="BK87:BK93" si="9">ROUND(I87*H87,2)</f>
        <v>0</v>
      </c>
      <c r="BL87" s="18" t="s">
        <v>113</v>
      </c>
      <c r="BM87" s="140" t="s">
        <v>128</v>
      </c>
    </row>
    <row r="88" spans="1:65" s="2" customFormat="1" ht="48" customHeight="1">
      <c r="A88" s="30"/>
      <c r="B88" s="129"/>
      <c r="C88" s="142" t="s">
        <v>106</v>
      </c>
      <c r="D88" s="142" t="s">
        <v>115</v>
      </c>
      <c r="E88" s="143" t="s">
        <v>129</v>
      </c>
      <c r="F88" s="144" t="s">
        <v>130</v>
      </c>
      <c r="G88" s="145" t="s">
        <v>127</v>
      </c>
      <c r="H88" s="146">
        <v>1</v>
      </c>
      <c r="I88" s="147">
        <v>0</v>
      </c>
      <c r="J88" s="147">
        <f t="shared" si="0"/>
        <v>0</v>
      </c>
      <c r="K88" s="144" t="s">
        <v>112</v>
      </c>
      <c r="L88" s="148"/>
      <c r="M88" s="149" t="s">
        <v>3</v>
      </c>
      <c r="N88" s="150" t="s">
        <v>36</v>
      </c>
      <c r="O88" s="138">
        <v>0</v>
      </c>
      <c r="P88" s="138">
        <f t="shared" si="1"/>
        <v>0</v>
      </c>
      <c r="Q88" s="138">
        <v>0</v>
      </c>
      <c r="R88" s="138">
        <f t="shared" si="2"/>
        <v>0</v>
      </c>
      <c r="S88" s="138">
        <v>0</v>
      </c>
      <c r="T88" s="139">
        <f t="shared" si="3"/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0" t="s">
        <v>118</v>
      </c>
      <c r="AT88" s="140" t="s">
        <v>115</v>
      </c>
      <c r="AU88" s="140" t="s">
        <v>73</v>
      </c>
      <c r="AY88" s="18" t="s">
        <v>107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8" t="s">
        <v>73</v>
      </c>
      <c r="BK88" s="141">
        <f t="shared" si="9"/>
        <v>0</v>
      </c>
      <c r="BL88" s="18" t="s">
        <v>118</v>
      </c>
      <c r="BM88" s="140" t="s">
        <v>131</v>
      </c>
    </row>
    <row r="89" spans="1:65" s="2" customFormat="1" ht="60" customHeight="1">
      <c r="A89" s="30"/>
      <c r="B89" s="129"/>
      <c r="C89" s="130" t="s">
        <v>132</v>
      </c>
      <c r="D89" s="130" t="s">
        <v>108</v>
      </c>
      <c r="E89" s="131" t="s">
        <v>133</v>
      </c>
      <c r="F89" s="132" t="s">
        <v>134</v>
      </c>
      <c r="G89" s="133" t="s">
        <v>127</v>
      </c>
      <c r="H89" s="134">
        <v>2</v>
      </c>
      <c r="I89" s="135">
        <v>0</v>
      </c>
      <c r="J89" s="135">
        <f t="shared" si="0"/>
        <v>0</v>
      </c>
      <c r="K89" s="132" t="s">
        <v>112</v>
      </c>
      <c r="L89" s="31"/>
      <c r="M89" s="136" t="s">
        <v>3</v>
      </c>
      <c r="N89" s="137" t="s">
        <v>36</v>
      </c>
      <c r="O89" s="138">
        <v>0</v>
      </c>
      <c r="P89" s="138">
        <f t="shared" si="1"/>
        <v>0</v>
      </c>
      <c r="Q89" s="138">
        <v>0</v>
      </c>
      <c r="R89" s="138">
        <f t="shared" si="2"/>
        <v>0</v>
      </c>
      <c r="S89" s="138">
        <v>0</v>
      </c>
      <c r="T89" s="139">
        <f t="shared" si="3"/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40" t="s">
        <v>113</v>
      </c>
      <c r="AT89" s="140" t="s">
        <v>108</v>
      </c>
      <c r="AU89" s="140" t="s">
        <v>73</v>
      </c>
      <c r="AY89" s="18" t="s">
        <v>107</v>
      </c>
      <c r="BE89" s="141">
        <f t="shared" si="4"/>
        <v>0</v>
      </c>
      <c r="BF89" s="141">
        <f t="shared" si="5"/>
        <v>0</v>
      </c>
      <c r="BG89" s="141">
        <f t="shared" si="6"/>
        <v>0</v>
      </c>
      <c r="BH89" s="141">
        <f t="shared" si="7"/>
        <v>0</v>
      </c>
      <c r="BI89" s="141">
        <f t="shared" si="8"/>
        <v>0</v>
      </c>
      <c r="BJ89" s="18" t="s">
        <v>73</v>
      </c>
      <c r="BK89" s="141">
        <f t="shared" si="9"/>
        <v>0</v>
      </c>
      <c r="BL89" s="18" t="s">
        <v>113</v>
      </c>
      <c r="BM89" s="140" t="s">
        <v>135</v>
      </c>
    </row>
    <row r="90" spans="1:65" s="2" customFormat="1" ht="84" customHeight="1">
      <c r="A90" s="30"/>
      <c r="B90" s="129"/>
      <c r="C90" s="130" t="s">
        <v>136</v>
      </c>
      <c r="D90" s="130" t="s">
        <v>108</v>
      </c>
      <c r="E90" s="131" t="s">
        <v>137</v>
      </c>
      <c r="F90" s="132" t="s">
        <v>138</v>
      </c>
      <c r="G90" s="133" t="s">
        <v>127</v>
      </c>
      <c r="H90" s="134">
        <v>2</v>
      </c>
      <c r="I90" s="135">
        <v>0</v>
      </c>
      <c r="J90" s="135">
        <f t="shared" si="0"/>
        <v>0</v>
      </c>
      <c r="K90" s="132" t="s">
        <v>112</v>
      </c>
      <c r="L90" s="31"/>
      <c r="M90" s="136" t="s">
        <v>3</v>
      </c>
      <c r="N90" s="137" t="s">
        <v>36</v>
      </c>
      <c r="O90" s="138">
        <v>0</v>
      </c>
      <c r="P90" s="138">
        <f t="shared" si="1"/>
        <v>0</v>
      </c>
      <c r="Q90" s="138">
        <v>0</v>
      </c>
      <c r="R90" s="138">
        <f t="shared" si="2"/>
        <v>0</v>
      </c>
      <c r="S90" s="138">
        <v>0</v>
      </c>
      <c r="T90" s="139">
        <f t="shared" si="3"/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0" t="s">
        <v>113</v>
      </c>
      <c r="AT90" s="140" t="s">
        <v>108</v>
      </c>
      <c r="AU90" s="140" t="s">
        <v>73</v>
      </c>
      <c r="AY90" s="18" t="s">
        <v>107</v>
      </c>
      <c r="BE90" s="141">
        <f t="shared" si="4"/>
        <v>0</v>
      </c>
      <c r="BF90" s="141">
        <f t="shared" si="5"/>
        <v>0</v>
      </c>
      <c r="BG90" s="141">
        <f t="shared" si="6"/>
        <v>0</v>
      </c>
      <c r="BH90" s="141">
        <f t="shared" si="7"/>
        <v>0</v>
      </c>
      <c r="BI90" s="141">
        <f t="shared" si="8"/>
        <v>0</v>
      </c>
      <c r="BJ90" s="18" t="s">
        <v>73</v>
      </c>
      <c r="BK90" s="141">
        <f t="shared" si="9"/>
        <v>0</v>
      </c>
      <c r="BL90" s="18" t="s">
        <v>113</v>
      </c>
      <c r="BM90" s="140" t="s">
        <v>139</v>
      </c>
    </row>
    <row r="91" spans="1:65" s="2" customFormat="1" ht="36" customHeight="1">
      <c r="A91" s="30"/>
      <c r="B91" s="129"/>
      <c r="C91" s="130" t="s">
        <v>140</v>
      </c>
      <c r="D91" s="130" t="s">
        <v>108</v>
      </c>
      <c r="E91" s="131" t="s">
        <v>141</v>
      </c>
      <c r="F91" s="132" t="s">
        <v>142</v>
      </c>
      <c r="G91" s="133" t="s">
        <v>127</v>
      </c>
      <c r="H91" s="134">
        <v>10</v>
      </c>
      <c r="I91" s="135">
        <v>0</v>
      </c>
      <c r="J91" s="135">
        <f t="shared" si="0"/>
        <v>0</v>
      </c>
      <c r="K91" s="132" t="s">
        <v>112</v>
      </c>
      <c r="L91" s="31"/>
      <c r="M91" s="136" t="s">
        <v>3</v>
      </c>
      <c r="N91" s="137" t="s">
        <v>36</v>
      </c>
      <c r="O91" s="138">
        <v>0</v>
      </c>
      <c r="P91" s="138">
        <f t="shared" si="1"/>
        <v>0</v>
      </c>
      <c r="Q91" s="138">
        <v>0</v>
      </c>
      <c r="R91" s="138">
        <f t="shared" si="2"/>
        <v>0</v>
      </c>
      <c r="S91" s="138">
        <v>0</v>
      </c>
      <c r="T91" s="139">
        <f t="shared" si="3"/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0" t="s">
        <v>113</v>
      </c>
      <c r="AT91" s="140" t="s">
        <v>108</v>
      </c>
      <c r="AU91" s="140" t="s">
        <v>73</v>
      </c>
      <c r="AY91" s="18" t="s">
        <v>107</v>
      </c>
      <c r="BE91" s="141">
        <f t="shared" si="4"/>
        <v>0</v>
      </c>
      <c r="BF91" s="141">
        <f t="shared" si="5"/>
        <v>0</v>
      </c>
      <c r="BG91" s="141">
        <f t="shared" si="6"/>
        <v>0</v>
      </c>
      <c r="BH91" s="141">
        <f t="shared" si="7"/>
        <v>0</v>
      </c>
      <c r="BI91" s="141">
        <f t="shared" si="8"/>
        <v>0</v>
      </c>
      <c r="BJ91" s="18" t="s">
        <v>73</v>
      </c>
      <c r="BK91" s="141">
        <f t="shared" si="9"/>
        <v>0</v>
      </c>
      <c r="BL91" s="18" t="s">
        <v>113</v>
      </c>
      <c r="BM91" s="140" t="s">
        <v>143</v>
      </c>
    </row>
    <row r="92" spans="1:65" s="2" customFormat="1" ht="24" customHeight="1">
      <c r="A92" s="30"/>
      <c r="B92" s="129"/>
      <c r="C92" s="130" t="s">
        <v>144</v>
      </c>
      <c r="D92" s="130" t="s">
        <v>108</v>
      </c>
      <c r="E92" s="131" t="s">
        <v>145</v>
      </c>
      <c r="F92" s="132" t="s">
        <v>146</v>
      </c>
      <c r="G92" s="133" t="s">
        <v>127</v>
      </c>
      <c r="H92" s="134">
        <v>10</v>
      </c>
      <c r="I92" s="135">
        <v>0</v>
      </c>
      <c r="J92" s="135">
        <f t="shared" si="0"/>
        <v>0</v>
      </c>
      <c r="K92" s="132" t="s">
        <v>112</v>
      </c>
      <c r="L92" s="31"/>
      <c r="M92" s="136" t="s">
        <v>3</v>
      </c>
      <c r="N92" s="137" t="s">
        <v>36</v>
      </c>
      <c r="O92" s="138">
        <v>0</v>
      </c>
      <c r="P92" s="138">
        <f t="shared" si="1"/>
        <v>0</v>
      </c>
      <c r="Q92" s="138">
        <v>0</v>
      </c>
      <c r="R92" s="138">
        <f t="shared" si="2"/>
        <v>0</v>
      </c>
      <c r="S92" s="138">
        <v>0</v>
      </c>
      <c r="T92" s="139">
        <f t="shared" si="3"/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40" t="s">
        <v>113</v>
      </c>
      <c r="AT92" s="140" t="s">
        <v>108</v>
      </c>
      <c r="AU92" s="140" t="s">
        <v>73</v>
      </c>
      <c r="AY92" s="18" t="s">
        <v>107</v>
      </c>
      <c r="BE92" s="141">
        <f t="shared" si="4"/>
        <v>0</v>
      </c>
      <c r="BF92" s="141">
        <f t="shared" si="5"/>
        <v>0</v>
      </c>
      <c r="BG92" s="141">
        <f t="shared" si="6"/>
        <v>0</v>
      </c>
      <c r="BH92" s="141">
        <f t="shared" si="7"/>
        <v>0</v>
      </c>
      <c r="BI92" s="141">
        <f t="shared" si="8"/>
        <v>0</v>
      </c>
      <c r="BJ92" s="18" t="s">
        <v>73</v>
      </c>
      <c r="BK92" s="141">
        <f t="shared" si="9"/>
        <v>0</v>
      </c>
      <c r="BL92" s="18" t="s">
        <v>113</v>
      </c>
      <c r="BM92" s="140" t="s">
        <v>147</v>
      </c>
    </row>
    <row r="93" spans="1:65" s="2" customFormat="1" ht="24" customHeight="1">
      <c r="A93" s="30"/>
      <c r="B93" s="129"/>
      <c r="C93" s="130" t="s">
        <v>148</v>
      </c>
      <c r="D93" s="130" t="s">
        <v>108</v>
      </c>
      <c r="E93" s="131" t="s">
        <v>149</v>
      </c>
      <c r="F93" s="132" t="s">
        <v>150</v>
      </c>
      <c r="G93" s="133" t="s">
        <v>151</v>
      </c>
      <c r="H93" s="134">
        <v>1591</v>
      </c>
      <c r="I93" s="135">
        <v>0</v>
      </c>
      <c r="J93" s="135">
        <f t="shared" si="0"/>
        <v>0</v>
      </c>
      <c r="K93" s="132" t="s">
        <v>112</v>
      </c>
      <c r="L93" s="31"/>
      <c r="M93" s="136" t="s">
        <v>3</v>
      </c>
      <c r="N93" s="137" t="s">
        <v>36</v>
      </c>
      <c r="O93" s="138">
        <v>0</v>
      </c>
      <c r="P93" s="138">
        <f t="shared" si="1"/>
        <v>0</v>
      </c>
      <c r="Q93" s="138">
        <v>0</v>
      </c>
      <c r="R93" s="138">
        <f t="shared" si="2"/>
        <v>0</v>
      </c>
      <c r="S93" s="138">
        <v>0</v>
      </c>
      <c r="T93" s="139">
        <f t="shared" si="3"/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40" t="s">
        <v>152</v>
      </c>
      <c r="AT93" s="140" t="s">
        <v>108</v>
      </c>
      <c r="AU93" s="140" t="s">
        <v>73</v>
      </c>
      <c r="AY93" s="18" t="s">
        <v>107</v>
      </c>
      <c r="BE93" s="141">
        <f t="shared" si="4"/>
        <v>0</v>
      </c>
      <c r="BF93" s="141">
        <f t="shared" si="5"/>
        <v>0</v>
      </c>
      <c r="BG93" s="141">
        <f t="shared" si="6"/>
        <v>0</v>
      </c>
      <c r="BH93" s="141">
        <f t="shared" si="7"/>
        <v>0</v>
      </c>
      <c r="BI93" s="141">
        <f t="shared" si="8"/>
        <v>0</v>
      </c>
      <c r="BJ93" s="18" t="s">
        <v>73</v>
      </c>
      <c r="BK93" s="141">
        <f t="shared" si="9"/>
        <v>0</v>
      </c>
      <c r="BL93" s="18" t="s">
        <v>152</v>
      </c>
      <c r="BM93" s="140" t="s">
        <v>153</v>
      </c>
    </row>
    <row r="94" spans="1:65" s="12" customFormat="1" ht="11.25">
      <c r="B94" s="151"/>
      <c r="D94" s="152" t="s">
        <v>120</v>
      </c>
      <c r="E94" s="153" t="s">
        <v>3</v>
      </c>
      <c r="F94" s="154" t="s">
        <v>154</v>
      </c>
      <c r="H94" s="153" t="s">
        <v>3</v>
      </c>
      <c r="L94" s="151"/>
      <c r="M94" s="155"/>
      <c r="N94" s="156"/>
      <c r="O94" s="156"/>
      <c r="P94" s="156"/>
      <c r="Q94" s="156"/>
      <c r="R94" s="156"/>
      <c r="S94" s="156"/>
      <c r="T94" s="157"/>
      <c r="AT94" s="153" t="s">
        <v>120</v>
      </c>
      <c r="AU94" s="153" t="s">
        <v>73</v>
      </c>
      <c r="AV94" s="12" t="s">
        <v>73</v>
      </c>
      <c r="AW94" s="12" t="s">
        <v>27</v>
      </c>
      <c r="AX94" s="12" t="s">
        <v>65</v>
      </c>
      <c r="AY94" s="153" t="s">
        <v>107</v>
      </c>
    </row>
    <row r="95" spans="1:65" s="13" customFormat="1" ht="11.25">
      <c r="B95" s="158"/>
      <c r="D95" s="152" t="s">
        <v>120</v>
      </c>
      <c r="E95" s="159" t="s">
        <v>3</v>
      </c>
      <c r="F95" s="160" t="s">
        <v>155</v>
      </c>
      <c r="H95" s="161">
        <v>1591</v>
      </c>
      <c r="L95" s="158"/>
      <c r="M95" s="162"/>
      <c r="N95" s="163"/>
      <c r="O95" s="163"/>
      <c r="P95" s="163"/>
      <c r="Q95" s="163"/>
      <c r="R95" s="163"/>
      <c r="S95" s="163"/>
      <c r="T95" s="164"/>
      <c r="AT95" s="159" t="s">
        <v>120</v>
      </c>
      <c r="AU95" s="159" t="s">
        <v>73</v>
      </c>
      <c r="AV95" s="13" t="s">
        <v>75</v>
      </c>
      <c r="AW95" s="13" t="s">
        <v>27</v>
      </c>
      <c r="AX95" s="13" t="s">
        <v>73</v>
      </c>
      <c r="AY95" s="159" t="s">
        <v>107</v>
      </c>
    </row>
    <row r="96" spans="1:65" s="2" customFormat="1" ht="24" customHeight="1">
      <c r="A96" s="30"/>
      <c r="B96" s="129"/>
      <c r="C96" s="130" t="s">
        <v>156</v>
      </c>
      <c r="D96" s="130" t="s">
        <v>108</v>
      </c>
      <c r="E96" s="131" t="s">
        <v>157</v>
      </c>
      <c r="F96" s="132" t="s">
        <v>158</v>
      </c>
      <c r="G96" s="133" t="s">
        <v>127</v>
      </c>
      <c r="H96" s="134">
        <v>2</v>
      </c>
      <c r="I96" s="135">
        <v>0</v>
      </c>
      <c r="J96" s="135">
        <f t="shared" ref="J96:J102" si="10">ROUND(I96*H96,2)</f>
        <v>0</v>
      </c>
      <c r="K96" s="132" t="s">
        <v>112</v>
      </c>
      <c r="L96" s="31"/>
      <c r="M96" s="136" t="s">
        <v>3</v>
      </c>
      <c r="N96" s="137" t="s">
        <v>36</v>
      </c>
      <c r="O96" s="138">
        <v>0</v>
      </c>
      <c r="P96" s="138">
        <f t="shared" ref="P96:P102" si="11">O96*H96</f>
        <v>0</v>
      </c>
      <c r="Q96" s="138">
        <v>0</v>
      </c>
      <c r="R96" s="138">
        <f t="shared" ref="R96:R102" si="12">Q96*H96</f>
        <v>0</v>
      </c>
      <c r="S96" s="138">
        <v>0</v>
      </c>
      <c r="T96" s="139">
        <f t="shared" ref="T96:T102" si="13"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40" t="s">
        <v>113</v>
      </c>
      <c r="AT96" s="140" t="s">
        <v>108</v>
      </c>
      <c r="AU96" s="140" t="s">
        <v>73</v>
      </c>
      <c r="AY96" s="18" t="s">
        <v>107</v>
      </c>
      <c r="BE96" s="141">
        <f t="shared" ref="BE96:BE102" si="14">IF(N96="základní",J96,0)</f>
        <v>0</v>
      </c>
      <c r="BF96" s="141">
        <f t="shared" ref="BF96:BF102" si="15">IF(N96="snížená",J96,0)</f>
        <v>0</v>
      </c>
      <c r="BG96" s="141">
        <f t="shared" ref="BG96:BG102" si="16">IF(N96="zákl. přenesená",J96,0)</f>
        <v>0</v>
      </c>
      <c r="BH96" s="141">
        <f t="shared" ref="BH96:BH102" si="17">IF(N96="sníž. přenesená",J96,0)</f>
        <v>0</v>
      </c>
      <c r="BI96" s="141">
        <f t="shared" ref="BI96:BI102" si="18">IF(N96="nulová",J96,0)</f>
        <v>0</v>
      </c>
      <c r="BJ96" s="18" t="s">
        <v>73</v>
      </c>
      <c r="BK96" s="141">
        <f t="shared" ref="BK96:BK102" si="19">ROUND(I96*H96,2)</f>
        <v>0</v>
      </c>
      <c r="BL96" s="18" t="s">
        <v>113</v>
      </c>
      <c r="BM96" s="140" t="s">
        <v>159</v>
      </c>
    </row>
    <row r="97" spans="1:65" s="2" customFormat="1" ht="24" customHeight="1">
      <c r="A97" s="30"/>
      <c r="B97" s="129"/>
      <c r="C97" s="130" t="s">
        <v>160</v>
      </c>
      <c r="D97" s="130" t="s">
        <v>108</v>
      </c>
      <c r="E97" s="131" t="s">
        <v>161</v>
      </c>
      <c r="F97" s="132" t="s">
        <v>162</v>
      </c>
      <c r="G97" s="133" t="s">
        <v>127</v>
      </c>
      <c r="H97" s="134">
        <v>2</v>
      </c>
      <c r="I97" s="135">
        <v>0</v>
      </c>
      <c r="J97" s="135">
        <f t="shared" si="10"/>
        <v>0</v>
      </c>
      <c r="K97" s="132" t="s">
        <v>112</v>
      </c>
      <c r="L97" s="31"/>
      <c r="M97" s="136" t="s">
        <v>3</v>
      </c>
      <c r="N97" s="137" t="s">
        <v>36</v>
      </c>
      <c r="O97" s="138">
        <v>0</v>
      </c>
      <c r="P97" s="138">
        <f t="shared" si="11"/>
        <v>0</v>
      </c>
      <c r="Q97" s="138">
        <v>0</v>
      </c>
      <c r="R97" s="138">
        <f t="shared" si="12"/>
        <v>0</v>
      </c>
      <c r="S97" s="138">
        <v>0</v>
      </c>
      <c r="T97" s="139">
        <f t="shared" si="13"/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40" t="s">
        <v>113</v>
      </c>
      <c r="AT97" s="140" t="s">
        <v>108</v>
      </c>
      <c r="AU97" s="140" t="s">
        <v>73</v>
      </c>
      <c r="AY97" s="18" t="s">
        <v>107</v>
      </c>
      <c r="BE97" s="141">
        <f t="shared" si="14"/>
        <v>0</v>
      </c>
      <c r="BF97" s="141">
        <f t="shared" si="15"/>
        <v>0</v>
      </c>
      <c r="BG97" s="141">
        <f t="shared" si="16"/>
        <v>0</v>
      </c>
      <c r="BH97" s="141">
        <f t="shared" si="17"/>
        <v>0</v>
      </c>
      <c r="BI97" s="141">
        <f t="shared" si="18"/>
        <v>0</v>
      </c>
      <c r="BJ97" s="18" t="s">
        <v>73</v>
      </c>
      <c r="BK97" s="141">
        <f t="shared" si="19"/>
        <v>0</v>
      </c>
      <c r="BL97" s="18" t="s">
        <v>113</v>
      </c>
      <c r="BM97" s="140" t="s">
        <v>163</v>
      </c>
    </row>
    <row r="98" spans="1:65" s="2" customFormat="1" ht="48" customHeight="1">
      <c r="A98" s="30"/>
      <c r="B98" s="129"/>
      <c r="C98" s="130" t="s">
        <v>164</v>
      </c>
      <c r="D98" s="130" t="s">
        <v>108</v>
      </c>
      <c r="E98" s="131" t="s">
        <v>165</v>
      </c>
      <c r="F98" s="132" t="s">
        <v>166</v>
      </c>
      <c r="G98" s="133" t="s">
        <v>127</v>
      </c>
      <c r="H98" s="134">
        <v>10</v>
      </c>
      <c r="I98" s="135">
        <v>0</v>
      </c>
      <c r="J98" s="135">
        <f t="shared" si="10"/>
        <v>0</v>
      </c>
      <c r="K98" s="132" t="s">
        <v>112</v>
      </c>
      <c r="L98" s="31"/>
      <c r="M98" s="136" t="s">
        <v>3</v>
      </c>
      <c r="N98" s="137" t="s">
        <v>36</v>
      </c>
      <c r="O98" s="138">
        <v>0</v>
      </c>
      <c r="P98" s="138">
        <f t="shared" si="11"/>
        <v>0</v>
      </c>
      <c r="Q98" s="138">
        <v>0</v>
      </c>
      <c r="R98" s="138">
        <f t="shared" si="12"/>
        <v>0</v>
      </c>
      <c r="S98" s="138">
        <v>0</v>
      </c>
      <c r="T98" s="139">
        <f t="shared" si="13"/>
        <v>0</v>
      </c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R98" s="140" t="s">
        <v>113</v>
      </c>
      <c r="AT98" s="140" t="s">
        <v>108</v>
      </c>
      <c r="AU98" s="140" t="s">
        <v>73</v>
      </c>
      <c r="AY98" s="18" t="s">
        <v>107</v>
      </c>
      <c r="BE98" s="141">
        <f t="shared" si="14"/>
        <v>0</v>
      </c>
      <c r="BF98" s="141">
        <f t="shared" si="15"/>
        <v>0</v>
      </c>
      <c r="BG98" s="141">
        <f t="shared" si="16"/>
        <v>0</v>
      </c>
      <c r="BH98" s="141">
        <f t="shared" si="17"/>
        <v>0</v>
      </c>
      <c r="BI98" s="141">
        <f t="shared" si="18"/>
        <v>0</v>
      </c>
      <c r="BJ98" s="18" t="s">
        <v>73</v>
      </c>
      <c r="BK98" s="141">
        <f t="shared" si="19"/>
        <v>0</v>
      </c>
      <c r="BL98" s="18" t="s">
        <v>113</v>
      </c>
      <c r="BM98" s="140" t="s">
        <v>167</v>
      </c>
    </row>
    <row r="99" spans="1:65" s="2" customFormat="1" ht="48" customHeight="1">
      <c r="A99" s="30"/>
      <c r="B99" s="129"/>
      <c r="C99" s="130" t="s">
        <v>168</v>
      </c>
      <c r="D99" s="130" t="s">
        <v>108</v>
      </c>
      <c r="E99" s="131" t="s">
        <v>169</v>
      </c>
      <c r="F99" s="132" t="s">
        <v>170</v>
      </c>
      <c r="G99" s="133" t="s">
        <v>127</v>
      </c>
      <c r="H99" s="134">
        <v>1</v>
      </c>
      <c r="I99" s="135">
        <v>0</v>
      </c>
      <c r="J99" s="135">
        <f t="shared" si="10"/>
        <v>0</v>
      </c>
      <c r="K99" s="132" t="s">
        <v>112</v>
      </c>
      <c r="L99" s="31"/>
      <c r="M99" s="136" t="s">
        <v>3</v>
      </c>
      <c r="N99" s="137" t="s">
        <v>36</v>
      </c>
      <c r="O99" s="138">
        <v>0</v>
      </c>
      <c r="P99" s="138">
        <f t="shared" si="11"/>
        <v>0</v>
      </c>
      <c r="Q99" s="138">
        <v>0</v>
      </c>
      <c r="R99" s="138">
        <f t="shared" si="12"/>
        <v>0</v>
      </c>
      <c r="S99" s="138">
        <v>0</v>
      </c>
      <c r="T99" s="139">
        <f t="shared" si="13"/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40" t="s">
        <v>113</v>
      </c>
      <c r="AT99" s="140" t="s">
        <v>108</v>
      </c>
      <c r="AU99" s="140" t="s">
        <v>73</v>
      </c>
      <c r="AY99" s="18" t="s">
        <v>107</v>
      </c>
      <c r="BE99" s="141">
        <f t="shared" si="14"/>
        <v>0</v>
      </c>
      <c r="BF99" s="141">
        <f t="shared" si="15"/>
        <v>0</v>
      </c>
      <c r="BG99" s="141">
        <f t="shared" si="16"/>
        <v>0</v>
      </c>
      <c r="BH99" s="141">
        <f t="shared" si="17"/>
        <v>0</v>
      </c>
      <c r="BI99" s="141">
        <f t="shared" si="18"/>
        <v>0</v>
      </c>
      <c r="BJ99" s="18" t="s">
        <v>73</v>
      </c>
      <c r="BK99" s="141">
        <f t="shared" si="19"/>
        <v>0</v>
      </c>
      <c r="BL99" s="18" t="s">
        <v>113</v>
      </c>
      <c r="BM99" s="140" t="s">
        <v>171</v>
      </c>
    </row>
    <row r="100" spans="1:65" s="2" customFormat="1" ht="48" customHeight="1">
      <c r="A100" s="30"/>
      <c r="B100" s="129"/>
      <c r="C100" s="130" t="s">
        <v>172</v>
      </c>
      <c r="D100" s="130" t="s">
        <v>108</v>
      </c>
      <c r="E100" s="131" t="s">
        <v>173</v>
      </c>
      <c r="F100" s="132" t="s">
        <v>174</v>
      </c>
      <c r="G100" s="133" t="s">
        <v>127</v>
      </c>
      <c r="H100" s="134">
        <v>2</v>
      </c>
      <c r="I100" s="135">
        <v>0</v>
      </c>
      <c r="J100" s="135">
        <f t="shared" si="10"/>
        <v>0</v>
      </c>
      <c r="K100" s="132" t="s">
        <v>112</v>
      </c>
      <c r="L100" s="31"/>
      <c r="M100" s="136" t="s">
        <v>3</v>
      </c>
      <c r="N100" s="137" t="s">
        <v>36</v>
      </c>
      <c r="O100" s="138">
        <v>0</v>
      </c>
      <c r="P100" s="138">
        <f t="shared" si="11"/>
        <v>0</v>
      </c>
      <c r="Q100" s="138">
        <v>0</v>
      </c>
      <c r="R100" s="138">
        <f t="shared" si="12"/>
        <v>0</v>
      </c>
      <c r="S100" s="138">
        <v>0</v>
      </c>
      <c r="T100" s="139">
        <f t="shared" si="13"/>
        <v>0</v>
      </c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R100" s="140" t="s">
        <v>113</v>
      </c>
      <c r="AT100" s="140" t="s">
        <v>108</v>
      </c>
      <c r="AU100" s="140" t="s">
        <v>73</v>
      </c>
      <c r="AY100" s="18" t="s">
        <v>107</v>
      </c>
      <c r="BE100" s="141">
        <f t="shared" si="14"/>
        <v>0</v>
      </c>
      <c r="BF100" s="141">
        <f t="shared" si="15"/>
        <v>0</v>
      </c>
      <c r="BG100" s="141">
        <f t="shared" si="16"/>
        <v>0</v>
      </c>
      <c r="BH100" s="141">
        <f t="shared" si="17"/>
        <v>0</v>
      </c>
      <c r="BI100" s="141">
        <f t="shared" si="18"/>
        <v>0</v>
      </c>
      <c r="BJ100" s="18" t="s">
        <v>73</v>
      </c>
      <c r="BK100" s="141">
        <f t="shared" si="19"/>
        <v>0</v>
      </c>
      <c r="BL100" s="18" t="s">
        <v>113</v>
      </c>
      <c r="BM100" s="140" t="s">
        <v>175</v>
      </c>
    </row>
    <row r="101" spans="1:65" s="2" customFormat="1" ht="36" customHeight="1">
      <c r="A101" s="30"/>
      <c r="B101" s="129"/>
      <c r="C101" s="130" t="s">
        <v>9</v>
      </c>
      <c r="D101" s="130" t="s">
        <v>108</v>
      </c>
      <c r="E101" s="131" t="s">
        <v>176</v>
      </c>
      <c r="F101" s="132" t="s">
        <v>177</v>
      </c>
      <c r="G101" s="133" t="s">
        <v>127</v>
      </c>
      <c r="H101" s="134">
        <v>1</v>
      </c>
      <c r="I101" s="135">
        <v>0</v>
      </c>
      <c r="J101" s="135">
        <f t="shared" si="10"/>
        <v>0</v>
      </c>
      <c r="K101" s="132" t="s">
        <v>112</v>
      </c>
      <c r="L101" s="31"/>
      <c r="M101" s="136" t="s">
        <v>3</v>
      </c>
      <c r="N101" s="137" t="s">
        <v>36</v>
      </c>
      <c r="O101" s="138">
        <v>0</v>
      </c>
      <c r="P101" s="138">
        <f t="shared" si="11"/>
        <v>0</v>
      </c>
      <c r="Q101" s="138">
        <v>0</v>
      </c>
      <c r="R101" s="138">
        <f t="shared" si="12"/>
        <v>0</v>
      </c>
      <c r="S101" s="138">
        <v>0</v>
      </c>
      <c r="T101" s="139">
        <f t="shared" si="13"/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40" t="s">
        <v>113</v>
      </c>
      <c r="AT101" s="140" t="s">
        <v>108</v>
      </c>
      <c r="AU101" s="140" t="s">
        <v>73</v>
      </c>
      <c r="AY101" s="18" t="s">
        <v>107</v>
      </c>
      <c r="BE101" s="141">
        <f t="shared" si="14"/>
        <v>0</v>
      </c>
      <c r="BF101" s="141">
        <f t="shared" si="15"/>
        <v>0</v>
      </c>
      <c r="BG101" s="141">
        <f t="shared" si="16"/>
        <v>0</v>
      </c>
      <c r="BH101" s="141">
        <f t="shared" si="17"/>
        <v>0</v>
      </c>
      <c r="BI101" s="141">
        <f t="shared" si="18"/>
        <v>0</v>
      </c>
      <c r="BJ101" s="18" t="s">
        <v>73</v>
      </c>
      <c r="BK101" s="141">
        <f t="shared" si="19"/>
        <v>0</v>
      </c>
      <c r="BL101" s="18" t="s">
        <v>113</v>
      </c>
      <c r="BM101" s="140" t="s">
        <v>178</v>
      </c>
    </row>
    <row r="102" spans="1:65" s="2" customFormat="1" ht="36" customHeight="1">
      <c r="A102" s="30"/>
      <c r="B102" s="129"/>
      <c r="C102" s="130" t="s">
        <v>179</v>
      </c>
      <c r="D102" s="130" t="s">
        <v>108</v>
      </c>
      <c r="E102" s="131" t="s">
        <v>180</v>
      </c>
      <c r="F102" s="132" t="s">
        <v>181</v>
      </c>
      <c r="G102" s="133" t="s">
        <v>127</v>
      </c>
      <c r="H102" s="134">
        <v>1</v>
      </c>
      <c r="I102" s="135">
        <v>0</v>
      </c>
      <c r="J102" s="135">
        <f t="shared" si="10"/>
        <v>0</v>
      </c>
      <c r="K102" s="132" t="s">
        <v>112</v>
      </c>
      <c r="L102" s="31"/>
      <c r="M102" s="172" t="s">
        <v>3</v>
      </c>
      <c r="N102" s="173" t="s">
        <v>36</v>
      </c>
      <c r="O102" s="174">
        <v>0</v>
      </c>
      <c r="P102" s="174">
        <f t="shared" si="11"/>
        <v>0</v>
      </c>
      <c r="Q102" s="174">
        <v>0</v>
      </c>
      <c r="R102" s="174">
        <f t="shared" si="12"/>
        <v>0</v>
      </c>
      <c r="S102" s="174">
        <v>0</v>
      </c>
      <c r="T102" s="175">
        <f t="shared" si="13"/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40" t="s">
        <v>113</v>
      </c>
      <c r="AT102" s="140" t="s">
        <v>108</v>
      </c>
      <c r="AU102" s="140" t="s">
        <v>73</v>
      </c>
      <c r="AY102" s="18" t="s">
        <v>107</v>
      </c>
      <c r="BE102" s="141">
        <f t="shared" si="14"/>
        <v>0</v>
      </c>
      <c r="BF102" s="141">
        <f t="shared" si="15"/>
        <v>0</v>
      </c>
      <c r="BG102" s="141">
        <f t="shared" si="16"/>
        <v>0</v>
      </c>
      <c r="BH102" s="141">
        <f t="shared" si="17"/>
        <v>0</v>
      </c>
      <c r="BI102" s="141">
        <f t="shared" si="18"/>
        <v>0</v>
      </c>
      <c r="BJ102" s="18" t="s">
        <v>73</v>
      </c>
      <c r="BK102" s="141">
        <f t="shared" si="19"/>
        <v>0</v>
      </c>
      <c r="BL102" s="18" t="s">
        <v>113</v>
      </c>
      <c r="BM102" s="140" t="s">
        <v>182</v>
      </c>
    </row>
    <row r="103" spans="1:65" s="2" customFormat="1" ht="6.95" customHeight="1">
      <c r="A103" s="30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31"/>
      <c r="M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</sheetData>
  <autoFilter ref="C79:K10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1"/>
  <sheetViews>
    <sheetView showGridLines="0" topLeftCell="A139" zoomScaleNormal="100" workbookViewId="0">
      <selection activeCell="I178" sqref="I17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81" t="s">
        <v>6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8" t="s">
        <v>78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83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299" t="str">
        <f>'Rekapitulace stavby'!K6</f>
        <v>TSO úseku Blatno u Jesenice - Kaštice</v>
      </c>
      <c r="F7" s="300"/>
      <c r="G7" s="300"/>
      <c r="H7" s="300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94" t="s">
        <v>183</v>
      </c>
      <c r="F9" s="301"/>
      <c r="G9" s="301"/>
      <c r="H9" s="301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26. 11. 2019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24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78" t="str">
        <f>'Rekapitulace stavby'!E14</f>
        <v xml:space="preserve"> </v>
      </c>
      <c r="F18" s="278"/>
      <c r="G18" s="278"/>
      <c r="H18" s="278"/>
      <c r="I18" s="27" t="s">
        <v>24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24</v>
      </c>
      <c r="J21" s="25" t="str">
        <f>IF('Rekapitulace stavby'!AN17="","",'Rekapitulace stavby'!AN17)</f>
        <v/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82" t="s">
        <v>3</v>
      </c>
      <c r="F27" s="282"/>
      <c r="G27" s="282"/>
      <c r="H27" s="28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31</v>
      </c>
      <c r="E30" s="30"/>
      <c r="F30" s="30"/>
      <c r="G30" s="30"/>
      <c r="H30" s="30"/>
      <c r="I30" s="30"/>
      <c r="J30" s="64">
        <f>ROUND(J81,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35</v>
      </c>
      <c r="E33" s="27" t="s">
        <v>36</v>
      </c>
      <c r="F33" s="94">
        <f>ROUND((SUM(BE81:BE170)),  2)</f>
        <v>0</v>
      </c>
      <c r="G33" s="30"/>
      <c r="H33" s="30"/>
      <c r="I33" s="95">
        <v>0.21</v>
      </c>
      <c r="J33" s="94">
        <f>ROUND(((SUM(BE81:BE170))*I33),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37</v>
      </c>
      <c r="F34" s="94">
        <f>ROUND((SUM(BF81:BF170)),  2)</f>
        <v>0</v>
      </c>
      <c r="G34" s="30"/>
      <c r="H34" s="30"/>
      <c r="I34" s="95">
        <v>0.15</v>
      </c>
      <c r="J34" s="94">
        <f>ROUND(((SUM(BF81:BF170))*I34),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38</v>
      </c>
      <c r="F35" s="94">
        <f>ROUND((SUM(BG81:BG170)),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39</v>
      </c>
      <c r="F36" s="94">
        <f>ROUND((SUM(BH81:BH170)),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40</v>
      </c>
      <c r="F37" s="94">
        <f>ROUND((SUM(BI81:BI170)),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41</v>
      </c>
      <c r="E39" s="53"/>
      <c r="F39" s="53"/>
      <c r="G39" s="98" t="s">
        <v>42</v>
      </c>
      <c r="H39" s="99" t="s">
        <v>43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86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99" t="str">
        <f>E7</f>
        <v>TSO úseku Blatno u Jesenice - Kaštice</v>
      </c>
      <c r="F48" s="300"/>
      <c r="G48" s="300"/>
      <c r="H48" s="300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94" t="str">
        <f>E9</f>
        <v>PS 05-01-21.1 - Vroutek - Podbořany - TZZ - URS</v>
      </c>
      <c r="F50" s="301"/>
      <c r="G50" s="301"/>
      <c r="H50" s="301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 xml:space="preserve"> </v>
      </c>
      <c r="G52" s="30"/>
      <c r="H52" s="30"/>
      <c r="I52" s="27" t="s">
        <v>20</v>
      </c>
      <c r="J52" s="48" t="str">
        <f>IF(J12="","",J12)</f>
        <v>26. 11. 2019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26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25</v>
      </c>
      <c r="D55" s="30"/>
      <c r="E55" s="30"/>
      <c r="F55" s="25" t="str">
        <f>IF(E18="","",E18)</f>
        <v xml:space="preserve"> </v>
      </c>
      <c r="G55" s="30"/>
      <c r="H55" s="30"/>
      <c r="I55" s="27" t="s">
        <v>28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87</v>
      </c>
      <c r="D57" s="96"/>
      <c r="E57" s="96"/>
      <c r="F57" s="96"/>
      <c r="G57" s="96"/>
      <c r="H57" s="96"/>
      <c r="I57" s="96"/>
      <c r="J57" s="103" t="s">
        <v>88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63</v>
      </c>
      <c r="D59" s="30"/>
      <c r="E59" s="30"/>
      <c r="F59" s="30"/>
      <c r="G59" s="30"/>
      <c r="H59" s="30"/>
      <c r="I59" s="30"/>
      <c r="J59" s="64">
        <f>J81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89</v>
      </c>
    </row>
    <row r="60" spans="1:47" s="9" customFormat="1" ht="24.95" customHeight="1">
      <c r="B60" s="105"/>
      <c r="D60" s="106" t="s">
        <v>184</v>
      </c>
      <c r="E60" s="107"/>
      <c r="F60" s="107"/>
      <c r="G60" s="107"/>
      <c r="H60" s="107"/>
      <c r="I60" s="107"/>
      <c r="J60" s="108">
        <f>J82</f>
        <v>0</v>
      </c>
      <c r="L60" s="105"/>
    </row>
    <row r="61" spans="1:47" s="15" customFormat="1" ht="19.899999999999999" customHeight="1">
      <c r="B61" s="176"/>
      <c r="D61" s="177" t="s">
        <v>185</v>
      </c>
      <c r="E61" s="178"/>
      <c r="F61" s="178"/>
      <c r="G61" s="178"/>
      <c r="H61" s="178"/>
      <c r="I61" s="178"/>
      <c r="J61" s="179">
        <f>J83</f>
        <v>0</v>
      </c>
      <c r="L61" s="176"/>
    </row>
    <row r="62" spans="1:47" s="2" customFormat="1" ht="21.75" customHeight="1">
      <c r="A62" s="30"/>
      <c r="B62" s="31"/>
      <c r="C62" s="30"/>
      <c r="D62" s="30"/>
      <c r="E62" s="30"/>
      <c r="F62" s="30"/>
      <c r="G62" s="30"/>
      <c r="H62" s="30"/>
      <c r="I62" s="30"/>
      <c r="J62" s="30"/>
      <c r="K62" s="30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6.95" customHeight="1">
      <c r="A63" s="30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7" spans="1:31" s="2" customFormat="1" ht="6.95" customHeight="1">
      <c r="A67" s="30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31" s="2" customFormat="1" ht="24.95" customHeight="1">
      <c r="A68" s="30"/>
      <c r="B68" s="31"/>
      <c r="C68" s="22" t="s">
        <v>91</v>
      </c>
      <c r="D68" s="30"/>
      <c r="E68" s="30"/>
      <c r="F68" s="30"/>
      <c r="G68" s="30"/>
      <c r="H68" s="30"/>
      <c r="I68" s="30"/>
      <c r="J68" s="30"/>
      <c r="K68" s="30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6.95" customHeight="1">
      <c r="A69" s="30"/>
      <c r="B69" s="31"/>
      <c r="C69" s="30"/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12" customHeight="1">
      <c r="A70" s="30"/>
      <c r="B70" s="31"/>
      <c r="C70" s="27" t="s">
        <v>15</v>
      </c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6.5" customHeight="1">
      <c r="A71" s="30"/>
      <c r="B71" s="31"/>
      <c r="C71" s="30"/>
      <c r="D71" s="30"/>
      <c r="E71" s="299" t="str">
        <f>E7</f>
        <v>TSO úseku Blatno u Jesenice - Kaštice</v>
      </c>
      <c r="F71" s="300"/>
      <c r="G71" s="300"/>
      <c r="H71" s="30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7" t="s">
        <v>84</v>
      </c>
      <c r="D72" s="30"/>
      <c r="E72" s="30"/>
      <c r="F72" s="30"/>
      <c r="G72" s="30"/>
      <c r="H72" s="3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0"/>
      <c r="D73" s="30"/>
      <c r="E73" s="294" t="str">
        <f>E9</f>
        <v>PS 05-01-21.1 - Vroutek - Podbořany - TZZ - URS</v>
      </c>
      <c r="F73" s="301"/>
      <c r="G73" s="301"/>
      <c r="H73" s="301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6.95" customHeight="1">
      <c r="A74" s="30"/>
      <c r="B74" s="31"/>
      <c r="C74" s="30"/>
      <c r="D74" s="30"/>
      <c r="E74" s="30"/>
      <c r="F74" s="30"/>
      <c r="G74" s="30"/>
      <c r="H74" s="30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2" customHeight="1">
      <c r="A75" s="30"/>
      <c r="B75" s="31"/>
      <c r="C75" s="27" t="s">
        <v>18</v>
      </c>
      <c r="D75" s="30"/>
      <c r="E75" s="30"/>
      <c r="F75" s="25" t="str">
        <f>F12</f>
        <v xml:space="preserve"> </v>
      </c>
      <c r="G75" s="30"/>
      <c r="H75" s="30"/>
      <c r="I75" s="27" t="s">
        <v>20</v>
      </c>
      <c r="J75" s="48" t="str">
        <f>IF(J12="","",J12)</f>
        <v>26. 11. 2019</v>
      </c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5.2" customHeight="1">
      <c r="A77" s="30"/>
      <c r="B77" s="31"/>
      <c r="C77" s="27" t="s">
        <v>22</v>
      </c>
      <c r="D77" s="30"/>
      <c r="E77" s="30"/>
      <c r="F77" s="25" t="str">
        <f>E15</f>
        <v xml:space="preserve"> </v>
      </c>
      <c r="G77" s="30"/>
      <c r="H77" s="30"/>
      <c r="I77" s="27" t="s">
        <v>26</v>
      </c>
      <c r="J77" s="28" t="str">
        <f>E21</f>
        <v xml:space="preserve"> 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7" t="s">
        <v>25</v>
      </c>
      <c r="D78" s="30"/>
      <c r="E78" s="30"/>
      <c r="F78" s="25" t="str">
        <f>IF(E18="","",E18)</f>
        <v xml:space="preserve"> </v>
      </c>
      <c r="G78" s="30"/>
      <c r="H78" s="30"/>
      <c r="I78" s="27" t="s">
        <v>28</v>
      </c>
      <c r="J78" s="28" t="str">
        <f>E24</f>
        <v xml:space="preserve"> 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0.35" customHeight="1">
      <c r="A79" s="30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10" customFormat="1" ht="29.25" customHeight="1">
      <c r="A80" s="109"/>
      <c r="B80" s="110"/>
      <c r="C80" s="111" t="s">
        <v>92</v>
      </c>
      <c r="D80" s="112" t="s">
        <v>50</v>
      </c>
      <c r="E80" s="112" t="s">
        <v>46</v>
      </c>
      <c r="F80" s="112" t="s">
        <v>47</v>
      </c>
      <c r="G80" s="112" t="s">
        <v>93</v>
      </c>
      <c r="H80" s="112" t="s">
        <v>94</v>
      </c>
      <c r="I80" s="112" t="s">
        <v>95</v>
      </c>
      <c r="J80" s="112" t="s">
        <v>88</v>
      </c>
      <c r="K80" s="113" t="s">
        <v>96</v>
      </c>
      <c r="L80" s="114"/>
      <c r="M80" s="55" t="s">
        <v>3</v>
      </c>
      <c r="N80" s="56" t="s">
        <v>35</v>
      </c>
      <c r="O80" s="56" t="s">
        <v>97</v>
      </c>
      <c r="P80" s="56" t="s">
        <v>98</v>
      </c>
      <c r="Q80" s="56" t="s">
        <v>99</v>
      </c>
      <c r="R80" s="56" t="s">
        <v>100</v>
      </c>
      <c r="S80" s="56" t="s">
        <v>101</v>
      </c>
      <c r="T80" s="57" t="s">
        <v>102</v>
      </c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</row>
    <row r="81" spans="1:65" s="2" customFormat="1" ht="22.9" customHeight="1">
      <c r="A81" s="30"/>
      <c r="B81" s="31"/>
      <c r="C81" s="62" t="s">
        <v>103</v>
      </c>
      <c r="D81" s="30"/>
      <c r="E81" s="30"/>
      <c r="F81" s="30"/>
      <c r="G81" s="30"/>
      <c r="H81" s="30"/>
      <c r="I81" s="30"/>
      <c r="J81" s="115">
        <f>BK81</f>
        <v>0</v>
      </c>
      <c r="K81" s="30"/>
      <c r="L81" s="31"/>
      <c r="M81" s="58"/>
      <c r="N81" s="49"/>
      <c r="O81" s="59"/>
      <c r="P81" s="116">
        <f>P82</f>
        <v>2633.7419999999997</v>
      </c>
      <c r="Q81" s="59"/>
      <c r="R81" s="116">
        <f>R82</f>
        <v>219.96796000000003</v>
      </c>
      <c r="S81" s="59"/>
      <c r="T81" s="117">
        <f>T82</f>
        <v>0</v>
      </c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T81" s="18" t="s">
        <v>64</v>
      </c>
      <c r="AU81" s="18" t="s">
        <v>89</v>
      </c>
      <c r="BK81" s="118">
        <f>BK82</f>
        <v>0</v>
      </c>
    </row>
    <row r="82" spans="1:65" s="11" customFormat="1" ht="25.9" customHeight="1">
      <c r="B82" s="119"/>
      <c r="D82" s="120" t="s">
        <v>64</v>
      </c>
      <c r="E82" s="121" t="s">
        <v>115</v>
      </c>
      <c r="F82" s="121" t="s">
        <v>186</v>
      </c>
      <c r="J82" s="122">
        <f>BK82</f>
        <v>0</v>
      </c>
      <c r="L82" s="119"/>
      <c r="M82" s="123"/>
      <c r="N82" s="124"/>
      <c r="O82" s="124"/>
      <c r="P82" s="125">
        <f>P83</f>
        <v>2633.7419999999997</v>
      </c>
      <c r="Q82" s="124"/>
      <c r="R82" s="125">
        <f>R83</f>
        <v>219.96796000000003</v>
      </c>
      <c r="S82" s="124"/>
      <c r="T82" s="126">
        <f>T83</f>
        <v>0</v>
      </c>
      <c r="AR82" s="120" t="s">
        <v>124</v>
      </c>
      <c r="AT82" s="127" t="s">
        <v>64</v>
      </c>
      <c r="AU82" s="127" t="s">
        <v>65</v>
      </c>
      <c r="AY82" s="120" t="s">
        <v>107</v>
      </c>
      <c r="BK82" s="128">
        <f>BK83</f>
        <v>0</v>
      </c>
    </row>
    <row r="83" spans="1:65" s="11" customFormat="1" ht="22.9" customHeight="1">
      <c r="B83" s="119"/>
      <c r="D83" s="120" t="s">
        <v>64</v>
      </c>
      <c r="E83" s="180" t="s">
        <v>187</v>
      </c>
      <c r="F83" s="180" t="s">
        <v>188</v>
      </c>
      <c r="J83" s="181">
        <f>BK83</f>
        <v>0</v>
      </c>
      <c r="L83" s="119"/>
      <c r="M83" s="123"/>
      <c r="N83" s="124"/>
      <c r="O83" s="124"/>
      <c r="P83" s="125">
        <f>SUM(P84:P170)</f>
        <v>2633.7419999999997</v>
      </c>
      <c r="Q83" s="124"/>
      <c r="R83" s="125">
        <f>SUM(R84:R170)</f>
        <v>219.96796000000003</v>
      </c>
      <c r="S83" s="124"/>
      <c r="T83" s="126">
        <f>SUM(T84:T170)</f>
        <v>0</v>
      </c>
      <c r="AR83" s="120" t="s">
        <v>124</v>
      </c>
      <c r="AT83" s="127" t="s">
        <v>64</v>
      </c>
      <c r="AU83" s="127" t="s">
        <v>73</v>
      </c>
      <c r="AY83" s="120" t="s">
        <v>107</v>
      </c>
      <c r="BK83" s="128">
        <f>SUM(BK84:BK170)</f>
        <v>0</v>
      </c>
    </row>
    <row r="84" spans="1:65" s="2" customFormat="1" ht="60" customHeight="1">
      <c r="A84" s="30"/>
      <c r="B84" s="129"/>
      <c r="C84" s="130" t="s">
        <v>73</v>
      </c>
      <c r="D84" s="130" t="s">
        <v>108</v>
      </c>
      <c r="E84" s="131" t="s">
        <v>189</v>
      </c>
      <c r="F84" s="132" t="s">
        <v>190</v>
      </c>
      <c r="G84" s="133" t="s">
        <v>111</v>
      </c>
      <c r="H84" s="134">
        <v>1359</v>
      </c>
      <c r="I84" s="135">
        <v>0</v>
      </c>
      <c r="J84" s="135">
        <f>ROUND(I84*H84,2)</f>
        <v>0</v>
      </c>
      <c r="K84" s="132" t="s">
        <v>191</v>
      </c>
      <c r="L84" s="31"/>
      <c r="M84" s="136" t="s">
        <v>3</v>
      </c>
      <c r="N84" s="137" t="s">
        <v>36</v>
      </c>
      <c r="O84" s="138">
        <v>1.292</v>
      </c>
      <c r="P84" s="138">
        <f>O84*H84</f>
        <v>1755.828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R84" s="140" t="s">
        <v>113</v>
      </c>
      <c r="AT84" s="140" t="s">
        <v>108</v>
      </c>
      <c r="AU84" s="140" t="s">
        <v>75</v>
      </c>
      <c r="AY84" s="18" t="s">
        <v>107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8" t="s">
        <v>73</v>
      </c>
      <c r="BK84" s="141">
        <f>ROUND(I84*H84,2)</f>
        <v>0</v>
      </c>
      <c r="BL84" s="18" t="s">
        <v>113</v>
      </c>
      <c r="BM84" s="140" t="s">
        <v>192</v>
      </c>
    </row>
    <row r="85" spans="1:65" s="2" customFormat="1" ht="39">
      <c r="A85" s="30"/>
      <c r="B85" s="31"/>
      <c r="C85" s="30"/>
      <c r="D85" s="152" t="s">
        <v>193</v>
      </c>
      <c r="E85" s="30"/>
      <c r="F85" s="182" t="s">
        <v>194</v>
      </c>
      <c r="G85" s="30"/>
      <c r="H85" s="30"/>
      <c r="I85" s="30"/>
      <c r="J85" s="30"/>
      <c r="K85" s="30"/>
      <c r="L85" s="31"/>
      <c r="M85" s="183"/>
      <c r="N85" s="184"/>
      <c r="O85" s="51"/>
      <c r="P85" s="51"/>
      <c r="Q85" s="51"/>
      <c r="R85" s="51"/>
      <c r="S85" s="51"/>
      <c r="T85" s="52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8" t="s">
        <v>193</v>
      </c>
      <c r="AU85" s="18" t="s">
        <v>75</v>
      </c>
    </row>
    <row r="86" spans="1:65" s="12" customFormat="1" ht="11.25">
      <c r="B86" s="151"/>
      <c r="D86" s="152" t="s">
        <v>120</v>
      </c>
      <c r="E86" s="153" t="s">
        <v>3</v>
      </c>
      <c r="F86" s="154" t="s">
        <v>195</v>
      </c>
      <c r="H86" s="153" t="s">
        <v>3</v>
      </c>
      <c r="L86" s="151"/>
      <c r="M86" s="155"/>
      <c r="N86" s="156"/>
      <c r="O86" s="156"/>
      <c r="P86" s="156"/>
      <c r="Q86" s="156"/>
      <c r="R86" s="156"/>
      <c r="S86" s="156"/>
      <c r="T86" s="157"/>
      <c r="AT86" s="153" t="s">
        <v>120</v>
      </c>
      <c r="AU86" s="153" t="s">
        <v>75</v>
      </c>
      <c r="AV86" s="12" t="s">
        <v>73</v>
      </c>
      <c r="AW86" s="12" t="s">
        <v>27</v>
      </c>
      <c r="AX86" s="12" t="s">
        <v>65</v>
      </c>
      <c r="AY86" s="153" t="s">
        <v>107</v>
      </c>
    </row>
    <row r="87" spans="1:65" s="13" customFormat="1" ht="11.25">
      <c r="B87" s="158"/>
      <c r="D87" s="152" t="s">
        <v>120</v>
      </c>
      <c r="E87" s="159" t="s">
        <v>3</v>
      </c>
      <c r="F87" s="160" t="s">
        <v>196</v>
      </c>
      <c r="H87" s="161">
        <v>254</v>
      </c>
      <c r="L87" s="158"/>
      <c r="M87" s="162"/>
      <c r="N87" s="163"/>
      <c r="O87" s="163"/>
      <c r="P87" s="163"/>
      <c r="Q87" s="163"/>
      <c r="R87" s="163"/>
      <c r="S87" s="163"/>
      <c r="T87" s="164"/>
      <c r="AT87" s="159" t="s">
        <v>120</v>
      </c>
      <c r="AU87" s="159" t="s">
        <v>75</v>
      </c>
      <c r="AV87" s="13" t="s">
        <v>75</v>
      </c>
      <c r="AW87" s="13" t="s">
        <v>27</v>
      </c>
      <c r="AX87" s="13" t="s">
        <v>65</v>
      </c>
      <c r="AY87" s="159" t="s">
        <v>107</v>
      </c>
    </row>
    <row r="88" spans="1:65" s="12" customFormat="1" ht="11.25">
      <c r="B88" s="151"/>
      <c r="D88" s="152" t="s">
        <v>120</v>
      </c>
      <c r="E88" s="153" t="s">
        <v>3</v>
      </c>
      <c r="F88" s="154" t="s">
        <v>197</v>
      </c>
      <c r="H88" s="153" t="s">
        <v>3</v>
      </c>
      <c r="L88" s="151"/>
      <c r="M88" s="155"/>
      <c r="N88" s="156"/>
      <c r="O88" s="156"/>
      <c r="P88" s="156"/>
      <c r="Q88" s="156"/>
      <c r="R88" s="156"/>
      <c r="S88" s="156"/>
      <c r="T88" s="157"/>
      <c r="AT88" s="153" t="s">
        <v>120</v>
      </c>
      <c r="AU88" s="153" t="s">
        <v>75</v>
      </c>
      <c r="AV88" s="12" t="s">
        <v>73</v>
      </c>
      <c r="AW88" s="12" t="s">
        <v>27</v>
      </c>
      <c r="AX88" s="12" t="s">
        <v>65</v>
      </c>
      <c r="AY88" s="153" t="s">
        <v>107</v>
      </c>
    </row>
    <row r="89" spans="1:65" s="13" customFormat="1" ht="11.25">
      <c r="B89" s="158"/>
      <c r="D89" s="152" t="s">
        <v>120</v>
      </c>
      <c r="E89" s="159" t="s">
        <v>3</v>
      </c>
      <c r="F89" s="160" t="s">
        <v>198</v>
      </c>
      <c r="H89" s="161">
        <v>148</v>
      </c>
      <c r="L89" s="158"/>
      <c r="M89" s="162"/>
      <c r="N89" s="163"/>
      <c r="O89" s="163"/>
      <c r="P89" s="163"/>
      <c r="Q89" s="163"/>
      <c r="R89" s="163"/>
      <c r="S89" s="163"/>
      <c r="T89" s="164"/>
      <c r="AT89" s="159" t="s">
        <v>120</v>
      </c>
      <c r="AU89" s="159" t="s">
        <v>75</v>
      </c>
      <c r="AV89" s="13" t="s">
        <v>75</v>
      </c>
      <c r="AW89" s="13" t="s">
        <v>27</v>
      </c>
      <c r="AX89" s="13" t="s">
        <v>65</v>
      </c>
      <c r="AY89" s="159" t="s">
        <v>107</v>
      </c>
    </row>
    <row r="90" spans="1:65" s="12" customFormat="1" ht="11.25">
      <c r="B90" s="151"/>
      <c r="D90" s="152" t="s">
        <v>120</v>
      </c>
      <c r="E90" s="153" t="s">
        <v>3</v>
      </c>
      <c r="F90" s="154" t="s">
        <v>199</v>
      </c>
      <c r="H90" s="153" t="s">
        <v>3</v>
      </c>
      <c r="L90" s="151"/>
      <c r="M90" s="155"/>
      <c r="N90" s="156"/>
      <c r="O90" s="156"/>
      <c r="P90" s="156"/>
      <c r="Q90" s="156"/>
      <c r="R90" s="156"/>
      <c r="S90" s="156"/>
      <c r="T90" s="157"/>
      <c r="AT90" s="153" t="s">
        <v>120</v>
      </c>
      <c r="AU90" s="153" t="s">
        <v>75</v>
      </c>
      <c r="AV90" s="12" t="s">
        <v>73</v>
      </c>
      <c r="AW90" s="12" t="s">
        <v>27</v>
      </c>
      <c r="AX90" s="12" t="s">
        <v>65</v>
      </c>
      <c r="AY90" s="153" t="s">
        <v>107</v>
      </c>
    </row>
    <row r="91" spans="1:65" s="13" customFormat="1" ht="11.25">
      <c r="B91" s="158"/>
      <c r="D91" s="152" t="s">
        <v>120</v>
      </c>
      <c r="E91" s="159" t="s">
        <v>3</v>
      </c>
      <c r="F91" s="160" t="s">
        <v>200</v>
      </c>
      <c r="H91" s="161">
        <v>20</v>
      </c>
      <c r="L91" s="158"/>
      <c r="M91" s="162"/>
      <c r="N91" s="163"/>
      <c r="O91" s="163"/>
      <c r="P91" s="163"/>
      <c r="Q91" s="163"/>
      <c r="R91" s="163"/>
      <c r="S91" s="163"/>
      <c r="T91" s="164"/>
      <c r="AT91" s="159" t="s">
        <v>120</v>
      </c>
      <c r="AU91" s="159" t="s">
        <v>75</v>
      </c>
      <c r="AV91" s="13" t="s">
        <v>75</v>
      </c>
      <c r="AW91" s="13" t="s">
        <v>27</v>
      </c>
      <c r="AX91" s="13" t="s">
        <v>65</v>
      </c>
      <c r="AY91" s="159" t="s">
        <v>107</v>
      </c>
    </row>
    <row r="92" spans="1:65" s="12" customFormat="1" ht="11.25">
      <c r="B92" s="151"/>
      <c r="D92" s="152" t="s">
        <v>120</v>
      </c>
      <c r="E92" s="153" t="s">
        <v>3</v>
      </c>
      <c r="F92" s="154" t="s">
        <v>201</v>
      </c>
      <c r="H92" s="153" t="s">
        <v>3</v>
      </c>
      <c r="L92" s="151"/>
      <c r="M92" s="155"/>
      <c r="N92" s="156"/>
      <c r="O92" s="156"/>
      <c r="P92" s="156"/>
      <c r="Q92" s="156"/>
      <c r="R92" s="156"/>
      <c r="S92" s="156"/>
      <c r="T92" s="157"/>
      <c r="AT92" s="153" t="s">
        <v>120</v>
      </c>
      <c r="AU92" s="153" t="s">
        <v>75</v>
      </c>
      <c r="AV92" s="12" t="s">
        <v>73</v>
      </c>
      <c r="AW92" s="12" t="s">
        <v>27</v>
      </c>
      <c r="AX92" s="12" t="s">
        <v>65</v>
      </c>
      <c r="AY92" s="153" t="s">
        <v>107</v>
      </c>
    </row>
    <row r="93" spans="1:65" s="13" customFormat="1" ht="11.25">
      <c r="B93" s="158"/>
      <c r="D93" s="152" t="s">
        <v>120</v>
      </c>
      <c r="E93" s="159" t="s">
        <v>3</v>
      </c>
      <c r="F93" s="160" t="s">
        <v>200</v>
      </c>
      <c r="H93" s="161">
        <v>20</v>
      </c>
      <c r="L93" s="158"/>
      <c r="M93" s="162"/>
      <c r="N93" s="163"/>
      <c r="O93" s="163"/>
      <c r="P93" s="163"/>
      <c r="Q93" s="163"/>
      <c r="R93" s="163"/>
      <c r="S93" s="163"/>
      <c r="T93" s="164"/>
      <c r="AT93" s="159" t="s">
        <v>120</v>
      </c>
      <c r="AU93" s="159" t="s">
        <v>75</v>
      </c>
      <c r="AV93" s="13" t="s">
        <v>75</v>
      </c>
      <c r="AW93" s="13" t="s">
        <v>27</v>
      </c>
      <c r="AX93" s="13" t="s">
        <v>65</v>
      </c>
      <c r="AY93" s="159" t="s">
        <v>107</v>
      </c>
    </row>
    <row r="94" spans="1:65" s="12" customFormat="1" ht="11.25">
      <c r="B94" s="151"/>
      <c r="D94" s="152" t="s">
        <v>120</v>
      </c>
      <c r="E94" s="153" t="s">
        <v>3</v>
      </c>
      <c r="F94" s="154" t="s">
        <v>202</v>
      </c>
      <c r="H94" s="153" t="s">
        <v>3</v>
      </c>
      <c r="L94" s="151"/>
      <c r="M94" s="155"/>
      <c r="N94" s="156"/>
      <c r="O94" s="156"/>
      <c r="P94" s="156"/>
      <c r="Q94" s="156"/>
      <c r="R94" s="156"/>
      <c r="S94" s="156"/>
      <c r="T94" s="157"/>
      <c r="AT94" s="153" t="s">
        <v>120</v>
      </c>
      <c r="AU94" s="153" t="s">
        <v>75</v>
      </c>
      <c r="AV94" s="12" t="s">
        <v>73</v>
      </c>
      <c r="AW94" s="12" t="s">
        <v>27</v>
      </c>
      <c r="AX94" s="12" t="s">
        <v>65</v>
      </c>
      <c r="AY94" s="153" t="s">
        <v>107</v>
      </c>
    </row>
    <row r="95" spans="1:65" s="13" customFormat="1" ht="11.25">
      <c r="B95" s="158"/>
      <c r="D95" s="152" t="s">
        <v>120</v>
      </c>
      <c r="E95" s="159" t="s">
        <v>3</v>
      </c>
      <c r="F95" s="160" t="s">
        <v>203</v>
      </c>
      <c r="H95" s="161">
        <v>44</v>
      </c>
      <c r="L95" s="158"/>
      <c r="M95" s="162"/>
      <c r="N95" s="163"/>
      <c r="O95" s="163"/>
      <c r="P95" s="163"/>
      <c r="Q95" s="163"/>
      <c r="R95" s="163"/>
      <c r="S95" s="163"/>
      <c r="T95" s="164"/>
      <c r="AT95" s="159" t="s">
        <v>120</v>
      </c>
      <c r="AU95" s="159" t="s">
        <v>75</v>
      </c>
      <c r="AV95" s="13" t="s">
        <v>75</v>
      </c>
      <c r="AW95" s="13" t="s">
        <v>27</v>
      </c>
      <c r="AX95" s="13" t="s">
        <v>65</v>
      </c>
      <c r="AY95" s="159" t="s">
        <v>107</v>
      </c>
    </row>
    <row r="96" spans="1:65" s="12" customFormat="1" ht="11.25">
      <c r="B96" s="151"/>
      <c r="D96" s="152" t="s">
        <v>120</v>
      </c>
      <c r="E96" s="153" t="s">
        <v>3</v>
      </c>
      <c r="F96" s="154" t="s">
        <v>204</v>
      </c>
      <c r="H96" s="153" t="s">
        <v>3</v>
      </c>
      <c r="L96" s="151"/>
      <c r="M96" s="155"/>
      <c r="N96" s="156"/>
      <c r="O96" s="156"/>
      <c r="P96" s="156"/>
      <c r="Q96" s="156"/>
      <c r="R96" s="156"/>
      <c r="S96" s="156"/>
      <c r="T96" s="157"/>
      <c r="AT96" s="153" t="s">
        <v>120</v>
      </c>
      <c r="AU96" s="153" t="s">
        <v>75</v>
      </c>
      <c r="AV96" s="12" t="s">
        <v>73</v>
      </c>
      <c r="AW96" s="12" t="s">
        <v>27</v>
      </c>
      <c r="AX96" s="12" t="s">
        <v>65</v>
      </c>
      <c r="AY96" s="153" t="s">
        <v>107</v>
      </c>
    </row>
    <row r="97" spans="1:65" s="13" customFormat="1" ht="11.25">
      <c r="B97" s="158"/>
      <c r="D97" s="152" t="s">
        <v>120</v>
      </c>
      <c r="E97" s="159" t="s">
        <v>3</v>
      </c>
      <c r="F97" s="160" t="s">
        <v>205</v>
      </c>
      <c r="H97" s="161">
        <v>22</v>
      </c>
      <c r="L97" s="158"/>
      <c r="M97" s="162"/>
      <c r="N97" s="163"/>
      <c r="O97" s="163"/>
      <c r="P97" s="163"/>
      <c r="Q97" s="163"/>
      <c r="R97" s="163"/>
      <c r="S97" s="163"/>
      <c r="T97" s="164"/>
      <c r="AT97" s="159" t="s">
        <v>120</v>
      </c>
      <c r="AU97" s="159" t="s">
        <v>75</v>
      </c>
      <c r="AV97" s="13" t="s">
        <v>75</v>
      </c>
      <c r="AW97" s="13" t="s">
        <v>27</v>
      </c>
      <c r="AX97" s="13" t="s">
        <v>65</v>
      </c>
      <c r="AY97" s="159" t="s">
        <v>107</v>
      </c>
    </row>
    <row r="98" spans="1:65" s="12" customFormat="1" ht="11.25">
      <c r="B98" s="151"/>
      <c r="D98" s="152" t="s">
        <v>120</v>
      </c>
      <c r="E98" s="153" t="s">
        <v>3</v>
      </c>
      <c r="F98" s="154" t="s">
        <v>206</v>
      </c>
      <c r="H98" s="153" t="s">
        <v>3</v>
      </c>
      <c r="L98" s="151"/>
      <c r="M98" s="155"/>
      <c r="N98" s="156"/>
      <c r="O98" s="156"/>
      <c r="P98" s="156"/>
      <c r="Q98" s="156"/>
      <c r="R98" s="156"/>
      <c r="S98" s="156"/>
      <c r="T98" s="157"/>
      <c r="AT98" s="153" t="s">
        <v>120</v>
      </c>
      <c r="AU98" s="153" t="s">
        <v>75</v>
      </c>
      <c r="AV98" s="12" t="s">
        <v>73</v>
      </c>
      <c r="AW98" s="12" t="s">
        <v>27</v>
      </c>
      <c r="AX98" s="12" t="s">
        <v>65</v>
      </c>
      <c r="AY98" s="153" t="s">
        <v>107</v>
      </c>
    </row>
    <row r="99" spans="1:65" s="13" customFormat="1" ht="11.25">
      <c r="B99" s="158"/>
      <c r="D99" s="152" t="s">
        <v>120</v>
      </c>
      <c r="E99" s="159" t="s">
        <v>3</v>
      </c>
      <c r="F99" s="160" t="s">
        <v>207</v>
      </c>
      <c r="H99" s="161">
        <v>135</v>
      </c>
      <c r="L99" s="158"/>
      <c r="M99" s="162"/>
      <c r="N99" s="163"/>
      <c r="O99" s="163"/>
      <c r="P99" s="163"/>
      <c r="Q99" s="163"/>
      <c r="R99" s="163"/>
      <c r="S99" s="163"/>
      <c r="T99" s="164"/>
      <c r="AT99" s="159" t="s">
        <v>120</v>
      </c>
      <c r="AU99" s="159" t="s">
        <v>75</v>
      </c>
      <c r="AV99" s="13" t="s">
        <v>75</v>
      </c>
      <c r="AW99" s="13" t="s">
        <v>27</v>
      </c>
      <c r="AX99" s="13" t="s">
        <v>65</v>
      </c>
      <c r="AY99" s="159" t="s">
        <v>107</v>
      </c>
    </row>
    <row r="100" spans="1:65" s="12" customFormat="1" ht="11.25">
      <c r="B100" s="151"/>
      <c r="D100" s="152" t="s">
        <v>120</v>
      </c>
      <c r="E100" s="153" t="s">
        <v>3</v>
      </c>
      <c r="F100" s="154" t="s">
        <v>208</v>
      </c>
      <c r="H100" s="153" t="s">
        <v>3</v>
      </c>
      <c r="L100" s="151"/>
      <c r="M100" s="155"/>
      <c r="N100" s="156"/>
      <c r="O100" s="156"/>
      <c r="P100" s="156"/>
      <c r="Q100" s="156"/>
      <c r="R100" s="156"/>
      <c r="S100" s="156"/>
      <c r="T100" s="157"/>
      <c r="AT100" s="153" t="s">
        <v>120</v>
      </c>
      <c r="AU100" s="153" t="s">
        <v>75</v>
      </c>
      <c r="AV100" s="12" t="s">
        <v>73</v>
      </c>
      <c r="AW100" s="12" t="s">
        <v>27</v>
      </c>
      <c r="AX100" s="12" t="s">
        <v>65</v>
      </c>
      <c r="AY100" s="153" t="s">
        <v>107</v>
      </c>
    </row>
    <row r="101" spans="1:65" s="13" customFormat="1" ht="11.25">
      <c r="B101" s="158"/>
      <c r="D101" s="152" t="s">
        <v>120</v>
      </c>
      <c r="E101" s="159" t="s">
        <v>3</v>
      </c>
      <c r="F101" s="160" t="s">
        <v>209</v>
      </c>
      <c r="H101" s="161">
        <v>279</v>
      </c>
      <c r="L101" s="158"/>
      <c r="M101" s="162"/>
      <c r="N101" s="163"/>
      <c r="O101" s="163"/>
      <c r="P101" s="163"/>
      <c r="Q101" s="163"/>
      <c r="R101" s="163"/>
      <c r="S101" s="163"/>
      <c r="T101" s="164"/>
      <c r="AT101" s="159" t="s">
        <v>120</v>
      </c>
      <c r="AU101" s="159" t="s">
        <v>75</v>
      </c>
      <c r="AV101" s="13" t="s">
        <v>75</v>
      </c>
      <c r="AW101" s="13" t="s">
        <v>27</v>
      </c>
      <c r="AX101" s="13" t="s">
        <v>65</v>
      </c>
      <c r="AY101" s="159" t="s">
        <v>107</v>
      </c>
    </row>
    <row r="102" spans="1:65" s="12" customFormat="1" ht="11.25">
      <c r="B102" s="151"/>
      <c r="D102" s="152" t="s">
        <v>120</v>
      </c>
      <c r="E102" s="153" t="s">
        <v>3</v>
      </c>
      <c r="F102" s="154" t="s">
        <v>210</v>
      </c>
      <c r="H102" s="153" t="s">
        <v>3</v>
      </c>
      <c r="L102" s="151"/>
      <c r="M102" s="155"/>
      <c r="N102" s="156"/>
      <c r="O102" s="156"/>
      <c r="P102" s="156"/>
      <c r="Q102" s="156"/>
      <c r="R102" s="156"/>
      <c r="S102" s="156"/>
      <c r="T102" s="157"/>
      <c r="AT102" s="153" t="s">
        <v>120</v>
      </c>
      <c r="AU102" s="153" t="s">
        <v>75</v>
      </c>
      <c r="AV102" s="12" t="s">
        <v>73</v>
      </c>
      <c r="AW102" s="12" t="s">
        <v>27</v>
      </c>
      <c r="AX102" s="12" t="s">
        <v>65</v>
      </c>
      <c r="AY102" s="153" t="s">
        <v>107</v>
      </c>
    </row>
    <row r="103" spans="1:65" s="13" customFormat="1" ht="11.25">
      <c r="B103" s="158"/>
      <c r="D103" s="152" t="s">
        <v>120</v>
      </c>
      <c r="E103" s="159" t="s">
        <v>3</v>
      </c>
      <c r="F103" s="160" t="s">
        <v>211</v>
      </c>
      <c r="H103" s="161">
        <v>95</v>
      </c>
      <c r="L103" s="158"/>
      <c r="M103" s="162"/>
      <c r="N103" s="163"/>
      <c r="O103" s="163"/>
      <c r="P103" s="163"/>
      <c r="Q103" s="163"/>
      <c r="R103" s="163"/>
      <c r="S103" s="163"/>
      <c r="T103" s="164"/>
      <c r="AT103" s="159" t="s">
        <v>120</v>
      </c>
      <c r="AU103" s="159" t="s">
        <v>75</v>
      </c>
      <c r="AV103" s="13" t="s">
        <v>75</v>
      </c>
      <c r="AW103" s="13" t="s">
        <v>27</v>
      </c>
      <c r="AX103" s="13" t="s">
        <v>65</v>
      </c>
      <c r="AY103" s="159" t="s">
        <v>107</v>
      </c>
    </row>
    <row r="104" spans="1:65" s="12" customFormat="1" ht="11.25">
      <c r="B104" s="151"/>
      <c r="D104" s="152" t="s">
        <v>120</v>
      </c>
      <c r="E104" s="153" t="s">
        <v>3</v>
      </c>
      <c r="F104" s="154" t="s">
        <v>212</v>
      </c>
      <c r="H104" s="153" t="s">
        <v>3</v>
      </c>
      <c r="L104" s="151"/>
      <c r="M104" s="155"/>
      <c r="N104" s="156"/>
      <c r="O104" s="156"/>
      <c r="P104" s="156"/>
      <c r="Q104" s="156"/>
      <c r="R104" s="156"/>
      <c r="S104" s="156"/>
      <c r="T104" s="157"/>
      <c r="AT104" s="153" t="s">
        <v>120</v>
      </c>
      <c r="AU104" s="153" t="s">
        <v>75</v>
      </c>
      <c r="AV104" s="12" t="s">
        <v>73</v>
      </c>
      <c r="AW104" s="12" t="s">
        <v>27</v>
      </c>
      <c r="AX104" s="12" t="s">
        <v>65</v>
      </c>
      <c r="AY104" s="153" t="s">
        <v>107</v>
      </c>
    </row>
    <row r="105" spans="1:65" s="13" customFormat="1" ht="11.25">
      <c r="B105" s="158"/>
      <c r="D105" s="152" t="s">
        <v>120</v>
      </c>
      <c r="E105" s="159" t="s">
        <v>3</v>
      </c>
      <c r="F105" s="160" t="s">
        <v>213</v>
      </c>
      <c r="H105" s="161">
        <v>156</v>
      </c>
      <c r="L105" s="158"/>
      <c r="M105" s="162"/>
      <c r="N105" s="163"/>
      <c r="O105" s="163"/>
      <c r="P105" s="163"/>
      <c r="Q105" s="163"/>
      <c r="R105" s="163"/>
      <c r="S105" s="163"/>
      <c r="T105" s="164"/>
      <c r="AT105" s="159" t="s">
        <v>120</v>
      </c>
      <c r="AU105" s="159" t="s">
        <v>75</v>
      </c>
      <c r="AV105" s="13" t="s">
        <v>75</v>
      </c>
      <c r="AW105" s="13" t="s">
        <v>27</v>
      </c>
      <c r="AX105" s="13" t="s">
        <v>65</v>
      </c>
      <c r="AY105" s="159" t="s">
        <v>107</v>
      </c>
    </row>
    <row r="106" spans="1:65" s="12" customFormat="1" ht="11.25">
      <c r="B106" s="151"/>
      <c r="D106" s="152" t="s">
        <v>120</v>
      </c>
      <c r="E106" s="153" t="s">
        <v>3</v>
      </c>
      <c r="F106" s="154" t="s">
        <v>214</v>
      </c>
      <c r="H106" s="153" t="s">
        <v>3</v>
      </c>
      <c r="L106" s="151"/>
      <c r="M106" s="155"/>
      <c r="N106" s="156"/>
      <c r="O106" s="156"/>
      <c r="P106" s="156"/>
      <c r="Q106" s="156"/>
      <c r="R106" s="156"/>
      <c r="S106" s="156"/>
      <c r="T106" s="157"/>
      <c r="AT106" s="153" t="s">
        <v>120</v>
      </c>
      <c r="AU106" s="153" t="s">
        <v>75</v>
      </c>
      <c r="AV106" s="12" t="s">
        <v>73</v>
      </c>
      <c r="AW106" s="12" t="s">
        <v>27</v>
      </c>
      <c r="AX106" s="12" t="s">
        <v>65</v>
      </c>
      <c r="AY106" s="153" t="s">
        <v>107</v>
      </c>
    </row>
    <row r="107" spans="1:65" s="13" customFormat="1" ht="11.25">
      <c r="B107" s="158"/>
      <c r="D107" s="152" t="s">
        <v>120</v>
      </c>
      <c r="E107" s="159" t="s">
        <v>3</v>
      </c>
      <c r="F107" s="160" t="s">
        <v>215</v>
      </c>
      <c r="H107" s="161">
        <v>25</v>
      </c>
      <c r="L107" s="158"/>
      <c r="M107" s="162"/>
      <c r="N107" s="163"/>
      <c r="O107" s="163"/>
      <c r="P107" s="163"/>
      <c r="Q107" s="163"/>
      <c r="R107" s="163"/>
      <c r="S107" s="163"/>
      <c r="T107" s="164"/>
      <c r="AT107" s="159" t="s">
        <v>120</v>
      </c>
      <c r="AU107" s="159" t="s">
        <v>75</v>
      </c>
      <c r="AV107" s="13" t="s">
        <v>75</v>
      </c>
      <c r="AW107" s="13" t="s">
        <v>27</v>
      </c>
      <c r="AX107" s="13" t="s">
        <v>65</v>
      </c>
      <c r="AY107" s="159" t="s">
        <v>107</v>
      </c>
    </row>
    <row r="108" spans="1:65" s="12" customFormat="1" ht="11.25">
      <c r="B108" s="151"/>
      <c r="D108" s="152" t="s">
        <v>120</v>
      </c>
      <c r="E108" s="153" t="s">
        <v>3</v>
      </c>
      <c r="F108" s="154" t="s">
        <v>216</v>
      </c>
      <c r="H108" s="153" t="s">
        <v>3</v>
      </c>
      <c r="L108" s="151"/>
      <c r="M108" s="155"/>
      <c r="N108" s="156"/>
      <c r="O108" s="156"/>
      <c r="P108" s="156"/>
      <c r="Q108" s="156"/>
      <c r="R108" s="156"/>
      <c r="S108" s="156"/>
      <c r="T108" s="157"/>
      <c r="AT108" s="153" t="s">
        <v>120</v>
      </c>
      <c r="AU108" s="153" t="s">
        <v>75</v>
      </c>
      <c r="AV108" s="12" t="s">
        <v>73</v>
      </c>
      <c r="AW108" s="12" t="s">
        <v>27</v>
      </c>
      <c r="AX108" s="12" t="s">
        <v>65</v>
      </c>
      <c r="AY108" s="153" t="s">
        <v>107</v>
      </c>
    </row>
    <row r="109" spans="1:65" s="13" customFormat="1" ht="11.25">
      <c r="B109" s="158"/>
      <c r="D109" s="152" t="s">
        <v>120</v>
      </c>
      <c r="E109" s="159" t="s">
        <v>3</v>
      </c>
      <c r="F109" s="160" t="s">
        <v>217</v>
      </c>
      <c r="H109" s="161">
        <v>161</v>
      </c>
      <c r="L109" s="158"/>
      <c r="M109" s="162"/>
      <c r="N109" s="163"/>
      <c r="O109" s="163"/>
      <c r="P109" s="163"/>
      <c r="Q109" s="163"/>
      <c r="R109" s="163"/>
      <c r="S109" s="163"/>
      <c r="T109" s="164"/>
      <c r="AT109" s="159" t="s">
        <v>120</v>
      </c>
      <c r="AU109" s="159" t="s">
        <v>75</v>
      </c>
      <c r="AV109" s="13" t="s">
        <v>75</v>
      </c>
      <c r="AW109" s="13" t="s">
        <v>27</v>
      </c>
      <c r="AX109" s="13" t="s">
        <v>65</v>
      </c>
      <c r="AY109" s="159" t="s">
        <v>107</v>
      </c>
    </row>
    <row r="110" spans="1:65" s="14" customFormat="1" ht="11.25">
      <c r="B110" s="165"/>
      <c r="D110" s="152" t="s">
        <v>120</v>
      </c>
      <c r="E110" s="166" t="s">
        <v>3</v>
      </c>
      <c r="F110" s="167" t="s">
        <v>123</v>
      </c>
      <c r="H110" s="168">
        <v>1359</v>
      </c>
      <c r="L110" s="165"/>
      <c r="M110" s="169"/>
      <c r="N110" s="170"/>
      <c r="O110" s="170"/>
      <c r="P110" s="170"/>
      <c r="Q110" s="170"/>
      <c r="R110" s="170"/>
      <c r="S110" s="170"/>
      <c r="T110" s="171"/>
      <c r="AT110" s="166" t="s">
        <v>120</v>
      </c>
      <c r="AU110" s="166" t="s">
        <v>75</v>
      </c>
      <c r="AV110" s="14" t="s">
        <v>106</v>
      </c>
      <c r="AW110" s="14" t="s">
        <v>27</v>
      </c>
      <c r="AX110" s="14" t="s">
        <v>73</v>
      </c>
      <c r="AY110" s="166" t="s">
        <v>107</v>
      </c>
    </row>
    <row r="111" spans="1:65" s="2" customFormat="1" ht="48" customHeight="1">
      <c r="A111" s="30"/>
      <c r="B111" s="129"/>
      <c r="C111" s="130" t="s">
        <v>75</v>
      </c>
      <c r="D111" s="130" t="s">
        <v>108</v>
      </c>
      <c r="E111" s="131" t="s">
        <v>218</v>
      </c>
      <c r="F111" s="132" t="s">
        <v>219</v>
      </c>
      <c r="G111" s="133" t="s">
        <v>111</v>
      </c>
      <c r="H111" s="134">
        <v>1359</v>
      </c>
      <c r="I111" s="135">
        <v>0</v>
      </c>
      <c r="J111" s="135">
        <f>ROUND(I111*H111,2)</f>
        <v>0</v>
      </c>
      <c r="K111" s="132" t="s">
        <v>191</v>
      </c>
      <c r="L111" s="31"/>
      <c r="M111" s="136" t="s">
        <v>3</v>
      </c>
      <c r="N111" s="137" t="s">
        <v>36</v>
      </c>
      <c r="O111" s="138">
        <v>7.2999999999999995E-2</v>
      </c>
      <c r="P111" s="138">
        <f>O111*H111</f>
        <v>99.206999999999994</v>
      </c>
      <c r="Q111" s="138">
        <v>0.15614</v>
      </c>
      <c r="R111" s="138">
        <f>Q111*H111</f>
        <v>212.19426000000001</v>
      </c>
      <c r="S111" s="138">
        <v>0</v>
      </c>
      <c r="T111" s="139">
        <f>S111*H111</f>
        <v>0</v>
      </c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R111" s="140" t="s">
        <v>113</v>
      </c>
      <c r="AT111" s="140" t="s">
        <v>108</v>
      </c>
      <c r="AU111" s="140" t="s">
        <v>75</v>
      </c>
      <c r="AY111" s="18" t="s">
        <v>107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8" t="s">
        <v>73</v>
      </c>
      <c r="BK111" s="141">
        <f>ROUND(I111*H111,2)</f>
        <v>0</v>
      </c>
      <c r="BL111" s="18" t="s">
        <v>113</v>
      </c>
      <c r="BM111" s="140" t="s">
        <v>220</v>
      </c>
    </row>
    <row r="112" spans="1:65" s="2" customFormat="1" ht="48.75">
      <c r="A112" s="30"/>
      <c r="B112" s="31"/>
      <c r="C112" s="30"/>
      <c r="D112" s="152" t="s">
        <v>193</v>
      </c>
      <c r="E112" s="30"/>
      <c r="F112" s="182" t="s">
        <v>221</v>
      </c>
      <c r="G112" s="30"/>
      <c r="H112" s="30"/>
      <c r="I112" s="30"/>
      <c r="J112" s="30"/>
      <c r="K112" s="30"/>
      <c r="L112" s="31"/>
      <c r="M112" s="183"/>
      <c r="N112" s="184"/>
      <c r="O112" s="51"/>
      <c r="P112" s="51"/>
      <c r="Q112" s="51"/>
      <c r="R112" s="51"/>
      <c r="S112" s="51"/>
      <c r="T112" s="52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T112" s="18" t="s">
        <v>193</v>
      </c>
      <c r="AU112" s="18" t="s">
        <v>75</v>
      </c>
    </row>
    <row r="113" spans="1:65" s="2" customFormat="1" ht="36" customHeight="1">
      <c r="A113" s="30"/>
      <c r="B113" s="129"/>
      <c r="C113" s="130" t="s">
        <v>124</v>
      </c>
      <c r="D113" s="130" t="s">
        <v>108</v>
      </c>
      <c r="E113" s="131" t="s">
        <v>222</v>
      </c>
      <c r="F113" s="132" t="s">
        <v>223</v>
      </c>
      <c r="G113" s="133" t="s">
        <v>111</v>
      </c>
      <c r="H113" s="134">
        <v>1359</v>
      </c>
      <c r="I113" s="135">
        <v>0</v>
      </c>
      <c r="J113" s="135">
        <f>ROUND(I113*H113,2)</f>
        <v>0</v>
      </c>
      <c r="K113" s="132" t="s">
        <v>191</v>
      </c>
      <c r="L113" s="31"/>
      <c r="M113" s="136" t="s">
        <v>3</v>
      </c>
      <c r="N113" s="137" t="s">
        <v>36</v>
      </c>
      <c r="O113" s="138">
        <v>0.27400000000000002</v>
      </c>
      <c r="P113" s="138">
        <f>O113*H113</f>
        <v>372.36600000000004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R113" s="140" t="s">
        <v>113</v>
      </c>
      <c r="AT113" s="140" t="s">
        <v>108</v>
      </c>
      <c r="AU113" s="140" t="s">
        <v>75</v>
      </c>
      <c r="AY113" s="18" t="s">
        <v>107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8" t="s">
        <v>73</v>
      </c>
      <c r="BK113" s="141">
        <f>ROUND(I113*H113,2)</f>
        <v>0</v>
      </c>
      <c r="BL113" s="18" t="s">
        <v>113</v>
      </c>
      <c r="BM113" s="140" t="s">
        <v>224</v>
      </c>
    </row>
    <row r="114" spans="1:65" s="2" customFormat="1" ht="36" customHeight="1">
      <c r="A114" s="30"/>
      <c r="B114" s="129"/>
      <c r="C114" s="130" t="s">
        <v>106</v>
      </c>
      <c r="D114" s="130" t="s">
        <v>108</v>
      </c>
      <c r="E114" s="131" t="s">
        <v>225</v>
      </c>
      <c r="F114" s="132" t="s">
        <v>226</v>
      </c>
      <c r="G114" s="133" t="s">
        <v>227</v>
      </c>
      <c r="H114" s="134">
        <v>2038.5</v>
      </c>
      <c r="I114" s="135">
        <v>0</v>
      </c>
      <c r="J114" s="135">
        <f>ROUND(I114*H114,2)</f>
        <v>0</v>
      </c>
      <c r="K114" s="132" t="s">
        <v>191</v>
      </c>
      <c r="L114" s="31"/>
      <c r="M114" s="136" t="s">
        <v>3</v>
      </c>
      <c r="N114" s="137" t="s">
        <v>36</v>
      </c>
      <c r="O114" s="138">
        <v>0.13800000000000001</v>
      </c>
      <c r="P114" s="138">
        <f>O114*H114</f>
        <v>281.31300000000005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40" t="s">
        <v>113</v>
      </c>
      <c r="AT114" s="140" t="s">
        <v>108</v>
      </c>
      <c r="AU114" s="140" t="s">
        <v>75</v>
      </c>
      <c r="AY114" s="18" t="s">
        <v>107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73</v>
      </c>
      <c r="BK114" s="141">
        <f>ROUND(I114*H114,2)</f>
        <v>0</v>
      </c>
      <c r="BL114" s="18" t="s">
        <v>113</v>
      </c>
      <c r="BM114" s="140" t="s">
        <v>228</v>
      </c>
    </row>
    <row r="115" spans="1:65" s="2" customFormat="1" ht="58.5">
      <c r="A115" s="30"/>
      <c r="B115" s="31"/>
      <c r="C115" s="30"/>
      <c r="D115" s="152" t="s">
        <v>193</v>
      </c>
      <c r="E115" s="30"/>
      <c r="F115" s="182" t="s">
        <v>229</v>
      </c>
      <c r="G115" s="30"/>
      <c r="H115" s="30"/>
      <c r="I115" s="30"/>
      <c r="J115" s="30"/>
      <c r="K115" s="30"/>
      <c r="L115" s="31"/>
      <c r="M115" s="183"/>
      <c r="N115" s="184"/>
      <c r="O115" s="51"/>
      <c r="P115" s="51"/>
      <c r="Q115" s="51"/>
      <c r="R115" s="51"/>
      <c r="S115" s="51"/>
      <c r="T115" s="52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T115" s="18" t="s">
        <v>193</v>
      </c>
      <c r="AU115" s="18" t="s">
        <v>75</v>
      </c>
    </row>
    <row r="116" spans="1:65" s="13" customFormat="1" ht="11.25">
      <c r="B116" s="158"/>
      <c r="D116" s="152" t="s">
        <v>120</v>
      </c>
      <c r="E116" s="159" t="s">
        <v>3</v>
      </c>
      <c r="F116" s="160" t="s">
        <v>230</v>
      </c>
      <c r="H116" s="161">
        <v>2038.5</v>
      </c>
      <c r="L116" s="158"/>
      <c r="M116" s="162"/>
      <c r="N116" s="163"/>
      <c r="O116" s="163"/>
      <c r="P116" s="163"/>
      <c r="Q116" s="163"/>
      <c r="R116" s="163"/>
      <c r="S116" s="163"/>
      <c r="T116" s="164"/>
      <c r="AT116" s="159" t="s">
        <v>120</v>
      </c>
      <c r="AU116" s="159" t="s">
        <v>75</v>
      </c>
      <c r="AV116" s="13" t="s">
        <v>75</v>
      </c>
      <c r="AW116" s="13" t="s">
        <v>27</v>
      </c>
      <c r="AX116" s="13" t="s">
        <v>73</v>
      </c>
      <c r="AY116" s="159" t="s">
        <v>107</v>
      </c>
    </row>
    <row r="117" spans="1:65" s="2" customFormat="1" ht="48" customHeight="1">
      <c r="A117" s="30"/>
      <c r="B117" s="129"/>
      <c r="C117" s="130" t="s">
        <v>132</v>
      </c>
      <c r="D117" s="130" t="s">
        <v>108</v>
      </c>
      <c r="E117" s="131" t="s">
        <v>231</v>
      </c>
      <c r="F117" s="132" t="s">
        <v>232</v>
      </c>
      <c r="G117" s="133" t="s">
        <v>111</v>
      </c>
      <c r="H117" s="134">
        <v>1359</v>
      </c>
      <c r="I117" s="135">
        <v>0</v>
      </c>
      <c r="J117" s="135">
        <f>ROUND(I117*H117,2)</f>
        <v>0</v>
      </c>
      <c r="K117" s="132" t="s">
        <v>191</v>
      </c>
      <c r="L117" s="31"/>
      <c r="M117" s="136" t="s">
        <v>3</v>
      </c>
      <c r="N117" s="137" t="s">
        <v>36</v>
      </c>
      <c r="O117" s="138">
        <v>9.1999999999999998E-2</v>
      </c>
      <c r="P117" s="138">
        <f>O117*H117</f>
        <v>125.02799999999999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40" t="s">
        <v>113</v>
      </c>
      <c r="AT117" s="140" t="s">
        <v>108</v>
      </c>
      <c r="AU117" s="140" t="s">
        <v>75</v>
      </c>
      <c r="AY117" s="18" t="s">
        <v>107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73</v>
      </c>
      <c r="BK117" s="141">
        <f>ROUND(I117*H117,2)</f>
        <v>0</v>
      </c>
      <c r="BL117" s="18" t="s">
        <v>113</v>
      </c>
      <c r="BM117" s="140" t="s">
        <v>233</v>
      </c>
    </row>
    <row r="118" spans="1:65" s="2" customFormat="1" ht="78">
      <c r="A118" s="30"/>
      <c r="B118" s="31"/>
      <c r="C118" s="30"/>
      <c r="D118" s="152" t="s">
        <v>193</v>
      </c>
      <c r="E118" s="30"/>
      <c r="F118" s="182" t="s">
        <v>234</v>
      </c>
      <c r="G118" s="30"/>
      <c r="H118" s="30"/>
      <c r="I118" s="30"/>
      <c r="J118" s="30"/>
      <c r="K118" s="30"/>
      <c r="L118" s="31"/>
      <c r="M118" s="183"/>
      <c r="N118" s="184"/>
      <c r="O118" s="51"/>
      <c r="P118" s="51"/>
      <c r="Q118" s="51"/>
      <c r="R118" s="51"/>
      <c r="S118" s="51"/>
      <c r="T118" s="52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8" t="s">
        <v>193</v>
      </c>
      <c r="AU118" s="18" t="s">
        <v>75</v>
      </c>
    </row>
    <row r="119" spans="1:65" s="12" customFormat="1" ht="11.25">
      <c r="B119" s="151"/>
      <c r="D119" s="152" t="s">
        <v>120</v>
      </c>
      <c r="E119" s="153" t="s">
        <v>3</v>
      </c>
      <c r="F119" s="154" t="s">
        <v>195</v>
      </c>
      <c r="H119" s="153" t="s">
        <v>3</v>
      </c>
      <c r="L119" s="151"/>
      <c r="M119" s="155"/>
      <c r="N119" s="156"/>
      <c r="O119" s="156"/>
      <c r="P119" s="156"/>
      <c r="Q119" s="156"/>
      <c r="R119" s="156"/>
      <c r="S119" s="156"/>
      <c r="T119" s="157"/>
      <c r="AT119" s="153" t="s">
        <v>120</v>
      </c>
      <c r="AU119" s="153" t="s">
        <v>75</v>
      </c>
      <c r="AV119" s="12" t="s">
        <v>73</v>
      </c>
      <c r="AW119" s="12" t="s">
        <v>27</v>
      </c>
      <c r="AX119" s="12" t="s">
        <v>65</v>
      </c>
      <c r="AY119" s="153" t="s">
        <v>107</v>
      </c>
    </row>
    <row r="120" spans="1:65" s="13" customFormat="1" ht="11.25">
      <c r="B120" s="158"/>
      <c r="D120" s="152" t="s">
        <v>120</v>
      </c>
      <c r="E120" s="159" t="s">
        <v>3</v>
      </c>
      <c r="F120" s="160" t="s">
        <v>196</v>
      </c>
      <c r="H120" s="161">
        <v>254</v>
      </c>
      <c r="L120" s="158"/>
      <c r="M120" s="162"/>
      <c r="N120" s="163"/>
      <c r="O120" s="163"/>
      <c r="P120" s="163"/>
      <c r="Q120" s="163"/>
      <c r="R120" s="163"/>
      <c r="S120" s="163"/>
      <c r="T120" s="164"/>
      <c r="AT120" s="159" t="s">
        <v>120</v>
      </c>
      <c r="AU120" s="159" t="s">
        <v>75</v>
      </c>
      <c r="AV120" s="13" t="s">
        <v>75</v>
      </c>
      <c r="AW120" s="13" t="s">
        <v>27</v>
      </c>
      <c r="AX120" s="13" t="s">
        <v>65</v>
      </c>
      <c r="AY120" s="159" t="s">
        <v>107</v>
      </c>
    </row>
    <row r="121" spans="1:65" s="12" customFormat="1" ht="11.25">
      <c r="B121" s="151"/>
      <c r="D121" s="152" t="s">
        <v>120</v>
      </c>
      <c r="E121" s="153" t="s">
        <v>3</v>
      </c>
      <c r="F121" s="154" t="s">
        <v>197</v>
      </c>
      <c r="H121" s="153" t="s">
        <v>3</v>
      </c>
      <c r="L121" s="151"/>
      <c r="M121" s="155"/>
      <c r="N121" s="156"/>
      <c r="O121" s="156"/>
      <c r="P121" s="156"/>
      <c r="Q121" s="156"/>
      <c r="R121" s="156"/>
      <c r="S121" s="156"/>
      <c r="T121" s="157"/>
      <c r="AT121" s="153" t="s">
        <v>120</v>
      </c>
      <c r="AU121" s="153" t="s">
        <v>75</v>
      </c>
      <c r="AV121" s="12" t="s">
        <v>73</v>
      </c>
      <c r="AW121" s="12" t="s">
        <v>27</v>
      </c>
      <c r="AX121" s="12" t="s">
        <v>65</v>
      </c>
      <c r="AY121" s="153" t="s">
        <v>107</v>
      </c>
    </row>
    <row r="122" spans="1:65" s="13" customFormat="1" ht="11.25">
      <c r="B122" s="158"/>
      <c r="D122" s="152" t="s">
        <v>120</v>
      </c>
      <c r="E122" s="159" t="s">
        <v>3</v>
      </c>
      <c r="F122" s="160" t="s">
        <v>198</v>
      </c>
      <c r="H122" s="161">
        <v>148</v>
      </c>
      <c r="L122" s="158"/>
      <c r="M122" s="162"/>
      <c r="N122" s="163"/>
      <c r="O122" s="163"/>
      <c r="P122" s="163"/>
      <c r="Q122" s="163"/>
      <c r="R122" s="163"/>
      <c r="S122" s="163"/>
      <c r="T122" s="164"/>
      <c r="AT122" s="159" t="s">
        <v>120</v>
      </c>
      <c r="AU122" s="159" t="s">
        <v>75</v>
      </c>
      <c r="AV122" s="13" t="s">
        <v>75</v>
      </c>
      <c r="AW122" s="13" t="s">
        <v>27</v>
      </c>
      <c r="AX122" s="13" t="s">
        <v>65</v>
      </c>
      <c r="AY122" s="159" t="s">
        <v>107</v>
      </c>
    </row>
    <row r="123" spans="1:65" s="12" customFormat="1" ht="11.25">
      <c r="B123" s="151"/>
      <c r="D123" s="152" t="s">
        <v>120</v>
      </c>
      <c r="E123" s="153" t="s">
        <v>3</v>
      </c>
      <c r="F123" s="154" t="s">
        <v>199</v>
      </c>
      <c r="H123" s="153" t="s">
        <v>3</v>
      </c>
      <c r="L123" s="151"/>
      <c r="M123" s="155"/>
      <c r="N123" s="156"/>
      <c r="O123" s="156"/>
      <c r="P123" s="156"/>
      <c r="Q123" s="156"/>
      <c r="R123" s="156"/>
      <c r="S123" s="156"/>
      <c r="T123" s="157"/>
      <c r="AT123" s="153" t="s">
        <v>120</v>
      </c>
      <c r="AU123" s="153" t="s">
        <v>75</v>
      </c>
      <c r="AV123" s="12" t="s">
        <v>73</v>
      </c>
      <c r="AW123" s="12" t="s">
        <v>27</v>
      </c>
      <c r="AX123" s="12" t="s">
        <v>65</v>
      </c>
      <c r="AY123" s="153" t="s">
        <v>107</v>
      </c>
    </row>
    <row r="124" spans="1:65" s="13" customFormat="1" ht="11.25">
      <c r="B124" s="158"/>
      <c r="D124" s="152" t="s">
        <v>120</v>
      </c>
      <c r="E124" s="159" t="s">
        <v>3</v>
      </c>
      <c r="F124" s="160" t="s">
        <v>200</v>
      </c>
      <c r="H124" s="161">
        <v>20</v>
      </c>
      <c r="L124" s="158"/>
      <c r="M124" s="162"/>
      <c r="N124" s="163"/>
      <c r="O124" s="163"/>
      <c r="P124" s="163"/>
      <c r="Q124" s="163"/>
      <c r="R124" s="163"/>
      <c r="S124" s="163"/>
      <c r="T124" s="164"/>
      <c r="AT124" s="159" t="s">
        <v>120</v>
      </c>
      <c r="AU124" s="159" t="s">
        <v>75</v>
      </c>
      <c r="AV124" s="13" t="s">
        <v>75</v>
      </c>
      <c r="AW124" s="13" t="s">
        <v>27</v>
      </c>
      <c r="AX124" s="13" t="s">
        <v>65</v>
      </c>
      <c r="AY124" s="159" t="s">
        <v>107</v>
      </c>
    </row>
    <row r="125" spans="1:65" s="12" customFormat="1" ht="11.25">
      <c r="B125" s="151"/>
      <c r="D125" s="152" t="s">
        <v>120</v>
      </c>
      <c r="E125" s="153" t="s">
        <v>3</v>
      </c>
      <c r="F125" s="154" t="s">
        <v>201</v>
      </c>
      <c r="H125" s="153" t="s">
        <v>3</v>
      </c>
      <c r="L125" s="151"/>
      <c r="M125" s="155"/>
      <c r="N125" s="156"/>
      <c r="O125" s="156"/>
      <c r="P125" s="156"/>
      <c r="Q125" s="156"/>
      <c r="R125" s="156"/>
      <c r="S125" s="156"/>
      <c r="T125" s="157"/>
      <c r="AT125" s="153" t="s">
        <v>120</v>
      </c>
      <c r="AU125" s="153" t="s">
        <v>75</v>
      </c>
      <c r="AV125" s="12" t="s">
        <v>73</v>
      </c>
      <c r="AW125" s="12" t="s">
        <v>27</v>
      </c>
      <c r="AX125" s="12" t="s">
        <v>65</v>
      </c>
      <c r="AY125" s="153" t="s">
        <v>107</v>
      </c>
    </row>
    <row r="126" spans="1:65" s="13" customFormat="1" ht="11.25">
      <c r="B126" s="158"/>
      <c r="D126" s="152" t="s">
        <v>120</v>
      </c>
      <c r="E126" s="159" t="s">
        <v>3</v>
      </c>
      <c r="F126" s="160" t="s">
        <v>200</v>
      </c>
      <c r="H126" s="161">
        <v>20</v>
      </c>
      <c r="L126" s="158"/>
      <c r="M126" s="162"/>
      <c r="N126" s="163"/>
      <c r="O126" s="163"/>
      <c r="P126" s="163"/>
      <c r="Q126" s="163"/>
      <c r="R126" s="163"/>
      <c r="S126" s="163"/>
      <c r="T126" s="164"/>
      <c r="AT126" s="159" t="s">
        <v>120</v>
      </c>
      <c r="AU126" s="159" t="s">
        <v>75</v>
      </c>
      <c r="AV126" s="13" t="s">
        <v>75</v>
      </c>
      <c r="AW126" s="13" t="s">
        <v>27</v>
      </c>
      <c r="AX126" s="13" t="s">
        <v>65</v>
      </c>
      <c r="AY126" s="159" t="s">
        <v>107</v>
      </c>
    </row>
    <row r="127" spans="1:65" s="12" customFormat="1" ht="11.25">
      <c r="B127" s="151"/>
      <c r="D127" s="152" t="s">
        <v>120</v>
      </c>
      <c r="E127" s="153" t="s">
        <v>3</v>
      </c>
      <c r="F127" s="154" t="s">
        <v>202</v>
      </c>
      <c r="H127" s="153" t="s">
        <v>3</v>
      </c>
      <c r="L127" s="151"/>
      <c r="M127" s="155"/>
      <c r="N127" s="156"/>
      <c r="O127" s="156"/>
      <c r="P127" s="156"/>
      <c r="Q127" s="156"/>
      <c r="R127" s="156"/>
      <c r="S127" s="156"/>
      <c r="T127" s="157"/>
      <c r="AT127" s="153" t="s">
        <v>120</v>
      </c>
      <c r="AU127" s="153" t="s">
        <v>75</v>
      </c>
      <c r="AV127" s="12" t="s">
        <v>73</v>
      </c>
      <c r="AW127" s="12" t="s">
        <v>27</v>
      </c>
      <c r="AX127" s="12" t="s">
        <v>65</v>
      </c>
      <c r="AY127" s="153" t="s">
        <v>107</v>
      </c>
    </row>
    <row r="128" spans="1:65" s="13" customFormat="1" ht="11.25">
      <c r="B128" s="158"/>
      <c r="D128" s="152" t="s">
        <v>120</v>
      </c>
      <c r="E128" s="159" t="s">
        <v>3</v>
      </c>
      <c r="F128" s="160" t="s">
        <v>203</v>
      </c>
      <c r="H128" s="161">
        <v>44</v>
      </c>
      <c r="L128" s="158"/>
      <c r="M128" s="162"/>
      <c r="N128" s="163"/>
      <c r="O128" s="163"/>
      <c r="P128" s="163"/>
      <c r="Q128" s="163"/>
      <c r="R128" s="163"/>
      <c r="S128" s="163"/>
      <c r="T128" s="164"/>
      <c r="AT128" s="159" t="s">
        <v>120</v>
      </c>
      <c r="AU128" s="159" t="s">
        <v>75</v>
      </c>
      <c r="AV128" s="13" t="s">
        <v>75</v>
      </c>
      <c r="AW128" s="13" t="s">
        <v>27</v>
      </c>
      <c r="AX128" s="13" t="s">
        <v>65</v>
      </c>
      <c r="AY128" s="159" t="s">
        <v>107</v>
      </c>
    </row>
    <row r="129" spans="1:65" s="12" customFormat="1" ht="11.25">
      <c r="B129" s="151"/>
      <c r="D129" s="152" t="s">
        <v>120</v>
      </c>
      <c r="E129" s="153" t="s">
        <v>3</v>
      </c>
      <c r="F129" s="154" t="s">
        <v>204</v>
      </c>
      <c r="H129" s="153" t="s">
        <v>3</v>
      </c>
      <c r="L129" s="151"/>
      <c r="M129" s="155"/>
      <c r="N129" s="156"/>
      <c r="O129" s="156"/>
      <c r="P129" s="156"/>
      <c r="Q129" s="156"/>
      <c r="R129" s="156"/>
      <c r="S129" s="156"/>
      <c r="T129" s="157"/>
      <c r="AT129" s="153" t="s">
        <v>120</v>
      </c>
      <c r="AU129" s="153" t="s">
        <v>75</v>
      </c>
      <c r="AV129" s="12" t="s">
        <v>73</v>
      </c>
      <c r="AW129" s="12" t="s">
        <v>27</v>
      </c>
      <c r="AX129" s="12" t="s">
        <v>65</v>
      </c>
      <c r="AY129" s="153" t="s">
        <v>107</v>
      </c>
    </row>
    <row r="130" spans="1:65" s="13" customFormat="1" ht="11.25">
      <c r="B130" s="158"/>
      <c r="D130" s="152" t="s">
        <v>120</v>
      </c>
      <c r="E130" s="159" t="s">
        <v>3</v>
      </c>
      <c r="F130" s="160" t="s">
        <v>205</v>
      </c>
      <c r="H130" s="161">
        <v>22</v>
      </c>
      <c r="L130" s="158"/>
      <c r="M130" s="162"/>
      <c r="N130" s="163"/>
      <c r="O130" s="163"/>
      <c r="P130" s="163"/>
      <c r="Q130" s="163"/>
      <c r="R130" s="163"/>
      <c r="S130" s="163"/>
      <c r="T130" s="164"/>
      <c r="AT130" s="159" t="s">
        <v>120</v>
      </c>
      <c r="AU130" s="159" t="s">
        <v>75</v>
      </c>
      <c r="AV130" s="13" t="s">
        <v>75</v>
      </c>
      <c r="AW130" s="13" t="s">
        <v>27</v>
      </c>
      <c r="AX130" s="13" t="s">
        <v>65</v>
      </c>
      <c r="AY130" s="159" t="s">
        <v>107</v>
      </c>
    </row>
    <row r="131" spans="1:65" s="12" customFormat="1" ht="11.25">
      <c r="B131" s="151"/>
      <c r="D131" s="152" t="s">
        <v>120</v>
      </c>
      <c r="E131" s="153" t="s">
        <v>3</v>
      </c>
      <c r="F131" s="154" t="s">
        <v>206</v>
      </c>
      <c r="H131" s="153" t="s">
        <v>3</v>
      </c>
      <c r="L131" s="151"/>
      <c r="M131" s="155"/>
      <c r="N131" s="156"/>
      <c r="O131" s="156"/>
      <c r="P131" s="156"/>
      <c r="Q131" s="156"/>
      <c r="R131" s="156"/>
      <c r="S131" s="156"/>
      <c r="T131" s="157"/>
      <c r="AT131" s="153" t="s">
        <v>120</v>
      </c>
      <c r="AU131" s="153" t="s">
        <v>75</v>
      </c>
      <c r="AV131" s="12" t="s">
        <v>73</v>
      </c>
      <c r="AW131" s="12" t="s">
        <v>27</v>
      </c>
      <c r="AX131" s="12" t="s">
        <v>65</v>
      </c>
      <c r="AY131" s="153" t="s">
        <v>107</v>
      </c>
    </row>
    <row r="132" spans="1:65" s="13" customFormat="1" ht="11.25">
      <c r="B132" s="158"/>
      <c r="D132" s="152" t="s">
        <v>120</v>
      </c>
      <c r="E132" s="159" t="s">
        <v>3</v>
      </c>
      <c r="F132" s="160" t="s">
        <v>207</v>
      </c>
      <c r="H132" s="161">
        <v>135</v>
      </c>
      <c r="L132" s="158"/>
      <c r="M132" s="162"/>
      <c r="N132" s="163"/>
      <c r="O132" s="163"/>
      <c r="P132" s="163"/>
      <c r="Q132" s="163"/>
      <c r="R132" s="163"/>
      <c r="S132" s="163"/>
      <c r="T132" s="164"/>
      <c r="AT132" s="159" t="s">
        <v>120</v>
      </c>
      <c r="AU132" s="159" t="s">
        <v>75</v>
      </c>
      <c r="AV132" s="13" t="s">
        <v>75</v>
      </c>
      <c r="AW132" s="13" t="s">
        <v>27</v>
      </c>
      <c r="AX132" s="13" t="s">
        <v>65</v>
      </c>
      <c r="AY132" s="159" t="s">
        <v>107</v>
      </c>
    </row>
    <row r="133" spans="1:65" s="12" customFormat="1" ht="11.25">
      <c r="B133" s="151"/>
      <c r="D133" s="152" t="s">
        <v>120</v>
      </c>
      <c r="E133" s="153" t="s">
        <v>3</v>
      </c>
      <c r="F133" s="154" t="s">
        <v>208</v>
      </c>
      <c r="H133" s="153" t="s">
        <v>3</v>
      </c>
      <c r="L133" s="151"/>
      <c r="M133" s="155"/>
      <c r="N133" s="156"/>
      <c r="O133" s="156"/>
      <c r="P133" s="156"/>
      <c r="Q133" s="156"/>
      <c r="R133" s="156"/>
      <c r="S133" s="156"/>
      <c r="T133" s="157"/>
      <c r="AT133" s="153" t="s">
        <v>120</v>
      </c>
      <c r="AU133" s="153" t="s">
        <v>75</v>
      </c>
      <c r="AV133" s="12" t="s">
        <v>73</v>
      </c>
      <c r="AW133" s="12" t="s">
        <v>27</v>
      </c>
      <c r="AX133" s="12" t="s">
        <v>65</v>
      </c>
      <c r="AY133" s="153" t="s">
        <v>107</v>
      </c>
    </row>
    <row r="134" spans="1:65" s="13" customFormat="1" ht="11.25">
      <c r="B134" s="158"/>
      <c r="D134" s="152" t="s">
        <v>120</v>
      </c>
      <c r="E134" s="159" t="s">
        <v>3</v>
      </c>
      <c r="F134" s="160" t="s">
        <v>209</v>
      </c>
      <c r="H134" s="161">
        <v>279</v>
      </c>
      <c r="L134" s="158"/>
      <c r="M134" s="162"/>
      <c r="N134" s="163"/>
      <c r="O134" s="163"/>
      <c r="P134" s="163"/>
      <c r="Q134" s="163"/>
      <c r="R134" s="163"/>
      <c r="S134" s="163"/>
      <c r="T134" s="164"/>
      <c r="AT134" s="159" t="s">
        <v>120</v>
      </c>
      <c r="AU134" s="159" t="s">
        <v>75</v>
      </c>
      <c r="AV134" s="13" t="s">
        <v>75</v>
      </c>
      <c r="AW134" s="13" t="s">
        <v>27</v>
      </c>
      <c r="AX134" s="13" t="s">
        <v>65</v>
      </c>
      <c r="AY134" s="159" t="s">
        <v>107</v>
      </c>
    </row>
    <row r="135" spans="1:65" s="12" customFormat="1" ht="11.25">
      <c r="B135" s="151"/>
      <c r="D135" s="152" t="s">
        <v>120</v>
      </c>
      <c r="E135" s="153" t="s">
        <v>3</v>
      </c>
      <c r="F135" s="154" t="s">
        <v>210</v>
      </c>
      <c r="H135" s="153" t="s">
        <v>3</v>
      </c>
      <c r="L135" s="151"/>
      <c r="M135" s="155"/>
      <c r="N135" s="156"/>
      <c r="O135" s="156"/>
      <c r="P135" s="156"/>
      <c r="Q135" s="156"/>
      <c r="R135" s="156"/>
      <c r="S135" s="156"/>
      <c r="T135" s="157"/>
      <c r="AT135" s="153" t="s">
        <v>120</v>
      </c>
      <c r="AU135" s="153" t="s">
        <v>75</v>
      </c>
      <c r="AV135" s="12" t="s">
        <v>73</v>
      </c>
      <c r="AW135" s="12" t="s">
        <v>27</v>
      </c>
      <c r="AX135" s="12" t="s">
        <v>65</v>
      </c>
      <c r="AY135" s="153" t="s">
        <v>107</v>
      </c>
    </row>
    <row r="136" spans="1:65" s="13" customFormat="1" ht="11.25">
      <c r="B136" s="158"/>
      <c r="D136" s="152" t="s">
        <v>120</v>
      </c>
      <c r="E136" s="159" t="s">
        <v>3</v>
      </c>
      <c r="F136" s="160" t="s">
        <v>211</v>
      </c>
      <c r="H136" s="161">
        <v>95</v>
      </c>
      <c r="L136" s="158"/>
      <c r="M136" s="162"/>
      <c r="N136" s="163"/>
      <c r="O136" s="163"/>
      <c r="P136" s="163"/>
      <c r="Q136" s="163"/>
      <c r="R136" s="163"/>
      <c r="S136" s="163"/>
      <c r="T136" s="164"/>
      <c r="AT136" s="159" t="s">
        <v>120</v>
      </c>
      <c r="AU136" s="159" t="s">
        <v>75</v>
      </c>
      <c r="AV136" s="13" t="s">
        <v>75</v>
      </c>
      <c r="AW136" s="13" t="s">
        <v>27</v>
      </c>
      <c r="AX136" s="13" t="s">
        <v>65</v>
      </c>
      <c r="AY136" s="159" t="s">
        <v>107</v>
      </c>
    </row>
    <row r="137" spans="1:65" s="12" customFormat="1" ht="11.25">
      <c r="B137" s="151"/>
      <c r="D137" s="152" t="s">
        <v>120</v>
      </c>
      <c r="E137" s="153" t="s">
        <v>3</v>
      </c>
      <c r="F137" s="154" t="s">
        <v>212</v>
      </c>
      <c r="H137" s="153" t="s">
        <v>3</v>
      </c>
      <c r="L137" s="151"/>
      <c r="M137" s="155"/>
      <c r="N137" s="156"/>
      <c r="O137" s="156"/>
      <c r="P137" s="156"/>
      <c r="Q137" s="156"/>
      <c r="R137" s="156"/>
      <c r="S137" s="156"/>
      <c r="T137" s="157"/>
      <c r="AT137" s="153" t="s">
        <v>120</v>
      </c>
      <c r="AU137" s="153" t="s">
        <v>75</v>
      </c>
      <c r="AV137" s="12" t="s">
        <v>73</v>
      </c>
      <c r="AW137" s="12" t="s">
        <v>27</v>
      </c>
      <c r="AX137" s="12" t="s">
        <v>65</v>
      </c>
      <c r="AY137" s="153" t="s">
        <v>107</v>
      </c>
    </row>
    <row r="138" spans="1:65" s="13" customFormat="1" ht="11.25">
      <c r="B138" s="158"/>
      <c r="D138" s="152" t="s">
        <v>120</v>
      </c>
      <c r="E138" s="159" t="s">
        <v>3</v>
      </c>
      <c r="F138" s="160" t="s">
        <v>213</v>
      </c>
      <c r="H138" s="161">
        <v>156</v>
      </c>
      <c r="L138" s="158"/>
      <c r="M138" s="162"/>
      <c r="N138" s="163"/>
      <c r="O138" s="163"/>
      <c r="P138" s="163"/>
      <c r="Q138" s="163"/>
      <c r="R138" s="163"/>
      <c r="S138" s="163"/>
      <c r="T138" s="164"/>
      <c r="AT138" s="159" t="s">
        <v>120</v>
      </c>
      <c r="AU138" s="159" t="s">
        <v>75</v>
      </c>
      <c r="AV138" s="13" t="s">
        <v>75</v>
      </c>
      <c r="AW138" s="13" t="s">
        <v>27</v>
      </c>
      <c r="AX138" s="13" t="s">
        <v>65</v>
      </c>
      <c r="AY138" s="159" t="s">
        <v>107</v>
      </c>
    </row>
    <row r="139" spans="1:65" s="12" customFormat="1" ht="11.25">
      <c r="B139" s="151"/>
      <c r="D139" s="152" t="s">
        <v>120</v>
      </c>
      <c r="E139" s="153" t="s">
        <v>3</v>
      </c>
      <c r="F139" s="154" t="s">
        <v>214</v>
      </c>
      <c r="H139" s="153" t="s">
        <v>3</v>
      </c>
      <c r="L139" s="151"/>
      <c r="M139" s="155"/>
      <c r="N139" s="156"/>
      <c r="O139" s="156"/>
      <c r="P139" s="156"/>
      <c r="Q139" s="156"/>
      <c r="R139" s="156"/>
      <c r="S139" s="156"/>
      <c r="T139" s="157"/>
      <c r="AT139" s="153" t="s">
        <v>120</v>
      </c>
      <c r="AU139" s="153" t="s">
        <v>75</v>
      </c>
      <c r="AV139" s="12" t="s">
        <v>73</v>
      </c>
      <c r="AW139" s="12" t="s">
        <v>27</v>
      </c>
      <c r="AX139" s="12" t="s">
        <v>65</v>
      </c>
      <c r="AY139" s="153" t="s">
        <v>107</v>
      </c>
    </row>
    <row r="140" spans="1:65" s="13" customFormat="1" ht="11.25">
      <c r="B140" s="158"/>
      <c r="D140" s="152" t="s">
        <v>120</v>
      </c>
      <c r="E140" s="159" t="s">
        <v>3</v>
      </c>
      <c r="F140" s="160" t="s">
        <v>215</v>
      </c>
      <c r="H140" s="161">
        <v>25</v>
      </c>
      <c r="L140" s="158"/>
      <c r="M140" s="162"/>
      <c r="N140" s="163"/>
      <c r="O140" s="163"/>
      <c r="P140" s="163"/>
      <c r="Q140" s="163"/>
      <c r="R140" s="163"/>
      <c r="S140" s="163"/>
      <c r="T140" s="164"/>
      <c r="AT140" s="159" t="s">
        <v>120</v>
      </c>
      <c r="AU140" s="159" t="s">
        <v>75</v>
      </c>
      <c r="AV140" s="13" t="s">
        <v>75</v>
      </c>
      <c r="AW140" s="13" t="s">
        <v>27</v>
      </c>
      <c r="AX140" s="13" t="s">
        <v>65</v>
      </c>
      <c r="AY140" s="159" t="s">
        <v>107</v>
      </c>
    </row>
    <row r="141" spans="1:65" s="12" customFormat="1" ht="11.25">
      <c r="B141" s="151"/>
      <c r="D141" s="152" t="s">
        <v>120</v>
      </c>
      <c r="E141" s="153" t="s">
        <v>3</v>
      </c>
      <c r="F141" s="154" t="s">
        <v>216</v>
      </c>
      <c r="H141" s="153" t="s">
        <v>3</v>
      </c>
      <c r="L141" s="151"/>
      <c r="M141" s="155"/>
      <c r="N141" s="156"/>
      <c r="O141" s="156"/>
      <c r="P141" s="156"/>
      <c r="Q141" s="156"/>
      <c r="R141" s="156"/>
      <c r="S141" s="156"/>
      <c r="T141" s="157"/>
      <c r="AT141" s="153" t="s">
        <v>120</v>
      </c>
      <c r="AU141" s="153" t="s">
        <v>75</v>
      </c>
      <c r="AV141" s="12" t="s">
        <v>73</v>
      </c>
      <c r="AW141" s="12" t="s">
        <v>27</v>
      </c>
      <c r="AX141" s="12" t="s">
        <v>65</v>
      </c>
      <c r="AY141" s="153" t="s">
        <v>107</v>
      </c>
    </row>
    <row r="142" spans="1:65" s="13" customFormat="1" ht="11.25">
      <c r="B142" s="158"/>
      <c r="D142" s="152" t="s">
        <v>120</v>
      </c>
      <c r="E142" s="159" t="s">
        <v>3</v>
      </c>
      <c r="F142" s="160" t="s">
        <v>217</v>
      </c>
      <c r="H142" s="161">
        <v>161</v>
      </c>
      <c r="L142" s="158"/>
      <c r="M142" s="162"/>
      <c r="N142" s="163"/>
      <c r="O142" s="163"/>
      <c r="P142" s="163"/>
      <c r="Q142" s="163"/>
      <c r="R142" s="163"/>
      <c r="S142" s="163"/>
      <c r="T142" s="164"/>
      <c r="AT142" s="159" t="s">
        <v>120</v>
      </c>
      <c r="AU142" s="159" t="s">
        <v>75</v>
      </c>
      <c r="AV142" s="13" t="s">
        <v>75</v>
      </c>
      <c r="AW142" s="13" t="s">
        <v>27</v>
      </c>
      <c r="AX142" s="13" t="s">
        <v>65</v>
      </c>
      <c r="AY142" s="159" t="s">
        <v>107</v>
      </c>
    </row>
    <row r="143" spans="1:65" s="14" customFormat="1" ht="11.25">
      <c r="B143" s="165"/>
      <c r="D143" s="152" t="s">
        <v>120</v>
      </c>
      <c r="E143" s="166" t="s">
        <v>3</v>
      </c>
      <c r="F143" s="167" t="s">
        <v>123</v>
      </c>
      <c r="H143" s="168">
        <v>1359</v>
      </c>
      <c r="L143" s="165"/>
      <c r="M143" s="169"/>
      <c r="N143" s="170"/>
      <c r="O143" s="170"/>
      <c r="P143" s="170"/>
      <c r="Q143" s="170"/>
      <c r="R143" s="170"/>
      <c r="S143" s="170"/>
      <c r="T143" s="171"/>
      <c r="AT143" s="166" t="s">
        <v>120</v>
      </c>
      <c r="AU143" s="166" t="s">
        <v>75</v>
      </c>
      <c r="AV143" s="14" t="s">
        <v>106</v>
      </c>
      <c r="AW143" s="14" t="s">
        <v>27</v>
      </c>
      <c r="AX143" s="14" t="s">
        <v>73</v>
      </c>
      <c r="AY143" s="166" t="s">
        <v>107</v>
      </c>
    </row>
    <row r="144" spans="1:65" s="2" customFormat="1" ht="16.5" customHeight="1">
      <c r="A144" s="30"/>
      <c r="B144" s="129"/>
      <c r="C144" s="142" t="s">
        <v>136</v>
      </c>
      <c r="D144" s="142" t="s">
        <v>115</v>
      </c>
      <c r="E144" s="143" t="s">
        <v>235</v>
      </c>
      <c r="F144" s="144" t="s">
        <v>236</v>
      </c>
      <c r="G144" s="145" t="s">
        <v>127</v>
      </c>
      <c r="H144" s="146">
        <v>680</v>
      </c>
      <c r="I144" s="147">
        <v>0</v>
      </c>
      <c r="J144" s="147">
        <f>ROUND(I144*H144,2)</f>
        <v>0</v>
      </c>
      <c r="K144" s="144" t="s">
        <v>191</v>
      </c>
      <c r="L144" s="148"/>
      <c r="M144" s="149" t="s">
        <v>3</v>
      </c>
      <c r="N144" s="150" t="s">
        <v>36</v>
      </c>
      <c r="O144" s="138">
        <v>0</v>
      </c>
      <c r="P144" s="138">
        <f>O144*H144</f>
        <v>0</v>
      </c>
      <c r="Q144" s="138">
        <v>4.4000000000000002E-4</v>
      </c>
      <c r="R144" s="138">
        <f>Q144*H144</f>
        <v>0.29920000000000002</v>
      </c>
      <c r="S144" s="138">
        <v>0</v>
      </c>
      <c r="T144" s="139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0" t="s">
        <v>118</v>
      </c>
      <c r="AT144" s="140" t="s">
        <v>115</v>
      </c>
      <c r="AU144" s="140" t="s">
        <v>75</v>
      </c>
      <c r="AY144" s="18" t="s">
        <v>107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73</v>
      </c>
      <c r="BK144" s="141">
        <f>ROUND(I144*H144,2)</f>
        <v>0</v>
      </c>
      <c r="BL144" s="18" t="s">
        <v>118</v>
      </c>
      <c r="BM144" s="140" t="s">
        <v>237</v>
      </c>
    </row>
    <row r="145" spans="1:65" s="2" customFormat="1" ht="16.5" customHeight="1">
      <c r="A145" s="30"/>
      <c r="B145" s="129"/>
      <c r="C145" s="142" t="s">
        <v>140</v>
      </c>
      <c r="D145" s="142" t="s">
        <v>115</v>
      </c>
      <c r="E145" s="143" t="s">
        <v>238</v>
      </c>
      <c r="F145" s="144" t="s">
        <v>239</v>
      </c>
      <c r="G145" s="145" t="s">
        <v>111</v>
      </c>
      <c r="H145" s="146">
        <v>1359</v>
      </c>
      <c r="I145" s="147">
        <v>0</v>
      </c>
      <c r="J145" s="147">
        <f>ROUND(I145*H145,2)</f>
        <v>0</v>
      </c>
      <c r="K145" s="144" t="s">
        <v>191</v>
      </c>
      <c r="L145" s="148"/>
      <c r="M145" s="149" t="s">
        <v>3</v>
      </c>
      <c r="N145" s="150" t="s">
        <v>36</v>
      </c>
      <c r="O145" s="138">
        <v>0</v>
      </c>
      <c r="P145" s="138">
        <f>O145*H145</f>
        <v>0</v>
      </c>
      <c r="Q145" s="138">
        <v>5.4999999999999997E-3</v>
      </c>
      <c r="R145" s="138">
        <f>Q145*H145</f>
        <v>7.4744999999999999</v>
      </c>
      <c r="S145" s="138">
        <v>0</v>
      </c>
      <c r="T145" s="139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0" t="s">
        <v>118</v>
      </c>
      <c r="AT145" s="140" t="s">
        <v>115</v>
      </c>
      <c r="AU145" s="140" t="s">
        <v>75</v>
      </c>
      <c r="AY145" s="18" t="s">
        <v>107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8" t="s">
        <v>73</v>
      </c>
      <c r="BK145" s="141">
        <f>ROUND(I145*H145,2)</f>
        <v>0</v>
      </c>
      <c r="BL145" s="18" t="s">
        <v>118</v>
      </c>
      <c r="BM145" s="140" t="s">
        <v>240</v>
      </c>
    </row>
    <row r="146" spans="1:65" s="12" customFormat="1" ht="11.25">
      <c r="B146" s="151"/>
      <c r="D146" s="152" t="s">
        <v>120</v>
      </c>
      <c r="E146" s="153" t="s">
        <v>3</v>
      </c>
      <c r="F146" s="154" t="s">
        <v>195</v>
      </c>
      <c r="H146" s="153" t="s">
        <v>3</v>
      </c>
      <c r="L146" s="151"/>
      <c r="M146" s="155"/>
      <c r="N146" s="156"/>
      <c r="O146" s="156"/>
      <c r="P146" s="156"/>
      <c r="Q146" s="156"/>
      <c r="R146" s="156"/>
      <c r="S146" s="156"/>
      <c r="T146" s="157"/>
      <c r="AT146" s="153" t="s">
        <v>120</v>
      </c>
      <c r="AU146" s="153" t="s">
        <v>75</v>
      </c>
      <c r="AV146" s="12" t="s">
        <v>73</v>
      </c>
      <c r="AW146" s="12" t="s">
        <v>27</v>
      </c>
      <c r="AX146" s="12" t="s">
        <v>65</v>
      </c>
      <c r="AY146" s="153" t="s">
        <v>107</v>
      </c>
    </row>
    <row r="147" spans="1:65" s="13" customFormat="1" ht="11.25">
      <c r="B147" s="158"/>
      <c r="D147" s="152" t="s">
        <v>120</v>
      </c>
      <c r="E147" s="159" t="s">
        <v>3</v>
      </c>
      <c r="F147" s="160" t="s">
        <v>196</v>
      </c>
      <c r="H147" s="161">
        <v>254</v>
      </c>
      <c r="L147" s="158"/>
      <c r="M147" s="162"/>
      <c r="N147" s="163"/>
      <c r="O147" s="163"/>
      <c r="P147" s="163"/>
      <c r="Q147" s="163"/>
      <c r="R147" s="163"/>
      <c r="S147" s="163"/>
      <c r="T147" s="164"/>
      <c r="AT147" s="159" t="s">
        <v>120</v>
      </c>
      <c r="AU147" s="159" t="s">
        <v>75</v>
      </c>
      <c r="AV147" s="13" t="s">
        <v>75</v>
      </c>
      <c r="AW147" s="13" t="s">
        <v>27</v>
      </c>
      <c r="AX147" s="13" t="s">
        <v>65</v>
      </c>
      <c r="AY147" s="159" t="s">
        <v>107</v>
      </c>
    </row>
    <row r="148" spans="1:65" s="12" customFormat="1" ht="11.25">
      <c r="B148" s="151"/>
      <c r="D148" s="152" t="s">
        <v>120</v>
      </c>
      <c r="E148" s="153" t="s">
        <v>3</v>
      </c>
      <c r="F148" s="154" t="s">
        <v>197</v>
      </c>
      <c r="H148" s="153" t="s">
        <v>3</v>
      </c>
      <c r="L148" s="151"/>
      <c r="M148" s="155"/>
      <c r="N148" s="156"/>
      <c r="O148" s="156"/>
      <c r="P148" s="156"/>
      <c r="Q148" s="156"/>
      <c r="R148" s="156"/>
      <c r="S148" s="156"/>
      <c r="T148" s="157"/>
      <c r="AT148" s="153" t="s">
        <v>120</v>
      </c>
      <c r="AU148" s="153" t="s">
        <v>75</v>
      </c>
      <c r="AV148" s="12" t="s">
        <v>73</v>
      </c>
      <c r="AW148" s="12" t="s">
        <v>27</v>
      </c>
      <c r="AX148" s="12" t="s">
        <v>65</v>
      </c>
      <c r="AY148" s="153" t="s">
        <v>107</v>
      </c>
    </row>
    <row r="149" spans="1:65" s="13" customFormat="1" ht="11.25">
      <c r="B149" s="158"/>
      <c r="D149" s="152" t="s">
        <v>120</v>
      </c>
      <c r="E149" s="159" t="s">
        <v>3</v>
      </c>
      <c r="F149" s="160" t="s">
        <v>198</v>
      </c>
      <c r="H149" s="161">
        <v>148</v>
      </c>
      <c r="L149" s="158"/>
      <c r="M149" s="162"/>
      <c r="N149" s="163"/>
      <c r="O149" s="163"/>
      <c r="P149" s="163"/>
      <c r="Q149" s="163"/>
      <c r="R149" s="163"/>
      <c r="S149" s="163"/>
      <c r="T149" s="164"/>
      <c r="AT149" s="159" t="s">
        <v>120</v>
      </c>
      <c r="AU149" s="159" t="s">
        <v>75</v>
      </c>
      <c r="AV149" s="13" t="s">
        <v>75</v>
      </c>
      <c r="AW149" s="13" t="s">
        <v>27</v>
      </c>
      <c r="AX149" s="13" t="s">
        <v>65</v>
      </c>
      <c r="AY149" s="159" t="s">
        <v>107</v>
      </c>
    </row>
    <row r="150" spans="1:65" s="12" customFormat="1" ht="11.25">
      <c r="B150" s="151"/>
      <c r="D150" s="152" t="s">
        <v>120</v>
      </c>
      <c r="E150" s="153" t="s">
        <v>3</v>
      </c>
      <c r="F150" s="154" t="s">
        <v>199</v>
      </c>
      <c r="H150" s="153" t="s">
        <v>3</v>
      </c>
      <c r="L150" s="151"/>
      <c r="M150" s="155"/>
      <c r="N150" s="156"/>
      <c r="O150" s="156"/>
      <c r="P150" s="156"/>
      <c r="Q150" s="156"/>
      <c r="R150" s="156"/>
      <c r="S150" s="156"/>
      <c r="T150" s="157"/>
      <c r="AT150" s="153" t="s">
        <v>120</v>
      </c>
      <c r="AU150" s="153" t="s">
        <v>75</v>
      </c>
      <c r="AV150" s="12" t="s">
        <v>73</v>
      </c>
      <c r="AW150" s="12" t="s">
        <v>27</v>
      </c>
      <c r="AX150" s="12" t="s">
        <v>65</v>
      </c>
      <c r="AY150" s="153" t="s">
        <v>107</v>
      </c>
    </row>
    <row r="151" spans="1:65" s="13" customFormat="1" ht="11.25">
      <c r="B151" s="158"/>
      <c r="D151" s="152" t="s">
        <v>120</v>
      </c>
      <c r="E151" s="159" t="s">
        <v>3</v>
      </c>
      <c r="F151" s="160" t="s">
        <v>200</v>
      </c>
      <c r="H151" s="161">
        <v>20</v>
      </c>
      <c r="L151" s="158"/>
      <c r="M151" s="162"/>
      <c r="N151" s="163"/>
      <c r="O151" s="163"/>
      <c r="P151" s="163"/>
      <c r="Q151" s="163"/>
      <c r="R151" s="163"/>
      <c r="S151" s="163"/>
      <c r="T151" s="164"/>
      <c r="AT151" s="159" t="s">
        <v>120</v>
      </c>
      <c r="AU151" s="159" t="s">
        <v>75</v>
      </c>
      <c r="AV151" s="13" t="s">
        <v>75</v>
      </c>
      <c r="AW151" s="13" t="s">
        <v>27</v>
      </c>
      <c r="AX151" s="13" t="s">
        <v>65</v>
      </c>
      <c r="AY151" s="159" t="s">
        <v>107</v>
      </c>
    </row>
    <row r="152" spans="1:65" s="12" customFormat="1" ht="11.25">
      <c r="B152" s="151"/>
      <c r="D152" s="152" t="s">
        <v>120</v>
      </c>
      <c r="E152" s="153" t="s">
        <v>3</v>
      </c>
      <c r="F152" s="154" t="s">
        <v>201</v>
      </c>
      <c r="H152" s="153" t="s">
        <v>3</v>
      </c>
      <c r="L152" s="151"/>
      <c r="M152" s="155"/>
      <c r="N152" s="156"/>
      <c r="O152" s="156"/>
      <c r="P152" s="156"/>
      <c r="Q152" s="156"/>
      <c r="R152" s="156"/>
      <c r="S152" s="156"/>
      <c r="T152" s="157"/>
      <c r="AT152" s="153" t="s">
        <v>120</v>
      </c>
      <c r="AU152" s="153" t="s">
        <v>75</v>
      </c>
      <c r="AV152" s="12" t="s">
        <v>73</v>
      </c>
      <c r="AW152" s="12" t="s">
        <v>27</v>
      </c>
      <c r="AX152" s="12" t="s">
        <v>65</v>
      </c>
      <c r="AY152" s="153" t="s">
        <v>107</v>
      </c>
    </row>
    <row r="153" spans="1:65" s="13" customFormat="1" ht="11.25">
      <c r="B153" s="158"/>
      <c r="D153" s="152" t="s">
        <v>120</v>
      </c>
      <c r="E153" s="159" t="s">
        <v>3</v>
      </c>
      <c r="F153" s="160" t="s">
        <v>200</v>
      </c>
      <c r="H153" s="161">
        <v>20</v>
      </c>
      <c r="L153" s="158"/>
      <c r="M153" s="162"/>
      <c r="N153" s="163"/>
      <c r="O153" s="163"/>
      <c r="P153" s="163"/>
      <c r="Q153" s="163"/>
      <c r="R153" s="163"/>
      <c r="S153" s="163"/>
      <c r="T153" s="164"/>
      <c r="AT153" s="159" t="s">
        <v>120</v>
      </c>
      <c r="AU153" s="159" t="s">
        <v>75</v>
      </c>
      <c r="AV153" s="13" t="s">
        <v>75</v>
      </c>
      <c r="AW153" s="13" t="s">
        <v>27</v>
      </c>
      <c r="AX153" s="13" t="s">
        <v>65</v>
      </c>
      <c r="AY153" s="159" t="s">
        <v>107</v>
      </c>
    </row>
    <row r="154" spans="1:65" s="12" customFormat="1" ht="11.25">
      <c r="B154" s="151"/>
      <c r="D154" s="152" t="s">
        <v>120</v>
      </c>
      <c r="E154" s="153" t="s">
        <v>3</v>
      </c>
      <c r="F154" s="154" t="s">
        <v>202</v>
      </c>
      <c r="H154" s="153" t="s">
        <v>3</v>
      </c>
      <c r="L154" s="151"/>
      <c r="M154" s="155"/>
      <c r="N154" s="156"/>
      <c r="O154" s="156"/>
      <c r="P154" s="156"/>
      <c r="Q154" s="156"/>
      <c r="R154" s="156"/>
      <c r="S154" s="156"/>
      <c r="T154" s="157"/>
      <c r="AT154" s="153" t="s">
        <v>120</v>
      </c>
      <c r="AU154" s="153" t="s">
        <v>75</v>
      </c>
      <c r="AV154" s="12" t="s">
        <v>73</v>
      </c>
      <c r="AW154" s="12" t="s">
        <v>27</v>
      </c>
      <c r="AX154" s="12" t="s">
        <v>65</v>
      </c>
      <c r="AY154" s="153" t="s">
        <v>107</v>
      </c>
    </row>
    <row r="155" spans="1:65" s="13" customFormat="1" ht="11.25">
      <c r="B155" s="158"/>
      <c r="D155" s="152" t="s">
        <v>120</v>
      </c>
      <c r="E155" s="159" t="s">
        <v>3</v>
      </c>
      <c r="F155" s="160" t="s">
        <v>203</v>
      </c>
      <c r="H155" s="161">
        <v>44</v>
      </c>
      <c r="L155" s="158"/>
      <c r="M155" s="162"/>
      <c r="N155" s="163"/>
      <c r="O155" s="163"/>
      <c r="P155" s="163"/>
      <c r="Q155" s="163"/>
      <c r="R155" s="163"/>
      <c r="S155" s="163"/>
      <c r="T155" s="164"/>
      <c r="AT155" s="159" t="s">
        <v>120</v>
      </c>
      <c r="AU155" s="159" t="s">
        <v>75</v>
      </c>
      <c r="AV155" s="13" t="s">
        <v>75</v>
      </c>
      <c r="AW155" s="13" t="s">
        <v>27</v>
      </c>
      <c r="AX155" s="13" t="s">
        <v>65</v>
      </c>
      <c r="AY155" s="159" t="s">
        <v>107</v>
      </c>
    </row>
    <row r="156" spans="1:65" s="12" customFormat="1" ht="11.25">
      <c r="B156" s="151"/>
      <c r="D156" s="152" t="s">
        <v>120</v>
      </c>
      <c r="E156" s="153" t="s">
        <v>3</v>
      </c>
      <c r="F156" s="154" t="s">
        <v>204</v>
      </c>
      <c r="H156" s="153" t="s">
        <v>3</v>
      </c>
      <c r="L156" s="151"/>
      <c r="M156" s="155"/>
      <c r="N156" s="156"/>
      <c r="O156" s="156"/>
      <c r="P156" s="156"/>
      <c r="Q156" s="156"/>
      <c r="R156" s="156"/>
      <c r="S156" s="156"/>
      <c r="T156" s="157"/>
      <c r="AT156" s="153" t="s">
        <v>120</v>
      </c>
      <c r="AU156" s="153" t="s">
        <v>75</v>
      </c>
      <c r="AV156" s="12" t="s">
        <v>73</v>
      </c>
      <c r="AW156" s="12" t="s">
        <v>27</v>
      </c>
      <c r="AX156" s="12" t="s">
        <v>65</v>
      </c>
      <c r="AY156" s="153" t="s">
        <v>107</v>
      </c>
    </row>
    <row r="157" spans="1:65" s="13" customFormat="1" ht="11.25">
      <c r="B157" s="158"/>
      <c r="D157" s="152" t="s">
        <v>120</v>
      </c>
      <c r="E157" s="159" t="s">
        <v>3</v>
      </c>
      <c r="F157" s="160" t="s">
        <v>205</v>
      </c>
      <c r="H157" s="161">
        <v>22</v>
      </c>
      <c r="L157" s="158"/>
      <c r="M157" s="162"/>
      <c r="N157" s="163"/>
      <c r="O157" s="163"/>
      <c r="P157" s="163"/>
      <c r="Q157" s="163"/>
      <c r="R157" s="163"/>
      <c r="S157" s="163"/>
      <c r="T157" s="164"/>
      <c r="AT157" s="159" t="s">
        <v>120</v>
      </c>
      <c r="AU157" s="159" t="s">
        <v>75</v>
      </c>
      <c r="AV157" s="13" t="s">
        <v>75</v>
      </c>
      <c r="AW157" s="13" t="s">
        <v>27</v>
      </c>
      <c r="AX157" s="13" t="s">
        <v>65</v>
      </c>
      <c r="AY157" s="159" t="s">
        <v>107</v>
      </c>
    </row>
    <row r="158" spans="1:65" s="12" customFormat="1" ht="11.25">
      <c r="B158" s="151"/>
      <c r="D158" s="152" t="s">
        <v>120</v>
      </c>
      <c r="E158" s="153" t="s">
        <v>3</v>
      </c>
      <c r="F158" s="154" t="s">
        <v>206</v>
      </c>
      <c r="H158" s="153" t="s">
        <v>3</v>
      </c>
      <c r="L158" s="151"/>
      <c r="M158" s="155"/>
      <c r="N158" s="156"/>
      <c r="O158" s="156"/>
      <c r="P158" s="156"/>
      <c r="Q158" s="156"/>
      <c r="R158" s="156"/>
      <c r="S158" s="156"/>
      <c r="T158" s="157"/>
      <c r="AT158" s="153" t="s">
        <v>120</v>
      </c>
      <c r="AU158" s="153" t="s">
        <v>75</v>
      </c>
      <c r="AV158" s="12" t="s">
        <v>73</v>
      </c>
      <c r="AW158" s="12" t="s">
        <v>27</v>
      </c>
      <c r="AX158" s="12" t="s">
        <v>65</v>
      </c>
      <c r="AY158" s="153" t="s">
        <v>107</v>
      </c>
    </row>
    <row r="159" spans="1:65" s="13" customFormat="1" ht="11.25">
      <c r="B159" s="158"/>
      <c r="D159" s="152" t="s">
        <v>120</v>
      </c>
      <c r="E159" s="159" t="s">
        <v>3</v>
      </c>
      <c r="F159" s="160" t="s">
        <v>207</v>
      </c>
      <c r="H159" s="161">
        <v>135</v>
      </c>
      <c r="L159" s="158"/>
      <c r="M159" s="162"/>
      <c r="N159" s="163"/>
      <c r="O159" s="163"/>
      <c r="P159" s="163"/>
      <c r="Q159" s="163"/>
      <c r="R159" s="163"/>
      <c r="S159" s="163"/>
      <c r="T159" s="164"/>
      <c r="AT159" s="159" t="s">
        <v>120</v>
      </c>
      <c r="AU159" s="159" t="s">
        <v>75</v>
      </c>
      <c r="AV159" s="13" t="s">
        <v>75</v>
      </c>
      <c r="AW159" s="13" t="s">
        <v>27</v>
      </c>
      <c r="AX159" s="13" t="s">
        <v>65</v>
      </c>
      <c r="AY159" s="159" t="s">
        <v>107</v>
      </c>
    </row>
    <row r="160" spans="1:65" s="12" customFormat="1" ht="11.25">
      <c r="B160" s="151"/>
      <c r="D160" s="152" t="s">
        <v>120</v>
      </c>
      <c r="E160" s="153" t="s">
        <v>3</v>
      </c>
      <c r="F160" s="154" t="s">
        <v>208</v>
      </c>
      <c r="H160" s="153" t="s">
        <v>3</v>
      </c>
      <c r="L160" s="151"/>
      <c r="M160" s="155"/>
      <c r="N160" s="156"/>
      <c r="O160" s="156"/>
      <c r="P160" s="156"/>
      <c r="Q160" s="156"/>
      <c r="R160" s="156"/>
      <c r="S160" s="156"/>
      <c r="T160" s="157"/>
      <c r="AT160" s="153" t="s">
        <v>120</v>
      </c>
      <c r="AU160" s="153" t="s">
        <v>75</v>
      </c>
      <c r="AV160" s="12" t="s">
        <v>73</v>
      </c>
      <c r="AW160" s="12" t="s">
        <v>27</v>
      </c>
      <c r="AX160" s="12" t="s">
        <v>65</v>
      </c>
      <c r="AY160" s="153" t="s">
        <v>107</v>
      </c>
    </row>
    <row r="161" spans="1:51" s="13" customFormat="1" ht="11.25">
      <c r="B161" s="158"/>
      <c r="D161" s="152" t="s">
        <v>120</v>
      </c>
      <c r="E161" s="159" t="s">
        <v>3</v>
      </c>
      <c r="F161" s="160" t="s">
        <v>209</v>
      </c>
      <c r="H161" s="161">
        <v>279</v>
      </c>
      <c r="L161" s="158"/>
      <c r="M161" s="162"/>
      <c r="N161" s="163"/>
      <c r="O161" s="163"/>
      <c r="P161" s="163"/>
      <c r="Q161" s="163"/>
      <c r="R161" s="163"/>
      <c r="S161" s="163"/>
      <c r="T161" s="164"/>
      <c r="AT161" s="159" t="s">
        <v>120</v>
      </c>
      <c r="AU161" s="159" t="s">
        <v>75</v>
      </c>
      <c r="AV161" s="13" t="s">
        <v>75</v>
      </c>
      <c r="AW161" s="13" t="s">
        <v>27</v>
      </c>
      <c r="AX161" s="13" t="s">
        <v>65</v>
      </c>
      <c r="AY161" s="159" t="s">
        <v>107</v>
      </c>
    </row>
    <row r="162" spans="1:51" s="12" customFormat="1" ht="11.25">
      <c r="B162" s="151"/>
      <c r="D162" s="152" t="s">
        <v>120</v>
      </c>
      <c r="E162" s="153" t="s">
        <v>3</v>
      </c>
      <c r="F162" s="154" t="s">
        <v>210</v>
      </c>
      <c r="H162" s="153" t="s">
        <v>3</v>
      </c>
      <c r="L162" s="151"/>
      <c r="M162" s="155"/>
      <c r="N162" s="156"/>
      <c r="O162" s="156"/>
      <c r="P162" s="156"/>
      <c r="Q162" s="156"/>
      <c r="R162" s="156"/>
      <c r="S162" s="156"/>
      <c r="T162" s="157"/>
      <c r="AT162" s="153" t="s">
        <v>120</v>
      </c>
      <c r="AU162" s="153" t="s">
        <v>75</v>
      </c>
      <c r="AV162" s="12" t="s">
        <v>73</v>
      </c>
      <c r="AW162" s="12" t="s">
        <v>27</v>
      </c>
      <c r="AX162" s="12" t="s">
        <v>65</v>
      </c>
      <c r="AY162" s="153" t="s">
        <v>107</v>
      </c>
    </row>
    <row r="163" spans="1:51" s="13" customFormat="1" ht="11.25">
      <c r="B163" s="158"/>
      <c r="D163" s="152" t="s">
        <v>120</v>
      </c>
      <c r="E163" s="159" t="s">
        <v>3</v>
      </c>
      <c r="F163" s="160" t="s">
        <v>211</v>
      </c>
      <c r="H163" s="161">
        <v>95</v>
      </c>
      <c r="L163" s="158"/>
      <c r="M163" s="162"/>
      <c r="N163" s="163"/>
      <c r="O163" s="163"/>
      <c r="P163" s="163"/>
      <c r="Q163" s="163"/>
      <c r="R163" s="163"/>
      <c r="S163" s="163"/>
      <c r="T163" s="164"/>
      <c r="AT163" s="159" t="s">
        <v>120</v>
      </c>
      <c r="AU163" s="159" t="s">
        <v>75</v>
      </c>
      <c r="AV163" s="13" t="s">
        <v>75</v>
      </c>
      <c r="AW163" s="13" t="s">
        <v>27</v>
      </c>
      <c r="AX163" s="13" t="s">
        <v>65</v>
      </c>
      <c r="AY163" s="159" t="s">
        <v>107</v>
      </c>
    </row>
    <row r="164" spans="1:51" s="12" customFormat="1" ht="11.25">
      <c r="B164" s="151"/>
      <c r="D164" s="152" t="s">
        <v>120</v>
      </c>
      <c r="E164" s="153" t="s">
        <v>3</v>
      </c>
      <c r="F164" s="154" t="s">
        <v>212</v>
      </c>
      <c r="H164" s="153" t="s">
        <v>3</v>
      </c>
      <c r="L164" s="151"/>
      <c r="M164" s="155"/>
      <c r="N164" s="156"/>
      <c r="O164" s="156"/>
      <c r="P164" s="156"/>
      <c r="Q164" s="156"/>
      <c r="R164" s="156"/>
      <c r="S164" s="156"/>
      <c r="T164" s="157"/>
      <c r="AT164" s="153" t="s">
        <v>120</v>
      </c>
      <c r="AU164" s="153" t="s">
        <v>75</v>
      </c>
      <c r="AV164" s="12" t="s">
        <v>73</v>
      </c>
      <c r="AW164" s="12" t="s">
        <v>27</v>
      </c>
      <c r="AX164" s="12" t="s">
        <v>65</v>
      </c>
      <c r="AY164" s="153" t="s">
        <v>107</v>
      </c>
    </row>
    <row r="165" spans="1:51" s="13" customFormat="1" ht="11.25">
      <c r="B165" s="158"/>
      <c r="D165" s="152" t="s">
        <v>120</v>
      </c>
      <c r="E165" s="159" t="s">
        <v>3</v>
      </c>
      <c r="F165" s="160" t="s">
        <v>213</v>
      </c>
      <c r="H165" s="161">
        <v>156</v>
      </c>
      <c r="L165" s="158"/>
      <c r="M165" s="162"/>
      <c r="N165" s="163"/>
      <c r="O165" s="163"/>
      <c r="P165" s="163"/>
      <c r="Q165" s="163"/>
      <c r="R165" s="163"/>
      <c r="S165" s="163"/>
      <c r="T165" s="164"/>
      <c r="AT165" s="159" t="s">
        <v>120</v>
      </c>
      <c r="AU165" s="159" t="s">
        <v>75</v>
      </c>
      <c r="AV165" s="13" t="s">
        <v>75</v>
      </c>
      <c r="AW165" s="13" t="s">
        <v>27</v>
      </c>
      <c r="AX165" s="13" t="s">
        <v>65</v>
      </c>
      <c r="AY165" s="159" t="s">
        <v>107</v>
      </c>
    </row>
    <row r="166" spans="1:51" s="12" customFormat="1" ht="11.25">
      <c r="B166" s="151"/>
      <c r="D166" s="152" t="s">
        <v>120</v>
      </c>
      <c r="E166" s="153" t="s">
        <v>3</v>
      </c>
      <c r="F166" s="154" t="s">
        <v>214</v>
      </c>
      <c r="H166" s="153" t="s">
        <v>3</v>
      </c>
      <c r="L166" s="151"/>
      <c r="M166" s="155"/>
      <c r="N166" s="156"/>
      <c r="O166" s="156"/>
      <c r="P166" s="156"/>
      <c r="Q166" s="156"/>
      <c r="R166" s="156"/>
      <c r="S166" s="156"/>
      <c r="T166" s="157"/>
      <c r="AT166" s="153" t="s">
        <v>120</v>
      </c>
      <c r="AU166" s="153" t="s">
        <v>75</v>
      </c>
      <c r="AV166" s="12" t="s">
        <v>73</v>
      </c>
      <c r="AW166" s="12" t="s">
        <v>27</v>
      </c>
      <c r="AX166" s="12" t="s">
        <v>65</v>
      </c>
      <c r="AY166" s="153" t="s">
        <v>107</v>
      </c>
    </row>
    <row r="167" spans="1:51" s="13" customFormat="1" ht="11.25">
      <c r="B167" s="158"/>
      <c r="D167" s="152" t="s">
        <v>120</v>
      </c>
      <c r="E167" s="159" t="s">
        <v>3</v>
      </c>
      <c r="F167" s="160" t="s">
        <v>215</v>
      </c>
      <c r="H167" s="161">
        <v>25</v>
      </c>
      <c r="L167" s="158"/>
      <c r="M167" s="162"/>
      <c r="N167" s="163"/>
      <c r="O167" s="163"/>
      <c r="P167" s="163"/>
      <c r="Q167" s="163"/>
      <c r="R167" s="163"/>
      <c r="S167" s="163"/>
      <c r="T167" s="164"/>
      <c r="AT167" s="159" t="s">
        <v>120</v>
      </c>
      <c r="AU167" s="159" t="s">
        <v>75</v>
      </c>
      <c r="AV167" s="13" t="s">
        <v>75</v>
      </c>
      <c r="AW167" s="13" t="s">
        <v>27</v>
      </c>
      <c r="AX167" s="13" t="s">
        <v>65</v>
      </c>
      <c r="AY167" s="159" t="s">
        <v>107</v>
      </c>
    </row>
    <row r="168" spans="1:51" s="12" customFormat="1" ht="11.25">
      <c r="B168" s="151"/>
      <c r="D168" s="152" t="s">
        <v>120</v>
      </c>
      <c r="E168" s="153" t="s">
        <v>3</v>
      </c>
      <c r="F168" s="154" t="s">
        <v>216</v>
      </c>
      <c r="H168" s="153" t="s">
        <v>3</v>
      </c>
      <c r="L168" s="151"/>
      <c r="M168" s="155"/>
      <c r="N168" s="156"/>
      <c r="O168" s="156"/>
      <c r="P168" s="156"/>
      <c r="Q168" s="156"/>
      <c r="R168" s="156"/>
      <c r="S168" s="156"/>
      <c r="T168" s="157"/>
      <c r="AT168" s="153" t="s">
        <v>120</v>
      </c>
      <c r="AU168" s="153" t="s">
        <v>75</v>
      </c>
      <c r="AV168" s="12" t="s">
        <v>73</v>
      </c>
      <c r="AW168" s="12" t="s">
        <v>27</v>
      </c>
      <c r="AX168" s="12" t="s">
        <v>65</v>
      </c>
      <c r="AY168" s="153" t="s">
        <v>107</v>
      </c>
    </row>
    <row r="169" spans="1:51" s="13" customFormat="1" ht="11.25">
      <c r="B169" s="158"/>
      <c r="D169" s="152" t="s">
        <v>120</v>
      </c>
      <c r="E169" s="159" t="s">
        <v>3</v>
      </c>
      <c r="F169" s="160" t="s">
        <v>217</v>
      </c>
      <c r="H169" s="161">
        <v>161</v>
      </c>
      <c r="L169" s="158"/>
      <c r="M169" s="162"/>
      <c r="N169" s="163"/>
      <c r="O169" s="163"/>
      <c r="P169" s="163"/>
      <c r="Q169" s="163"/>
      <c r="R169" s="163"/>
      <c r="S169" s="163"/>
      <c r="T169" s="164"/>
      <c r="AT169" s="159" t="s">
        <v>120</v>
      </c>
      <c r="AU169" s="159" t="s">
        <v>75</v>
      </c>
      <c r="AV169" s="13" t="s">
        <v>75</v>
      </c>
      <c r="AW169" s="13" t="s">
        <v>27</v>
      </c>
      <c r="AX169" s="13" t="s">
        <v>65</v>
      </c>
      <c r="AY169" s="159" t="s">
        <v>107</v>
      </c>
    </row>
    <row r="170" spans="1:51" s="14" customFormat="1" ht="11.25">
      <c r="B170" s="165"/>
      <c r="D170" s="152" t="s">
        <v>120</v>
      </c>
      <c r="E170" s="166" t="s">
        <v>3</v>
      </c>
      <c r="F170" s="167" t="s">
        <v>123</v>
      </c>
      <c r="H170" s="168">
        <v>1359</v>
      </c>
      <c r="L170" s="165"/>
      <c r="M170" s="185"/>
      <c r="N170" s="186"/>
      <c r="O170" s="186"/>
      <c r="P170" s="186"/>
      <c r="Q170" s="186"/>
      <c r="R170" s="186"/>
      <c r="S170" s="186"/>
      <c r="T170" s="187"/>
      <c r="AT170" s="166" t="s">
        <v>120</v>
      </c>
      <c r="AU170" s="166" t="s">
        <v>75</v>
      </c>
      <c r="AV170" s="14" t="s">
        <v>106</v>
      </c>
      <c r="AW170" s="14" t="s">
        <v>27</v>
      </c>
      <c r="AX170" s="14" t="s">
        <v>73</v>
      </c>
      <c r="AY170" s="166" t="s">
        <v>107</v>
      </c>
    </row>
    <row r="171" spans="1:51" s="2" customFormat="1" ht="6.95" customHeight="1">
      <c r="A171" s="30"/>
      <c r="B171" s="40"/>
      <c r="C171" s="41"/>
      <c r="D171" s="41"/>
      <c r="E171" s="41"/>
      <c r="F171" s="41"/>
      <c r="G171" s="41"/>
      <c r="H171" s="41"/>
      <c r="I171" s="41"/>
      <c r="J171" s="41"/>
      <c r="K171" s="41"/>
      <c r="L171" s="31"/>
      <c r="M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</row>
  </sheetData>
  <autoFilter ref="C80:K170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4"/>
  <sheetViews>
    <sheetView showGridLines="0" topLeftCell="A86" workbookViewId="0">
      <selection activeCell="I98" sqref="I9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8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81" t="s">
        <v>6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8" t="s">
        <v>80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83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299" t="str">
        <f>'Rekapitulace stavby'!K6</f>
        <v>TSO úseku Blatno u Jesenice - Kaštice</v>
      </c>
      <c r="F7" s="300"/>
      <c r="G7" s="300"/>
      <c r="H7" s="300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94" t="s">
        <v>241</v>
      </c>
      <c r="F9" s="301"/>
      <c r="G9" s="301"/>
      <c r="H9" s="301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26. 11. 2019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24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78" t="str">
        <f>'Rekapitulace stavby'!E14</f>
        <v xml:space="preserve"> </v>
      </c>
      <c r="F18" s="278"/>
      <c r="G18" s="278"/>
      <c r="H18" s="278"/>
      <c r="I18" s="27" t="s">
        <v>24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24</v>
      </c>
      <c r="J21" s="25" t="str">
        <f>IF('Rekapitulace stavby'!AN17="","",'Rekapitulace stavby'!AN17)</f>
        <v/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82" t="s">
        <v>3</v>
      </c>
      <c r="F27" s="282"/>
      <c r="G27" s="282"/>
      <c r="H27" s="28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31</v>
      </c>
      <c r="E30" s="30"/>
      <c r="F30" s="30"/>
      <c r="G30" s="30"/>
      <c r="H30" s="30"/>
      <c r="I30" s="30"/>
      <c r="J30" s="64">
        <f>ROUND(J81, 2)</f>
        <v>733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35</v>
      </c>
      <c r="E33" s="27" t="s">
        <v>36</v>
      </c>
      <c r="F33" s="94">
        <f>ROUND((SUM(BE81:BE93)),  2)</f>
        <v>733</v>
      </c>
      <c r="G33" s="30"/>
      <c r="H33" s="30"/>
      <c r="I33" s="95">
        <v>0.21</v>
      </c>
      <c r="J33" s="94">
        <f>ROUND(((SUM(BE81:BE93))*I33),  2)</f>
        <v>153.93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37</v>
      </c>
      <c r="F34" s="94">
        <f>ROUND((SUM(BF81:BF93)),  2)</f>
        <v>0</v>
      </c>
      <c r="G34" s="30"/>
      <c r="H34" s="30"/>
      <c r="I34" s="95">
        <v>0.15</v>
      </c>
      <c r="J34" s="94">
        <f>ROUND(((SUM(BF81:BF93))*I34),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38</v>
      </c>
      <c r="F35" s="94">
        <f>ROUND((SUM(BG81:BG93)),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39</v>
      </c>
      <c r="F36" s="94">
        <f>ROUND((SUM(BH81:BH93)),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40</v>
      </c>
      <c r="F37" s="94">
        <f>ROUND((SUM(BI81:BI93)),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41</v>
      </c>
      <c r="E39" s="53"/>
      <c r="F39" s="53"/>
      <c r="G39" s="98" t="s">
        <v>42</v>
      </c>
      <c r="H39" s="99" t="s">
        <v>43</v>
      </c>
      <c r="I39" s="53"/>
      <c r="J39" s="100">
        <f>SUM(J30:J37)</f>
        <v>886.93000000000006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86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99" t="str">
        <f>E7</f>
        <v>TSO úseku Blatno u Jesenice - Kaštice</v>
      </c>
      <c r="F48" s="300"/>
      <c r="G48" s="300"/>
      <c r="H48" s="300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94" t="str">
        <f>E9</f>
        <v>VON - VON</v>
      </c>
      <c r="F50" s="301"/>
      <c r="G50" s="301"/>
      <c r="H50" s="301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 xml:space="preserve"> </v>
      </c>
      <c r="G52" s="30"/>
      <c r="H52" s="30"/>
      <c r="I52" s="27" t="s">
        <v>20</v>
      </c>
      <c r="J52" s="48" t="str">
        <f>IF(J12="","",J12)</f>
        <v>26. 11. 2019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26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25</v>
      </c>
      <c r="D55" s="30"/>
      <c r="E55" s="30"/>
      <c r="F55" s="25" t="str">
        <f>IF(E18="","",E18)</f>
        <v xml:space="preserve"> </v>
      </c>
      <c r="G55" s="30"/>
      <c r="H55" s="30"/>
      <c r="I55" s="27" t="s">
        <v>28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87</v>
      </c>
      <c r="D57" s="96"/>
      <c r="E57" s="96"/>
      <c r="F57" s="96"/>
      <c r="G57" s="96"/>
      <c r="H57" s="96"/>
      <c r="I57" s="96"/>
      <c r="J57" s="103" t="s">
        <v>88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63</v>
      </c>
      <c r="D59" s="30"/>
      <c r="E59" s="30"/>
      <c r="F59" s="30"/>
      <c r="G59" s="30"/>
      <c r="H59" s="30"/>
      <c r="I59" s="30"/>
      <c r="J59" s="64">
        <f>J81</f>
        <v>733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89</v>
      </c>
    </row>
    <row r="60" spans="1:47" s="9" customFormat="1" ht="24.95" customHeight="1">
      <c r="B60" s="105"/>
      <c r="D60" s="106" t="s">
        <v>90</v>
      </c>
      <c r="E60" s="107"/>
      <c r="F60" s="107"/>
      <c r="G60" s="107"/>
      <c r="H60" s="107"/>
      <c r="I60" s="107"/>
      <c r="J60" s="108">
        <f>J82</f>
        <v>733</v>
      </c>
      <c r="L60" s="105"/>
    </row>
    <row r="61" spans="1:47" s="9" customFormat="1" ht="24.95" customHeight="1">
      <c r="B61" s="105"/>
      <c r="D61" s="106" t="s">
        <v>242</v>
      </c>
      <c r="E61" s="107"/>
      <c r="F61" s="107"/>
      <c r="G61" s="107"/>
      <c r="H61" s="107"/>
      <c r="I61" s="107"/>
      <c r="J61" s="108">
        <f>J89</f>
        <v>0</v>
      </c>
      <c r="L61" s="105"/>
    </row>
    <row r="62" spans="1:47" s="2" customFormat="1" ht="21.75" customHeight="1">
      <c r="A62" s="30"/>
      <c r="B62" s="31"/>
      <c r="C62" s="30"/>
      <c r="D62" s="30"/>
      <c r="E62" s="30"/>
      <c r="F62" s="30"/>
      <c r="G62" s="30"/>
      <c r="H62" s="30"/>
      <c r="I62" s="30"/>
      <c r="J62" s="30"/>
      <c r="K62" s="30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6.95" customHeight="1">
      <c r="A63" s="30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7" spans="1:31" s="2" customFormat="1" ht="6.95" customHeight="1">
      <c r="A67" s="30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31" s="2" customFormat="1" ht="24.95" customHeight="1">
      <c r="A68" s="30"/>
      <c r="B68" s="31"/>
      <c r="C68" s="22" t="s">
        <v>91</v>
      </c>
      <c r="D68" s="30"/>
      <c r="E68" s="30"/>
      <c r="F68" s="30"/>
      <c r="G68" s="30"/>
      <c r="H68" s="30"/>
      <c r="I68" s="30"/>
      <c r="J68" s="30"/>
      <c r="K68" s="30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6.95" customHeight="1">
      <c r="A69" s="30"/>
      <c r="B69" s="31"/>
      <c r="C69" s="30"/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12" customHeight="1">
      <c r="A70" s="30"/>
      <c r="B70" s="31"/>
      <c r="C70" s="27" t="s">
        <v>15</v>
      </c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6.5" customHeight="1">
      <c r="A71" s="30"/>
      <c r="B71" s="31"/>
      <c r="C71" s="30"/>
      <c r="D71" s="30"/>
      <c r="E71" s="299" t="str">
        <f>E7</f>
        <v>TSO úseku Blatno u Jesenice - Kaštice</v>
      </c>
      <c r="F71" s="300"/>
      <c r="G71" s="300"/>
      <c r="H71" s="30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7" t="s">
        <v>84</v>
      </c>
      <c r="D72" s="30"/>
      <c r="E72" s="30"/>
      <c r="F72" s="30"/>
      <c r="G72" s="30"/>
      <c r="H72" s="3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0"/>
      <c r="D73" s="30"/>
      <c r="E73" s="294" t="str">
        <f>E9</f>
        <v>VON - VON</v>
      </c>
      <c r="F73" s="301"/>
      <c r="G73" s="301"/>
      <c r="H73" s="301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6.95" customHeight="1">
      <c r="A74" s="30"/>
      <c r="B74" s="31"/>
      <c r="C74" s="30"/>
      <c r="D74" s="30"/>
      <c r="E74" s="30"/>
      <c r="F74" s="30"/>
      <c r="G74" s="30"/>
      <c r="H74" s="30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2" customHeight="1">
      <c r="A75" s="30"/>
      <c r="B75" s="31"/>
      <c r="C75" s="27" t="s">
        <v>18</v>
      </c>
      <c r="D75" s="30"/>
      <c r="E75" s="30"/>
      <c r="F75" s="25" t="str">
        <f>F12</f>
        <v xml:space="preserve"> </v>
      </c>
      <c r="G75" s="30"/>
      <c r="H75" s="30"/>
      <c r="I75" s="27" t="s">
        <v>20</v>
      </c>
      <c r="J75" s="48" t="str">
        <f>IF(J12="","",J12)</f>
        <v>26. 11. 2019</v>
      </c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5.2" customHeight="1">
      <c r="A77" s="30"/>
      <c r="B77" s="31"/>
      <c r="C77" s="27" t="s">
        <v>22</v>
      </c>
      <c r="D77" s="30"/>
      <c r="E77" s="30"/>
      <c r="F77" s="25" t="str">
        <f>E15</f>
        <v xml:space="preserve"> </v>
      </c>
      <c r="G77" s="30"/>
      <c r="H77" s="30"/>
      <c r="I77" s="27" t="s">
        <v>26</v>
      </c>
      <c r="J77" s="28" t="str">
        <f>E21</f>
        <v xml:space="preserve"> 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7" t="s">
        <v>25</v>
      </c>
      <c r="D78" s="30"/>
      <c r="E78" s="30"/>
      <c r="F78" s="25" t="str">
        <f>IF(E18="","",E18)</f>
        <v xml:space="preserve"> </v>
      </c>
      <c r="G78" s="30"/>
      <c r="H78" s="30"/>
      <c r="I78" s="27" t="s">
        <v>28</v>
      </c>
      <c r="J78" s="28" t="str">
        <f>E24</f>
        <v xml:space="preserve"> 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0.35" customHeight="1">
      <c r="A79" s="30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10" customFormat="1" ht="29.25" customHeight="1">
      <c r="A80" s="109"/>
      <c r="B80" s="110"/>
      <c r="C80" s="111" t="s">
        <v>92</v>
      </c>
      <c r="D80" s="112" t="s">
        <v>50</v>
      </c>
      <c r="E80" s="112" t="s">
        <v>46</v>
      </c>
      <c r="F80" s="112" t="s">
        <v>47</v>
      </c>
      <c r="G80" s="112" t="s">
        <v>93</v>
      </c>
      <c r="H80" s="112" t="s">
        <v>94</v>
      </c>
      <c r="I80" s="112" t="s">
        <v>95</v>
      </c>
      <c r="J80" s="112" t="s">
        <v>88</v>
      </c>
      <c r="K80" s="113" t="s">
        <v>96</v>
      </c>
      <c r="L80" s="114"/>
      <c r="M80" s="55" t="s">
        <v>3</v>
      </c>
      <c r="N80" s="56" t="s">
        <v>35</v>
      </c>
      <c r="O80" s="56" t="s">
        <v>97</v>
      </c>
      <c r="P80" s="56" t="s">
        <v>98</v>
      </c>
      <c r="Q80" s="56" t="s">
        <v>99</v>
      </c>
      <c r="R80" s="56" t="s">
        <v>100</v>
      </c>
      <c r="S80" s="56" t="s">
        <v>101</v>
      </c>
      <c r="T80" s="57" t="s">
        <v>102</v>
      </c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</row>
    <row r="81" spans="1:65" s="2" customFormat="1" ht="22.9" customHeight="1">
      <c r="A81" s="30"/>
      <c r="B81" s="31"/>
      <c r="C81" s="62" t="s">
        <v>103</v>
      </c>
      <c r="D81" s="30"/>
      <c r="E81" s="30"/>
      <c r="F81" s="30"/>
      <c r="G81" s="30"/>
      <c r="H81" s="30"/>
      <c r="I81" s="30"/>
      <c r="J81" s="115">
        <f>BK81</f>
        <v>733</v>
      </c>
      <c r="K81" s="30"/>
      <c r="L81" s="31"/>
      <c r="M81" s="58"/>
      <c r="N81" s="49"/>
      <c r="O81" s="59"/>
      <c r="P81" s="116">
        <f>P82+P89</f>
        <v>0</v>
      </c>
      <c r="Q81" s="59"/>
      <c r="R81" s="116">
        <f>R82+R89</f>
        <v>0</v>
      </c>
      <c r="S81" s="59"/>
      <c r="T81" s="117">
        <f>T82+T89</f>
        <v>0</v>
      </c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T81" s="18" t="s">
        <v>64</v>
      </c>
      <c r="AU81" s="18" t="s">
        <v>89</v>
      </c>
      <c r="BK81" s="118">
        <f>BK82+BK89</f>
        <v>733</v>
      </c>
    </row>
    <row r="82" spans="1:65" s="11" customFormat="1" ht="25.9" customHeight="1">
      <c r="B82" s="119"/>
      <c r="D82" s="120" t="s">
        <v>64</v>
      </c>
      <c r="E82" s="121" t="s">
        <v>104</v>
      </c>
      <c r="F82" s="121" t="s">
        <v>105</v>
      </c>
      <c r="J82" s="122">
        <f>BK82</f>
        <v>733</v>
      </c>
      <c r="L82" s="119"/>
      <c r="M82" s="123"/>
      <c r="N82" s="124"/>
      <c r="O82" s="124"/>
      <c r="P82" s="125">
        <f>SUM(P83:P88)</f>
        <v>0</v>
      </c>
      <c r="Q82" s="124"/>
      <c r="R82" s="125">
        <f>SUM(R83:R88)</f>
        <v>0</v>
      </c>
      <c r="S82" s="124"/>
      <c r="T82" s="126">
        <f>SUM(T83:T88)</f>
        <v>0</v>
      </c>
      <c r="AR82" s="120" t="s">
        <v>106</v>
      </c>
      <c r="AT82" s="127" t="s">
        <v>64</v>
      </c>
      <c r="AU82" s="127" t="s">
        <v>65</v>
      </c>
      <c r="AY82" s="120" t="s">
        <v>107</v>
      </c>
      <c r="BK82" s="128">
        <f>SUM(BK83:BK88)</f>
        <v>733</v>
      </c>
    </row>
    <row r="83" spans="1:65" s="2" customFormat="1" ht="168" customHeight="1">
      <c r="A83" s="30"/>
      <c r="B83" s="129"/>
      <c r="C83" s="130" t="s">
        <v>73</v>
      </c>
      <c r="D83" s="130" t="s">
        <v>108</v>
      </c>
      <c r="E83" s="131" t="s">
        <v>243</v>
      </c>
      <c r="F83" s="132" t="s">
        <v>244</v>
      </c>
      <c r="G83" s="133" t="s">
        <v>127</v>
      </c>
      <c r="H83" s="134">
        <v>5</v>
      </c>
      <c r="I83" s="135">
        <v>0</v>
      </c>
      <c r="J83" s="135">
        <f>ROUND(I83*H83,2)</f>
        <v>0</v>
      </c>
      <c r="K83" s="132" t="s">
        <v>112</v>
      </c>
      <c r="L83" s="31"/>
      <c r="M83" s="136" t="s">
        <v>3</v>
      </c>
      <c r="N83" s="137" t="s">
        <v>36</v>
      </c>
      <c r="O83" s="138">
        <v>0</v>
      </c>
      <c r="P83" s="138">
        <f>O83*H83</f>
        <v>0</v>
      </c>
      <c r="Q83" s="138">
        <v>0</v>
      </c>
      <c r="R83" s="138">
        <f>Q83*H83</f>
        <v>0</v>
      </c>
      <c r="S83" s="138">
        <v>0</v>
      </c>
      <c r="T83" s="139">
        <f>S83*H83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40" t="s">
        <v>245</v>
      </c>
      <c r="AT83" s="140" t="s">
        <v>108</v>
      </c>
      <c r="AU83" s="140" t="s">
        <v>73</v>
      </c>
      <c r="AY83" s="18" t="s">
        <v>107</v>
      </c>
      <c r="BE83" s="141">
        <f>IF(N83="základní",J83,0)</f>
        <v>0</v>
      </c>
      <c r="BF83" s="141">
        <f>IF(N83="snížená",J83,0)</f>
        <v>0</v>
      </c>
      <c r="BG83" s="141">
        <f>IF(N83="zákl. přenesená",J83,0)</f>
        <v>0</v>
      </c>
      <c r="BH83" s="141">
        <f>IF(N83="sníž. přenesená",J83,0)</f>
        <v>0</v>
      </c>
      <c r="BI83" s="141">
        <f>IF(N83="nulová",J83,0)</f>
        <v>0</v>
      </c>
      <c r="BJ83" s="18" t="s">
        <v>73</v>
      </c>
      <c r="BK83" s="141">
        <f>ROUND(I83*H83,2)</f>
        <v>0</v>
      </c>
      <c r="BL83" s="18" t="s">
        <v>245</v>
      </c>
      <c r="BM83" s="140" t="s">
        <v>246</v>
      </c>
    </row>
    <row r="84" spans="1:65" s="2" customFormat="1" ht="107.25">
      <c r="A84" s="30"/>
      <c r="B84" s="31"/>
      <c r="C84" s="30"/>
      <c r="D84" s="152" t="s">
        <v>193</v>
      </c>
      <c r="E84" s="30"/>
      <c r="F84" s="182" t="s">
        <v>247</v>
      </c>
      <c r="G84" s="30"/>
      <c r="H84" s="30"/>
      <c r="I84" s="30"/>
      <c r="J84" s="30"/>
      <c r="K84" s="30"/>
      <c r="L84" s="31"/>
      <c r="M84" s="183"/>
      <c r="N84" s="184"/>
      <c r="O84" s="51"/>
      <c r="P84" s="51"/>
      <c r="Q84" s="51"/>
      <c r="R84" s="51"/>
      <c r="S84" s="51"/>
      <c r="T84" s="52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T84" s="18" t="s">
        <v>193</v>
      </c>
      <c r="AU84" s="18" t="s">
        <v>73</v>
      </c>
    </row>
    <row r="85" spans="1:65" s="2" customFormat="1" ht="180" customHeight="1">
      <c r="A85" s="30"/>
      <c r="B85" s="129"/>
      <c r="C85" s="130" t="s">
        <v>75</v>
      </c>
      <c r="D85" s="130" t="s">
        <v>108</v>
      </c>
      <c r="E85" s="131" t="s">
        <v>248</v>
      </c>
      <c r="F85" s="132" t="s">
        <v>249</v>
      </c>
      <c r="G85" s="133" t="s">
        <v>250</v>
      </c>
      <c r="H85" s="134">
        <v>1</v>
      </c>
      <c r="I85" s="135">
        <v>0</v>
      </c>
      <c r="J85" s="135">
        <f>ROUND(I85*H85,2)</f>
        <v>0</v>
      </c>
      <c r="K85" s="132" t="s">
        <v>112</v>
      </c>
      <c r="L85" s="31"/>
      <c r="M85" s="136" t="s">
        <v>3</v>
      </c>
      <c r="N85" s="137" t="s">
        <v>36</v>
      </c>
      <c r="O85" s="138">
        <v>0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0" t="s">
        <v>245</v>
      </c>
      <c r="AT85" s="140" t="s">
        <v>108</v>
      </c>
      <c r="AU85" s="140" t="s">
        <v>73</v>
      </c>
      <c r="AY85" s="18" t="s">
        <v>107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8" t="s">
        <v>73</v>
      </c>
      <c r="BK85" s="141">
        <f>ROUND(I85*H85,2)</f>
        <v>0</v>
      </c>
      <c r="BL85" s="18" t="s">
        <v>245</v>
      </c>
      <c r="BM85" s="140" t="s">
        <v>251</v>
      </c>
    </row>
    <row r="86" spans="1:65" s="2" customFormat="1" ht="107.25">
      <c r="A86" s="30"/>
      <c r="B86" s="31"/>
      <c r="C86" s="30"/>
      <c r="D86" s="152" t="s">
        <v>193</v>
      </c>
      <c r="E86" s="30"/>
      <c r="F86" s="182" t="s">
        <v>247</v>
      </c>
      <c r="G86" s="30"/>
      <c r="H86" s="30"/>
      <c r="I86" s="30"/>
      <c r="J86" s="30"/>
      <c r="K86" s="30"/>
      <c r="L86" s="31"/>
      <c r="M86" s="183"/>
      <c r="N86" s="184"/>
      <c r="O86" s="51"/>
      <c r="P86" s="51"/>
      <c r="Q86" s="51"/>
      <c r="R86" s="51"/>
      <c r="S86" s="51"/>
      <c r="T86" s="52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T86" s="18" t="s">
        <v>193</v>
      </c>
      <c r="AU86" s="18" t="s">
        <v>73</v>
      </c>
    </row>
    <row r="87" spans="1:65" s="2" customFormat="1" ht="84" customHeight="1">
      <c r="A87" s="30"/>
      <c r="B87" s="129"/>
      <c r="C87" s="130" t="s">
        <v>124</v>
      </c>
      <c r="D87" s="130" t="s">
        <v>108</v>
      </c>
      <c r="E87" s="131" t="s">
        <v>252</v>
      </c>
      <c r="F87" s="132" t="s">
        <v>253</v>
      </c>
      <c r="G87" s="133" t="s">
        <v>250</v>
      </c>
      <c r="H87" s="134">
        <v>1</v>
      </c>
      <c r="I87" s="135">
        <v>733</v>
      </c>
      <c r="J87" s="135">
        <f>ROUND(I87*H87,2)</f>
        <v>733</v>
      </c>
      <c r="K87" s="132" t="s">
        <v>112</v>
      </c>
      <c r="L87" s="31"/>
      <c r="M87" s="136" t="s">
        <v>3</v>
      </c>
      <c r="N87" s="137" t="s">
        <v>36</v>
      </c>
      <c r="O87" s="138">
        <v>0</v>
      </c>
      <c r="P87" s="138">
        <f>O87*H87</f>
        <v>0</v>
      </c>
      <c r="Q87" s="138">
        <v>0</v>
      </c>
      <c r="R87" s="138">
        <f>Q87*H87</f>
        <v>0</v>
      </c>
      <c r="S87" s="138">
        <v>0</v>
      </c>
      <c r="T87" s="139">
        <f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0" t="s">
        <v>245</v>
      </c>
      <c r="AT87" s="140" t="s">
        <v>108</v>
      </c>
      <c r="AU87" s="140" t="s">
        <v>73</v>
      </c>
      <c r="AY87" s="18" t="s">
        <v>107</v>
      </c>
      <c r="BE87" s="141">
        <f>IF(N87="základní",J87,0)</f>
        <v>733</v>
      </c>
      <c r="BF87" s="141">
        <f>IF(N87="snížená",J87,0)</f>
        <v>0</v>
      </c>
      <c r="BG87" s="141">
        <f>IF(N87="zákl. přenesená",J87,0)</f>
        <v>0</v>
      </c>
      <c r="BH87" s="141">
        <f>IF(N87="sníž. přenesená",J87,0)</f>
        <v>0</v>
      </c>
      <c r="BI87" s="141">
        <f>IF(N87="nulová",J87,0)</f>
        <v>0</v>
      </c>
      <c r="BJ87" s="18" t="s">
        <v>73</v>
      </c>
      <c r="BK87" s="141">
        <f>ROUND(I87*H87,2)</f>
        <v>733</v>
      </c>
      <c r="BL87" s="18" t="s">
        <v>245</v>
      </c>
      <c r="BM87" s="140" t="s">
        <v>254</v>
      </c>
    </row>
    <row r="88" spans="1:65" s="2" customFormat="1" ht="48.75">
      <c r="A88" s="30"/>
      <c r="B88" s="31"/>
      <c r="C88" s="30"/>
      <c r="D88" s="152" t="s">
        <v>193</v>
      </c>
      <c r="E88" s="30"/>
      <c r="F88" s="182" t="s">
        <v>255</v>
      </c>
      <c r="G88" s="30"/>
      <c r="H88" s="30"/>
      <c r="I88" s="30"/>
      <c r="J88" s="30"/>
      <c r="K88" s="30"/>
      <c r="L88" s="31"/>
      <c r="M88" s="183"/>
      <c r="N88" s="184"/>
      <c r="O88" s="51"/>
      <c r="P88" s="51"/>
      <c r="Q88" s="51"/>
      <c r="R88" s="51"/>
      <c r="S88" s="51"/>
      <c r="T88" s="52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8" t="s">
        <v>193</v>
      </c>
      <c r="AU88" s="18" t="s">
        <v>73</v>
      </c>
    </row>
    <row r="89" spans="1:65" s="11" customFormat="1" ht="25.9" customHeight="1">
      <c r="B89" s="119"/>
      <c r="D89" s="120" t="s">
        <v>64</v>
      </c>
      <c r="E89" s="121" t="s">
        <v>81</v>
      </c>
      <c r="F89" s="121" t="s">
        <v>256</v>
      </c>
      <c r="J89" s="122">
        <f>BK89</f>
        <v>0</v>
      </c>
      <c r="L89" s="119"/>
      <c r="M89" s="123"/>
      <c r="N89" s="124"/>
      <c r="O89" s="124"/>
      <c r="P89" s="125">
        <f>SUM(P90:P93)</f>
        <v>0</v>
      </c>
      <c r="Q89" s="124"/>
      <c r="R89" s="125">
        <f>SUM(R90:R93)</f>
        <v>0</v>
      </c>
      <c r="S89" s="124"/>
      <c r="T89" s="126">
        <f>SUM(T90:T93)</f>
        <v>0</v>
      </c>
      <c r="AR89" s="120" t="s">
        <v>132</v>
      </c>
      <c r="AT89" s="127" t="s">
        <v>64</v>
      </c>
      <c r="AU89" s="127" t="s">
        <v>65</v>
      </c>
      <c r="AY89" s="120" t="s">
        <v>107</v>
      </c>
      <c r="BK89" s="128">
        <f>SUM(BK90:BK93)</f>
        <v>0</v>
      </c>
    </row>
    <row r="90" spans="1:65" s="2" customFormat="1" ht="24" customHeight="1">
      <c r="A90" s="30"/>
      <c r="B90" s="129"/>
      <c r="C90" s="130" t="s">
        <v>106</v>
      </c>
      <c r="D90" s="130" t="s">
        <v>108</v>
      </c>
      <c r="E90" s="131" t="s">
        <v>257</v>
      </c>
      <c r="F90" s="132" t="s">
        <v>258</v>
      </c>
      <c r="G90" s="133" t="s">
        <v>276</v>
      </c>
      <c r="H90" s="134">
        <v>1</v>
      </c>
      <c r="I90" s="135">
        <v>0</v>
      </c>
      <c r="J90" s="135">
        <f>ROUND(I90*H90,2)</f>
        <v>0</v>
      </c>
      <c r="K90" s="132" t="s">
        <v>112</v>
      </c>
      <c r="L90" s="31"/>
      <c r="M90" s="136" t="s">
        <v>3</v>
      </c>
      <c r="N90" s="137" t="s">
        <v>36</v>
      </c>
      <c r="O90" s="138">
        <v>0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0" t="s">
        <v>245</v>
      </c>
      <c r="AT90" s="140" t="s">
        <v>108</v>
      </c>
      <c r="AU90" s="140" t="s">
        <v>73</v>
      </c>
      <c r="AY90" s="18" t="s">
        <v>107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8" t="s">
        <v>73</v>
      </c>
      <c r="BK90" s="141">
        <f>ROUND(I90*H90,2)</f>
        <v>0</v>
      </c>
      <c r="BL90" s="18" t="s">
        <v>245</v>
      </c>
      <c r="BM90" s="140" t="s">
        <v>259</v>
      </c>
    </row>
    <row r="91" spans="1:65" s="2" customFormat="1" ht="24" customHeight="1">
      <c r="A91" s="30"/>
      <c r="B91" s="129"/>
      <c r="C91" s="130" t="s">
        <v>132</v>
      </c>
      <c r="D91" s="130" t="s">
        <v>108</v>
      </c>
      <c r="E91" s="131" t="s">
        <v>260</v>
      </c>
      <c r="F91" s="132" t="s">
        <v>261</v>
      </c>
      <c r="G91" s="133" t="s">
        <v>276</v>
      </c>
      <c r="H91" s="134">
        <v>1</v>
      </c>
      <c r="I91" s="135">
        <v>0</v>
      </c>
      <c r="J91" s="135">
        <f>ROUND(I91*H91,2)</f>
        <v>0</v>
      </c>
      <c r="K91" s="132" t="s">
        <v>112</v>
      </c>
      <c r="L91" s="31"/>
      <c r="M91" s="136" t="s">
        <v>3</v>
      </c>
      <c r="N91" s="137" t="s">
        <v>36</v>
      </c>
      <c r="O91" s="138">
        <v>0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9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0" t="s">
        <v>245</v>
      </c>
      <c r="AT91" s="140" t="s">
        <v>108</v>
      </c>
      <c r="AU91" s="140" t="s">
        <v>73</v>
      </c>
      <c r="AY91" s="18" t="s">
        <v>107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73</v>
      </c>
      <c r="BK91" s="141">
        <f>ROUND(I91*H91,2)</f>
        <v>0</v>
      </c>
      <c r="BL91" s="18" t="s">
        <v>245</v>
      </c>
      <c r="BM91" s="140" t="s">
        <v>262</v>
      </c>
    </row>
    <row r="92" spans="1:65" s="2" customFormat="1" ht="24" customHeight="1">
      <c r="A92" s="30"/>
      <c r="B92" s="129"/>
      <c r="C92" s="130" t="s">
        <v>136</v>
      </c>
      <c r="D92" s="130" t="s">
        <v>108</v>
      </c>
      <c r="E92" s="131" t="s">
        <v>263</v>
      </c>
      <c r="F92" s="132" t="s">
        <v>264</v>
      </c>
      <c r="G92" s="133" t="s">
        <v>276</v>
      </c>
      <c r="H92" s="134">
        <v>1</v>
      </c>
      <c r="I92" s="135">
        <v>0</v>
      </c>
      <c r="J92" s="135">
        <f>ROUND(I92*H92,2)</f>
        <v>0</v>
      </c>
      <c r="K92" s="132" t="s">
        <v>112</v>
      </c>
      <c r="L92" s="31"/>
      <c r="M92" s="136" t="s">
        <v>3</v>
      </c>
      <c r="N92" s="137" t="s">
        <v>36</v>
      </c>
      <c r="O92" s="138">
        <v>0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40" t="s">
        <v>245</v>
      </c>
      <c r="AT92" s="140" t="s">
        <v>108</v>
      </c>
      <c r="AU92" s="140" t="s">
        <v>73</v>
      </c>
      <c r="AY92" s="18" t="s">
        <v>107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73</v>
      </c>
      <c r="BK92" s="141">
        <f>ROUND(I92*H92,2)</f>
        <v>0</v>
      </c>
      <c r="BL92" s="18" t="s">
        <v>245</v>
      </c>
      <c r="BM92" s="140" t="s">
        <v>265</v>
      </c>
    </row>
    <row r="93" spans="1:65" s="2" customFormat="1" ht="36" customHeight="1">
      <c r="A93" s="30"/>
      <c r="B93" s="129"/>
      <c r="C93" s="130" t="s">
        <v>140</v>
      </c>
      <c r="D93" s="130" t="s">
        <v>108</v>
      </c>
      <c r="E93" s="131" t="s">
        <v>266</v>
      </c>
      <c r="F93" s="132" t="s">
        <v>267</v>
      </c>
      <c r="G93" s="133" t="s">
        <v>276</v>
      </c>
      <c r="H93" s="134">
        <v>1</v>
      </c>
      <c r="I93" s="135">
        <v>0</v>
      </c>
      <c r="J93" s="135">
        <f>ROUND(I93*H93,2)</f>
        <v>0</v>
      </c>
      <c r="K93" s="132" t="s">
        <v>112</v>
      </c>
      <c r="L93" s="31"/>
      <c r="M93" s="172" t="s">
        <v>3</v>
      </c>
      <c r="N93" s="173" t="s">
        <v>36</v>
      </c>
      <c r="O93" s="174">
        <v>0</v>
      </c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40" t="s">
        <v>245</v>
      </c>
      <c r="AT93" s="140" t="s">
        <v>108</v>
      </c>
      <c r="AU93" s="140" t="s">
        <v>73</v>
      </c>
      <c r="AY93" s="18" t="s">
        <v>107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73</v>
      </c>
      <c r="BK93" s="141">
        <f>ROUND(I93*H93,2)</f>
        <v>0</v>
      </c>
      <c r="BL93" s="18" t="s">
        <v>245</v>
      </c>
      <c r="BM93" s="140" t="s">
        <v>268</v>
      </c>
    </row>
    <row r="94" spans="1:65" s="2" customFormat="1" ht="6.95" customHeight="1">
      <c r="A94" s="30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31"/>
      <c r="M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</sheetData>
  <autoFilter ref="C80:K93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9"/>
  <sheetViews>
    <sheetView showGridLines="0" topLeftCell="A71" workbookViewId="0">
      <selection activeCell="J92" sqref="J92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8.164062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81" t="s">
        <v>6</v>
      </c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83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299" t="str">
        <f>'Rekapitulace stavby'!K6</f>
        <v>TSO úseku Blatno u Jesenice - Kaštice</v>
      </c>
      <c r="F7" s="300"/>
      <c r="G7" s="300"/>
      <c r="H7" s="300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94" t="s">
        <v>269</v>
      </c>
      <c r="F9" s="301"/>
      <c r="G9" s="301"/>
      <c r="H9" s="301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3</v>
      </c>
      <c r="G11" s="30"/>
      <c r="H11" s="30"/>
      <c r="I11" s="27" t="s">
        <v>17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26. 11. 2019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tr">
        <f>IF('Rekapitulace stavby'!AN10="","",'Rekapitulace stavby'!AN10)</f>
        <v/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IF('Rekapitulace stavby'!E11="","",'Rekapitulace stavby'!E11)</f>
        <v xml:space="preserve"> </v>
      </c>
      <c r="F15" s="30"/>
      <c r="G15" s="30"/>
      <c r="H15" s="30"/>
      <c r="I15" s="27" t="s">
        <v>24</v>
      </c>
      <c r="J15" s="25" t="str">
        <f>IF('Rekapitulace stavby'!AN11="","",'Rekapitulace stavby'!AN11)</f>
        <v/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78" t="str">
        <f>'Rekapitulace stavby'!E14</f>
        <v xml:space="preserve"> </v>
      </c>
      <c r="F18" s="278"/>
      <c r="G18" s="278"/>
      <c r="H18" s="278"/>
      <c r="I18" s="27" t="s">
        <v>24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24</v>
      </c>
      <c r="J21" s="25" t="str">
        <f>IF('Rekapitulace stavby'!AN17="","",'Rekapitulace stavby'!AN17)</f>
        <v/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29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82" t="s">
        <v>3</v>
      </c>
      <c r="F27" s="282"/>
      <c r="G27" s="282"/>
      <c r="H27" s="28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31</v>
      </c>
      <c r="E30" s="30"/>
      <c r="F30" s="30"/>
      <c r="G30" s="30"/>
      <c r="H30" s="30"/>
      <c r="I30" s="30"/>
      <c r="J30" s="64">
        <f>ROUND(J82,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35</v>
      </c>
      <c r="E33" s="27" t="s">
        <v>36</v>
      </c>
      <c r="F33" s="94">
        <f>ROUND((SUM(BE82:BE88)),  2)</f>
        <v>0</v>
      </c>
      <c r="G33" s="30"/>
      <c r="H33" s="30"/>
      <c r="I33" s="95">
        <v>0.21</v>
      </c>
      <c r="J33" s="94">
        <f>ROUND(((SUM(BE82:BE88))*I33),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37</v>
      </c>
      <c r="F34" s="94">
        <f>ROUND((SUM(BF82:BF88)),  2)</f>
        <v>0</v>
      </c>
      <c r="G34" s="30"/>
      <c r="H34" s="30"/>
      <c r="I34" s="95">
        <v>0.15</v>
      </c>
      <c r="J34" s="94">
        <f>ROUND(((SUM(BF82:BF88))*I34),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38</v>
      </c>
      <c r="F35" s="94">
        <f>ROUND((SUM(BG82:BG88)),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39</v>
      </c>
      <c r="F36" s="94">
        <f>ROUND((SUM(BH82:BH88)),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40</v>
      </c>
      <c r="F37" s="94">
        <f>ROUND((SUM(BI82:BI88)),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41</v>
      </c>
      <c r="E39" s="53"/>
      <c r="F39" s="53"/>
      <c r="G39" s="98" t="s">
        <v>42</v>
      </c>
      <c r="H39" s="99" t="s">
        <v>43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86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299" t="str">
        <f>E7</f>
        <v>TSO úseku Blatno u Jesenice - Kaštice</v>
      </c>
      <c r="F48" s="300"/>
      <c r="G48" s="300"/>
      <c r="H48" s="300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84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94" t="str">
        <f>E9</f>
        <v>VRN - VRN</v>
      </c>
      <c r="F50" s="301"/>
      <c r="G50" s="301"/>
      <c r="H50" s="301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18</v>
      </c>
      <c r="D52" s="30"/>
      <c r="E52" s="30"/>
      <c r="F52" s="25" t="str">
        <f>F12</f>
        <v xml:space="preserve"> </v>
      </c>
      <c r="G52" s="30"/>
      <c r="H52" s="30"/>
      <c r="I52" s="27" t="s">
        <v>20</v>
      </c>
      <c r="J52" s="48" t="str">
        <f>IF(J12="","",J12)</f>
        <v>26. 11. 2019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22</v>
      </c>
      <c r="D54" s="30"/>
      <c r="E54" s="30"/>
      <c r="F54" s="25" t="str">
        <f>E15</f>
        <v xml:space="preserve"> </v>
      </c>
      <c r="G54" s="30"/>
      <c r="H54" s="30"/>
      <c r="I54" s="27" t="s">
        <v>26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25</v>
      </c>
      <c r="D55" s="30"/>
      <c r="E55" s="30"/>
      <c r="F55" s="25" t="str">
        <f>IF(E18="","",E18)</f>
        <v xml:space="preserve"> </v>
      </c>
      <c r="G55" s="30"/>
      <c r="H55" s="30"/>
      <c r="I55" s="27" t="s">
        <v>28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87</v>
      </c>
      <c r="D57" s="96"/>
      <c r="E57" s="96"/>
      <c r="F57" s="96"/>
      <c r="G57" s="96"/>
      <c r="H57" s="96"/>
      <c r="I57" s="96"/>
      <c r="J57" s="103" t="s">
        <v>88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63</v>
      </c>
      <c r="D59" s="30"/>
      <c r="E59" s="30"/>
      <c r="F59" s="30"/>
      <c r="G59" s="30"/>
      <c r="H59" s="30"/>
      <c r="I59" s="30"/>
      <c r="J59" s="64">
        <f>J82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89</v>
      </c>
    </row>
    <row r="60" spans="1:47" s="9" customFormat="1" ht="24.95" customHeight="1">
      <c r="B60" s="105"/>
      <c r="D60" s="106" t="s">
        <v>242</v>
      </c>
      <c r="E60" s="107"/>
      <c r="F60" s="107"/>
      <c r="G60" s="107"/>
      <c r="H60" s="107"/>
      <c r="I60" s="107"/>
      <c r="J60" s="108">
        <f>J83</f>
        <v>0</v>
      </c>
      <c r="L60" s="105"/>
    </row>
    <row r="61" spans="1:47" s="15" customFormat="1" ht="19.899999999999999" customHeight="1">
      <c r="B61" s="176"/>
      <c r="D61" s="177" t="s">
        <v>270</v>
      </c>
      <c r="E61" s="178"/>
      <c r="F61" s="178"/>
      <c r="G61" s="178"/>
      <c r="H61" s="178"/>
      <c r="I61" s="178"/>
      <c r="J61" s="179">
        <f>J84</f>
        <v>0</v>
      </c>
      <c r="L61" s="176"/>
    </row>
    <row r="62" spans="1:47" s="15" customFormat="1" ht="19.899999999999999" customHeight="1">
      <c r="B62" s="176"/>
      <c r="D62" s="177" t="s">
        <v>271</v>
      </c>
      <c r="E62" s="178"/>
      <c r="F62" s="178"/>
      <c r="G62" s="178"/>
      <c r="H62" s="178"/>
      <c r="I62" s="178"/>
      <c r="J62" s="179">
        <f>J87</f>
        <v>0</v>
      </c>
      <c r="L62" s="176"/>
    </row>
    <row r="63" spans="1:47" s="2" customFormat="1" ht="21.75" customHeight="1">
      <c r="A63" s="30"/>
      <c r="B63" s="31"/>
      <c r="C63" s="30"/>
      <c r="D63" s="30"/>
      <c r="E63" s="30"/>
      <c r="F63" s="30"/>
      <c r="G63" s="30"/>
      <c r="H63" s="30"/>
      <c r="I63" s="30"/>
      <c r="J63" s="30"/>
      <c r="K63" s="30"/>
      <c r="L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1:47" s="2" customFormat="1" ht="6.95" customHeight="1">
      <c r="A64" s="30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8" spans="1:31" s="2" customFormat="1" ht="6.95" customHeight="1">
      <c r="A68" s="30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24.95" customHeight="1">
      <c r="A69" s="30"/>
      <c r="B69" s="31"/>
      <c r="C69" s="22" t="s">
        <v>91</v>
      </c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6.95" customHeight="1">
      <c r="A70" s="30"/>
      <c r="B70" s="31"/>
      <c r="C70" s="30"/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2" customHeight="1">
      <c r="A71" s="30"/>
      <c r="B71" s="31"/>
      <c r="C71" s="27" t="s">
        <v>15</v>
      </c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6.5" customHeight="1">
      <c r="A72" s="30"/>
      <c r="B72" s="31"/>
      <c r="C72" s="30"/>
      <c r="D72" s="30"/>
      <c r="E72" s="299" t="str">
        <f>E7</f>
        <v>TSO úseku Blatno u Jesenice - Kaštice</v>
      </c>
      <c r="F72" s="300"/>
      <c r="G72" s="300"/>
      <c r="H72" s="30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2" customHeight="1">
      <c r="A73" s="30"/>
      <c r="B73" s="31"/>
      <c r="C73" s="27" t="s">
        <v>84</v>
      </c>
      <c r="D73" s="30"/>
      <c r="E73" s="30"/>
      <c r="F73" s="30"/>
      <c r="G73" s="30"/>
      <c r="H73" s="30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6.5" customHeight="1">
      <c r="A74" s="30"/>
      <c r="B74" s="31"/>
      <c r="C74" s="30"/>
      <c r="D74" s="30"/>
      <c r="E74" s="294" t="str">
        <f>E9</f>
        <v>VRN - VRN</v>
      </c>
      <c r="F74" s="301"/>
      <c r="G74" s="301"/>
      <c r="H74" s="301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7" t="s">
        <v>18</v>
      </c>
      <c r="D76" s="30"/>
      <c r="E76" s="30"/>
      <c r="F76" s="25" t="str">
        <f>F12</f>
        <v xml:space="preserve"> </v>
      </c>
      <c r="G76" s="30"/>
      <c r="H76" s="30"/>
      <c r="I76" s="27" t="s">
        <v>20</v>
      </c>
      <c r="J76" s="48" t="str">
        <f>IF(J12="","",J12)</f>
        <v>26. 11. 2019</v>
      </c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31"/>
      <c r="C77" s="30"/>
      <c r="D77" s="30"/>
      <c r="E77" s="30"/>
      <c r="F77" s="30"/>
      <c r="G77" s="30"/>
      <c r="H77" s="30"/>
      <c r="I77" s="30"/>
      <c r="J77" s="30"/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7" t="s">
        <v>22</v>
      </c>
      <c r="D78" s="30"/>
      <c r="E78" s="30"/>
      <c r="F78" s="25" t="str">
        <f>E15</f>
        <v xml:space="preserve"> </v>
      </c>
      <c r="G78" s="30"/>
      <c r="H78" s="30"/>
      <c r="I78" s="27" t="s">
        <v>26</v>
      </c>
      <c r="J78" s="28" t="str">
        <f>E21</f>
        <v xml:space="preserve"> 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>
      <c r="A79" s="30"/>
      <c r="B79" s="31"/>
      <c r="C79" s="27" t="s">
        <v>25</v>
      </c>
      <c r="D79" s="30"/>
      <c r="E79" s="30"/>
      <c r="F79" s="25" t="str">
        <f>IF(E18="","",E18)</f>
        <v xml:space="preserve"> </v>
      </c>
      <c r="G79" s="30"/>
      <c r="H79" s="30"/>
      <c r="I79" s="27" t="s">
        <v>28</v>
      </c>
      <c r="J79" s="28" t="str">
        <f>E24</f>
        <v xml:space="preserve"> </v>
      </c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0.35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10" customFormat="1" ht="29.25" customHeight="1">
      <c r="A81" s="109"/>
      <c r="B81" s="110"/>
      <c r="C81" s="111" t="s">
        <v>92</v>
      </c>
      <c r="D81" s="112" t="s">
        <v>50</v>
      </c>
      <c r="E81" s="112" t="s">
        <v>46</v>
      </c>
      <c r="F81" s="112" t="s">
        <v>47</v>
      </c>
      <c r="G81" s="112" t="s">
        <v>93</v>
      </c>
      <c r="H81" s="112" t="s">
        <v>94</v>
      </c>
      <c r="I81" s="112" t="s">
        <v>95</v>
      </c>
      <c r="J81" s="112" t="s">
        <v>88</v>
      </c>
      <c r="K81" s="113" t="s">
        <v>96</v>
      </c>
      <c r="L81" s="114"/>
      <c r="M81" s="55" t="s">
        <v>3</v>
      </c>
      <c r="N81" s="56" t="s">
        <v>35</v>
      </c>
      <c r="O81" s="56" t="s">
        <v>97</v>
      </c>
      <c r="P81" s="56" t="s">
        <v>98</v>
      </c>
      <c r="Q81" s="56" t="s">
        <v>99</v>
      </c>
      <c r="R81" s="56" t="s">
        <v>100</v>
      </c>
      <c r="S81" s="56" t="s">
        <v>101</v>
      </c>
      <c r="T81" s="57" t="s">
        <v>102</v>
      </c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</row>
    <row r="82" spans="1:65" s="2" customFormat="1" ht="22.9" customHeight="1">
      <c r="A82" s="30"/>
      <c r="B82" s="31"/>
      <c r="C82" s="62" t="s">
        <v>103</v>
      </c>
      <c r="D82" s="30"/>
      <c r="E82" s="30"/>
      <c r="F82" s="30"/>
      <c r="G82" s="30"/>
      <c r="H82" s="30"/>
      <c r="I82" s="30"/>
      <c r="J82" s="115">
        <f>BK82</f>
        <v>0</v>
      </c>
      <c r="K82" s="30"/>
      <c r="L82" s="31"/>
      <c r="M82" s="58"/>
      <c r="N82" s="49"/>
      <c r="O82" s="59"/>
      <c r="P82" s="116">
        <f>P83</f>
        <v>0</v>
      </c>
      <c r="Q82" s="59"/>
      <c r="R82" s="116">
        <f>R83</f>
        <v>0</v>
      </c>
      <c r="S82" s="59"/>
      <c r="T82" s="117">
        <f>T83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T82" s="18" t="s">
        <v>64</v>
      </c>
      <c r="AU82" s="18" t="s">
        <v>89</v>
      </c>
      <c r="BK82" s="118">
        <f>BK83</f>
        <v>0</v>
      </c>
    </row>
    <row r="83" spans="1:65" s="11" customFormat="1" ht="25.9" customHeight="1">
      <c r="B83" s="119"/>
      <c r="D83" s="120" t="s">
        <v>64</v>
      </c>
      <c r="E83" s="121" t="s">
        <v>81</v>
      </c>
      <c r="F83" s="121" t="s">
        <v>256</v>
      </c>
      <c r="J83" s="122">
        <f>BK83</f>
        <v>0</v>
      </c>
      <c r="L83" s="119"/>
      <c r="M83" s="123"/>
      <c r="N83" s="124"/>
      <c r="O83" s="124"/>
      <c r="P83" s="125">
        <f>P84+P87</f>
        <v>0</v>
      </c>
      <c r="Q83" s="124"/>
      <c r="R83" s="125">
        <f>R84+R87</f>
        <v>0</v>
      </c>
      <c r="S83" s="124"/>
      <c r="T83" s="126">
        <f>T84+T87</f>
        <v>0</v>
      </c>
      <c r="AR83" s="120" t="s">
        <v>132</v>
      </c>
      <c r="AT83" s="127" t="s">
        <v>64</v>
      </c>
      <c r="AU83" s="127" t="s">
        <v>65</v>
      </c>
      <c r="AY83" s="120" t="s">
        <v>107</v>
      </c>
      <c r="BK83" s="128">
        <f>BK84+BK87</f>
        <v>0</v>
      </c>
    </row>
    <row r="84" spans="1:65" s="11" customFormat="1" ht="22.9" customHeight="1">
      <c r="B84" s="119"/>
      <c r="D84" s="120" t="s">
        <v>64</v>
      </c>
      <c r="E84" s="180" t="s">
        <v>272</v>
      </c>
      <c r="F84" s="180" t="s">
        <v>273</v>
      </c>
      <c r="J84" s="181">
        <f>BK84</f>
        <v>0</v>
      </c>
      <c r="L84" s="119"/>
      <c r="M84" s="123"/>
      <c r="N84" s="124"/>
      <c r="O84" s="124"/>
      <c r="P84" s="125">
        <f>SUM(P85:P86)</f>
        <v>0</v>
      </c>
      <c r="Q84" s="124"/>
      <c r="R84" s="125">
        <f>SUM(R85:R86)</f>
        <v>0</v>
      </c>
      <c r="S84" s="124"/>
      <c r="T84" s="126">
        <f>SUM(T85:T86)</f>
        <v>0</v>
      </c>
      <c r="AR84" s="120" t="s">
        <v>132</v>
      </c>
      <c r="AT84" s="127" t="s">
        <v>64</v>
      </c>
      <c r="AU84" s="127" t="s">
        <v>73</v>
      </c>
      <c r="AY84" s="120" t="s">
        <v>107</v>
      </c>
      <c r="BK84" s="128">
        <f>SUM(BK85:BK86)</f>
        <v>0</v>
      </c>
    </row>
    <row r="85" spans="1:65" s="2" customFormat="1" ht="16.5" customHeight="1">
      <c r="A85" s="30"/>
      <c r="B85" s="129"/>
      <c r="C85" s="130" t="s">
        <v>73</v>
      </c>
      <c r="D85" s="130" t="s">
        <v>108</v>
      </c>
      <c r="E85" s="131" t="s">
        <v>274</v>
      </c>
      <c r="F85" s="132" t="s">
        <v>275</v>
      </c>
      <c r="G85" s="133" t="s">
        <v>276</v>
      </c>
      <c r="H85" s="134">
        <v>1</v>
      </c>
      <c r="I85" s="135">
        <v>0</v>
      </c>
      <c r="J85" s="135">
        <f>ROUND(I85*H85,2)</f>
        <v>0</v>
      </c>
      <c r="K85" s="132" t="s">
        <v>191</v>
      </c>
      <c r="L85" s="31"/>
      <c r="M85" s="136" t="s">
        <v>3</v>
      </c>
      <c r="N85" s="137" t="s">
        <v>36</v>
      </c>
      <c r="O85" s="138">
        <v>0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0" t="s">
        <v>277</v>
      </c>
      <c r="AT85" s="140" t="s">
        <v>108</v>
      </c>
      <c r="AU85" s="140" t="s">
        <v>75</v>
      </c>
      <c r="AY85" s="18" t="s">
        <v>107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8" t="s">
        <v>73</v>
      </c>
      <c r="BK85" s="141">
        <f>ROUND(I85*H85,2)</f>
        <v>0</v>
      </c>
      <c r="BL85" s="18" t="s">
        <v>277</v>
      </c>
      <c r="BM85" s="140" t="s">
        <v>278</v>
      </c>
    </row>
    <row r="86" spans="1:65" s="2" customFormat="1" ht="16.5" customHeight="1">
      <c r="A86" s="30"/>
      <c r="B86" s="129"/>
      <c r="C86" s="130" t="s">
        <v>75</v>
      </c>
      <c r="D86" s="130" t="s">
        <v>108</v>
      </c>
      <c r="E86" s="131" t="s">
        <v>279</v>
      </c>
      <c r="F86" s="132" t="s">
        <v>280</v>
      </c>
      <c r="G86" s="133" t="s">
        <v>276</v>
      </c>
      <c r="H86" s="134">
        <v>1</v>
      </c>
      <c r="I86" s="135">
        <v>0</v>
      </c>
      <c r="J86" s="135">
        <f>ROUND(I86*H86,2)</f>
        <v>0</v>
      </c>
      <c r="K86" s="132" t="s">
        <v>191</v>
      </c>
      <c r="L86" s="31"/>
      <c r="M86" s="136" t="s">
        <v>3</v>
      </c>
      <c r="N86" s="137" t="s">
        <v>36</v>
      </c>
      <c r="O86" s="138">
        <v>0</v>
      </c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0" t="s">
        <v>277</v>
      </c>
      <c r="AT86" s="140" t="s">
        <v>108</v>
      </c>
      <c r="AU86" s="140" t="s">
        <v>75</v>
      </c>
      <c r="AY86" s="18" t="s">
        <v>107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73</v>
      </c>
      <c r="BK86" s="141">
        <f>ROUND(I86*H86,2)</f>
        <v>0</v>
      </c>
      <c r="BL86" s="18" t="s">
        <v>277</v>
      </c>
      <c r="BM86" s="140" t="s">
        <v>281</v>
      </c>
    </row>
    <row r="87" spans="1:65" s="11" customFormat="1" ht="22.9" customHeight="1">
      <c r="B87" s="119"/>
      <c r="D87" s="120" t="s">
        <v>64</v>
      </c>
      <c r="E87" s="180" t="s">
        <v>282</v>
      </c>
      <c r="F87" s="180" t="s">
        <v>283</v>
      </c>
      <c r="J87" s="181">
        <f>BK87</f>
        <v>0</v>
      </c>
      <c r="L87" s="119"/>
      <c r="M87" s="123"/>
      <c r="N87" s="124"/>
      <c r="O87" s="124"/>
      <c r="P87" s="125">
        <f>P88</f>
        <v>0</v>
      </c>
      <c r="Q87" s="124"/>
      <c r="R87" s="125">
        <f>R88</f>
        <v>0</v>
      </c>
      <c r="S87" s="124"/>
      <c r="T87" s="126">
        <f>T88</f>
        <v>0</v>
      </c>
      <c r="AR87" s="120" t="s">
        <v>132</v>
      </c>
      <c r="AT87" s="127" t="s">
        <v>64</v>
      </c>
      <c r="AU87" s="127" t="s">
        <v>73</v>
      </c>
      <c r="AY87" s="120" t="s">
        <v>107</v>
      </c>
      <c r="BK87" s="128">
        <f>BK88</f>
        <v>0</v>
      </c>
    </row>
    <row r="88" spans="1:65" s="2" customFormat="1" ht="16.5" customHeight="1">
      <c r="A88" s="30"/>
      <c r="B88" s="129"/>
      <c r="C88" s="130" t="s">
        <v>124</v>
      </c>
      <c r="D88" s="130" t="s">
        <v>108</v>
      </c>
      <c r="E88" s="131" t="s">
        <v>284</v>
      </c>
      <c r="F88" s="132" t="s">
        <v>283</v>
      </c>
      <c r="G88" s="133" t="s">
        <v>276</v>
      </c>
      <c r="H88" s="134">
        <v>1</v>
      </c>
      <c r="I88" s="135">
        <v>0</v>
      </c>
      <c r="J88" s="135">
        <f>ROUND(I88*H88,2)</f>
        <v>0</v>
      </c>
      <c r="K88" s="132" t="s">
        <v>191</v>
      </c>
      <c r="L88" s="31"/>
      <c r="M88" s="172" t="s">
        <v>3</v>
      </c>
      <c r="N88" s="173" t="s">
        <v>36</v>
      </c>
      <c r="O88" s="174">
        <v>0</v>
      </c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0" t="s">
        <v>277</v>
      </c>
      <c r="AT88" s="140" t="s">
        <v>108</v>
      </c>
      <c r="AU88" s="140" t="s">
        <v>75</v>
      </c>
      <c r="AY88" s="18" t="s">
        <v>107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73</v>
      </c>
      <c r="BK88" s="141">
        <f>ROUND(I88*H88,2)</f>
        <v>0</v>
      </c>
      <c r="BL88" s="18" t="s">
        <v>277</v>
      </c>
      <c r="BM88" s="140" t="s">
        <v>285</v>
      </c>
    </row>
    <row r="89" spans="1:65" s="2" customFormat="1" ht="6.95" customHeight="1">
      <c r="A89" s="30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31"/>
      <c r="M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</sheetData>
  <autoFilter ref="C81:K8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s="1" customFormat="1" ht="37.5" customHeight="1"/>
    <row r="2" spans="2:11" s="1" customFormat="1" ht="7.5" customHeight="1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6" customFormat="1" ht="45" customHeight="1">
      <c r="B3" s="192"/>
      <c r="C3" s="305" t="s">
        <v>286</v>
      </c>
      <c r="D3" s="305"/>
      <c r="E3" s="305"/>
      <c r="F3" s="305"/>
      <c r="G3" s="305"/>
      <c r="H3" s="305"/>
      <c r="I3" s="305"/>
      <c r="J3" s="305"/>
      <c r="K3" s="193"/>
    </row>
    <row r="4" spans="2:11" s="1" customFormat="1" ht="25.5" customHeight="1">
      <c r="B4" s="194"/>
      <c r="C4" s="309" t="s">
        <v>287</v>
      </c>
      <c r="D4" s="309"/>
      <c r="E4" s="309"/>
      <c r="F4" s="309"/>
      <c r="G4" s="309"/>
      <c r="H4" s="309"/>
      <c r="I4" s="309"/>
      <c r="J4" s="309"/>
      <c r="K4" s="195"/>
    </row>
    <row r="5" spans="2:11" s="1" customFormat="1" ht="5.25" customHeight="1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s="1" customFormat="1" ht="15" customHeight="1">
      <c r="B6" s="194"/>
      <c r="C6" s="307" t="s">
        <v>288</v>
      </c>
      <c r="D6" s="307"/>
      <c r="E6" s="307"/>
      <c r="F6" s="307"/>
      <c r="G6" s="307"/>
      <c r="H6" s="307"/>
      <c r="I6" s="307"/>
      <c r="J6" s="307"/>
      <c r="K6" s="195"/>
    </row>
    <row r="7" spans="2:11" s="1" customFormat="1" ht="15" customHeight="1">
      <c r="B7" s="198"/>
      <c r="C7" s="307" t="s">
        <v>289</v>
      </c>
      <c r="D7" s="307"/>
      <c r="E7" s="307"/>
      <c r="F7" s="307"/>
      <c r="G7" s="307"/>
      <c r="H7" s="307"/>
      <c r="I7" s="307"/>
      <c r="J7" s="307"/>
      <c r="K7" s="195"/>
    </row>
    <row r="8" spans="2:11" s="1" customFormat="1" ht="12.75" customHeight="1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s="1" customFormat="1" ht="15" customHeight="1">
      <c r="B9" s="198"/>
      <c r="C9" s="307" t="s">
        <v>290</v>
      </c>
      <c r="D9" s="307"/>
      <c r="E9" s="307"/>
      <c r="F9" s="307"/>
      <c r="G9" s="307"/>
      <c r="H9" s="307"/>
      <c r="I9" s="307"/>
      <c r="J9" s="307"/>
      <c r="K9" s="195"/>
    </row>
    <row r="10" spans="2:11" s="1" customFormat="1" ht="15" customHeight="1">
      <c r="B10" s="198"/>
      <c r="C10" s="197"/>
      <c r="D10" s="307" t="s">
        <v>291</v>
      </c>
      <c r="E10" s="307"/>
      <c r="F10" s="307"/>
      <c r="G10" s="307"/>
      <c r="H10" s="307"/>
      <c r="I10" s="307"/>
      <c r="J10" s="307"/>
      <c r="K10" s="195"/>
    </row>
    <row r="11" spans="2:11" s="1" customFormat="1" ht="15" customHeight="1">
      <c r="B11" s="198"/>
      <c r="C11" s="199"/>
      <c r="D11" s="307" t="s">
        <v>292</v>
      </c>
      <c r="E11" s="307"/>
      <c r="F11" s="307"/>
      <c r="G11" s="307"/>
      <c r="H11" s="307"/>
      <c r="I11" s="307"/>
      <c r="J11" s="307"/>
      <c r="K11" s="195"/>
    </row>
    <row r="12" spans="2:11" s="1" customFormat="1" ht="15" customHeight="1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s="1" customFormat="1" ht="15" customHeight="1">
      <c r="B13" s="198"/>
      <c r="C13" s="199"/>
      <c r="D13" s="200" t="s">
        <v>293</v>
      </c>
      <c r="E13" s="197"/>
      <c r="F13" s="197"/>
      <c r="G13" s="197"/>
      <c r="H13" s="197"/>
      <c r="I13" s="197"/>
      <c r="J13" s="197"/>
      <c r="K13" s="195"/>
    </row>
    <row r="14" spans="2:11" s="1" customFormat="1" ht="12.75" customHeight="1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s="1" customFormat="1" ht="15" customHeight="1">
      <c r="B15" s="198"/>
      <c r="C15" s="199"/>
      <c r="D15" s="307" t="s">
        <v>294</v>
      </c>
      <c r="E15" s="307"/>
      <c r="F15" s="307"/>
      <c r="G15" s="307"/>
      <c r="H15" s="307"/>
      <c r="I15" s="307"/>
      <c r="J15" s="307"/>
      <c r="K15" s="195"/>
    </row>
    <row r="16" spans="2:11" s="1" customFormat="1" ht="15" customHeight="1">
      <c r="B16" s="198"/>
      <c r="C16" s="199"/>
      <c r="D16" s="307" t="s">
        <v>295</v>
      </c>
      <c r="E16" s="307"/>
      <c r="F16" s="307"/>
      <c r="G16" s="307"/>
      <c r="H16" s="307"/>
      <c r="I16" s="307"/>
      <c r="J16" s="307"/>
      <c r="K16" s="195"/>
    </row>
    <row r="17" spans="2:11" s="1" customFormat="1" ht="15" customHeight="1">
      <c r="B17" s="198"/>
      <c r="C17" s="199"/>
      <c r="D17" s="307" t="s">
        <v>296</v>
      </c>
      <c r="E17" s="307"/>
      <c r="F17" s="307"/>
      <c r="G17" s="307"/>
      <c r="H17" s="307"/>
      <c r="I17" s="307"/>
      <c r="J17" s="307"/>
      <c r="K17" s="195"/>
    </row>
    <row r="18" spans="2:11" s="1" customFormat="1" ht="15" customHeight="1">
      <c r="B18" s="198"/>
      <c r="C18" s="199"/>
      <c r="D18" s="199"/>
      <c r="E18" s="201" t="s">
        <v>72</v>
      </c>
      <c r="F18" s="307" t="s">
        <v>297</v>
      </c>
      <c r="G18" s="307"/>
      <c r="H18" s="307"/>
      <c r="I18" s="307"/>
      <c r="J18" s="307"/>
      <c r="K18" s="195"/>
    </row>
    <row r="19" spans="2:11" s="1" customFormat="1" ht="15" customHeight="1">
      <c r="B19" s="198"/>
      <c r="C19" s="199"/>
      <c r="D19" s="199"/>
      <c r="E19" s="201" t="s">
        <v>298</v>
      </c>
      <c r="F19" s="307" t="s">
        <v>299</v>
      </c>
      <c r="G19" s="307"/>
      <c r="H19" s="307"/>
      <c r="I19" s="307"/>
      <c r="J19" s="307"/>
      <c r="K19" s="195"/>
    </row>
    <row r="20" spans="2:11" s="1" customFormat="1" ht="15" customHeight="1">
      <c r="B20" s="198"/>
      <c r="C20" s="199"/>
      <c r="D20" s="199"/>
      <c r="E20" s="201" t="s">
        <v>300</v>
      </c>
      <c r="F20" s="307" t="s">
        <v>301</v>
      </c>
      <c r="G20" s="307"/>
      <c r="H20" s="307"/>
      <c r="I20" s="307"/>
      <c r="J20" s="307"/>
      <c r="K20" s="195"/>
    </row>
    <row r="21" spans="2:11" s="1" customFormat="1" ht="15" customHeight="1">
      <c r="B21" s="198"/>
      <c r="C21" s="199"/>
      <c r="D21" s="199"/>
      <c r="E21" s="201" t="s">
        <v>79</v>
      </c>
      <c r="F21" s="307" t="s">
        <v>302</v>
      </c>
      <c r="G21" s="307"/>
      <c r="H21" s="307"/>
      <c r="I21" s="307"/>
      <c r="J21" s="307"/>
      <c r="K21" s="195"/>
    </row>
    <row r="22" spans="2:11" s="1" customFormat="1" ht="15" customHeight="1">
      <c r="B22" s="198"/>
      <c r="C22" s="199"/>
      <c r="D22" s="199"/>
      <c r="E22" s="201" t="s">
        <v>104</v>
      </c>
      <c r="F22" s="307" t="s">
        <v>105</v>
      </c>
      <c r="G22" s="307"/>
      <c r="H22" s="307"/>
      <c r="I22" s="307"/>
      <c r="J22" s="307"/>
      <c r="K22" s="195"/>
    </row>
    <row r="23" spans="2:11" s="1" customFormat="1" ht="15" customHeight="1">
      <c r="B23" s="198"/>
      <c r="C23" s="199"/>
      <c r="D23" s="199"/>
      <c r="E23" s="201" t="s">
        <v>303</v>
      </c>
      <c r="F23" s="307" t="s">
        <v>304</v>
      </c>
      <c r="G23" s="307"/>
      <c r="H23" s="307"/>
      <c r="I23" s="307"/>
      <c r="J23" s="307"/>
      <c r="K23" s="195"/>
    </row>
    <row r="24" spans="2:11" s="1" customFormat="1" ht="12.75" customHeight="1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s="1" customFormat="1" ht="15" customHeight="1">
      <c r="B25" s="198"/>
      <c r="C25" s="307" t="s">
        <v>305</v>
      </c>
      <c r="D25" s="307"/>
      <c r="E25" s="307"/>
      <c r="F25" s="307"/>
      <c r="G25" s="307"/>
      <c r="H25" s="307"/>
      <c r="I25" s="307"/>
      <c r="J25" s="307"/>
      <c r="K25" s="195"/>
    </row>
    <row r="26" spans="2:11" s="1" customFormat="1" ht="15" customHeight="1">
      <c r="B26" s="198"/>
      <c r="C26" s="307" t="s">
        <v>306</v>
      </c>
      <c r="D26" s="307"/>
      <c r="E26" s="307"/>
      <c r="F26" s="307"/>
      <c r="G26" s="307"/>
      <c r="H26" s="307"/>
      <c r="I26" s="307"/>
      <c r="J26" s="307"/>
      <c r="K26" s="195"/>
    </row>
    <row r="27" spans="2:11" s="1" customFormat="1" ht="15" customHeight="1">
      <c r="B27" s="198"/>
      <c r="C27" s="197"/>
      <c r="D27" s="307" t="s">
        <v>307</v>
      </c>
      <c r="E27" s="307"/>
      <c r="F27" s="307"/>
      <c r="G27" s="307"/>
      <c r="H27" s="307"/>
      <c r="I27" s="307"/>
      <c r="J27" s="307"/>
      <c r="K27" s="195"/>
    </row>
    <row r="28" spans="2:11" s="1" customFormat="1" ht="15" customHeight="1">
      <c r="B28" s="198"/>
      <c r="C28" s="199"/>
      <c r="D28" s="307" t="s">
        <v>308</v>
      </c>
      <c r="E28" s="307"/>
      <c r="F28" s="307"/>
      <c r="G28" s="307"/>
      <c r="H28" s="307"/>
      <c r="I28" s="307"/>
      <c r="J28" s="307"/>
      <c r="K28" s="195"/>
    </row>
    <row r="29" spans="2:11" s="1" customFormat="1" ht="12.75" customHeight="1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s="1" customFormat="1" ht="15" customHeight="1">
      <c r="B30" s="198"/>
      <c r="C30" s="199"/>
      <c r="D30" s="307" t="s">
        <v>309</v>
      </c>
      <c r="E30" s="307"/>
      <c r="F30" s="307"/>
      <c r="G30" s="307"/>
      <c r="H30" s="307"/>
      <c r="I30" s="307"/>
      <c r="J30" s="307"/>
      <c r="K30" s="195"/>
    </row>
    <row r="31" spans="2:11" s="1" customFormat="1" ht="15" customHeight="1">
      <c r="B31" s="198"/>
      <c r="C31" s="199"/>
      <c r="D31" s="307" t="s">
        <v>310</v>
      </c>
      <c r="E31" s="307"/>
      <c r="F31" s="307"/>
      <c r="G31" s="307"/>
      <c r="H31" s="307"/>
      <c r="I31" s="307"/>
      <c r="J31" s="307"/>
      <c r="K31" s="195"/>
    </row>
    <row r="32" spans="2:11" s="1" customFormat="1" ht="12.75" customHeight="1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s="1" customFormat="1" ht="15" customHeight="1">
      <c r="B33" s="198"/>
      <c r="C33" s="199"/>
      <c r="D33" s="307" t="s">
        <v>311</v>
      </c>
      <c r="E33" s="307"/>
      <c r="F33" s="307"/>
      <c r="G33" s="307"/>
      <c r="H33" s="307"/>
      <c r="I33" s="307"/>
      <c r="J33" s="307"/>
      <c r="K33" s="195"/>
    </row>
    <row r="34" spans="2:11" s="1" customFormat="1" ht="15" customHeight="1">
      <c r="B34" s="198"/>
      <c r="C34" s="199"/>
      <c r="D34" s="307" t="s">
        <v>312</v>
      </c>
      <c r="E34" s="307"/>
      <c r="F34" s="307"/>
      <c r="G34" s="307"/>
      <c r="H34" s="307"/>
      <c r="I34" s="307"/>
      <c r="J34" s="307"/>
      <c r="K34" s="195"/>
    </row>
    <row r="35" spans="2:11" s="1" customFormat="1" ht="15" customHeight="1">
      <c r="B35" s="198"/>
      <c r="C35" s="199"/>
      <c r="D35" s="307" t="s">
        <v>313</v>
      </c>
      <c r="E35" s="307"/>
      <c r="F35" s="307"/>
      <c r="G35" s="307"/>
      <c r="H35" s="307"/>
      <c r="I35" s="307"/>
      <c r="J35" s="307"/>
      <c r="K35" s="195"/>
    </row>
    <row r="36" spans="2:11" s="1" customFormat="1" ht="15" customHeight="1">
      <c r="B36" s="198"/>
      <c r="C36" s="199"/>
      <c r="D36" s="197"/>
      <c r="E36" s="200" t="s">
        <v>92</v>
      </c>
      <c r="F36" s="197"/>
      <c r="G36" s="307" t="s">
        <v>314</v>
      </c>
      <c r="H36" s="307"/>
      <c r="I36" s="307"/>
      <c r="J36" s="307"/>
      <c r="K36" s="195"/>
    </row>
    <row r="37" spans="2:11" s="1" customFormat="1" ht="30.75" customHeight="1">
      <c r="B37" s="198"/>
      <c r="C37" s="199"/>
      <c r="D37" s="197"/>
      <c r="E37" s="200" t="s">
        <v>315</v>
      </c>
      <c r="F37" s="197"/>
      <c r="G37" s="307" t="s">
        <v>316</v>
      </c>
      <c r="H37" s="307"/>
      <c r="I37" s="307"/>
      <c r="J37" s="307"/>
      <c r="K37" s="195"/>
    </row>
    <row r="38" spans="2:11" s="1" customFormat="1" ht="15" customHeight="1">
      <c r="B38" s="198"/>
      <c r="C38" s="199"/>
      <c r="D38" s="197"/>
      <c r="E38" s="200" t="s">
        <v>46</v>
      </c>
      <c r="F38" s="197"/>
      <c r="G38" s="307" t="s">
        <v>317</v>
      </c>
      <c r="H38" s="307"/>
      <c r="I38" s="307"/>
      <c r="J38" s="307"/>
      <c r="K38" s="195"/>
    </row>
    <row r="39" spans="2:11" s="1" customFormat="1" ht="15" customHeight="1">
      <c r="B39" s="198"/>
      <c r="C39" s="199"/>
      <c r="D39" s="197"/>
      <c r="E39" s="200" t="s">
        <v>47</v>
      </c>
      <c r="F39" s="197"/>
      <c r="G39" s="307" t="s">
        <v>318</v>
      </c>
      <c r="H39" s="307"/>
      <c r="I39" s="307"/>
      <c r="J39" s="307"/>
      <c r="K39" s="195"/>
    </row>
    <row r="40" spans="2:11" s="1" customFormat="1" ht="15" customHeight="1">
      <c r="B40" s="198"/>
      <c r="C40" s="199"/>
      <c r="D40" s="197"/>
      <c r="E40" s="200" t="s">
        <v>93</v>
      </c>
      <c r="F40" s="197"/>
      <c r="G40" s="307" t="s">
        <v>319</v>
      </c>
      <c r="H40" s="307"/>
      <c r="I40" s="307"/>
      <c r="J40" s="307"/>
      <c r="K40" s="195"/>
    </row>
    <row r="41" spans="2:11" s="1" customFormat="1" ht="15" customHeight="1">
      <c r="B41" s="198"/>
      <c r="C41" s="199"/>
      <c r="D41" s="197"/>
      <c r="E41" s="200" t="s">
        <v>94</v>
      </c>
      <c r="F41" s="197"/>
      <c r="G41" s="307" t="s">
        <v>320</v>
      </c>
      <c r="H41" s="307"/>
      <c r="I41" s="307"/>
      <c r="J41" s="307"/>
      <c r="K41" s="195"/>
    </row>
    <row r="42" spans="2:11" s="1" customFormat="1" ht="15" customHeight="1">
      <c r="B42" s="198"/>
      <c r="C42" s="199"/>
      <c r="D42" s="197"/>
      <c r="E42" s="200" t="s">
        <v>321</v>
      </c>
      <c r="F42" s="197"/>
      <c r="G42" s="307" t="s">
        <v>322</v>
      </c>
      <c r="H42" s="307"/>
      <c r="I42" s="307"/>
      <c r="J42" s="307"/>
      <c r="K42" s="195"/>
    </row>
    <row r="43" spans="2:11" s="1" customFormat="1" ht="15" customHeight="1">
      <c r="B43" s="198"/>
      <c r="C43" s="199"/>
      <c r="D43" s="197"/>
      <c r="E43" s="200"/>
      <c r="F43" s="197"/>
      <c r="G43" s="307" t="s">
        <v>323</v>
      </c>
      <c r="H43" s="307"/>
      <c r="I43" s="307"/>
      <c r="J43" s="307"/>
      <c r="K43" s="195"/>
    </row>
    <row r="44" spans="2:11" s="1" customFormat="1" ht="15" customHeight="1">
      <c r="B44" s="198"/>
      <c r="C44" s="199"/>
      <c r="D44" s="197"/>
      <c r="E44" s="200" t="s">
        <v>324</v>
      </c>
      <c r="F44" s="197"/>
      <c r="G44" s="307" t="s">
        <v>325</v>
      </c>
      <c r="H44" s="307"/>
      <c r="I44" s="307"/>
      <c r="J44" s="307"/>
      <c r="K44" s="195"/>
    </row>
    <row r="45" spans="2:11" s="1" customFormat="1" ht="15" customHeight="1">
      <c r="B45" s="198"/>
      <c r="C45" s="199"/>
      <c r="D45" s="197"/>
      <c r="E45" s="200" t="s">
        <v>96</v>
      </c>
      <c r="F45" s="197"/>
      <c r="G45" s="307" t="s">
        <v>326</v>
      </c>
      <c r="H45" s="307"/>
      <c r="I45" s="307"/>
      <c r="J45" s="307"/>
      <c r="K45" s="195"/>
    </row>
    <row r="46" spans="2:11" s="1" customFormat="1" ht="12.75" customHeight="1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s="1" customFormat="1" ht="15" customHeight="1">
      <c r="B47" s="198"/>
      <c r="C47" s="199"/>
      <c r="D47" s="307" t="s">
        <v>327</v>
      </c>
      <c r="E47" s="307"/>
      <c r="F47" s="307"/>
      <c r="G47" s="307"/>
      <c r="H47" s="307"/>
      <c r="I47" s="307"/>
      <c r="J47" s="307"/>
      <c r="K47" s="195"/>
    </row>
    <row r="48" spans="2:11" s="1" customFormat="1" ht="15" customHeight="1">
      <c r="B48" s="198"/>
      <c r="C48" s="199"/>
      <c r="D48" s="199"/>
      <c r="E48" s="307" t="s">
        <v>328</v>
      </c>
      <c r="F48" s="307"/>
      <c r="G48" s="307"/>
      <c r="H48" s="307"/>
      <c r="I48" s="307"/>
      <c r="J48" s="307"/>
      <c r="K48" s="195"/>
    </row>
    <row r="49" spans="2:11" s="1" customFormat="1" ht="15" customHeight="1">
      <c r="B49" s="198"/>
      <c r="C49" s="199"/>
      <c r="D49" s="199"/>
      <c r="E49" s="307" t="s">
        <v>329</v>
      </c>
      <c r="F49" s="307"/>
      <c r="G49" s="307"/>
      <c r="H49" s="307"/>
      <c r="I49" s="307"/>
      <c r="J49" s="307"/>
      <c r="K49" s="195"/>
    </row>
    <row r="50" spans="2:11" s="1" customFormat="1" ht="15" customHeight="1">
      <c r="B50" s="198"/>
      <c r="C50" s="199"/>
      <c r="D50" s="199"/>
      <c r="E50" s="307" t="s">
        <v>330</v>
      </c>
      <c r="F50" s="307"/>
      <c r="G50" s="307"/>
      <c r="H50" s="307"/>
      <c r="I50" s="307"/>
      <c r="J50" s="307"/>
      <c r="K50" s="195"/>
    </row>
    <row r="51" spans="2:11" s="1" customFormat="1" ht="15" customHeight="1">
      <c r="B51" s="198"/>
      <c r="C51" s="199"/>
      <c r="D51" s="307" t="s">
        <v>331</v>
      </c>
      <c r="E51" s="307"/>
      <c r="F51" s="307"/>
      <c r="G51" s="307"/>
      <c r="H51" s="307"/>
      <c r="I51" s="307"/>
      <c r="J51" s="307"/>
      <c r="K51" s="195"/>
    </row>
    <row r="52" spans="2:11" s="1" customFormat="1" ht="25.5" customHeight="1">
      <c r="B52" s="194"/>
      <c r="C52" s="309" t="s">
        <v>332</v>
      </c>
      <c r="D52" s="309"/>
      <c r="E52" s="309"/>
      <c r="F52" s="309"/>
      <c r="G52" s="309"/>
      <c r="H52" s="309"/>
      <c r="I52" s="309"/>
      <c r="J52" s="309"/>
      <c r="K52" s="195"/>
    </row>
    <row r="53" spans="2:11" s="1" customFormat="1" ht="5.25" customHeight="1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s="1" customFormat="1" ht="15" customHeight="1">
      <c r="B54" s="194"/>
      <c r="C54" s="307" t="s">
        <v>333</v>
      </c>
      <c r="D54" s="307"/>
      <c r="E54" s="307"/>
      <c r="F54" s="307"/>
      <c r="G54" s="307"/>
      <c r="H54" s="307"/>
      <c r="I54" s="307"/>
      <c r="J54" s="307"/>
      <c r="K54" s="195"/>
    </row>
    <row r="55" spans="2:11" s="1" customFormat="1" ht="15" customHeight="1">
      <c r="B55" s="194"/>
      <c r="C55" s="307" t="s">
        <v>334</v>
      </c>
      <c r="D55" s="307"/>
      <c r="E55" s="307"/>
      <c r="F55" s="307"/>
      <c r="G55" s="307"/>
      <c r="H55" s="307"/>
      <c r="I55" s="307"/>
      <c r="J55" s="307"/>
      <c r="K55" s="195"/>
    </row>
    <row r="56" spans="2:11" s="1" customFormat="1" ht="12.75" customHeight="1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s="1" customFormat="1" ht="15" customHeight="1">
      <c r="B57" s="194"/>
      <c r="C57" s="307" t="s">
        <v>335</v>
      </c>
      <c r="D57" s="307"/>
      <c r="E57" s="307"/>
      <c r="F57" s="307"/>
      <c r="G57" s="307"/>
      <c r="H57" s="307"/>
      <c r="I57" s="307"/>
      <c r="J57" s="307"/>
      <c r="K57" s="195"/>
    </row>
    <row r="58" spans="2:11" s="1" customFormat="1" ht="15" customHeight="1">
      <c r="B58" s="194"/>
      <c r="C58" s="199"/>
      <c r="D58" s="307" t="s">
        <v>336</v>
      </c>
      <c r="E58" s="307"/>
      <c r="F58" s="307"/>
      <c r="G58" s="307"/>
      <c r="H58" s="307"/>
      <c r="I58" s="307"/>
      <c r="J58" s="307"/>
      <c r="K58" s="195"/>
    </row>
    <row r="59" spans="2:11" s="1" customFormat="1" ht="15" customHeight="1">
      <c r="B59" s="194"/>
      <c r="C59" s="199"/>
      <c r="D59" s="307" t="s">
        <v>337</v>
      </c>
      <c r="E59" s="307"/>
      <c r="F59" s="307"/>
      <c r="G59" s="307"/>
      <c r="H59" s="307"/>
      <c r="I59" s="307"/>
      <c r="J59" s="307"/>
      <c r="K59" s="195"/>
    </row>
    <row r="60" spans="2:11" s="1" customFormat="1" ht="15" customHeight="1">
      <c r="B60" s="194"/>
      <c r="C60" s="199"/>
      <c r="D60" s="307" t="s">
        <v>338</v>
      </c>
      <c r="E60" s="307"/>
      <c r="F60" s="307"/>
      <c r="G60" s="307"/>
      <c r="H60" s="307"/>
      <c r="I60" s="307"/>
      <c r="J60" s="307"/>
      <c r="K60" s="195"/>
    </row>
    <row r="61" spans="2:11" s="1" customFormat="1" ht="15" customHeight="1">
      <c r="B61" s="194"/>
      <c r="C61" s="199"/>
      <c r="D61" s="307" t="s">
        <v>339</v>
      </c>
      <c r="E61" s="307"/>
      <c r="F61" s="307"/>
      <c r="G61" s="307"/>
      <c r="H61" s="307"/>
      <c r="I61" s="307"/>
      <c r="J61" s="307"/>
      <c r="K61" s="195"/>
    </row>
    <row r="62" spans="2:11" s="1" customFormat="1" ht="15" customHeight="1">
      <c r="B62" s="194"/>
      <c r="C62" s="199"/>
      <c r="D62" s="308" t="s">
        <v>340</v>
      </c>
      <c r="E62" s="308"/>
      <c r="F62" s="308"/>
      <c r="G62" s="308"/>
      <c r="H62" s="308"/>
      <c r="I62" s="308"/>
      <c r="J62" s="308"/>
      <c r="K62" s="195"/>
    </row>
    <row r="63" spans="2:11" s="1" customFormat="1" ht="15" customHeight="1">
      <c r="B63" s="194"/>
      <c r="C63" s="199"/>
      <c r="D63" s="307" t="s">
        <v>341</v>
      </c>
      <c r="E63" s="307"/>
      <c r="F63" s="307"/>
      <c r="G63" s="307"/>
      <c r="H63" s="307"/>
      <c r="I63" s="307"/>
      <c r="J63" s="307"/>
      <c r="K63" s="195"/>
    </row>
    <row r="64" spans="2:11" s="1" customFormat="1" ht="12.75" customHeight="1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s="1" customFormat="1" ht="15" customHeight="1">
      <c r="B65" s="194"/>
      <c r="C65" s="199"/>
      <c r="D65" s="307" t="s">
        <v>342</v>
      </c>
      <c r="E65" s="307"/>
      <c r="F65" s="307"/>
      <c r="G65" s="307"/>
      <c r="H65" s="307"/>
      <c r="I65" s="307"/>
      <c r="J65" s="307"/>
      <c r="K65" s="195"/>
    </row>
    <row r="66" spans="2:11" s="1" customFormat="1" ht="15" customHeight="1">
      <c r="B66" s="194"/>
      <c r="C66" s="199"/>
      <c r="D66" s="308" t="s">
        <v>343</v>
      </c>
      <c r="E66" s="308"/>
      <c r="F66" s="308"/>
      <c r="G66" s="308"/>
      <c r="H66" s="308"/>
      <c r="I66" s="308"/>
      <c r="J66" s="308"/>
      <c r="K66" s="195"/>
    </row>
    <row r="67" spans="2:11" s="1" customFormat="1" ht="15" customHeight="1">
      <c r="B67" s="194"/>
      <c r="C67" s="199"/>
      <c r="D67" s="307" t="s">
        <v>344</v>
      </c>
      <c r="E67" s="307"/>
      <c r="F67" s="307"/>
      <c r="G67" s="307"/>
      <c r="H67" s="307"/>
      <c r="I67" s="307"/>
      <c r="J67" s="307"/>
      <c r="K67" s="195"/>
    </row>
    <row r="68" spans="2:11" s="1" customFormat="1" ht="15" customHeight="1">
      <c r="B68" s="194"/>
      <c r="C68" s="199"/>
      <c r="D68" s="307" t="s">
        <v>345</v>
      </c>
      <c r="E68" s="307"/>
      <c r="F68" s="307"/>
      <c r="G68" s="307"/>
      <c r="H68" s="307"/>
      <c r="I68" s="307"/>
      <c r="J68" s="307"/>
      <c r="K68" s="195"/>
    </row>
    <row r="69" spans="2:11" s="1" customFormat="1" ht="15" customHeight="1">
      <c r="B69" s="194"/>
      <c r="C69" s="199"/>
      <c r="D69" s="307" t="s">
        <v>346</v>
      </c>
      <c r="E69" s="307"/>
      <c r="F69" s="307"/>
      <c r="G69" s="307"/>
      <c r="H69" s="307"/>
      <c r="I69" s="307"/>
      <c r="J69" s="307"/>
      <c r="K69" s="195"/>
    </row>
    <row r="70" spans="2:11" s="1" customFormat="1" ht="15" customHeight="1">
      <c r="B70" s="194"/>
      <c r="C70" s="199"/>
      <c r="D70" s="307" t="s">
        <v>347</v>
      </c>
      <c r="E70" s="307"/>
      <c r="F70" s="307"/>
      <c r="G70" s="307"/>
      <c r="H70" s="307"/>
      <c r="I70" s="307"/>
      <c r="J70" s="307"/>
      <c r="K70" s="195"/>
    </row>
    <row r="71" spans="2:11" s="1" customFormat="1" ht="12.75" customHeight="1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s="1" customFormat="1" ht="18.75" customHeight="1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s="1" customFormat="1" ht="18.75" customHeight="1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s="1" customFormat="1" ht="7.5" customHeight="1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s="1" customFormat="1" ht="45" customHeight="1">
      <c r="B75" s="211"/>
      <c r="C75" s="306" t="s">
        <v>348</v>
      </c>
      <c r="D75" s="306"/>
      <c r="E75" s="306"/>
      <c r="F75" s="306"/>
      <c r="G75" s="306"/>
      <c r="H75" s="306"/>
      <c r="I75" s="306"/>
      <c r="J75" s="306"/>
      <c r="K75" s="212"/>
    </row>
    <row r="76" spans="2:11" s="1" customFormat="1" ht="17.25" customHeight="1">
      <c r="B76" s="211"/>
      <c r="C76" s="213" t="s">
        <v>349</v>
      </c>
      <c r="D76" s="213"/>
      <c r="E76" s="213"/>
      <c r="F76" s="213" t="s">
        <v>350</v>
      </c>
      <c r="G76" s="214"/>
      <c r="H76" s="213" t="s">
        <v>47</v>
      </c>
      <c r="I76" s="213" t="s">
        <v>50</v>
      </c>
      <c r="J76" s="213" t="s">
        <v>351</v>
      </c>
      <c r="K76" s="212"/>
    </row>
    <row r="77" spans="2:11" s="1" customFormat="1" ht="17.25" customHeight="1">
      <c r="B77" s="211"/>
      <c r="C77" s="215" t="s">
        <v>352</v>
      </c>
      <c r="D77" s="215"/>
      <c r="E77" s="215"/>
      <c r="F77" s="216" t="s">
        <v>353</v>
      </c>
      <c r="G77" s="217"/>
      <c r="H77" s="215"/>
      <c r="I77" s="215"/>
      <c r="J77" s="215" t="s">
        <v>354</v>
      </c>
      <c r="K77" s="212"/>
    </row>
    <row r="78" spans="2:11" s="1" customFormat="1" ht="5.25" customHeight="1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s="1" customFormat="1" ht="15" customHeight="1">
      <c r="B79" s="211"/>
      <c r="C79" s="200" t="s">
        <v>46</v>
      </c>
      <c r="D79" s="218"/>
      <c r="E79" s="218"/>
      <c r="F79" s="220" t="s">
        <v>355</v>
      </c>
      <c r="G79" s="219"/>
      <c r="H79" s="200" t="s">
        <v>356</v>
      </c>
      <c r="I79" s="200" t="s">
        <v>357</v>
      </c>
      <c r="J79" s="200">
        <v>20</v>
      </c>
      <c r="K79" s="212"/>
    </row>
    <row r="80" spans="2:11" s="1" customFormat="1" ht="15" customHeight="1">
      <c r="B80" s="211"/>
      <c r="C80" s="200" t="s">
        <v>358</v>
      </c>
      <c r="D80" s="200"/>
      <c r="E80" s="200"/>
      <c r="F80" s="220" t="s">
        <v>355</v>
      </c>
      <c r="G80" s="219"/>
      <c r="H80" s="200" t="s">
        <v>359</v>
      </c>
      <c r="I80" s="200" t="s">
        <v>357</v>
      </c>
      <c r="J80" s="200">
        <v>120</v>
      </c>
      <c r="K80" s="212"/>
    </row>
    <row r="81" spans="2:11" s="1" customFormat="1" ht="15" customHeight="1">
      <c r="B81" s="221"/>
      <c r="C81" s="200" t="s">
        <v>360</v>
      </c>
      <c r="D81" s="200"/>
      <c r="E81" s="200"/>
      <c r="F81" s="220" t="s">
        <v>361</v>
      </c>
      <c r="G81" s="219"/>
      <c r="H81" s="200" t="s">
        <v>362</v>
      </c>
      <c r="I81" s="200" t="s">
        <v>357</v>
      </c>
      <c r="J81" s="200">
        <v>50</v>
      </c>
      <c r="K81" s="212"/>
    </row>
    <row r="82" spans="2:11" s="1" customFormat="1" ht="15" customHeight="1">
      <c r="B82" s="221"/>
      <c r="C82" s="200" t="s">
        <v>363</v>
      </c>
      <c r="D82" s="200"/>
      <c r="E82" s="200"/>
      <c r="F82" s="220" t="s">
        <v>355</v>
      </c>
      <c r="G82" s="219"/>
      <c r="H82" s="200" t="s">
        <v>364</v>
      </c>
      <c r="I82" s="200" t="s">
        <v>365</v>
      </c>
      <c r="J82" s="200"/>
      <c r="K82" s="212"/>
    </row>
    <row r="83" spans="2:11" s="1" customFormat="1" ht="15" customHeight="1">
      <c r="B83" s="221"/>
      <c r="C83" s="222" t="s">
        <v>366</v>
      </c>
      <c r="D83" s="222"/>
      <c r="E83" s="222"/>
      <c r="F83" s="223" t="s">
        <v>361</v>
      </c>
      <c r="G83" s="222"/>
      <c r="H83" s="222" t="s">
        <v>367</v>
      </c>
      <c r="I83" s="222" t="s">
        <v>357</v>
      </c>
      <c r="J83" s="222">
        <v>15</v>
      </c>
      <c r="K83" s="212"/>
    </row>
    <row r="84" spans="2:11" s="1" customFormat="1" ht="15" customHeight="1">
      <c r="B84" s="221"/>
      <c r="C84" s="222" t="s">
        <v>368</v>
      </c>
      <c r="D84" s="222"/>
      <c r="E84" s="222"/>
      <c r="F84" s="223" t="s">
        <v>361</v>
      </c>
      <c r="G84" s="222"/>
      <c r="H84" s="222" t="s">
        <v>369</v>
      </c>
      <c r="I84" s="222" t="s">
        <v>357</v>
      </c>
      <c r="J84" s="222">
        <v>15</v>
      </c>
      <c r="K84" s="212"/>
    </row>
    <row r="85" spans="2:11" s="1" customFormat="1" ht="15" customHeight="1">
      <c r="B85" s="221"/>
      <c r="C85" s="222" t="s">
        <v>370</v>
      </c>
      <c r="D85" s="222"/>
      <c r="E85" s="222"/>
      <c r="F85" s="223" t="s">
        <v>361</v>
      </c>
      <c r="G85" s="222"/>
      <c r="H85" s="222" t="s">
        <v>371</v>
      </c>
      <c r="I85" s="222" t="s">
        <v>357</v>
      </c>
      <c r="J85" s="222">
        <v>20</v>
      </c>
      <c r="K85" s="212"/>
    </row>
    <row r="86" spans="2:11" s="1" customFormat="1" ht="15" customHeight="1">
      <c r="B86" s="221"/>
      <c r="C86" s="222" t="s">
        <v>372</v>
      </c>
      <c r="D86" s="222"/>
      <c r="E86" s="222"/>
      <c r="F86" s="223" t="s">
        <v>361</v>
      </c>
      <c r="G86" s="222"/>
      <c r="H86" s="222" t="s">
        <v>373</v>
      </c>
      <c r="I86" s="222" t="s">
        <v>357</v>
      </c>
      <c r="J86" s="222">
        <v>20</v>
      </c>
      <c r="K86" s="212"/>
    </row>
    <row r="87" spans="2:11" s="1" customFormat="1" ht="15" customHeight="1">
      <c r="B87" s="221"/>
      <c r="C87" s="200" t="s">
        <v>374</v>
      </c>
      <c r="D87" s="200"/>
      <c r="E87" s="200"/>
      <c r="F87" s="220" t="s">
        <v>361</v>
      </c>
      <c r="G87" s="219"/>
      <c r="H87" s="200" t="s">
        <v>375</v>
      </c>
      <c r="I87" s="200" t="s">
        <v>357</v>
      </c>
      <c r="J87" s="200">
        <v>50</v>
      </c>
      <c r="K87" s="212"/>
    </row>
    <row r="88" spans="2:11" s="1" customFormat="1" ht="15" customHeight="1">
      <c r="B88" s="221"/>
      <c r="C88" s="200" t="s">
        <v>376</v>
      </c>
      <c r="D88" s="200"/>
      <c r="E88" s="200"/>
      <c r="F88" s="220" t="s">
        <v>361</v>
      </c>
      <c r="G88" s="219"/>
      <c r="H88" s="200" t="s">
        <v>377</v>
      </c>
      <c r="I88" s="200" t="s">
        <v>357</v>
      </c>
      <c r="J88" s="200">
        <v>20</v>
      </c>
      <c r="K88" s="212"/>
    </row>
    <row r="89" spans="2:11" s="1" customFormat="1" ht="15" customHeight="1">
      <c r="B89" s="221"/>
      <c r="C89" s="200" t="s">
        <v>378</v>
      </c>
      <c r="D89" s="200"/>
      <c r="E89" s="200"/>
      <c r="F89" s="220" t="s">
        <v>361</v>
      </c>
      <c r="G89" s="219"/>
      <c r="H89" s="200" t="s">
        <v>379</v>
      </c>
      <c r="I89" s="200" t="s">
        <v>357</v>
      </c>
      <c r="J89" s="200">
        <v>20</v>
      </c>
      <c r="K89" s="212"/>
    </row>
    <row r="90" spans="2:11" s="1" customFormat="1" ht="15" customHeight="1">
      <c r="B90" s="221"/>
      <c r="C90" s="200" t="s">
        <v>380</v>
      </c>
      <c r="D90" s="200"/>
      <c r="E90" s="200"/>
      <c r="F90" s="220" t="s">
        <v>361</v>
      </c>
      <c r="G90" s="219"/>
      <c r="H90" s="200" t="s">
        <v>381</v>
      </c>
      <c r="I90" s="200" t="s">
        <v>357</v>
      </c>
      <c r="J90" s="200">
        <v>50</v>
      </c>
      <c r="K90" s="212"/>
    </row>
    <row r="91" spans="2:11" s="1" customFormat="1" ht="15" customHeight="1">
      <c r="B91" s="221"/>
      <c r="C91" s="200" t="s">
        <v>382</v>
      </c>
      <c r="D91" s="200"/>
      <c r="E91" s="200"/>
      <c r="F91" s="220" t="s">
        <v>361</v>
      </c>
      <c r="G91" s="219"/>
      <c r="H91" s="200" t="s">
        <v>382</v>
      </c>
      <c r="I91" s="200" t="s">
        <v>357</v>
      </c>
      <c r="J91" s="200">
        <v>50</v>
      </c>
      <c r="K91" s="212"/>
    </row>
    <row r="92" spans="2:11" s="1" customFormat="1" ht="15" customHeight="1">
      <c r="B92" s="221"/>
      <c r="C92" s="200" t="s">
        <v>383</v>
      </c>
      <c r="D92" s="200"/>
      <c r="E92" s="200"/>
      <c r="F92" s="220" t="s">
        <v>361</v>
      </c>
      <c r="G92" s="219"/>
      <c r="H92" s="200" t="s">
        <v>384</v>
      </c>
      <c r="I92" s="200" t="s">
        <v>357</v>
      </c>
      <c r="J92" s="200">
        <v>255</v>
      </c>
      <c r="K92" s="212"/>
    </row>
    <row r="93" spans="2:11" s="1" customFormat="1" ht="15" customHeight="1">
      <c r="B93" s="221"/>
      <c r="C93" s="200" t="s">
        <v>385</v>
      </c>
      <c r="D93" s="200"/>
      <c r="E93" s="200"/>
      <c r="F93" s="220" t="s">
        <v>355</v>
      </c>
      <c r="G93" s="219"/>
      <c r="H93" s="200" t="s">
        <v>386</v>
      </c>
      <c r="I93" s="200" t="s">
        <v>387</v>
      </c>
      <c r="J93" s="200"/>
      <c r="K93" s="212"/>
    </row>
    <row r="94" spans="2:11" s="1" customFormat="1" ht="15" customHeight="1">
      <c r="B94" s="221"/>
      <c r="C94" s="200" t="s">
        <v>388</v>
      </c>
      <c r="D94" s="200"/>
      <c r="E94" s="200"/>
      <c r="F94" s="220" t="s">
        <v>355</v>
      </c>
      <c r="G94" s="219"/>
      <c r="H94" s="200" t="s">
        <v>389</v>
      </c>
      <c r="I94" s="200" t="s">
        <v>390</v>
      </c>
      <c r="J94" s="200"/>
      <c r="K94" s="212"/>
    </row>
    <row r="95" spans="2:11" s="1" customFormat="1" ht="15" customHeight="1">
      <c r="B95" s="221"/>
      <c r="C95" s="200" t="s">
        <v>391</v>
      </c>
      <c r="D95" s="200"/>
      <c r="E95" s="200"/>
      <c r="F95" s="220" t="s">
        <v>355</v>
      </c>
      <c r="G95" s="219"/>
      <c r="H95" s="200" t="s">
        <v>391</v>
      </c>
      <c r="I95" s="200" t="s">
        <v>390</v>
      </c>
      <c r="J95" s="200"/>
      <c r="K95" s="212"/>
    </row>
    <row r="96" spans="2:11" s="1" customFormat="1" ht="15" customHeight="1">
      <c r="B96" s="221"/>
      <c r="C96" s="200" t="s">
        <v>31</v>
      </c>
      <c r="D96" s="200"/>
      <c r="E96" s="200"/>
      <c r="F96" s="220" t="s">
        <v>355</v>
      </c>
      <c r="G96" s="219"/>
      <c r="H96" s="200" t="s">
        <v>392</v>
      </c>
      <c r="I96" s="200" t="s">
        <v>390</v>
      </c>
      <c r="J96" s="200"/>
      <c r="K96" s="212"/>
    </row>
    <row r="97" spans="2:11" s="1" customFormat="1" ht="15" customHeight="1">
      <c r="B97" s="221"/>
      <c r="C97" s="200" t="s">
        <v>41</v>
      </c>
      <c r="D97" s="200"/>
      <c r="E97" s="200"/>
      <c r="F97" s="220" t="s">
        <v>355</v>
      </c>
      <c r="G97" s="219"/>
      <c r="H97" s="200" t="s">
        <v>393</v>
      </c>
      <c r="I97" s="200" t="s">
        <v>390</v>
      </c>
      <c r="J97" s="200"/>
      <c r="K97" s="212"/>
    </row>
    <row r="98" spans="2:11" s="1" customFormat="1" ht="15" customHeight="1">
      <c r="B98" s="224"/>
      <c r="C98" s="225"/>
      <c r="D98" s="225"/>
      <c r="E98" s="225"/>
      <c r="F98" s="225"/>
      <c r="G98" s="225"/>
      <c r="H98" s="225"/>
      <c r="I98" s="225"/>
      <c r="J98" s="225"/>
      <c r="K98" s="226"/>
    </row>
    <row r="99" spans="2:11" s="1" customFormat="1" ht="18.75" customHeight="1">
      <c r="B99" s="227"/>
      <c r="C99" s="228"/>
      <c r="D99" s="228"/>
      <c r="E99" s="228"/>
      <c r="F99" s="228"/>
      <c r="G99" s="228"/>
      <c r="H99" s="228"/>
      <c r="I99" s="228"/>
      <c r="J99" s="228"/>
      <c r="K99" s="227"/>
    </row>
    <row r="100" spans="2:11" s="1" customFormat="1" ht="18.75" customHeight="1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s="1" customFormat="1" ht="7.5" customHeight="1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s="1" customFormat="1" ht="45" customHeight="1">
      <c r="B102" s="211"/>
      <c r="C102" s="306" t="s">
        <v>394</v>
      </c>
      <c r="D102" s="306"/>
      <c r="E102" s="306"/>
      <c r="F102" s="306"/>
      <c r="G102" s="306"/>
      <c r="H102" s="306"/>
      <c r="I102" s="306"/>
      <c r="J102" s="306"/>
      <c r="K102" s="212"/>
    </row>
    <row r="103" spans="2:11" s="1" customFormat="1" ht="17.25" customHeight="1">
      <c r="B103" s="211"/>
      <c r="C103" s="213" t="s">
        <v>349</v>
      </c>
      <c r="D103" s="213"/>
      <c r="E103" s="213"/>
      <c r="F103" s="213" t="s">
        <v>350</v>
      </c>
      <c r="G103" s="214"/>
      <c r="H103" s="213" t="s">
        <v>47</v>
      </c>
      <c r="I103" s="213" t="s">
        <v>50</v>
      </c>
      <c r="J103" s="213" t="s">
        <v>351</v>
      </c>
      <c r="K103" s="212"/>
    </row>
    <row r="104" spans="2:11" s="1" customFormat="1" ht="17.25" customHeight="1">
      <c r="B104" s="211"/>
      <c r="C104" s="215" t="s">
        <v>352</v>
      </c>
      <c r="D104" s="215"/>
      <c r="E104" s="215"/>
      <c r="F104" s="216" t="s">
        <v>353</v>
      </c>
      <c r="G104" s="217"/>
      <c r="H104" s="215"/>
      <c r="I104" s="215"/>
      <c r="J104" s="215" t="s">
        <v>354</v>
      </c>
      <c r="K104" s="212"/>
    </row>
    <row r="105" spans="2:11" s="1" customFormat="1" ht="5.25" customHeight="1">
      <c r="B105" s="211"/>
      <c r="C105" s="213"/>
      <c r="D105" s="213"/>
      <c r="E105" s="213"/>
      <c r="F105" s="213"/>
      <c r="G105" s="229"/>
      <c r="H105" s="213"/>
      <c r="I105" s="213"/>
      <c r="J105" s="213"/>
      <c r="K105" s="212"/>
    </row>
    <row r="106" spans="2:11" s="1" customFormat="1" ht="15" customHeight="1">
      <c r="B106" s="211"/>
      <c r="C106" s="200" t="s">
        <v>46</v>
      </c>
      <c r="D106" s="218"/>
      <c r="E106" s="218"/>
      <c r="F106" s="220" t="s">
        <v>355</v>
      </c>
      <c r="G106" s="229"/>
      <c r="H106" s="200" t="s">
        <v>395</v>
      </c>
      <c r="I106" s="200" t="s">
        <v>357</v>
      </c>
      <c r="J106" s="200">
        <v>20</v>
      </c>
      <c r="K106" s="212"/>
    </row>
    <row r="107" spans="2:11" s="1" customFormat="1" ht="15" customHeight="1">
      <c r="B107" s="211"/>
      <c r="C107" s="200" t="s">
        <v>358</v>
      </c>
      <c r="D107" s="200"/>
      <c r="E107" s="200"/>
      <c r="F107" s="220" t="s">
        <v>355</v>
      </c>
      <c r="G107" s="200"/>
      <c r="H107" s="200" t="s">
        <v>395</v>
      </c>
      <c r="I107" s="200" t="s">
        <v>357</v>
      </c>
      <c r="J107" s="200">
        <v>120</v>
      </c>
      <c r="K107" s="212"/>
    </row>
    <row r="108" spans="2:11" s="1" customFormat="1" ht="15" customHeight="1">
      <c r="B108" s="221"/>
      <c r="C108" s="200" t="s">
        <v>360</v>
      </c>
      <c r="D108" s="200"/>
      <c r="E108" s="200"/>
      <c r="F108" s="220" t="s">
        <v>361</v>
      </c>
      <c r="G108" s="200"/>
      <c r="H108" s="200" t="s">
        <v>395</v>
      </c>
      <c r="I108" s="200" t="s">
        <v>357</v>
      </c>
      <c r="J108" s="200">
        <v>50</v>
      </c>
      <c r="K108" s="212"/>
    </row>
    <row r="109" spans="2:11" s="1" customFormat="1" ht="15" customHeight="1">
      <c r="B109" s="221"/>
      <c r="C109" s="200" t="s">
        <v>363</v>
      </c>
      <c r="D109" s="200"/>
      <c r="E109" s="200"/>
      <c r="F109" s="220" t="s">
        <v>355</v>
      </c>
      <c r="G109" s="200"/>
      <c r="H109" s="200" t="s">
        <v>395</v>
      </c>
      <c r="I109" s="200" t="s">
        <v>365</v>
      </c>
      <c r="J109" s="200"/>
      <c r="K109" s="212"/>
    </row>
    <row r="110" spans="2:11" s="1" customFormat="1" ht="15" customHeight="1">
      <c r="B110" s="221"/>
      <c r="C110" s="200" t="s">
        <v>374</v>
      </c>
      <c r="D110" s="200"/>
      <c r="E110" s="200"/>
      <c r="F110" s="220" t="s">
        <v>361</v>
      </c>
      <c r="G110" s="200"/>
      <c r="H110" s="200" t="s">
        <v>395</v>
      </c>
      <c r="I110" s="200" t="s">
        <v>357</v>
      </c>
      <c r="J110" s="200">
        <v>50</v>
      </c>
      <c r="K110" s="212"/>
    </row>
    <row r="111" spans="2:11" s="1" customFormat="1" ht="15" customHeight="1">
      <c r="B111" s="221"/>
      <c r="C111" s="200" t="s">
        <v>382</v>
      </c>
      <c r="D111" s="200"/>
      <c r="E111" s="200"/>
      <c r="F111" s="220" t="s">
        <v>361</v>
      </c>
      <c r="G111" s="200"/>
      <c r="H111" s="200" t="s">
        <v>395</v>
      </c>
      <c r="I111" s="200" t="s">
        <v>357</v>
      </c>
      <c r="J111" s="200">
        <v>50</v>
      </c>
      <c r="K111" s="212"/>
    </row>
    <row r="112" spans="2:11" s="1" customFormat="1" ht="15" customHeight="1">
      <c r="B112" s="221"/>
      <c r="C112" s="200" t="s">
        <v>380</v>
      </c>
      <c r="D112" s="200"/>
      <c r="E112" s="200"/>
      <c r="F112" s="220" t="s">
        <v>361</v>
      </c>
      <c r="G112" s="200"/>
      <c r="H112" s="200" t="s">
        <v>395</v>
      </c>
      <c r="I112" s="200" t="s">
        <v>357</v>
      </c>
      <c r="J112" s="200">
        <v>50</v>
      </c>
      <c r="K112" s="212"/>
    </row>
    <row r="113" spans="2:11" s="1" customFormat="1" ht="15" customHeight="1">
      <c r="B113" s="221"/>
      <c r="C113" s="200" t="s">
        <v>46</v>
      </c>
      <c r="D113" s="200"/>
      <c r="E113" s="200"/>
      <c r="F113" s="220" t="s">
        <v>355</v>
      </c>
      <c r="G113" s="200"/>
      <c r="H113" s="200" t="s">
        <v>396</v>
      </c>
      <c r="I113" s="200" t="s">
        <v>357</v>
      </c>
      <c r="J113" s="200">
        <v>20</v>
      </c>
      <c r="K113" s="212"/>
    </row>
    <row r="114" spans="2:11" s="1" customFormat="1" ht="15" customHeight="1">
      <c r="B114" s="221"/>
      <c r="C114" s="200" t="s">
        <v>397</v>
      </c>
      <c r="D114" s="200"/>
      <c r="E114" s="200"/>
      <c r="F114" s="220" t="s">
        <v>355</v>
      </c>
      <c r="G114" s="200"/>
      <c r="H114" s="200" t="s">
        <v>398</v>
      </c>
      <c r="I114" s="200" t="s">
        <v>357</v>
      </c>
      <c r="J114" s="200">
        <v>120</v>
      </c>
      <c r="K114" s="212"/>
    </row>
    <row r="115" spans="2:11" s="1" customFormat="1" ht="15" customHeight="1">
      <c r="B115" s="221"/>
      <c r="C115" s="200" t="s">
        <v>31</v>
      </c>
      <c r="D115" s="200"/>
      <c r="E115" s="200"/>
      <c r="F115" s="220" t="s">
        <v>355</v>
      </c>
      <c r="G115" s="200"/>
      <c r="H115" s="200" t="s">
        <v>399</v>
      </c>
      <c r="I115" s="200" t="s">
        <v>390</v>
      </c>
      <c r="J115" s="200"/>
      <c r="K115" s="212"/>
    </row>
    <row r="116" spans="2:11" s="1" customFormat="1" ht="15" customHeight="1">
      <c r="B116" s="221"/>
      <c r="C116" s="200" t="s">
        <v>41</v>
      </c>
      <c r="D116" s="200"/>
      <c r="E116" s="200"/>
      <c r="F116" s="220" t="s">
        <v>355</v>
      </c>
      <c r="G116" s="200"/>
      <c r="H116" s="200" t="s">
        <v>400</v>
      </c>
      <c r="I116" s="200" t="s">
        <v>390</v>
      </c>
      <c r="J116" s="200"/>
      <c r="K116" s="212"/>
    </row>
    <row r="117" spans="2:11" s="1" customFormat="1" ht="15" customHeight="1">
      <c r="B117" s="221"/>
      <c r="C117" s="200" t="s">
        <v>50</v>
      </c>
      <c r="D117" s="200"/>
      <c r="E117" s="200"/>
      <c r="F117" s="220" t="s">
        <v>355</v>
      </c>
      <c r="G117" s="200"/>
      <c r="H117" s="200" t="s">
        <v>401</v>
      </c>
      <c r="I117" s="200" t="s">
        <v>402</v>
      </c>
      <c r="J117" s="200"/>
      <c r="K117" s="212"/>
    </row>
    <row r="118" spans="2:11" s="1" customFormat="1" ht="15" customHeight="1">
      <c r="B118" s="224"/>
      <c r="C118" s="230"/>
      <c r="D118" s="230"/>
      <c r="E118" s="230"/>
      <c r="F118" s="230"/>
      <c r="G118" s="230"/>
      <c r="H118" s="230"/>
      <c r="I118" s="230"/>
      <c r="J118" s="230"/>
      <c r="K118" s="226"/>
    </row>
    <row r="119" spans="2:11" s="1" customFormat="1" ht="18.75" customHeight="1">
      <c r="B119" s="231"/>
      <c r="C119" s="197"/>
      <c r="D119" s="197"/>
      <c r="E119" s="197"/>
      <c r="F119" s="232"/>
      <c r="G119" s="197"/>
      <c r="H119" s="197"/>
      <c r="I119" s="197"/>
      <c r="J119" s="197"/>
      <c r="K119" s="231"/>
    </row>
    <row r="120" spans="2:11" s="1" customFormat="1" ht="18.75" customHeight="1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s="1" customFormat="1" ht="7.5" customHeight="1">
      <c r="B121" s="233"/>
      <c r="C121" s="234"/>
      <c r="D121" s="234"/>
      <c r="E121" s="234"/>
      <c r="F121" s="234"/>
      <c r="G121" s="234"/>
      <c r="H121" s="234"/>
      <c r="I121" s="234"/>
      <c r="J121" s="234"/>
      <c r="K121" s="235"/>
    </row>
    <row r="122" spans="2:11" s="1" customFormat="1" ht="45" customHeight="1">
      <c r="B122" s="236"/>
      <c r="C122" s="305" t="s">
        <v>403</v>
      </c>
      <c r="D122" s="305"/>
      <c r="E122" s="305"/>
      <c r="F122" s="305"/>
      <c r="G122" s="305"/>
      <c r="H122" s="305"/>
      <c r="I122" s="305"/>
      <c r="J122" s="305"/>
      <c r="K122" s="237"/>
    </row>
    <row r="123" spans="2:11" s="1" customFormat="1" ht="17.25" customHeight="1">
      <c r="B123" s="238"/>
      <c r="C123" s="213" t="s">
        <v>349</v>
      </c>
      <c r="D123" s="213"/>
      <c r="E123" s="213"/>
      <c r="F123" s="213" t="s">
        <v>350</v>
      </c>
      <c r="G123" s="214"/>
      <c r="H123" s="213" t="s">
        <v>47</v>
      </c>
      <c r="I123" s="213" t="s">
        <v>50</v>
      </c>
      <c r="J123" s="213" t="s">
        <v>351</v>
      </c>
      <c r="K123" s="239"/>
    </row>
    <row r="124" spans="2:11" s="1" customFormat="1" ht="17.25" customHeight="1">
      <c r="B124" s="238"/>
      <c r="C124" s="215" t="s">
        <v>352</v>
      </c>
      <c r="D124" s="215"/>
      <c r="E124" s="215"/>
      <c r="F124" s="216" t="s">
        <v>353</v>
      </c>
      <c r="G124" s="217"/>
      <c r="H124" s="215"/>
      <c r="I124" s="215"/>
      <c r="J124" s="215" t="s">
        <v>354</v>
      </c>
      <c r="K124" s="239"/>
    </row>
    <row r="125" spans="2:11" s="1" customFormat="1" ht="5.25" customHeight="1">
      <c r="B125" s="240"/>
      <c r="C125" s="218"/>
      <c r="D125" s="218"/>
      <c r="E125" s="218"/>
      <c r="F125" s="218"/>
      <c r="G125" s="200"/>
      <c r="H125" s="218"/>
      <c r="I125" s="218"/>
      <c r="J125" s="218"/>
      <c r="K125" s="241"/>
    </row>
    <row r="126" spans="2:11" s="1" customFormat="1" ht="15" customHeight="1">
      <c r="B126" s="240"/>
      <c r="C126" s="200" t="s">
        <v>358</v>
      </c>
      <c r="D126" s="218"/>
      <c r="E126" s="218"/>
      <c r="F126" s="220" t="s">
        <v>355</v>
      </c>
      <c r="G126" s="200"/>
      <c r="H126" s="200" t="s">
        <v>395</v>
      </c>
      <c r="I126" s="200" t="s">
        <v>357</v>
      </c>
      <c r="J126" s="200">
        <v>120</v>
      </c>
      <c r="K126" s="242"/>
    </row>
    <row r="127" spans="2:11" s="1" customFormat="1" ht="15" customHeight="1">
      <c r="B127" s="240"/>
      <c r="C127" s="200" t="s">
        <v>404</v>
      </c>
      <c r="D127" s="200"/>
      <c r="E127" s="200"/>
      <c r="F127" s="220" t="s">
        <v>355</v>
      </c>
      <c r="G127" s="200"/>
      <c r="H127" s="200" t="s">
        <v>405</v>
      </c>
      <c r="I127" s="200" t="s">
        <v>357</v>
      </c>
      <c r="J127" s="200" t="s">
        <v>406</v>
      </c>
      <c r="K127" s="242"/>
    </row>
    <row r="128" spans="2:11" s="1" customFormat="1" ht="15" customHeight="1">
      <c r="B128" s="240"/>
      <c r="C128" s="200" t="s">
        <v>303</v>
      </c>
      <c r="D128" s="200"/>
      <c r="E128" s="200"/>
      <c r="F128" s="220" t="s">
        <v>355</v>
      </c>
      <c r="G128" s="200"/>
      <c r="H128" s="200" t="s">
        <v>407</v>
      </c>
      <c r="I128" s="200" t="s">
        <v>357</v>
      </c>
      <c r="J128" s="200" t="s">
        <v>406</v>
      </c>
      <c r="K128" s="242"/>
    </row>
    <row r="129" spans="2:11" s="1" customFormat="1" ht="15" customHeight="1">
      <c r="B129" s="240"/>
      <c r="C129" s="200" t="s">
        <v>366</v>
      </c>
      <c r="D129" s="200"/>
      <c r="E129" s="200"/>
      <c r="F129" s="220" t="s">
        <v>361</v>
      </c>
      <c r="G129" s="200"/>
      <c r="H129" s="200" t="s">
        <v>367</v>
      </c>
      <c r="I129" s="200" t="s">
        <v>357</v>
      </c>
      <c r="J129" s="200">
        <v>15</v>
      </c>
      <c r="K129" s="242"/>
    </row>
    <row r="130" spans="2:11" s="1" customFormat="1" ht="15" customHeight="1">
      <c r="B130" s="240"/>
      <c r="C130" s="222" t="s">
        <v>368</v>
      </c>
      <c r="D130" s="222"/>
      <c r="E130" s="222"/>
      <c r="F130" s="223" t="s">
        <v>361</v>
      </c>
      <c r="G130" s="222"/>
      <c r="H130" s="222" t="s">
        <v>369</v>
      </c>
      <c r="I130" s="222" t="s">
        <v>357</v>
      </c>
      <c r="J130" s="222">
        <v>15</v>
      </c>
      <c r="K130" s="242"/>
    </row>
    <row r="131" spans="2:11" s="1" customFormat="1" ht="15" customHeight="1">
      <c r="B131" s="240"/>
      <c r="C131" s="222" t="s">
        <v>370</v>
      </c>
      <c r="D131" s="222"/>
      <c r="E131" s="222"/>
      <c r="F131" s="223" t="s">
        <v>361</v>
      </c>
      <c r="G131" s="222"/>
      <c r="H131" s="222" t="s">
        <v>371</v>
      </c>
      <c r="I131" s="222" t="s">
        <v>357</v>
      </c>
      <c r="J131" s="222">
        <v>20</v>
      </c>
      <c r="K131" s="242"/>
    </row>
    <row r="132" spans="2:11" s="1" customFormat="1" ht="15" customHeight="1">
      <c r="B132" s="240"/>
      <c r="C132" s="222" t="s">
        <v>372</v>
      </c>
      <c r="D132" s="222"/>
      <c r="E132" s="222"/>
      <c r="F132" s="223" t="s">
        <v>361</v>
      </c>
      <c r="G132" s="222"/>
      <c r="H132" s="222" t="s">
        <v>373</v>
      </c>
      <c r="I132" s="222" t="s">
        <v>357</v>
      </c>
      <c r="J132" s="222">
        <v>20</v>
      </c>
      <c r="K132" s="242"/>
    </row>
    <row r="133" spans="2:11" s="1" customFormat="1" ht="15" customHeight="1">
      <c r="B133" s="240"/>
      <c r="C133" s="200" t="s">
        <v>360</v>
      </c>
      <c r="D133" s="200"/>
      <c r="E133" s="200"/>
      <c r="F133" s="220" t="s">
        <v>361</v>
      </c>
      <c r="G133" s="200"/>
      <c r="H133" s="200" t="s">
        <v>395</v>
      </c>
      <c r="I133" s="200" t="s">
        <v>357</v>
      </c>
      <c r="J133" s="200">
        <v>50</v>
      </c>
      <c r="K133" s="242"/>
    </row>
    <row r="134" spans="2:11" s="1" customFormat="1" ht="15" customHeight="1">
      <c r="B134" s="240"/>
      <c r="C134" s="200" t="s">
        <v>374</v>
      </c>
      <c r="D134" s="200"/>
      <c r="E134" s="200"/>
      <c r="F134" s="220" t="s">
        <v>361</v>
      </c>
      <c r="G134" s="200"/>
      <c r="H134" s="200" t="s">
        <v>395</v>
      </c>
      <c r="I134" s="200" t="s">
        <v>357</v>
      </c>
      <c r="J134" s="200">
        <v>50</v>
      </c>
      <c r="K134" s="242"/>
    </row>
    <row r="135" spans="2:11" s="1" customFormat="1" ht="15" customHeight="1">
      <c r="B135" s="240"/>
      <c r="C135" s="200" t="s">
        <v>380</v>
      </c>
      <c r="D135" s="200"/>
      <c r="E135" s="200"/>
      <c r="F135" s="220" t="s">
        <v>361</v>
      </c>
      <c r="G135" s="200"/>
      <c r="H135" s="200" t="s">
        <v>395</v>
      </c>
      <c r="I135" s="200" t="s">
        <v>357</v>
      </c>
      <c r="J135" s="200">
        <v>50</v>
      </c>
      <c r="K135" s="242"/>
    </row>
    <row r="136" spans="2:11" s="1" customFormat="1" ht="15" customHeight="1">
      <c r="B136" s="240"/>
      <c r="C136" s="200" t="s">
        <v>382</v>
      </c>
      <c r="D136" s="200"/>
      <c r="E136" s="200"/>
      <c r="F136" s="220" t="s">
        <v>361</v>
      </c>
      <c r="G136" s="200"/>
      <c r="H136" s="200" t="s">
        <v>395</v>
      </c>
      <c r="I136" s="200" t="s">
        <v>357</v>
      </c>
      <c r="J136" s="200">
        <v>50</v>
      </c>
      <c r="K136" s="242"/>
    </row>
    <row r="137" spans="2:11" s="1" customFormat="1" ht="15" customHeight="1">
      <c r="B137" s="240"/>
      <c r="C137" s="200" t="s">
        <v>383</v>
      </c>
      <c r="D137" s="200"/>
      <c r="E137" s="200"/>
      <c r="F137" s="220" t="s">
        <v>361</v>
      </c>
      <c r="G137" s="200"/>
      <c r="H137" s="200" t="s">
        <v>408</v>
      </c>
      <c r="I137" s="200" t="s">
        <v>357</v>
      </c>
      <c r="J137" s="200">
        <v>255</v>
      </c>
      <c r="K137" s="242"/>
    </row>
    <row r="138" spans="2:11" s="1" customFormat="1" ht="15" customHeight="1">
      <c r="B138" s="240"/>
      <c r="C138" s="200" t="s">
        <v>385</v>
      </c>
      <c r="D138" s="200"/>
      <c r="E138" s="200"/>
      <c r="F138" s="220" t="s">
        <v>355</v>
      </c>
      <c r="G138" s="200"/>
      <c r="H138" s="200" t="s">
        <v>409</v>
      </c>
      <c r="I138" s="200" t="s">
        <v>387</v>
      </c>
      <c r="J138" s="200"/>
      <c r="K138" s="242"/>
    </row>
    <row r="139" spans="2:11" s="1" customFormat="1" ht="15" customHeight="1">
      <c r="B139" s="240"/>
      <c r="C139" s="200" t="s">
        <v>388</v>
      </c>
      <c r="D139" s="200"/>
      <c r="E139" s="200"/>
      <c r="F139" s="220" t="s">
        <v>355</v>
      </c>
      <c r="G139" s="200"/>
      <c r="H139" s="200" t="s">
        <v>410</v>
      </c>
      <c r="I139" s="200" t="s">
        <v>390</v>
      </c>
      <c r="J139" s="200"/>
      <c r="K139" s="242"/>
    </row>
    <row r="140" spans="2:11" s="1" customFormat="1" ht="15" customHeight="1">
      <c r="B140" s="240"/>
      <c r="C140" s="200" t="s">
        <v>391</v>
      </c>
      <c r="D140" s="200"/>
      <c r="E140" s="200"/>
      <c r="F140" s="220" t="s">
        <v>355</v>
      </c>
      <c r="G140" s="200"/>
      <c r="H140" s="200" t="s">
        <v>391</v>
      </c>
      <c r="I140" s="200" t="s">
        <v>390</v>
      </c>
      <c r="J140" s="200"/>
      <c r="K140" s="242"/>
    </row>
    <row r="141" spans="2:11" s="1" customFormat="1" ht="15" customHeight="1">
      <c r="B141" s="240"/>
      <c r="C141" s="200" t="s">
        <v>31</v>
      </c>
      <c r="D141" s="200"/>
      <c r="E141" s="200"/>
      <c r="F141" s="220" t="s">
        <v>355</v>
      </c>
      <c r="G141" s="200"/>
      <c r="H141" s="200" t="s">
        <v>411</v>
      </c>
      <c r="I141" s="200" t="s">
        <v>390</v>
      </c>
      <c r="J141" s="200"/>
      <c r="K141" s="242"/>
    </row>
    <row r="142" spans="2:11" s="1" customFormat="1" ht="15" customHeight="1">
      <c r="B142" s="240"/>
      <c r="C142" s="200" t="s">
        <v>412</v>
      </c>
      <c r="D142" s="200"/>
      <c r="E142" s="200"/>
      <c r="F142" s="220" t="s">
        <v>355</v>
      </c>
      <c r="G142" s="200"/>
      <c r="H142" s="200" t="s">
        <v>413</v>
      </c>
      <c r="I142" s="200" t="s">
        <v>390</v>
      </c>
      <c r="J142" s="200"/>
      <c r="K142" s="242"/>
    </row>
    <row r="143" spans="2:11" s="1" customFormat="1" ht="15" customHeight="1">
      <c r="B143" s="243"/>
      <c r="C143" s="244"/>
      <c r="D143" s="244"/>
      <c r="E143" s="244"/>
      <c r="F143" s="244"/>
      <c r="G143" s="244"/>
      <c r="H143" s="244"/>
      <c r="I143" s="244"/>
      <c r="J143" s="244"/>
      <c r="K143" s="245"/>
    </row>
    <row r="144" spans="2:11" s="1" customFormat="1" ht="18.75" customHeight="1">
      <c r="B144" s="197"/>
      <c r="C144" s="197"/>
      <c r="D144" s="197"/>
      <c r="E144" s="197"/>
      <c r="F144" s="232"/>
      <c r="G144" s="197"/>
      <c r="H144" s="197"/>
      <c r="I144" s="197"/>
      <c r="J144" s="197"/>
      <c r="K144" s="197"/>
    </row>
    <row r="145" spans="2:11" s="1" customFormat="1" ht="18.75" customHeight="1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s="1" customFormat="1" ht="7.5" customHeight="1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s="1" customFormat="1" ht="45" customHeight="1">
      <c r="B147" s="211"/>
      <c r="C147" s="306" t="s">
        <v>414</v>
      </c>
      <c r="D147" s="306"/>
      <c r="E147" s="306"/>
      <c r="F147" s="306"/>
      <c r="G147" s="306"/>
      <c r="H147" s="306"/>
      <c r="I147" s="306"/>
      <c r="J147" s="306"/>
      <c r="K147" s="212"/>
    </row>
    <row r="148" spans="2:11" s="1" customFormat="1" ht="17.25" customHeight="1">
      <c r="B148" s="211"/>
      <c r="C148" s="213" t="s">
        <v>349</v>
      </c>
      <c r="D148" s="213"/>
      <c r="E148" s="213"/>
      <c r="F148" s="213" t="s">
        <v>350</v>
      </c>
      <c r="G148" s="214"/>
      <c r="H148" s="213" t="s">
        <v>47</v>
      </c>
      <c r="I148" s="213" t="s">
        <v>50</v>
      </c>
      <c r="J148" s="213" t="s">
        <v>351</v>
      </c>
      <c r="K148" s="212"/>
    </row>
    <row r="149" spans="2:11" s="1" customFormat="1" ht="17.25" customHeight="1">
      <c r="B149" s="211"/>
      <c r="C149" s="215" t="s">
        <v>352</v>
      </c>
      <c r="D149" s="215"/>
      <c r="E149" s="215"/>
      <c r="F149" s="216" t="s">
        <v>353</v>
      </c>
      <c r="G149" s="217"/>
      <c r="H149" s="215"/>
      <c r="I149" s="215"/>
      <c r="J149" s="215" t="s">
        <v>354</v>
      </c>
      <c r="K149" s="212"/>
    </row>
    <row r="150" spans="2:11" s="1" customFormat="1" ht="5.25" customHeight="1">
      <c r="B150" s="221"/>
      <c r="C150" s="218"/>
      <c r="D150" s="218"/>
      <c r="E150" s="218"/>
      <c r="F150" s="218"/>
      <c r="G150" s="219"/>
      <c r="H150" s="218"/>
      <c r="I150" s="218"/>
      <c r="J150" s="218"/>
      <c r="K150" s="242"/>
    </row>
    <row r="151" spans="2:11" s="1" customFormat="1" ht="15" customHeight="1">
      <c r="B151" s="221"/>
      <c r="C151" s="246" t="s">
        <v>358</v>
      </c>
      <c r="D151" s="200"/>
      <c r="E151" s="200"/>
      <c r="F151" s="247" t="s">
        <v>355</v>
      </c>
      <c r="G151" s="200"/>
      <c r="H151" s="246" t="s">
        <v>395</v>
      </c>
      <c r="I151" s="246" t="s">
        <v>357</v>
      </c>
      <c r="J151" s="246">
        <v>120</v>
      </c>
      <c r="K151" s="242"/>
    </row>
    <row r="152" spans="2:11" s="1" customFormat="1" ht="15" customHeight="1">
      <c r="B152" s="221"/>
      <c r="C152" s="246" t="s">
        <v>404</v>
      </c>
      <c r="D152" s="200"/>
      <c r="E152" s="200"/>
      <c r="F152" s="247" t="s">
        <v>355</v>
      </c>
      <c r="G152" s="200"/>
      <c r="H152" s="246" t="s">
        <v>415</v>
      </c>
      <c r="I152" s="246" t="s">
        <v>357</v>
      </c>
      <c r="J152" s="246" t="s">
        <v>406</v>
      </c>
      <c r="K152" s="242"/>
    </row>
    <row r="153" spans="2:11" s="1" customFormat="1" ht="15" customHeight="1">
      <c r="B153" s="221"/>
      <c r="C153" s="246" t="s">
        <v>303</v>
      </c>
      <c r="D153" s="200"/>
      <c r="E153" s="200"/>
      <c r="F153" s="247" t="s">
        <v>355</v>
      </c>
      <c r="G153" s="200"/>
      <c r="H153" s="246" t="s">
        <v>416</v>
      </c>
      <c r="I153" s="246" t="s">
        <v>357</v>
      </c>
      <c r="J153" s="246" t="s">
        <v>406</v>
      </c>
      <c r="K153" s="242"/>
    </row>
    <row r="154" spans="2:11" s="1" customFormat="1" ht="15" customHeight="1">
      <c r="B154" s="221"/>
      <c r="C154" s="246" t="s">
        <v>360</v>
      </c>
      <c r="D154" s="200"/>
      <c r="E154" s="200"/>
      <c r="F154" s="247" t="s">
        <v>361</v>
      </c>
      <c r="G154" s="200"/>
      <c r="H154" s="246" t="s">
        <v>395</v>
      </c>
      <c r="I154" s="246" t="s">
        <v>357</v>
      </c>
      <c r="J154" s="246">
        <v>50</v>
      </c>
      <c r="K154" s="242"/>
    </row>
    <row r="155" spans="2:11" s="1" customFormat="1" ht="15" customHeight="1">
      <c r="B155" s="221"/>
      <c r="C155" s="246" t="s">
        <v>363</v>
      </c>
      <c r="D155" s="200"/>
      <c r="E155" s="200"/>
      <c r="F155" s="247" t="s">
        <v>355</v>
      </c>
      <c r="G155" s="200"/>
      <c r="H155" s="246" t="s">
        <v>395</v>
      </c>
      <c r="I155" s="246" t="s">
        <v>365</v>
      </c>
      <c r="J155" s="246"/>
      <c r="K155" s="242"/>
    </row>
    <row r="156" spans="2:11" s="1" customFormat="1" ht="15" customHeight="1">
      <c r="B156" s="221"/>
      <c r="C156" s="246" t="s">
        <v>374</v>
      </c>
      <c r="D156" s="200"/>
      <c r="E156" s="200"/>
      <c r="F156" s="247" t="s">
        <v>361</v>
      </c>
      <c r="G156" s="200"/>
      <c r="H156" s="246" t="s">
        <v>395</v>
      </c>
      <c r="I156" s="246" t="s">
        <v>357</v>
      </c>
      <c r="J156" s="246">
        <v>50</v>
      </c>
      <c r="K156" s="242"/>
    </row>
    <row r="157" spans="2:11" s="1" customFormat="1" ht="15" customHeight="1">
      <c r="B157" s="221"/>
      <c r="C157" s="246" t="s">
        <v>382</v>
      </c>
      <c r="D157" s="200"/>
      <c r="E157" s="200"/>
      <c r="F157" s="247" t="s">
        <v>361</v>
      </c>
      <c r="G157" s="200"/>
      <c r="H157" s="246" t="s">
        <v>395</v>
      </c>
      <c r="I157" s="246" t="s">
        <v>357</v>
      </c>
      <c r="J157" s="246">
        <v>50</v>
      </c>
      <c r="K157" s="242"/>
    </row>
    <row r="158" spans="2:11" s="1" customFormat="1" ht="15" customHeight="1">
      <c r="B158" s="221"/>
      <c r="C158" s="246" t="s">
        <v>380</v>
      </c>
      <c r="D158" s="200"/>
      <c r="E158" s="200"/>
      <c r="F158" s="247" t="s">
        <v>361</v>
      </c>
      <c r="G158" s="200"/>
      <c r="H158" s="246" t="s">
        <v>395</v>
      </c>
      <c r="I158" s="246" t="s">
        <v>357</v>
      </c>
      <c r="J158" s="246">
        <v>50</v>
      </c>
      <c r="K158" s="242"/>
    </row>
    <row r="159" spans="2:11" s="1" customFormat="1" ht="15" customHeight="1">
      <c r="B159" s="221"/>
      <c r="C159" s="246" t="s">
        <v>87</v>
      </c>
      <c r="D159" s="200"/>
      <c r="E159" s="200"/>
      <c r="F159" s="247" t="s">
        <v>355</v>
      </c>
      <c r="G159" s="200"/>
      <c r="H159" s="246" t="s">
        <v>417</v>
      </c>
      <c r="I159" s="246" t="s">
        <v>357</v>
      </c>
      <c r="J159" s="246" t="s">
        <v>418</v>
      </c>
      <c r="K159" s="242"/>
    </row>
    <row r="160" spans="2:11" s="1" customFormat="1" ht="15" customHeight="1">
      <c r="B160" s="221"/>
      <c r="C160" s="246" t="s">
        <v>419</v>
      </c>
      <c r="D160" s="200"/>
      <c r="E160" s="200"/>
      <c r="F160" s="247" t="s">
        <v>355</v>
      </c>
      <c r="G160" s="200"/>
      <c r="H160" s="246" t="s">
        <v>420</v>
      </c>
      <c r="I160" s="246" t="s">
        <v>390</v>
      </c>
      <c r="J160" s="246"/>
      <c r="K160" s="242"/>
    </row>
    <row r="161" spans="2:11" s="1" customFormat="1" ht="15" customHeight="1">
      <c r="B161" s="248"/>
      <c r="C161" s="230"/>
      <c r="D161" s="230"/>
      <c r="E161" s="230"/>
      <c r="F161" s="230"/>
      <c r="G161" s="230"/>
      <c r="H161" s="230"/>
      <c r="I161" s="230"/>
      <c r="J161" s="230"/>
      <c r="K161" s="249"/>
    </row>
    <row r="162" spans="2:11" s="1" customFormat="1" ht="18.75" customHeight="1">
      <c r="B162" s="197"/>
      <c r="C162" s="200"/>
      <c r="D162" s="200"/>
      <c r="E162" s="200"/>
      <c r="F162" s="220"/>
      <c r="G162" s="200"/>
      <c r="H162" s="200"/>
      <c r="I162" s="200"/>
      <c r="J162" s="200"/>
      <c r="K162" s="197"/>
    </row>
    <row r="163" spans="2:11" s="1" customFormat="1" ht="18.75" customHeight="1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s="1" customFormat="1" ht="7.5" customHeight="1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s="1" customFormat="1" ht="45" customHeight="1">
      <c r="B165" s="192"/>
      <c r="C165" s="305" t="s">
        <v>421</v>
      </c>
      <c r="D165" s="305"/>
      <c r="E165" s="305"/>
      <c r="F165" s="305"/>
      <c r="G165" s="305"/>
      <c r="H165" s="305"/>
      <c r="I165" s="305"/>
      <c r="J165" s="305"/>
      <c r="K165" s="193"/>
    </row>
    <row r="166" spans="2:11" s="1" customFormat="1" ht="17.25" customHeight="1">
      <c r="B166" s="192"/>
      <c r="C166" s="213" t="s">
        <v>349</v>
      </c>
      <c r="D166" s="213"/>
      <c r="E166" s="213"/>
      <c r="F166" s="213" t="s">
        <v>350</v>
      </c>
      <c r="G166" s="250"/>
      <c r="H166" s="251" t="s">
        <v>47</v>
      </c>
      <c r="I166" s="251" t="s">
        <v>50</v>
      </c>
      <c r="J166" s="213" t="s">
        <v>351</v>
      </c>
      <c r="K166" s="193"/>
    </row>
    <row r="167" spans="2:11" s="1" customFormat="1" ht="17.25" customHeight="1">
      <c r="B167" s="194"/>
      <c r="C167" s="215" t="s">
        <v>352</v>
      </c>
      <c r="D167" s="215"/>
      <c r="E167" s="215"/>
      <c r="F167" s="216" t="s">
        <v>353</v>
      </c>
      <c r="G167" s="252"/>
      <c r="H167" s="253"/>
      <c r="I167" s="253"/>
      <c r="J167" s="215" t="s">
        <v>354</v>
      </c>
      <c r="K167" s="195"/>
    </row>
    <row r="168" spans="2:11" s="1" customFormat="1" ht="5.25" customHeight="1">
      <c r="B168" s="221"/>
      <c r="C168" s="218"/>
      <c r="D168" s="218"/>
      <c r="E168" s="218"/>
      <c r="F168" s="218"/>
      <c r="G168" s="219"/>
      <c r="H168" s="218"/>
      <c r="I168" s="218"/>
      <c r="J168" s="218"/>
      <c r="K168" s="242"/>
    </row>
    <row r="169" spans="2:11" s="1" customFormat="1" ht="15" customHeight="1">
      <c r="B169" s="221"/>
      <c r="C169" s="200" t="s">
        <v>358</v>
      </c>
      <c r="D169" s="200"/>
      <c r="E169" s="200"/>
      <c r="F169" s="220" t="s">
        <v>355</v>
      </c>
      <c r="G169" s="200"/>
      <c r="H169" s="200" t="s">
        <v>395</v>
      </c>
      <c r="I169" s="200" t="s">
        <v>357</v>
      </c>
      <c r="J169" s="200">
        <v>120</v>
      </c>
      <c r="K169" s="242"/>
    </row>
    <row r="170" spans="2:11" s="1" customFormat="1" ht="15" customHeight="1">
      <c r="B170" s="221"/>
      <c r="C170" s="200" t="s">
        <v>404</v>
      </c>
      <c r="D170" s="200"/>
      <c r="E170" s="200"/>
      <c r="F170" s="220" t="s">
        <v>355</v>
      </c>
      <c r="G170" s="200"/>
      <c r="H170" s="200" t="s">
        <v>405</v>
      </c>
      <c r="I170" s="200" t="s">
        <v>357</v>
      </c>
      <c r="J170" s="200" t="s">
        <v>406</v>
      </c>
      <c r="K170" s="242"/>
    </row>
    <row r="171" spans="2:11" s="1" customFormat="1" ht="15" customHeight="1">
      <c r="B171" s="221"/>
      <c r="C171" s="200" t="s">
        <v>303</v>
      </c>
      <c r="D171" s="200"/>
      <c r="E171" s="200"/>
      <c r="F171" s="220" t="s">
        <v>355</v>
      </c>
      <c r="G171" s="200"/>
      <c r="H171" s="200" t="s">
        <v>422</v>
      </c>
      <c r="I171" s="200" t="s">
        <v>357</v>
      </c>
      <c r="J171" s="200" t="s">
        <v>406</v>
      </c>
      <c r="K171" s="242"/>
    </row>
    <row r="172" spans="2:11" s="1" customFormat="1" ht="15" customHeight="1">
      <c r="B172" s="221"/>
      <c r="C172" s="200" t="s">
        <v>360</v>
      </c>
      <c r="D172" s="200"/>
      <c r="E172" s="200"/>
      <c r="F172" s="220" t="s">
        <v>361</v>
      </c>
      <c r="G172" s="200"/>
      <c r="H172" s="200" t="s">
        <v>422</v>
      </c>
      <c r="I172" s="200" t="s">
        <v>357</v>
      </c>
      <c r="J172" s="200">
        <v>50</v>
      </c>
      <c r="K172" s="242"/>
    </row>
    <row r="173" spans="2:11" s="1" customFormat="1" ht="15" customHeight="1">
      <c r="B173" s="221"/>
      <c r="C173" s="200" t="s">
        <v>363</v>
      </c>
      <c r="D173" s="200"/>
      <c r="E173" s="200"/>
      <c r="F173" s="220" t="s">
        <v>355</v>
      </c>
      <c r="G173" s="200"/>
      <c r="H173" s="200" t="s">
        <v>422</v>
      </c>
      <c r="I173" s="200" t="s">
        <v>365</v>
      </c>
      <c r="J173" s="200"/>
      <c r="K173" s="242"/>
    </row>
    <row r="174" spans="2:11" s="1" customFormat="1" ht="15" customHeight="1">
      <c r="B174" s="221"/>
      <c r="C174" s="200" t="s">
        <v>374</v>
      </c>
      <c r="D174" s="200"/>
      <c r="E174" s="200"/>
      <c r="F174" s="220" t="s">
        <v>361</v>
      </c>
      <c r="G174" s="200"/>
      <c r="H174" s="200" t="s">
        <v>422</v>
      </c>
      <c r="I174" s="200" t="s">
        <v>357</v>
      </c>
      <c r="J174" s="200">
        <v>50</v>
      </c>
      <c r="K174" s="242"/>
    </row>
    <row r="175" spans="2:11" s="1" customFormat="1" ht="15" customHeight="1">
      <c r="B175" s="221"/>
      <c r="C175" s="200" t="s">
        <v>382</v>
      </c>
      <c r="D175" s="200"/>
      <c r="E175" s="200"/>
      <c r="F175" s="220" t="s">
        <v>361</v>
      </c>
      <c r="G175" s="200"/>
      <c r="H175" s="200" t="s">
        <v>422</v>
      </c>
      <c r="I175" s="200" t="s">
        <v>357</v>
      </c>
      <c r="J175" s="200">
        <v>50</v>
      </c>
      <c r="K175" s="242"/>
    </row>
    <row r="176" spans="2:11" s="1" customFormat="1" ht="15" customHeight="1">
      <c r="B176" s="221"/>
      <c r="C176" s="200" t="s">
        <v>380</v>
      </c>
      <c r="D176" s="200"/>
      <c r="E176" s="200"/>
      <c r="F176" s="220" t="s">
        <v>361</v>
      </c>
      <c r="G176" s="200"/>
      <c r="H176" s="200" t="s">
        <v>422</v>
      </c>
      <c r="I176" s="200" t="s">
        <v>357</v>
      </c>
      <c r="J176" s="200">
        <v>50</v>
      </c>
      <c r="K176" s="242"/>
    </row>
    <row r="177" spans="2:11" s="1" customFormat="1" ht="15" customHeight="1">
      <c r="B177" s="221"/>
      <c r="C177" s="200" t="s">
        <v>92</v>
      </c>
      <c r="D177" s="200"/>
      <c r="E177" s="200"/>
      <c r="F177" s="220" t="s">
        <v>355</v>
      </c>
      <c r="G177" s="200"/>
      <c r="H177" s="200" t="s">
        <v>423</v>
      </c>
      <c r="I177" s="200" t="s">
        <v>424</v>
      </c>
      <c r="J177" s="200"/>
      <c r="K177" s="242"/>
    </row>
    <row r="178" spans="2:11" s="1" customFormat="1" ht="15" customHeight="1">
      <c r="B178" s="221"/>
      <c r="C178" s="200" t="s">
        <v>50</v>
      </c>
      <c r="D178" s="200"/>
      <c r="E178" s="200"/>
      <c r="F178" s="220" t="s">
        <v>355</v>
      </c>
      <c r="G178" s="200"/>
      <c r="H178" s="200" t="s">
        <v>425</v>
      </c>
      <c r="I178" s="200" t="s">
        <v>426</v>
      </c>
      <c r="J178" s="200">
        <v>1</v>
      </c>
      <c r="K178" s="242"/>
    </row>
    <row r="179" spans="2:11" s="1" customFormat="1" ht="15" customHeight="1">
      <c r="B179" s="221"/>
      <c r="C179" s="200" t="s">
        <v>46</v>
      </c>
      <c r="D179" s="200"/>
      <c r="E179" s="200"/>
      <c r="F179" s="220" t="s">
        <v>355</v>
      </c>
      <c r="G179" s="200"/>
      <c r="H179" s="200" t="s">
        <v>427</v>
      </c>
      <c r="I179" s="200" t="s">
        <v>357</v>
      </c>
      <c r="J179" s="200">
        <v>20</v>
      </c>
      <c r="K179" s="242"/>
    </row>
    <row r="180" spans="2:11" s="1" customFormat="1" ht="15" customHeight="1">
      <c r="B180" s="221"/>
      <c r="C180" s="200" t="s">
        <v>47</v>
      </c>
      <c r="D180" s="200"/>
      <c r="E180" s="200"/>
      <c r="F180" s="220" t="s">
        <v>355</v>
      </c>
      <c r="G180" s="200"/>
      <c r="H180" s="200" t="s">
        <v>428</v>
      </c>
      <c r="I180" s="200" t="s">
        <v>357</v>
      </c>
      <c r="J180" s="200">
        <v>255</v>
      </c>
      <c r="K180" s="242"/>
    </row>
    <row r="181" spans="2:11" s="1" customFormat="1" ht="15" customHeight="1">
      <c r="B181" s="221"/>
      <c r="C181" s="200" t="s">
        <v>93</v>
      </c>
      <c r="D181" s="200"/>
      <c r="E181" s="200"/>
      <c r="F181" s="220" t="s">
        <v>355</v>
      </c>
      <c r="G181" s="200"/>
      <c r="H181" s="200" t="s">
        <v>319</v>
      </c>
      <c r="I181" s="200" t="s">
        <v>357</v>
      </c>
      <c r="J181" s="200">
        <v>10</v>
      </c>
      <c r="K181" s="242"/>
    </row>
    <row r="182" spans="2:11" s="1" customFormat="1" ht="15" customHeight="1">
      <c r="B182" s="221"/>
      <c r="C182" s="200" t="s">
        <v>94</v>
      </c>
      <c r="D182" s="200"/>
      <c r="E182" s="200"/>
      <c r="F182" s="220" t="s">
        <v>355</v>
      </c>
      <c r="G182" s="200"/>
      <c r="H182" s="200" t="s">
        <v>429</v>
      </c>
      <c r="I182" s="200" t="s">
        <v>390</v>
      </c>
      <c r="J182" s="200"/>
      <c r="K182" s="242"/>
    </row>
    <row r="183" spans="2:11" s="1" customFormat="1" ht="15" customHeight="1">
      <c r="B183" s="221"/>
      <c r="C183" s="200" t="s">
        <v>430</v>
      </c>
      <c r="D183" s="200"/>
      <c r="E183" s="200"/>
      <c r="F183" s="220" t="s">
        <v>355</v>
      </c>
      <c r="G183" s="200"/>
      <c r="H183" s="200" t="s">
        <v>431</v>
      </c>
      <c r="I183" s="200" t="s">
        <v>390</v>
      </c>
      <c r="J183" s="200"/>
      <c r="K183" s="242"/>
    </row>
    <row r="184" spans="2:11" s="1" customFormat="1" ht="15" customHeight="1">
      <c r="B184" s="221"/>
      <c r="C184" s="200" t="s">
        <v>419</v>
      </c>
      <c r="D184" s="200"/>
      <c r="E184" s="200"/>
      <c r="F184" s="220" t="s">
        <v>355</v>
      </c>
      <c r="G184" s="200"/>
      <c r="H184" s="200" t="s">
        <v>432</v>
      </c>
      <c r="I184" s="200" t="s">
        <v>390</v>
      </c>
      <c r="J184" s="200"/>
      <c r="K184" s="242"/>
    </row>
    <row r="185" spans="2:11" s="1" customFormat="1" ht="15" customHeight="1">
      <c r="B185" s="221"/>
      <c r="C185" s="200" t="s">
        <v>96</v>
      </c>
      <c r="D185" s="200"/>
      <c r="E185" s="200"/>
      <c r="F185" s="220" t="s">
        <v>361</v>
      </c>
      <c r="G185" s="200"/>
      <c r="H185" s="200" t="s">
        <v>433</v>
      </c>
      <c r="I185" s="200" t="s">
        <v>357</v>
      </c>
      <c r="J185" s="200">
        <v>50</v>
      </c>
      <c r="K185" s="242"/>
    </row>
    <row r="186" spans="2:11" s="1" customFormat="1" ht="15" customHeight="1">
      <c r="B186" s="221"/>
      <c r="C186" s="200" t="s">
        <v>434</v>
      </c>
      <c r="D186" s="200"/>
      <c r="E186" s="200"/>
      <c r="F186" s="220" t="s">
        <v>361</v>
      </c>
      <c r="G186" s="200"/>
      <c r="H186" s="200" t="s">
        <v>435</v>
      </c>
      <c r="I186" s="200" t="s">
        <v>436</v>
      </c>
      <c r="J186" s="200"/>
      <c r="K186" s="242"/>
    </row>
    <row r="187" spans="2:11" s="1" customFormat="1" ht="15" customHeight="1">
      <c r="B187" s="221"/>
      <c r="C187" s="200" t="s">
        <v>437</v>
      </c>
      <c r="D187" s="200"/>
      <c r="E187" s="200"/>
      <c r="F187" s="220" t="s">
        <v>361</v>
      </c>
      <c r="G187" s="200"/>
      <c r="H187" s="200" t="s">
        <v>438</v>
      </c>
      <c r="I187" s="200" t="s">
        <v>436</v>
      </c>
      <c r="J187" s="200"/>
      <c r="K187" s="242"/>
    </row>
    <row r="188" spans="2:11" s="1" customFormat="1" ht="15" customHeight="1">
      <c r="B188" s="221"/>
      <c r="C188" s="200" t="s">
        <v>439</v>
      </c>
      <c r="D188" s="200"/>
      <c r="E188" s="200"/>
      <c r="F188" s="220" t="s">
        <v>361</v>
      </c>
      <c r="G188" s="200"/>
      <c r="H188" s="200" t="s">
        <v>440</v>
      </c>
      <c r="I188" s="200" t="s">
        <v>436</v>
      </c>
      <c r="J188" s="200"/>
      <c r="K188" s="242"/>
    </row>
    <row r="189" spans="2:11" s="1" customFormat="1" ht="15" customHeight="1">
      <c r="B189" s="221"/>
      <c r="C189" s="254" t="s">
        <v>441</v>
      </c>
      <c r="D189" s="200"/>
      <c r="E189" s="200"/>
      <c r="F189" s="220" t="s">
        <v>361</v>
      </c>
      <c r="G189" s="200"/>
      <c r="H189" s="200" t="s">
        <v>442</v>
      </c>
      <c r="I189" s="200" t="s">
        <v>443</v>
      </c>
      <c r="J189" s="255" t="s">
        <v>444</v>
      </c>
      <c r="K189" s="242"/>
    </row>
    <row r="190" spans="2:11" s="1" customFormat="1" ht="15" customHeight="1">
      <c r="B190" s="221"/>
      <c r="C190" s="206" t="s">
        <v>35</v>
      </c>
      <c r="D190" s="200"/>
      <c r="E190" s="200"/>
      <c r="F190" s="220" t="s">
        <v>355</v>
      </c>
      <c r="G190" s="200"/>
      <c r="H190" s="197" t="s">
        <v>445</v>
      </c>
      <c r="I190" s="200" t="s">
        <v>446</v>
      </c>
      <c r="J190" s="200"/>
      <c r="K190" s="242"/>
    </row>
    <row r="191" spans="2:11" s="1" customFormat="1" ht="15" customHeight="1">
      <c r="B191" s="221"/>
      <c r="C191" s="206" t="s">
        <v>447</v>
      </c>
      <c r="D191" s="200"/>
      <c r="E191" s="200"/>
      <c r="F191" s="220" t="s">
        <v>355</v>
      </c>
      <c r="G191" s="200"/>
      <c r="H191" s="200" t="s">
        <v>448</v>
      </c>
      <c r="I191" s="200" t="s">
        <v>390</v>
      </c>
      <c r="J191" s="200"/>
      <c r="K191" s="242"/>
    </row>
    <row r="192" spans="2:11" s="1" customFormat="1" ht="15" customHeight="1">
      <c r="B192" s="221"/>
      <c r="C192" s="206" t="s">
        <v>449</v>
      </c>
      <c r="D192" s="200"/>
      <c r="E192" s="200"/>
      <c r="F192" s="220" t="s">
        <v>355</v>
      </c>
      <c r="G192" s="200"/>
      <c r="H192" s="200" t="s">
        <v>450</v>
      </c>
      <c r="I192" s="200" t="s">
        <v>390</v>
      </c>
      <c r="J192" s="200"/>
      <c r="K192" s="242"/>
    </row>
    <row r="193" spans="2:11" s="1" customFormat="1" ht="15" customHeight="1">
      <c r="B193" s="221"/>
      <c r="C193" s="206" t="s">
        <v>451</v>
      </c>
      <c r="D193" s="200"/>
      <c r="E193" s="200"/>
      <c r="F193" s="220" t="s">
        <v>361</v>
      </c>
      <c r="G193" s="200"/>
      <c r="H193" s="200" t="s">
        <v>452</v>
      </c>
      <c r="I193" s="200" t="s">
        <v>390</v>
      </c>
      <c r="J193" s="200"/>
      <c r="K193" s="242"/>
    </row>
    <row r="194" spans="2:11" s="1" customFormat="1" ht="15" customHeight="1">
      <c r="B194" s="248"/>
      <c r="C194" s="256"/>
      <c r="D194" s="230"/>
      <c r="E194" s="230"/>
      <c r="F194" s="230"/>
      <c r="G194" s="230"/>
      <c r="H194" s="230"/>
      <c r="I194" s="230"/>
      <c r="J194" s="230"/>
      <c r="K194" s="249"/>
    </row>
    <row r="195" spans="2:11" s="1" customFormat="1" ht="18.75" customHeight="1">
      <c r="B195" s="197"/>
      <c r="C195" s="200"/>
      <c r="D195" s="200"/>
      <c r="E195" s="200"/>
      <c r="F195" s="220"/>
      <c r="G195" s="200"/>
      <c r="H195" s="200"/>
      <c r="I195" s="200"/>
      <c r="J195" s="200"/>
      <c r="K195" s="197"/>
    </row>
    <row r="196" spans="2:11" s="1" customFormat="1" ht="18.75" customHeight="1">
      <c r="B196" s="197"/>
      <c r="C196" s="200"/>
      <c r="D196" s="200"/>
      <c r="E196" s="200"/>
      <c r="F196" s="220"/>
      <c r="G196" s="200"/>
      <c r="H196" s="200"/>
      <c r="I196" s="200"/>
      <c r="J196" s="200"/>
      <c r="K196" s="197"/>
    </row>
    <row r="197" spans="2:11" s="1" customFormat="1" ht="18.75" customHeight="1">
      <c r="B197" s="207"/>
      <c r="C197" s="207"/>
      <c r="D197" s="207"/>
      <c r="E197" s="207"/>
      <c r="F197" s="207"/>
      <c r="G197" s="207"/>
      <c r="H197" s="207"/>
      <c r="I197" s="207"/>
      <c r="J197" s="207"/>
      <c r="K197" s="207"/>
    </row>
    <row r="198" spans="2:11" s="1" customFormat="1" ht="13.5">
      <c r="B198" s="189"/>
      <c r="C198" s="190"/>
      <c r="D198" s="190"/>
      <c r="E198" s="190"/>
      <c r="F198" s="190"/>
      <c r="G198" s="190"/>
      <c r="H198" s="190"/>
      <c r="I198" s="190"/>
      <c r="J198" s="190"/>
      <c r="K198" s="191"/>
    </row>
    <row r="199" spans="2:11" s="1" customFormat="1" ht="21">
      <c r="B199" s="192"/>
      <c r="C199" s="305" t="s">
        <v>453</v>
      </c>
      <c r="D199" s="305"/>
      <c r="E199" s="305"/>
      <c r="F199" s="305"/>
      <c r="G199" s="305"/>
      <c r="H199" s="305"/>
      <c r="I199" s="305"/>
      <c r="J199" s="305"/>
      <c r="K199" s="193"/>
    </row>
    <row r="200" spans="2:11" s="1" customFormat="1" ht="25.5" customHeight="1">
      <c r="B200" s="192"/>
      <c r="C200" s="257" t="s">
        <v>454</v>
      </c>
      <c r="D200" s="257"/>
      <c r="E200" s="257"/>
      <c r="F200" s="257" t="s">
        <v>455</v>
      </c>
      <c r="G200" s="258"/>
      <c r="H200" s="304" t="s">
        <v>456</v>
      </c>
      <c r="I200" s="304"/>
      <c r="J200" s="304"/>
      <c r="K200" s="193"/>
    </row>
    <row r="201" spans="2:11" s="1" customFormat="1" ht="5.25" customHeight="1">
      <c r="B201" s="221"/>
      <c r="C201" s="218"/>
      <c r="D201" s="218"/>
      <c r="E201" s="218"/>
      <c r="F201" s="218"/>
      <c r="G201" s="200"/>
      <c r="H201" s="218"/>
      <c r="I201" s="218"/>
      <c r="J201" s="218"/>
      <c r="K201" s="242"/>
    </row>
    <row r="202" spans="2:11" s="1" customFormat="1" ht="15" customHeight="1">
      <c r="B202" s="221"/>
      <c r="C202" s="200" t="s">
        <v>446</v>
      </c>
      <c r="D202" s="200"/>
      <c r="E202" s="200"/>
      <c r="F202" s="220" t="s">
        <v>36</v>
      </c>
      <c r="G202" s="200"/>
      <c r="H202" s="303" t="s">
        <v>457</v>
      </c>
      <c r="I202" s="303"/>
      <c r="J202" s="303"/>
      <c r="K202" s="242"/>
    </row>
    <row r="203" spans="2:11" s="1" customFormat="1" ht="15" customHeight="1">
      <c r="B203" s="221"/>
      <c r="C203" s="227"/>
      <c r="D203" s="200"/>
      <c r="E203" s="200"/>
      <c r="F203" s="220" t="s">
        <v>37</v>
      </c>
      <c r="G203" s="200"/>
      <c r="H203" s="303" t="s">
        <v>458</v>
      </c>
      <c r="I203" s="303"/>
      <c r="J203" s="303"/>
      <c r="K203" s="242"/>
    </row>
    <row r="204" spans="2:11" s="1" customFormat="1" ht="15" customHeight="1">
      <c r="B204" s="221"/>
      <c r="C204" s="227"/>
      <c r="D204" s="200"/>
      <c r="E204" s="200"/>
      <c r="F204" s="220" t="s">
        <v>40</v>
      </c>
      <c r="G204" s="200"/>
      <c r="H204" s="303" t="s">
        <v>459</v>
      </c>
      <c r="I204" s="303"/>
      <c r="J204" s="303"/>
      <c r="K204" s="242"/>
    </row>
    <row r="205" spans="2:11" s="1" customFormat="1" ht="15" customHeight="1">
      <c r="B205" s="221"/>
      <c r="C205" s="200"/>
      <c r="D205" s="200"/>
      <c r="E205" s="200"/>
      <c r="F205" s="220" t="s">
        <v>38</v>
      </c>
      <c r="G205" s="200"/>
      <c r="H205" s="303" t="s">
        <v>460</v>
      </c>
      <c r="I205" s="303"/>
      <c r="J205" s="303"/>
      <c r="K205" s="242"/>
    </row>
    <row r="206" spans="2:11" s="1" customFormat="1" ht="15" customHeight="1">
      <c r="B206" s="221"/>
      <c r="C206" s="200"/>
      <c r="D206" s="200"/>
      <c r="E206" s="200"/>
      <c r="F206" s="220" t="s">
        <v>39</v>
      </c>
      <c r="G206" s="200"/>
      <c r="H206" s="303" t="s">
        <v>461</v>
      </c>
      <c r="I206" s="303"/>
      <c r="J206" s="303"/>
      <c r="K206" s="242"/>
    </row>
    <row r="207" spans="2:11" s="1" customFormat="1" ht="15" customHeight="1">
      <c r="B207" s="221"/>
      <c r="C207" s="200"/>
      <c r="D207" s="200"/>
      <c r="E207" s="200"/>
      <c r="F207" s="220"/>
      <c r="G207" s="200"/>
      <c r="H207" s="200"/>
      <c r="I207" s="200"/>
      <c r="J207" s="200"/>
      <c r="K207" s="242"/>
    </row>
    <row r="208" spans="2:11" s="1" customFormat="1" ht="15" customHeight="1">
      <c r="B208" s="221"/>
      <c r="C208" s="200" t="s">
        <v>402</v>
      </c>
      <c r="D208" s="200"/>
      <c r="E208" s="200"/>
      <c r="F208" s="220" t="s">
        <v>72</v>
      </c>
      <c r="G208" s="200"/>
      <c r="H208" s="303" t="s">
        <v>462</v>
      </c>
      <c r="I208" s="303"/>
      <c r="J208" s="303"/>
      <c r="K208" s="242"/>
    </row>
    <row r="209" spans="2:11" s="1" customFormat="1" ht="15" customHeight="1">
      <c r="B209" s="221"/>
      <c r="C209" s="227"/>
      <c r="D209" s="200"/>
      <c r="E209" s="200"/>
      <c r="F209" s="220" t="s">
        <v>300</v>
      </c>
      <c r="G209" s="200"/>
      <c r="H209" s="303" t="s">
        <v>301</v>
      </c>
      <c r="I209" s="303"/>
      <c r="J209" s="303"/>
      <c r="K209" s="242"/>
    </row>
    <row r="210" spans="2:11" s="1" customFormat="1" ht="15" customHeight="1">
      <c r="B210" s="221"/>
      <c r="C210" s="200"/>
      <c r="D210" s="200"/>
      <c r="E210" s="200"/>
      <c r="F210" s="220" t="s">
        <v>298</v>
      </c>
      <c r="G210" s="200"/>
      <c r="H210" s="303" t="s">
        <v>463</v>
      </c>
      <c r="I210" s="303"/>
      <c r="J210" s="303"/>
      <c r="K210" s="242"/>
    </row>
    <row r="211" spans="2:11" s="1" customFormat="1" ht="15" customHeight="1">
      <c r="B211" s="259"/>
      <c r="C211" s="227"/>
      <c r="D211" s="227"/>
      <c r="E211" s="227"/>
      <c r="F211" s="220" t="s">
        <v>79</v>
      </c>
      <c r="G211" s="206"/>
      <c r="H211" s="302" t="s">
        <v>302</v>
      </c>
      <c r="I211" s="302"/>
      <c r="J211" s="302"/>
      <c r="K211" s="260"/>
    </row>
    <row r="212" spans="2:11" s="1" customFormat="1" ht="15" customHeight="1">
      <c r="B212" s="259"/>
      <c r="C212" s="227"/>
      <c r="D212" s="227"/>
      <c r="E212" s="227"/>
      <c r="F212" s="220" t="s">
        <v>104</v>
      </c>
      <c r="G212" s="206"/>
      <c r="H212" s="302" t="s">
        <v>464</v>
      </c>
      <c r="I212" s="302"/>
      <c r="J212" s="302"/>
      <c r="K212" s="260"/>
    </row>
    <row r="213" spans="2:11" s="1" customFormat="1" ht="15" customHeight="1">
      <c r="B213" s="259"/>
      <c r="C213" s="227"/>
      <c r="D213" s="227"/>
      <c r="E213" s="227"/>
      <c r="F213" s="261"/>
      <c r="G213" s="206"/>
      <c r="H213" s="262"/>
      <c r="I213" s="262"/>
      <c r="J213" s="262"/>
      <c r="K213" s="260"/>
    </row>
    <row r="214" spans="2:11" s="1" customFormat="1" ht="15" customHeight="1">
      <c r="B214" s="259"/>
      <c r="C214" s="200" t="s">
        <v>426</v>
      </c>
      <c r="D214" s="227"/>
      <c r="E214" s="227"/>
      <c r="F214" s="220">
        <v>1</v>
      </c>
      <c r="G214" s="206"/>
      <c r="H214" s="302" t="s">
        <v>465</v>
      </c>
      <c r="I214" s="302"/>
      <c r="J214" s="302"/>
      <c r="K214" s="260"/>
    </row>
    <row r="215" spans="2:11" s="1" customFormat="1" ht="15" customHeight="1">
      <c r="B215" s="259"/>
      <c r="C215" s="227"/>
      <c r="D215" s="227"/>
      <c r="E215" s="227"/>
      <c r="F215" s="220">
        <v>2</v>
      </c>
      <c r="G215" s="206"/>
      <c r="H215" s="302" t="s">
        <v>466</v>
      </c>
      <c r="I215" s="302"/>
      <c r="J215" s="302"/>
      <c r="K215" s="260"/>
    </row>
    <row r="216" spans="2:11" s="1" customFormat="1" ht="15" customHeight="1">
      <c r="B216" s="259"/>
      <c r="C216" s="227"/>
      <c r="D216" s="227"/>
      <c r="E216" s="227"/>
      <c r="F216" s="220">
        <v>3</v>
      </c>
      <c r="G216" s="206"/>
      <c r="H216" s="302" t="s">
        <v>467</v>
      </c>
      <c r="I216" s="302"/>
      <c r="J216" s="302"/>
      <c r="K216" s="260"/>
    </row>
    <row r="217" spans="2:11" s="1" customFormat="1" ht="15" customHeight="1">
      <c r="B217" s="259"/>
      <c r="C217" s="227"/>
      <c r="D217" s="227"/>
      <c r="E217" s="227"/>
      <c r="F217" s="220">
        <v>4</v>
      </c>
      <c r="G217" s="206"/>
      <c r="H217" s="302" t="s">
        <v>468</v>
      </c>
      <c r="I217" s="302"/>
      <c r="J217" s="302"/>
      <c r="K217" s="260"/>
    </row>
    <row r="218" spans="2:11" s="1" customFormat="1" ht="12.75" customHeight="1">
      <c r="B218" s="263"/>
      <c r="C218" s="264"/>
      <c r="D218" s="264"/>
      <c r="E218" s="264"/>
      <c r="F218" s="264"/>
      <c r="G218" s="264"/>
      <c r="H218" s="264"/>
      <c r="I218" s="264"/>
      <c r="J218" s="264"/>
      <c r="K218" s="265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PS 05-01-21 - Vroutek - P...</vt:lpstr>
      <vt:lpstr>PS 05-01-21.1 - Vroutek -...</vt:lpstr>
      <vt:lpstr>VON - VON</vt:lpstr>
      <vt:lpstr>VRN - VRN</vt:lpstr>
      <vt:lpstr>Pokyny pro vyplnění</vt:lpstr>
      <vt:lpstr>'PS 05-01-21 - Vroutek - P...'!Názvy_tisku</vt:lpstr>
      <vt:lpstr>'PS 05-01-21.1 - Vroutek -...'!Názvy_tisku</vt:lpstr>
      <vt:lpstr>'Rekapitulace stavby'!Názvy_tisku</vt:lpstr>
      <vt:lpstr>'VON - VON'!Názvy_tisku</vt:lpstr>
      <vt:lpstr>'VRN - VRN'!Názvy_tisku</vt:lpstr>
      <vt:lpstr>'Pokyny pro vyplnění'!Oblast_tisku</vt:lpstr>
      <vt:lpstr>'PS 05-01-21 - Vroutek - P...'!Oblast_tisku</vt:lpstr>
      <vt:lpstr>'PS 05-01-21.1 - Vroutek -...'!Oblast_tisku</vt:lpstr>
      <vt:lpstr>'Rekapitulace stavby'!Oblast_tisku</vt:lpstr>
      <vt:lpstr>'VON - VON'!Oblast_tisku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Kettner</dc:creator>
  <cp:lastModifiedBy>Kazda Jan, Ing.</cp:lastModifiedBy>
  <dcterms:created xsi:type="dcterms:W3CDTF">2019-11-26T10:40:50Z</dcterms:created>
  <dcterms:modified xsi:type="dcterms:W3CDTF">2020-10-09T10:06:51Z</dcterms:modified>
</cp:coreProperties>
</file>