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SO 01 - Položky ÚOŽI" sheetId="2" r:id="rId2"/>
    <sheet name="SO 02 - Položky ÚRS" sheetId="3" r:id="rId3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'SO 01 - Položky ÚOŽI'!$C$79:$K$117</definedName>
    <definedName name="_xlnm.Print_Area" localSheetId="1">'SO 01 - Položky ÚOŽI'!$C$45:$J$61,'SO 01 - Položky ÚOŽI'!$C$67:$K$117</definedName>
    <definedName name="_xlnm.Print_Titles" localSheetId="1">'SO 01 - Položky ÚOŽI'!$79:$79</definedName>
    <definedName name="_xlnm._FilterDatabase" localSheetId="2" hidden="1">'SO 02 - Položky ÚRS'!$C$78:$K$81</definedName>
    <definedName name="_xlnm.Print_Area" localSheetId="2">'SO 02 - Položky ÚRS'!$C$45:$J$60,'SO 02 - Položky ÚRS'!$C$66:$K$81</definedName>
    <definedName name="_xlnm.Print_Titles" localSheetId="2">'SO 02 - Položky ÚRS'!$78:$78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0"/>
  <c r="BH80"/>
  <c r="BG80"/>
  <c r="BF80"/>
  <c r="T80"/>
  <c r="T79"/>
  <c r="R80"/>
  <c r="R79"/>
  <c r="P80"/>
  <c r="P79"/>
  <c i="1" r="AU56"/>
  <c i="3" r="F73"/>
  <c r="E71"/>
  <c r="F52"/>
  <c r="E50"/>
  <c r="J24"/>
  <c r="E24"/>
  <c r="J76"/>
  <c r="J23"/>
  <c r="J21"/>
  <c r="E21"/>
  <c r="J75"/>
  <c r="J20"/>
  <c r="J18"/>
  <c r="E18"/>
  <c r="F76"/>
  <c r="J17"/>
  <c r="J15"/>
  <c r="E15"/>
  <c r="F75"/>
  <c r="J14"/>
  <c r="J12"/>
  <c r="J73"/>
  <c r="E7"/>
  <c r="E69"/>
  <c i="2" r="J37"/>
  <c r="J36"/>
  <c i="1" r="AY55"/>
  <c i="2" r="J35"/>
  <c i="1" r="AX55"/>
  <c i="2"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F74"/>
  <c r="E72"/>
  <c r="F52"/>
  <c r="E50"/>
  <c r="J24"/>
  <c r="E24"/>
  <c r="J77"/>
  <c r="J23"/>
  <c r="J21"/>
  <c r="E21"/>
  <c r="J54"/>
  <c r="J20"/>
  <c r="J18"/>
  <c r="E18"/>
  <c r="F77"/>
  <c r="J17"/>
  <c r="J15"/>
  <c r="E15"/>
  <c r="F76"/>
  <c r="J14"/>
  <c r="J12"/>
  <c r="J52"/>
  <c r="E7"/>
  <c r="E48"/>
  <c i="1" r="L50"/>
  <c r="AM50"/>
  <c r="AM49"/>
  <c r="L49"/>
  <c r="AM47"/>
  <c r="L47"/>
  <c r="L45"/>
  <c r="L44"/>
  <c i="3" r="BK80"/>
  <c r="J80"/>
  <c i="2" r="J115"/>
  <c r="J112"/>
  <c r="J109"/>
  <c r="J106"/>
  <c r="J103"/>
  <c r="BK97"/>
  <c r="BK94"/>
  <c r="BK91"/>
  <c r="J82"/>
  <c r="BK115"/>
  <c r="BK112"/>
  <c r="BK109"/>
  <c r="BK103"/>
  <c r="J100"/>
  <c r="J97"/>
  <c r="J88"/>
  <c r="BK106"/>
  <c r="BK100"/>
  <c r="J94"/>
  <c r="J91"/>
  <c r="BK88"/>
  <c r="J85"/>
  <c i="1" r="AS54"/>
  <c i="2" r="BK85"/>
  <c r="BK82"/>
  <c i="3" r="F37"/>
  <c i="1" r="BD56"/>
  <c i="3" r="J34"/>
  <c i="1" r="AW56"/>
  <c i="3" r="F35"/>
  <c i="1" r="BB56"/>
  <c i="3" r="F36"/>
  <c i="1" r="BC56"/>
  <c i="2" l="1" r="R81"/>
  <c r="R80"/>
  <c r="BK81"/>
  <c r="J81"/>
  <c r="J60"/>
  <c r="P81"/>
  <c r="P80"/>
  <c i="1" r="AU55"/>
  <c i="2" r="T81"/>
  <c r="T80"/>
  <c r="F54"/>
  <c r="E70"/>
  <c r="J76"/>
  <c r="BE91"/>
  <c r="J55"/>
  <c r="J74"/>
  <c r="BE82"/>
  <c r="BE85"/>
  <c r="BE94"/>
  <c r="BE97"/>
  <c r="F55"/>
  <c r="BE100"/>
  <c r="BE106"/>
  <c r="BE88"/>
  <c r="BE103"/>
  <c r="BE109"/>
  <c r="BE112"/>
  <c r="BE115"/>
  <c i="3" r="E48"/>
  <c r="J52"/>
  <c r="F54"/>
  <c r="J54"/>
  <c r="F55"/>
  <c r="J55"/>
  <c r="BE80"/>
  <c r="BK79"/>
  <c r="J79"/>
  <c r="J59"/>
  <c i="2" r="F36"/>
  <c i="1" r="BC55"/>
  <c r="BC54"/>
  <c r="W32"/>
  <c i="2" r="J34"/>
  <c i="1" r="AW55"/>
  <c i="3" r="F34"/>
  <c i="1" r="BA56"/>
  <c i="2" r="F37"/>
  <c i="1" r="BD55"/>
  <c r="BD54"/>
  <c r="W33"/>
  <c i="3" r="J33"/>
  <c i="1" r="AV56"/>
  <c r="AT56"/>
  <c i="2" r="F34"/>
  <c i="1" r="BA55"/>
  <c r="AU54"/>
  <c i="2" r="F35"/>
  <c i="1" r="BB55"/>
  <c r="BB54"/>
  <c r="W31"/>
  <c i="2" l="1" r="BK80"/>
  <c r="J80"/>
  <c r="J59"/>
  <c i="1" r="AY54"/>
  <c i="3" r="J30"/>
  <c i="1" r="AG56"/>
  <c r="AN56"/>
  <c i="2" r="F33"/>
  <c i="1" r="AZ55"/>
  <c r="AX54"/>
  <c r="BA54"/>
  <c r="W30"/>
  <c i="2" r="J33"/>
  <c i="1" r="AV55"/>
  <c r="AT55"/>
  <c i="3" r="F33"/>
  <c i="1" r="AZ56"/>
  <c i="3" l="1" r="J39"/>
  <c i="1" r="AZ54"/>
  <c r="AV54"/>
  <c r="AK29"/>
  <c r="AW54"/>
  <c r="AK30"/>
  <c i="2" r="J30"/>
  <c i="1" r="AG55"/>
  <c r="AN55"/>
  <c i="2" l="1" r="J39"/>
  <c i="1" r="W29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<sst xmlns="http://schemas.openxmlformats.org/spreadsheetml/2006/main">
  <si>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</si>
  <si>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</si>
  <si>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</si>
  <si>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</si>
  <si>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</si>
  <si>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{a53c3106-8238-4c20-9730-51c0e9276715}</t>
  </si>
  <si>
    <t>0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</si>
  <si>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</si>
  <si>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</si>
  <si>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</si>
  <si>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</si>
  <si>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</si>
  <si>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Kód:</t>
  </si>
  <si>
    <t>2020_10_13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</si>
  <si>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</si>
  <si>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</si>
  <si>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Mechanické a chemické hubení nežádoucí vegetace u ST 2021</t>
  </si>
  <si>
    <t>KSO:</t>
  </si>
  <si>
    <t/>
  </si>
  <si>
    <t>CC-CZ:</t>
  </si>
  <si>
    <t>Místo:</t>
  </si>
  <si>
    <t>ST Hradec Králové</t>
  </si>
  <si>
    <t>Datum:</t>
  </si>
  <si>
    <t>13. 10. 2020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</si>
  <si>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</si>
  <si>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</si>
  <si>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</si>
  <si>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</si>
  <si>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</si>
  <si>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</si>
  <si>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</si>
  <si>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</si>
  <si>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</si>
  <si>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</si>
  <si>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</si>
  <si>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</si>
  <si>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</si>
  <si>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</si>
  <si>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</si>
  <si>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</si>
  <si>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</si>
  <si>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</si>
  <si>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</si>
  <si>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</si>
  <si>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</si>
  <si>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</si>
  <si>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</si>
  <si>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</si>
  <si>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</si>
  <si>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</si>
  <si>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</si>
  <si>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</si>
  <si>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</si>
  <si>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</si>
  <si>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</si>
  <si>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</si>
  <si>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</si>
  <si>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</si>
  <si>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</si>
  <si>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</si>
  <si>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</si>
  <si>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</si>
  <si>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</si>
  <si>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</si>
  <si>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</si>
  <si>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</si>
  <si>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</si>
  <si>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</si>
  <si>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</si>
  <si>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###NOIMPORT###</t>
  </si>
  <si>
    <t>IMPORT</t>
  </si>
  <si>
    <t>{00000000-0000-0000-0000-000000000000}</t>
  </si>
  <si>
    <t>/</t>
  </si>
  <si>
    <t>SO 01</t>
  </si>
  <si>
    <t>Položky ÚOŽI</t>
  </si>
  <si>
    <t>STA</t>
  </si>
  <si>
    <t>1</t>
  </si>
  <si>
    <t>{d1bf751c-faab-4638-bbb9-cd6efcbffc22}</t>
  </si>
  <si>
    <t>2</t>
  </si>
  <si>
    <t>SO 02</t>
  </si>
  <si>
    <t>Položky ÚRS</t>
  </si>
  <si>
    <t>{2310e0e4-ce5e-48bf-b5ab-a6d3696e2d15}</t>
  </si>
  <si>
    <t>KRYCÍ LIST SOUPISU PRACÍ</t>
  </si>
  <si>
    <t>Objekt:</t>
  </si>
  <si>
    <t>SO 01 - Položky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</si>
  <si>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</si>
  <si>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</si>
  <si>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</si>
  <si>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</si>
  <si>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</si>
  <si>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</si>
  <si>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</si>
  <si>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</si>
  <si>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</si>
  <si>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</si>
  <si>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</si>
  <si>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</si>
  <si>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</si>
  <si>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</si>
  <si>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</si>
  <si>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</si>
  <si>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</si>
  <si>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</si>
  <si>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</si>
  <si>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</si>
  <si>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</si>
  <si>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</si>
  <si>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6</t>
  </si>
  <si>
    <t>K</t>
  </si>
  <si>
    <t>5904055010</t>
  </si>
  <si>
    <t>Hubení travního porostu postřikovačem místně ručně tráva, plevel</t>
  </si>
  <si>
    <t>m2</t>
  </si>
  <si>
    <t>Sborník UOŽI 01 2020</t>
  </si>
  <si>
    <t>512</t>
  </si>
  <si>
    <t>156575675</t>
  </si>
  <si>
    <t>PP</t>
  </si>
  <si>
    <t>Hubení travního porostu postřikovačem místně ručně tráva, plevel. Poznámka: 1. V cenách jsou započteny náklady na postřik travního porostu nebo náletové dřevité vegetace, potřebné manipulace a aplikací herbicidu. 2. V cenách nejsou obsaženy náklady na vodu a dodávku herbicidu.</t>
  </si>
  <si>
    <t>PSC</t>
  </si>
  <si>
    <t>Poznámka k souboru cen:_x000d_
1. V cenách jsou započteny náklady na postřik travního porostu nebo náletové dřevité vegetace, potřebné manipulace a aplikací herbicidu._x000d_
2. V cenách nejsou obsaženy náklady na vodu a dodávku herbicidu.</t>
  </si>
  <si>
    <t>7</t>
  </si>
  <si>
    <t>5904055020</t>
  </si>
  <si>
    <t>Hubení travního porostu postřikovačem místně ručně křídlatka, bolševník</t>
  </si>
  <si>
    <t>-1720261298</t>
  </si>
  <si>
    <t>Hubení travního porostu postřikovačem místně ručně křídlatka, bolševník. Poznámka: 1. V cenách jsou započteny náklady na postřik travního porostu nebo náletové dřevité vegetace, potřebné manipulace a aplikací herbicidu. 2. V cenách nejsou obsaženy náklady na vodu a dodávku herbicidu.</t>
  </si>
  <si>
    <t>8</t>
  </si>
  <si>
    <t>5904055110</t>
  </si>
  <si>
    <t>Hubení travního porostu postřikovačem strojně v profilu koleje šíře záběru 5 m</t>
  </si>
  <si>
    <t>km</t>
  </si>
  <si>
    <t>-2067690641</t>
  </si>
  <si>
    <t>Hubení travního porostu postřikovačem strojně v profilu koleje šíře záběru 5 m. Poznámka: 1. V cenách jsou započteny náklady na postřik travního porostu nebo náletové dřevité vegetace, potřebné manipulace a aplikací herbicidu. 2. V cenách nejsou obsaženy náklady na vodu a dodávku herbicidu.</t>
  </si>
  <si>
    <t>13</t>
  </si>
  <si>
    <t>5904055310</t>
  </si>
  <si>
    <t>Hubení travního porostu postřikovačem strojně s použitím selektivního postřiku v profilu koleje šíře záběru 5 m</t>
  </si>
  <si>
    <t>-80601176</t>
  </si>
  <si>
    <t>Hubení travního porostu postřikovačem strojně s použitím selektivního postřiku v profilu koleje šíře záběru 5 m. Poznámka: 1. V cenách jsou započteny náklady na postřik travního porostu nebo náletové dřevité vegetace, potřebné manipulace a aplikací herbicidu. 2. V cenách nejsou obsaženy náklady na vodu a dodávku herbicidu.</t>
  </si>
  <si>
    <t>9</t>
  </si>
  <si>
    <t>5904055120</t>
  </si>
  <si>
    <t>Hubení travního porostu postřikovačem strojně v profilu koleje šíře záběru 6 m</t>
  </si>
  <si>
    <t>1235886307</t>
  </si>
  <si>
    <t>Hubení travního porostu postřikovačem strojně v profilu koleje šíře záběru 6 m. Poznámka: 1. V cenách jsou započteny náklady na postřik travního porostu nebo náletové dřevité vegetace, potřebné manipulace a aplikací herbicidu. 2. V cenách nejsou obsaženy náklady na vodu a dodávku herbicidu.</t>
  </si>
  <si>
    <t>14</t>
  </si>
  <si>
    <t>5904055320</t>
  </si>
  <si>
    <t>Hubení travního porostu postřikovačem strojně s použitím selektivního postřiku v profilu koleje šíře záběru 6 m</t>
  </si>
  <si>
    <t>-2035667873</t>
  </si>
  <si>
    <t>Hubení travního porostu postřikovačem strojně s použitím selektivního postřiku v profilu koleje šíře záběru 6 m. Poznámka: 1. V cenách jsou započteny náklady na postřik travního porostu nebo náletové dřevité vegetace, potřebné manipulace a aplikací herbicidu. 2. V cenách nejsou obsaženy náklady na vodu a dodávku herbicidu.</t>
  </si>
  <si>
    <t>10</t>
  </si>
  <si>
    <t>5904055210</t>
  </si>
  <si>
    <t>Hubení travního porostu postřikovačem strojně mimo profil koleje jednostranně šíře záběru do 2 m</t>
  </si>
  <si>
    <t>1770242099</t>
  </si>
  <si>
    <t>Hubení travního porostu postřikovačem strojně mimo profil koleje jednostranně šíře záběru do 2 m. Poznámka: 1. V cenách jsou započteny náklady na postřik travního porostu nebo náletové dřevité vegetace, potřebné manipulace a aplikací herbicidu. 2. V cenách nejsou obsaženy náklady na vodu a dodávku herbicidu.</t>
  </si>
  <si>
    <t>11</t>
  </si>
  <si>
    <t>5904055220</t>
  </si>
  <si>
    <t>Hubení travního porostu postřikovačem strojně mimo profil koleje jednostranně šíře záběru do 4 m</t>
  </si>
  <si>
    <t>-690776077</t>
  </si>
  <si>
    <t>Hubení travního porostu postřikovačem strojně mimo profil koleje jednostranně šíře záběru do 4 m. Poznámka: 1. V cenách jsou započteny náklady na postřik travního porostu nebo náletové dřevité vegetace, potřebné manipulace a aplikací herbicidu. 2. V cenách nejsou obsaženy náklady na vodu a dodávku herbicidu.</t>
  </si>
  <si>
    <t>12</t>
  </si>
  <si>
    <t>5904055230</t>
  </si>
  <si>
    <t>Hubení travního porostu postřikovačem strojně mimo profil koleje jednostranně šíře záběru do 6 m</t>
  </si>
  <si>
    <t>912336714</t>
  </si>
  <si>
    <t>Hubení travního porostu postřikovačem strojně mimo profil koleje jednostranně šíře záběru do 6 m. Poznámka: 1. V cenách jsou započteny náklady na postřik travního porostu nebo náletové dřevité vegetace, potřebné manipulace a aplikací herbicidu. 2. V cenách nejsou obsaženy náklady na vodu a dodávku herbicidu.</t>
  </si>
  <si>
    <t>16</t>
  </si>
  <si>
    <t>5904060010</t>
  </si>
  <si>
    <t>Hubení náletové a pařezové vegetace strojním postřikovačem mimo profil KL jednostranně šíře záběru do 2 m</t>
  </si>
  <si>
    <t>-40987665</t>
  </si>
  <si>
    <t>Hubení náletové a pařezové vegetace strojním postřikovačem mimo profil KL jednostranně šíře záběru do 2 m. Poznámka: 1. V cenách jsou započteny náklady na postřik náletové dřevité vegetace nebo pařezové výmladnosti aplikací herbicidu. 2. V cenách nejsou obsaženy náklady na vodu a dodávku herbicidu.</t>
  </si>
  <si>
    <t>Poznámka k souboru cen:_x000d_
1. V cenách jsou započteny náklady na postřik náletové dřevité vegetace nebo pařezové výmladnosti aplikací herbicidu._x000d_
2. V cenách nejsou obsaženy náklady na vodu a dodávku herbicidu.</t>
  </si>
  <si>
    <t>17</t>
  </si>
  <si>
    <t>5904060020</t>
  </si>
  <si>
    <t>Hubení náletové a pařezové vegetace strojním postřikovačem mimo profil KL jednostranně šíře záběru do 4 m</t>
  </si>
  <si>
    <t>538349366</t>
  </si>
  <si>
    <t>Hubení náletové a pařezové vegetace strojním postřikovačem mimo profil KL jednostranně šíře záběru do 4 m. Poznámka: 1. V cenách jsou započteny náklady na postřik náletové dřevité vegetace nebo pařezové výmladnosti aplikací herbicidu. 2. V cenách nejsou obsaženy náklady na vodu a dodávku herbicidu.</t>
  </si>
  <si>
    <t>18</t>
  </si>
  <si>
    <t>5904060030</t>
  </si>
  <si>
    <t>Hubení náletové a pařezové vegetace strojním postřikovačem mimo profil KL jednostranně šíře záběru do 6 m</t>
  </si>
  <si>
    <t>-666140031</t>
  </si>
  <si>
    <t>Hubení náletové a pařezové vegetace strojním postřikovačem mimo profil KL jednostranně šíře záběru do 6 m. Poznámka: 1. V cenách jsou započteny náklady na postřik náletové dřevité vegetace nebo pařezové výmladnosti aplikací herbicidu. 2. V cenách nejsou obsaženy náklady na vodu a dodávku herbicidu.</t>
  </si>
  <si>
    <t>SO 02 - Položky ÚRS</t>
  </si>
  <si>
    <t>M</t>
  </si>
  <si>
    <t>08113910</t>
  </si>
  <si>
    <t>voda povrchová pro jinou potřebu průmyslu a služeb</t>
  </si>
  <si>
    <t>m3</t>
  </si>
  <si>
    <t>CS ÚRS 2020 02</t>
  </si>
  <si>
    <t>-1799768305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</si>
</sst>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166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166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6" fontId="17" fillId="0" borderId="22" xfId="0" applyNumberFormat="1" applyFont="1" applyBorder="1" applyAlignment="1" applyProtection="1">
      <alignment vertical="center"/>
    </xf>
    <xf numFmtId="166" fontId="17" fillId="2" borderId="22" xfId="0" applyNumberFormat="1" applyFont="1" applyFill="1" applyBorder="1" applyAlignment="1" applyProtection="1">
      <alignment vertical="center"/>
      <protection locked="0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6" fontId="32" fillId="0" borderId="22" xfId="0" applyNumberFormat="1" applyFont="1" applyBorder="1" applyAlignment="1" applyProtection="1">
      <alignment vertical="center"/>
    </xf>
    <xf numFmtId="166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6</v>
      </c>
    </row>
    <row r="5" s="1" customFormat="1" ht="12" customHeight="1">
      <c r="B5" s="17"/>
      <c r="C5" s="18"/>
      <c r="D5" s="22" t="s">
        <v>12</v>
      </c>
      <c r="E5" s="18"/>
      <c r="F5" s="18"/>
      <c r="G5" s="18"/>
      <c r="H5" s="18"/>
      <c r="I5" s="18"/>
      <c r="J5" s="18"/>
      <c r="K5" s="23" t="s">
        <v>13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14</v>
      </c>
      <c r="BS5" s="13" t="s">
        <v>6</v>
      </c>
    </row>
    <row r="6" s="1" customFormat="1" ht="36.96" customHeight="1">
      <c r="B6" s="17"/>
      <c r="C6" s="18"/>
      <c r="D6" s="25" t="s">
        <v>15</v>
      </c>
      <c r="E6" s="18"/>
      <c r="F6" s="18"/>
      <c r="G6" s="18"/>
      <c r="H6" s="18"/>
      <c r="I6" s="18"/>
      <c r="J6" s="18"/>
      <c r="K6" s="26" t="s">
        <v>16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17</v>
      </c>
      <c r="E7" s="18"/>
      <c r="F7" s="18"/>
      <c r="G7" s="18"/>
      <c r="H7" s="18"/>
      <c r="I7" s="18"/>
      <c r="J7" s="18"/>
      <c r="K7" s="23" t="s">
        <v>18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18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18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18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18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26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18</v>
      </c>
      <c r="AO17" s="18"/>
      <c r="AP17" s="18"/>
      <c r="AQ17" s="18"/>
      <c r="AR17" s="16"/>
      <c r="BE17" s="27"/>
      <c r="BS17" s="13" t="s">
        <v>31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18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18</v>
      </c>
      <c r="AO20" s="18"/>
      <c r="AP20" s="18"/>
      <c r="AQ20" s="18"/>
      <c r="AR20" s="16"/>
      <c r="BE20" s="27"/>
      <c r="BS20" s="13" t="s">
        <v>31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8" customHeight="1">
      <c r="B23" s="17"/>
      <c r="C23" s="18"/>
      <c r="D23" s="18"/>
      <c r="E23" s="32" t="s">
        <v>34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ROUND(AG54,15)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15)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15)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15)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15)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15)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15)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15)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48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12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2020_10_13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15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Mechanické a chemické hubení nežádoucí vegetace u ST 2021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20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>ST Hradec Králové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22</v>
      </c>
      <c r="AJ47" s="36"/>
      <c r="AK47" s="36"/>
      <c r="AL47" s="36"/>
      <c r="AM47" s="68" t="str">
        <f>IF(AN8= "","",AN8)</f>
        <v>13. 10. 2020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6" customHeight="1">
      <c r="A49" s="34"/>
      <c r="B49" s="35"/>
      <c r="C49" s="28" t="s">
        <v>24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30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49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6" customHeight="1">
      <c r="A50" s="34"/>
      <c r="B50" s="35"/>
      <c r="C50" s="28" t="s">
        <v>28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32</v>
      </c>
      <c r="AJ50" s="36"/>
      <c r="AK50" s="36"/>
      <c r="AL50" s="36"/>
      <c r="AM50" s="69" t="str">
        <f>IF(E20="","",E20)</f>
        <v xml:space="preserve"> 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50</v>
      </c>
      <c r="D52" s="83"/>
      <c r="E52" s="83"/>
      <c r="F52" s="83"/>
      <c r="G52" s="83"/>
      <c r="H52" s="84"/>
      <c r="I52" s="85" t="s">
        <v>51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52</v>
      </c>
      <c r="AH52" s="83"/>
      <c r="AI52" s="83"/>
      <c r="AJ52" s="83"/>
      <c r="AK52" s="83"/>
      <c r="AL52" s="83"/>
      <c r="AM52" s="83"/>
      <c r="AN52" s="85" t="s">
        <v>53</v>
      </c>
      <c r="AO52" s="83"/>
      <c r="AP52" s="83"/>
      <c r="AQ52" s="87" t="s">
        <v>54</v>
      </c>
      <c r="AR52" s="40"/>
      <c r="AS52" s="88" t="s">
        <v>55</v>
      </c>
      <c r="AT52" s="89" t="s">
        <v>56</v>
      </c>
      <c r="AU52" s="89" t="s">
        <v>57</v>
      </c>
      <c r="AV52" s="89" t="s">
        <v>58</v>
      </c>
      <c r="AW52" s="89" t="s">
        <v>59</v>
      </c>
      <c r="AX52" s="89" t="s">
        <v>60</v>
      </c>
      <c r="AY52" s="89" t="s">
        <v>61</v>
      </c>
      <c r="AZ52" s="89" t="s">
        <v>62</v>
      </c>
      <c r="BA52" s="89" t="s">
        <v>63</v>
      </c>
      <c r="BB52" s="89" t="s">
        <v>64</v>
      </c>
      <c r="BC52" s="89" t="s">
        <v>65</v>
      </c>
      <c r="BD52" s="90" t="s">
        <v>66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67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ROUND(SUM(AG55:AG56),15)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18</v>
      </c>
      <c r="AR54" s="100"/>
      <c r="AS54" s="101">
        <f>ROUND(SUM(AS55:AS56),15)</f>
        <v>0</v>
      </c>
      <c r="AT54" s="102">
        <f>ROUND(SUM(AV54:AW54),15)</f>
        <v>0</v>
      </c>
      <c r="AU54" s="103">
        <f>ROUND(SUM(AU55:AU56),5)</f>
        <v>0</v>
      </c>
      <c r="AV54" s="102">
        <f>ROUND(AZ54*L29,15)</f>
        <v>0</v>
      </c>
      <c r="AW54" s="102">
        <f>ROUND(BA54*L30,15)</f>
        <v>0</v>
      </c>
      <c r="AX54" s="102">
        <f>ROUND(BB54*L29,15)</f>
        <v>0</v>
      </c>
      <c r="AY54" s="102">
        <f>ROUND(BC54*L30,15)</f>
        <v>0</v>
      </c>
      <c r="AZ54" s="102">
        <f>ROUND(SUM(AZ55:AZ56),15)</f>
        <v>0</v>
      </c>
      <c r="BA54" s="102">
        <f>ROUND(SUM(BA55:BA56),15)</f>
        <v>0</v>
      </c>
      <c r="BB54" s="102">
        <f>ROUND(SUM(BB55:BB56),15)</f>
        <v>0</v>
      </c>
      <c r="BC54" s="102">
        <f>ROUND(SUM(BC55:BC56),15)</f>
        <v>0</v>
      </c>
      <c r="BD54" s="104">
        <f>ROUND(SUM(BD55:BD56),15)</f>
        <v>0</v>
      </c>
      <c r="BE54" s="6"/>
      <c r="BS54" s="105" t="s">
        <v>68</v>
      </c>
      <c r="BT54" s="105" t="s">
        <v>6</v>
      </c>
      <c r="BU54" s="106" t="s">
        <v>69</v>
      </c>
      <c r="BV54" s="105" t="s">
        <v>70</v>
      </c>
      <c r="BW54" s="105" t="s">
        <v>5</v>
      </c>
      <c r="BX54" s="105" t="s">
        <v>71</v>
      </c>
      <c r="CL54" s="105" t="s">
        <v>18</v>
      </c>
    </row>
    <row r="55" s="7" customFormat="1" ht="14.4" customHeight="1">
      <c r="A55" s="107" t="s">
        <v>72</v>
      </c>
      <c r="B55" s="108"/>
      <c r="C55" s="109"/>
      <c r="D55" s="110" t="s">
        <v>73</v>
      </c>
      <c r="E55" s="110"/>
      <c r="F55" s="110"/>
      <c r="G55" s="110"/>
      <c r="H55" s="110"/>
      <c r="I55" s="111"/>
      <c r="J55" s="110" t="s">
        <v>74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'SO 01 - Položky ÚOŽI'!J30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75</v>
      </c>
      <c r="AR55" s="114"/>
      <c r="AS55" s="115">
        <v>0</v>
      </c>
      <c r="AT55" s="116">
        <f>ROUND(SUM(AV55:AW55),15)</f>
        <v>0</v>
      </c>
      <c r="AU55" s="117">
        <f>'SO 01 - Položky ÚOŽI'!P80</f>
        <v>0</v>
      </c>
      <c r="AV55" s="116">
        <f>'SO 01 - Položky ÚOŽI'!J33</f>
        <v>0</v>
      </c>
      <c r="AW55" s="116">
        <f>'SO 01 - Položky ÚOŽI'!J34</f>
        <v>0</v>
      </c>
      <c r="AX55" s="116">
        <f>'SO 01 - Položky ÚOŽI'!J35</f>
        <v>0</v>
      </c>
      <c r="AY55" s="116">
        <f>'SO 01 - Položky ÚOŽI'!J36</f>
        <v>0</v>
      </c>
      <c r="AZ55" s="116">
        <f>'SO 01 - Položky ÚOŽI'!F33</f>
        <v>0</v>
      </c>
      <c r="BA55" s="116">
        <f>'SO 01 - Položky ÚOŽI'!F34</f>
        <v>0</v>
      </c>
      <c r="BB55" s="116">
        <f>'SO 01 - Položky ÚOŽI'!F35</f>
        <v>0</v>
      </c>
      <c r="BC55" s="116">
        <f>'SO 01 - Položky ÚOŽI'!F36</f>
        <v>0</v>
      </c>
      <c r="BD55" s="118">
        <f>'SO 01 - Položky ÚOŽI'!F37</f>
        <v>0</v>
      </c>
      <c r="BE55" s="7"/>
      <c r="BT55" s="119" t="s">
        <v>76</v>
      </c>
      <c r="BV55" s="119" t="s">
        <v>70</v>
      </c>
      <c r="BW55" s="119" t="s">
        <v>77</v>
      </c>
      <c r="BX55" s="119" t="s">
        <v>5</v>
      </c>
      <c r="CL55" s="119" t="s">
        <v>18</v>
      </c>
      <c r="CM55" s="119" t="s">
        <v>78</v>
      </c>
    </row>
    <row r="56" s="7" customFormat="1" ht="14.4" customHeight="1">
      <c r="A56" s="107" t="s">
        <v>72</v>
      </c>
      <c r="B56" s="108"/>
      <c r="C56" s="109"/>
      <c r="D56" s="110" t="s">
        <v>79</v>
      </c>
      <c r="E56" s="110"/>
      <c r="F56" s="110"/>
      <c r="G56" s="110"/>
      <c r="H56" s="110"/>
      <c r="I56" s="111"/>
      <c r="J56" s="110" t="s">
        <v>80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2">
        <f>'SO 02 - Položky ÚRS'!J30</f>
        <v>0</v>
      </c>
      <c r="AH56" s="111"/>
      <c r="AI56" s="111"/>
      <c r="AJ56" s="111"/>
      <c r="AK56" s="111"/>
      <c r="AL56" s="111"/>
      <c r="AM56" s="111"/>
      <c r="AN56" s="112">
        <f>SUM(AG56,AT56)</f>
        <v>0</v>
      </c>
      <c r="AO56" s="111"/>
      <c r="AP56" s="111"/>
      <c r="AQ56" s="113" t="s">
        <v>75</v>
      </c>
      <c r="AR56" s="114"/>
      <c r="AS56" s="120">
        <v>0</v>
      </c>
      <c r="AT56" s="121">
        <f>ROUND(SUM(AV56:AW56),15)</f>
        <v>0</v>
      </c>
      <c r="AU56" s="122">
        <f>'SO 02 - Položky ÚRS'!P79</f>
        <v>0</v>
      </c>
      <c r="AV56" s="121">
        <f>'SO 02 - Položky ÚRS'!J33</f>
        <v>0</v>
      </c>
      <c r="AW56" s="121">
        <f>'SO 02 - Položky ÚRS'!J34</f>
        <v>0</v>
      </c>
      <c r="AX56" s="121">
        <f>'SO 02 - Položky ÚRS'!J35</f>
        <v>0</v>
      </c>
      <c r="AY56" s="121">
        <f>'SO 02 - Položky ÚRS'!J36</f>
        <v>0</v>
      </c>
      <c r="AZ56" s="121">
        <f>'SO 02 - Položky ÚRS'!F33</f>
        <v>0</v>
      </c>
      <c r="BA56" s="121">
        <f>'SO 02 - Položky ÚRS'!F34</f>
        <v>0</v>
      </c>
      <c r="BB56" s="121">
        <f>'SO 02 - Položky ÚRS'!F35</f>
        <v>0</v>
      </c>
      <c r="BC56" s="121">
        <f>'SO 02 - Položky ÚRS'!F36</f>
        <v>0</v>
      </c>
      <c r="BD56" s="123">
        <f>'SO 02 - Položky ÚRS'!F37</f>
        <v>0</v>
      </c>
      <c r="BE56" s="7"/>
      <c r="BT56" s="119" t="s">
        <v>76</v>
      </c>
      <c r="BV56" s="119" t="s">
        <v>70</v>
      </c>
      <c r="BW56" s="119" t="s">
        <v>81</v>
      </c>
      <c r="BX56" s="119" t="s">
        <v>5</v>
      </c>
      <c r="CL56" s="119" t="s">
        <v>18</v>
      </c>
      <c r="CM56" s="119" t="s">
        <v>78</v>
      </c>
    </row>
    <row r="57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="2" customFormat="1" ht="6.96" customHeight="1">
      <c r="A58" s="34"/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0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sheet="1" formatColumns="0" formatRows="0" objects="1" scenarios="1" spinCount="100000" saltValue="VmIU2dJnKN+xdpMJNFflaTEnZfJ3KOL2UCTxsmlq3x5XccKK8JSuoOuOGH0nSiCkWTrrZ382w6wxCqvd3/VLrQ==" hashValue="b0pX/M0LZcqdDoxgM08w7vecWqQAZ87k51OeH6oE2r1aMnkoXv3Mu0Li0noWr5tW7EleQK2wpwMKdftAYwDW0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Položky ÚOŽI'!C2" display="/"/>
    <hyperlink ref="A56" location="'SO 02 - Položky ÚRS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77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78</v>
      </c>
    </row>
    <row r="4" hidden="1" s="1" customFormat="1" ht="24.96" customHeight="1">
      <c r="B4" s="16"/>
      <c r="D4" s="126" t="s">
        <v>82</v>
      </c>
      <c r="L4" s="16"/>
      <c r="M4" s="127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8" t="s">
        <v>15</v>
      </c>
      <c r="L6" s="16"/>
    </row>
    <row r="7" hidden="1" s="1" customFormat="1" ht="14.4" customHeight="1">
      <c r="B7" s="16"/>
      <c r="E7" s="129" t="str">
        <f>'Rekapitulace zakázky'!K6</f>
        <v>Mechanické a chemické hubení nežádoucí vegetace u ST 2021</v>
      </c>
      <c r="F7" s="128"/>
      <c r="G7" s="128"/>
      <c r="H7" s="128"/>
      <c r="L7" s="16"/>
    </row>
    <row r="8" hidden="1" s="2" customFormat="1" ht="12" customHeight="1">
      <c r="A8" s="34"/>
      <c r="B8" s="40"/>
      <c r="C8" s="34"/>
      <c r="D8" s="128" t="s">
        <v>83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4.4" customHeight="1">
      <c r="A9" s="34"/>
      <c r="B9" s="40"/>
      <c r="C9" s="34"/>
      <c r="D9" s="34"/>
      <c r="E9" s="131" t="s">
        <v>84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8" t="s">
        <v>17</v>
      </c>
      <c r="E11" s="34"/>
      <c r="F11" s="132" t="s">
        <v>18</v>
      </c>
      <c r="G11" s="34"/>
      <c r="H11" s="34"/>
      <c r="I11" s="128" t="s">
        <v>19</v>
      </c>
      <c r="J11" s="132" t="s">
        <v>18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8" t="s">
        <v>20</v>
      </c>
      <c r="E12" s="34"/>
      <c r="F12" s="132" t="s">
        <v>21</v>
      </c>
      <c r="G12" s="34"/>
      <c r="H12" s="34"/>
      <c r="I12" s="128" t="s">
        <v>22</v>
      </c>
      <c r="J12" s="133" t="str">
        <f>'Rekapitulace zakázky'!AN8</f>
        <v>13. 10. 2020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8" t="s">
        <v>24</v>
      </c>
      <c r="E14" s="34"/>
      <c r="F14" s="34"/>
      <c r="G14" s="34"/>
      <c r="H14" s="34"/>
      <c r="I14" s="128" t="s">
        <v>25</v>
      </c>
      <c r="J14" s="132" t="str">
        <f>IF('Rekapitulace zakázky'!AN10="","",'Rekapitulace zakázky'!AN10)</f>
        <v/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2" t="str">
        <f>IF('Rekapitulace zakázky'!E11="","",'Rekapitulace zakázky'!E11)</f>
        <v xml:space="preserve"> </v>
      </c>
      <c r="F15" s="34"/>
      <c r="G15" s="34"/>
      <c r="H15" s="34"/>
      <c r="I15" s="128" t="s">
        <v>27</v>
      </c>
      <c r="J15" s="132" t="str">
        <f>IF('Rekapitulace zakázky'!AN11="","",'Rekapitulace zakázky'!AN11)</f>
        <v/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8" t="s">
        <v>28</v>
      </c>
      <c r="E17" s="34"/>
      <c r="F17" s="34"/>
      <c r="G17" s="34"/>
      <c r="H17" s="34"/>
      <c r="I17" s="128" t="s">
        <v>25</v>
      </c>
      <c r="J17" s="29" t="str">
        <f>'Rekapitulace zakázky'!AN13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32"/>
      <c r="G18" s="132"/>
      <c r="H18" s="132"/>
      <c r="I18" s="128" t="s">
        <v>27</v>
      </c>
      <c r="J18" s="29" t="str">
        <f>'Rekapitulace zakázky'!AN14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8" t="s">
        <v>30</v>
      </c>
      <c r="E20" s="34"/>
      <c r="F20" s="34"/>
      <c r="G20" s="34"/>
      <c r="H20" s="34"/>
      <c r="I20" s="128" t="s">
        <v>25</v>
      </c>
      <c r="J20" s="132" t="str">
        <f>IF('Rekapitulace zakázky'!AN16="","",'Rekapitulace zakázky'!AN16)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2" t="str">
        <f>IF('Rekapitulace zakázky'!E17="","",'Rekapitulace zakázky'!E17)</f>
        <v xml:space="preserve"> </v>
      </c>
      <c r="F21" s="34"/>
      <c r="G21" s="34"/>
      <c r="H21" s="34"/>
      <c r="I21" s="128" t="s">
        <v>27</v>
      </c>
      <c r="J21" s="132" t="str">
        <f>IF('Rekapitulace zakázky'!AN17="","",'Rekapitulace zakázky'!AN17)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8" t="s">
        <v>32</v>
      </c>
      <c r="E23" s="34"/>
      <c r="F23" s="34"/>
      <c r="G23" s="34"/>
      <c r="H23" s="34"/>
      <c r="I23" s="128" t="s">
        <v>25</v>
      </c>
      <c r="J23" s="132" t="str">
        <f>IF('Rekapitulace zakázky'!AN19="","",'Rekapitulace zakázky'!AN19)</f>
        <v/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2" t="str">
        <f>IF('Rekapitulace zakázky'!E20="","",'Rekapitulace zakázky'!E20)</f>
        <v xml:space="preserve"> </v>
      </c>
      <c r="F24" s="34"/>
      <c r="G24" s="34"/>
      <c r="H24" s="34"/>
      <c r="I24" s="128" t="s">
        <v>27</v>
      </c>
      <c r="J24" s="132" t="str">
        <f>IF('Rekapitulace zakázky'!AN20="","",'Rekapitulace zakázky'!AN20)</f>
        <v/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8" t="s">
        <v>33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4.4" customHeight="1">
      <c r="A27" s="134"/>
      <c r="B27" s="135"/>
      <c r="C27" s="134"/>
      <c r="D27" s="134"/>
      <c r="E27" s="136" t="s">
        <v>18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9" t="s">
        <v>35</v>
      </c>
      <c r="E30" s="34"/>
      <c r="F30" s="34"/>
      <c r="G30" s="34"/>
      <c r="H30" s="34"/>
      <c r="I30" s="34"/>
      <c r="J30" s="140">
        <f>ROUND(J80, 15)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1" t="s">
        <v>37</v>
      </c>
      <c r="G32" s="34"/>
      <c r="H32" s="34"/>
      <c r="I32" s="141" t="s">
        <v>36</v>
      </c>
      <c r="J32" s="141" t="s">
        <v>38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2" t="s">
        <v>39</v>
      </c>
      <c r="E33" s="128" t="s">
        <v>40</v>
      </c>
      <c r="F33" s="143">
        <f>ROUND((SUM(BE80:BE117)),  15)</f>
        <v>0</v>
      </c>
      <c r="G33" s="34"/>
      <c r="H33" s="34"/>
      <c r="I33" s="144">
        <v>0.20999999999999999</v>
      </c>
      <c r="J33" s="143">
        <f>ROUND(((SUM(BE80:BE117))*I33),  15)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8" t="s">
        <v>41</v>
      </c>
      <c r="F34" s="143">
        <f>ROUND((SUM(BF80:BF117)),  15)</f>
        <v>0</v>
      </c>
      <c r="G34" s="34"/>
      <c r="H34" s="34"/>
      <c r="I34" s="144">
        <v>0.14999999999999999</v>
      </c>
      <c r="J34" s="143">
        <f>ROUND(((SUM(BF80:BF117))*I34),  15)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42</v>
      </c>
      <c r="F35" s="143">
        <f>ROUND((SUM(BG80:BG117)),  15)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43</v>
      </c>
      <c r="F36" s="143">
        <f>ROUND((SUM(BH80:BH117)),  15)</f>
        <v>0</v>
      </c>
      <c r="G36" s="34"/>
      <c r="H36" s="34"/>
      <c r="I36" s="144">
        <v>0.14999999999999999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44</v>
      </c>
      <c r="F37" s="143">
        <f>ROUND((SUM(BI80:BI117)),  15)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5"/>
      <c r="D39" s="146" t="s">
        <v>45</v>
      </c>
      <c r="E39" s="147"/>
      <c r="F39" s="147"/>
      <c r="G39" s="148" t="s">
        <v>46</v>
      </c>
      <c r="H39" s="149" t="s">
        <v>47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85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15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4.4" customHeight="1">
      <c r="A48" s="34"/>
      <c r="B48" s="35"/>
      <c r="C48" s="36"/>
      <c r="D48" s="36"/>
      <c r="E48" s="156" t="str">
        <f>E7</f>
        <v>Mechanické a chemické hubení nežádoucí vegetace u ST 2021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83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4.4" customHeight="1">
      <c r="A50" s="34"/>
      <c r="B50" s="35"/>
      <c r="C50" s="36"/>
      <c r="D50" s="36"/>
      <c r="E50" s="65" t="str">
        <f>E9</f>
        <v>SO 01 - Položky ÚOŽI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20</v>
      </c>
      <c r="D52" s="36"/>
      <c r="E52" s="36"/>
      <c r="F52" s="23" t="str">
        <f>F12</f>
        <v>ST Hradec Králové</v>
      </c>
      <c r="G52" s="36"/>
      <c r="H52" s="36"/>
      <c r="I52" s="28" t="s">
        <v>22</v>
      </c>
      <c r="J52" s="68" t="str">
        <f>IF(J12="","",J12)</f>
        <v>13. 10. 2020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6" customHeight="1">
      <c r="A54" s="34"/>
      <c r="B54" s="35"/>
      <c r="C54" s="28" t="s">
        <v>24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6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86</v>
      </c>
      <c r="D57" s="158"/>
      <c r="E57" s="158"/>
      <c r="F57" s="158"/>
      <c r="G57" s="158"/>
      <c r="H57" s="158"/>
      <c r="I57" s="158"/>
      <c r="J57" s="159" t="s">
        <v>87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67</v>
      </c>
      <c r="D59" s="36"/>
      <c r="E59" s="36"/>
      <c r="F59" s="36"/>
      <c r="G59" s="36"/>
      <c r="H59" s="36"/>
      <c r="I59" s="36"/>
      <c r="J59" s="98">
        <f>J80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88</v>
      </c>
    </row>
    <row r="60" s="9" customFormat="1" ht="24.96" customHeight="1">
      <c r="A60" s="9"/>
      <c r="B60" s="161"/>
      <c r="C60" s="162"/>
      <c r="D60" s="163" t="s">
        <v>89</v>
      </c>
      <c r="E60" s="164"/>
      <c r="F60" s="164"/>
      <c r="G60" s="164"/>
      <c r="H60" s="164"/>
      <c r="I60" s="164"/>
      <c r="J60" s="165">
        <f>J81</f>
        <v>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6.96" customHeight="1">
      <c r="A62" s="34"/>
      <c r="B62" s="55"/>
      <c r="C62" s="56"/>
      <c r="D62" s="56"/>
      <c r="E62" s="56"/>
      <c r="F62" s="56"/>
      <c r="G62" s="56"/>
      <c r="H62" s="56"/>
      <c r="I62" s="56"/>
      <c r="J62" s="56"/>
      <c r="K62" s="56"/>
      <c r="L62" s="13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="2" customFormat="1" ht="6.96" customHeight="1">
      <c r="A66" s="34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24.96" customHeight="1">
      <c r="A67" s="34"/>
      <c r="B67" s="35"/>
      <c r="C67" s="19" t="s">
        <v>90</v>
      </c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2" customHeight="1">
      <c r="A69" s="34"/>
      <c r="B69" s="35"/>
      <c r="C69" s="28" t="s">
        <v>15</v>
      </c>
      <c r="D69" s="36"/>
      <c r="E69" s="36"/>
      <c r="F69" s="36"/>
      <c r="G69" s="36"/>
      <c r="H69" s="36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4.4" customHeight="1">
      <c r="A70" s="34"/>
      <c r="B70" s="35"/>
      <c r="C70" s="36"/>
      <c r="D70" s="36"/>
      <c r="E70" s="156" t="str">
        <f>E7</f>
        <v>Mechanické a chemické hubení nežádoucí vegetace u ST 2021</v>
      </c>
      <c r="F70" s="28"/>
      <c r="G70" s="28"/>
      <c r="H70" s="28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2" customHeight="1">
      <c r="A71" s="34"/>
      <c r="B71" s="35"/>
      <c r="C71" s="28" t="s">
        <v>83</v>
      </c>
      <c r="D71" s="36"/>
      <c r="E71" s="36"/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4.4" customHeight="1">
      <c r="A72" s="34"/>
      <c r="B72" s="35"/>
      <c r="C72" s="36"/>
      <c r="D72" s="36"/>
      <c r="E72" s="65" t="str">
        <f>E9</f>
        <v>SO 01 - Položky ÚOŽI</v>
      </c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28" t="s">
        <v>20</v>
      </c>
      <c r="D74" s="36"/>
      <c r="E74" s="36"/>
      <c r="F74" s="23" t="str">
        <f>F12</f>
        <v>ST Hradec Králové</v>
      </c>
      <c r="G74" s="36"/>
      <c r="H74" s="36"/>
      <c r="I74" s="28" t="s">
        <v>22</v>
      </c>
      <c r="J74" s="68" t="str">
        <f>IF(J12="","",J12)</f>
        <v>13. 10. 2020</v>
      </c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6" customHeight="1">
      <c r="A76" s="34"/>
      <c r="B76" s="35"/>
      <c r="C76" s="28" t="s">
        <v>24</v>
      </c>
      <c r="D76" s="36"/>
      <c r="E76" s="36"/>
      <c r="F76" s="23" t="str">
        <f>E15</f>
        <v xml:space="preserve"> </v>
      </c>
      <c r="G76" s="36"/>
      <c r="H76" s="36"/>
      <c r="I76" s="28" t="s">
        <v>30</v>
      </c>
      <c r="J76" s="32" t="str">
        <f>E21</f>
        <v xml:space="preserve"> 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6" customHeight="1">
      <c r="A77" s="34"/>
      <c r="B77" s="35"/>
      <c r="C77" s="28" t="s">
        <v>28</v>
      </c>
      <c r="D77" s="36"/>
      <c r="E77" s="36"/>
      <c r="F77" s="23" t="str">
        <f>IF(E18="","",E18)</f>
        <v>Vyplň údaj</v>
      </c>
      <c r="G77" s="36"/>
      <c r="H77" s="36"/>
      <c r="I77" s="28" t="s">
        <v>32</v>
      </c>
      <c r="J77" s="32" t="str">
        <f>E24</f>
        <v xml:space="preserve"> </v>
      </c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0.32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3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10" customFormat="1" ht="29.28" customHeight="1">
      <c r="A79" s="167"/>
      <c r="B79" s="168"/>
      <c r="C79" s="169" t="s">
        <v>91</v>
      </c>
      <c r="D79" s="170" t="s">
        <v>54</v>
      </c>
      <c r="E79" s="170" t="s">
        <v>50</v>
      </c>
      <c r="F79" s="170" t="s">
        <v>51</v>
      </c>
      <c r="G79" s="170" t="s">
        <v>92</v>
      </c>
      <c r="H79" s="170" t="s">
        <v>93</v>
      </c>
      <c r="I79" s="170" t="s">
        <v>94</v>
      </c>
      <c r="J79" s="170" t="s">
        <v>87</v>
      </c>
      <c r="K79" s="171" t="s">
        <v>95</v>
      </c>
      <c r="L79" s="172"/>
      <c r="M79" s="88" t="s">
        <v>18</v>
      </c>
      <c r="N79" s="89" t="s">
        <v>39</v>
      </c>
      <c r="O79" s="89" t="s">
        <v>96</v>
      </c>
      <c r="P79" s="89" t="s">
        <v>97</v>
      </c>
      <c r="Q79" s="89" t="s">
        <v>98</v>
      </c>
      <c r="R79" s="89" t="s">
        <v>99</v>
      </c>
      <c r="S79" s="89" t="s">
        <v>100</v>
      </c>
      <c r="T79" s="90" t="s">
        <v>101</v>
      </c>
      <c r="U79" s="167"/>
      <c r="V79" s="167"/>
      <c r="W79" s="167"/>
      <c r="X79" s="167"/>
      <c r="Y79" s="167"/>
      <c r="Z79" s="167"/>
      <c r="AA79" s="167"/>
      <c r="AB79" s="167"/>
      <c r="AC79" s="167"/>
      <c r="AD79" s="167"/>
      <c r="AE79" s="167"/>
    </row>
    <row r="80" s="2" customFormat="1" ht="22.8" customHeight="1">
      <c r="A80" s="34"/>
      <c r="B80" s="35"/>
      <c r="C80" s="95" t="s">
        <v>102</v>
      </c>
      <c r="D80" s="36"/>
      <c r="E80" s="36"/>
      <c r="F80" s="36"/>
      <c r="G80" s="36"/>
      <c r="H80" s="36"/>
      <c r="I80" s="36"/>
      <c r="J80" s="173">
        <f>BK80</f>
        <v>0</v>
      </c>
      <c r="K80" s="36"/>
      <c r="L80" s="40"/>
      <c r="M80" s="91"/>
      <c r="N80" s="174"/>
      <c r="O80" s="92"/>
      <c r="P80" s="175">
        <f>P81</f>
        <v>0</v>
      </c>
      <c r="Q80" s="92"/>
      <c r="R80" s="175">
        <f>R81</f>
        <v>0</v>
      </c>
      <c r="S80" s="92"/>
      <c r="T80" s="176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3" t="s">
        <v>68</v>
      </c>
      <c r="AU80" s="13" t="s">
        <v>88</v>
      </c>
      <c r="BK80" s="177">
        <f>BK81</f>
        <v>0</v>
      </c>
    </row>
    <row r="81" s="11" customFormat="1" ht="25.92" customHeight="1">
      <c r="A81" s="11"/>
      <c r="B81" s="178"/>
      <c r="C81" s="179"/>
      <c r="D81" s="180" t="s">
        <v>68</v>
      </c>
      <c r="E81" s="181" t="s">
        <v>103</v>
      </c>
      <c r="F81" s="181" t="s">
        <v>104</v>
      </c>
      <c r="G81" s="179"/>
      <c r="H81" s="179"/>
      <c r="I81" s="182"/>
      <c r="J81" s="183">
        <f>BK81</f>
        <v>0</v>
      </c>
      <c r="K81" s="179"/>
      <c r="L81" s="184"/>
      <c r="M81" s="185"/>
      <c r="N81" s="186"/>
      <c r="O81" s="186"/>
      <c r="P81" s="187">
        <f>SUM(P82:P117)</f>
        <v>0</v>
      </c>
      <c r="Q81" s="186"/>
      <c r="R81" s="187">
        <f>SUM(R82:R117)</f>
        <v>0</v>
      </c>
      <c r="S81" s="186"/>
      <c r="T81" s="188">
        <f>SUM(T82:T117)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9" t="s">
        <v>105</v>
      </c>
      <c r="AT81" s="190" t="s">
        <v>68</v>
      </c>
      <c r="AU81" s="190" t="s">
        <v>6</v>
      </c>
      <c r="AY81" s="189" t="s">
        <v>106</v>
      </c>
      <c r="BK81" s="191">
        <f>SUM(BK82:BK117)</f>
        <v>0</v>
      </c>
    </row>
    <row r="82" s="2" customFormat="1" ht="22.2" customHeight="1">
      <c r="A82" s="34"/>
      <c r="B82" s="35"/>
      <c r="C82" s="192" t="s">
        <v>107</v>
      </c>
      <c r="D82" s="192" t="s">
        <v>108</v>
      </c>
      <c r="E82" s="193" t="s">
        <v>109</v>
      </c>
      <c r="F82" s="194" t="s">
        <v>110</v>
      </c>
      <c r="G82" s="195" t="s">
        <v>111</v>
      </c>
      <c r="H82" s="196">
        <v>3500</v>
      </c>
      <c r="I82" s="197"/>
      <c r="J82" s="196">
        <f>ROUND(I82*H82,15)</f>
        <v>0</v>
      </c>
      <c r="K82" s="194" t="s">
        <v>112</v>
      </c>
      <c r="L82" s="40"/>
      <c r="M82" s="198" t="s">
        <v>18</v>
      </c>
      <c r="N82" s="199" t="s">
        <v>40</v>
      </c>
      <c r="O82" s="80"/>
      <c r="P82" s="200">
        <f>O82*H82</f>
        <v>0</v>
      </c>
      <c r="Q82" s="200">
        <v>0</v>
      </c>
      <c r="R82" s="200">
        <f>Q82*H82</f>
        <v>0</v>
      </c>
      <c r="S82" s="200">
        <v>0</v>
      </c>
      <c r="T82" s="201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202" t="s">
        <v>113</v>
      </c>
      <c r="AT82" s="202" t="s">
        <v>108</v>
      </c>
      <c r="AU82" s="202" t="s">
        <v>76</v>
      </c>
      <c r="AY82" s="13" t="s">
        <v>106</v>
      </c>
      <c r="BE82" s="203">
        <f>IF(N82="základní",J82,0)</f>
        <v>0</v>
      </c>
      <c r="BF82" s="203">
        <f>IF(N82="snížená",J82,0)</f>
        <v>0</v>
      </c>
      <c r="BG82" s="203">
        <f>IF(N82="zákl. přenesená",J82,0)</f>
        <v>0</v>
      </c>
      <c r="BH82" s="203">
        <f>IF(N82="sníž. přenesená",J82,0)</f>
        <v>0</v>
      </c>
      <c r="BI82" s="203">
        <f>IF(N82="nulová",J82,0)</f>
        <v>0</v>
      </c>
      <c r="BJ82" s="13" t="s">
        <v>76</v>
      </c>
      <c r="BK82" s="204">
        <f>ROUND(I82*H82,15)</f>
        <v>0</v>
      </c>
      <c r="BL82" s="13" t="s">
        <v>113</v>
      </c>
      <c r="BM82" s="202" t="s">
        <v>114</v>
      </c>
    </row>
    <row r="83" s="2" customFormat="1">
      <c r="A83" s="34"/>
      <c r="B83" s="35"/>
      <c r="C83" s="36"/>
      <c r="D83" s="205" t="s">
        <v>115</v>
      </c>
      <c r="E83" s="36"/>
      <c r="F83" s="206" t="s">
        <v>116</v>
      </c>
      <c r="G83" s="36"/>
      <c r="H83" s="36"/>
      <c r="I83" s="207"/>
      <c r="J83" s="36"/>
      <c r="K83" s="36"/>
      <c r="L83" s="40"/>
      <c r="M83" s="208"/>
      <c r="N83" s="209"/>
      <c r="O83" s="80"/>
      <c r="P83" s="80"/>
      <c r="Q83" s="80"/>
      <c r="R83" s="80"/>
      <c r="S83" s="80"/>
      <c r="T83" s="81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115</v>
      </c>
      <c r="AU83" s="13" t="s">
        <v>76</v>
      </c>
    </row>
    <row r="84" s="2" customFormat="1">
      <c r="A84" s="34"/>
      <c r="B84" s="35"/>
      <c r="C84" s="36"/>
      <c r="D84" s="205" t="s">
        <v>117</v>
      </c>
      <c r="E84" s="36"/>
      <c r="F84" s="210" t="s">
        <v>118</v>
      </c>
      <c r="G84" s="36"/>
      <c r="H84" s="36"/>
      <c r="I84" s="207"/>
      <c r="J84" s="36"/>
      <c r="K84" s="36"/>
      <c r="L84" s="40"/>
      <c r="M84" s="208"/>
      <c r="N84" s="209"/>
      <c r="O84" s="80"/>
      <c r="P84" s="80"/>
      <c r="Q84" s="80"/>
      <c r="R84" s="80"/>
      <c r="S84" s="80"/>
      <c r="T84" s="81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3" t="s">
        <v>117</v>
      </c>
      <c r="AU84" s="13" t="s">
        <v>76</v>
      </c>
    </row>
    <row r="85" s="2" customFormat="1" ht="22.2" customHeight="1">
      <c r="A85" s="34"/>
      <c r="B85" s="35"/>
      <c r="C85" s="192" t="s">
        <v>119</v>
      </c>
      <c r="D85" s="192" t="s">
        <v>108</v>
      </c>
      <c r="E85" s="193" t="s">
        <v>120</v>
      </c>
      <c r="F85" s="194" t="s">
        <v>121</v>
      </c>
      <c r="G85" s="195" t="s">
        <v>111</v>
      </c>
      <c r="H85" s="196">
        <v>1200</v>
      </c>
      <c r="I85" s="197"/>
      <c r="J85" s="196">
        <f>ROUND(I85*H85,15)</f>
        <v>0</v>
      </c>
      <c r="K85" s="194" t="s">
        <v>112</v>
      </c>
      <c r="L85" s="40"/>
      <c r="M85" s="198" t="s">
        <v>18</v>
      </c>
      <c r="N85" s="199" t="s">
        <v>40</v>
      </c>
      <c r="O85" s="80"/>
      <c r="P85" s="200">
        <f>O85*H85</f>
        <v>0</v>
      </c>
      <c r="Q85" s="200">
        <v>0</v>
      </c>
      <c r="R85" s="200">
        <f>Q85*H85</f>
        <v>0</v>
      </c>
      <c r="S85" s="200">
        <v>0</v>
      </c>
      <c r="T85" s="201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202" t="s">
        <v>113</v>
      </c>
      <c r="AT85" s="202" t="s">
        <v>108</v>
      </c>
      <c r="AU85" s="202" t="s">
        <v>76</v>
      </c>
      <c r="AY85" s="13" t="s">
        <v>106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13" t="s">
        <v>76</v>
      </c>
      <c r="BK85" s="204">
        <f>ROUND(I85*H85,15)</f>
        <v>0</v>
      </c>
      <c r="BL85" s="13" t="s">
        <v>113</v>
      </c>
      <c r="BM85" s="202" t="s">
        <v>122</v>
      </c>
    </row>
    <row r="86" s="2" customFormat="1">
      <c r="A86" s="34"/>
      <c r="B86" s="35"/>
      <c r="C86" s="36"/>
      <c r="D86" s="205" t="s">
        <v>115</v>
      </c>
      <c r="E86" s="36"/>
      <c r="F86" s="206" t="s">
        <v>123</v>
      </c>
      <c r="G86" s="36"/>
      <c r="H86" s="36"/>
      <c r="I86" s="207"/>
      <c r="J86" s="36"/>
      <c r="K86" s="36"/>
      <c r="L86" s="40"/>
      <c r="M86" s="208"/>
      <c r="N86" s="209"/>
      <c r="O86" s="80"/>
      <c r="P86" s="80"/>
      <c r="Q86" s="80"/>
      <c r="R86" s="80"/>
      <c r="S86" s="80"/>
      <c r="T86" s="81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3" t="s">
        <v>115</v>
      </c>
      <c r="AU86" s="13" t="s">
        <v>76</v>
      </c>
    </row>
    <row r="87" s="2" customFormat="1">
      <c r="A87" s="34"/>
      <c r="B87" s="35"/>
      <c r="C87" s="36"/>
      <c r="D87" s="205" t="s">
        <v>117</v>
      </c>
      <c r="E87" s="36"/>
      <c r="F87" s="210" t="s">
        <v>118</v>
      </c>
      <c r="G87" s="36"/>
      <c r="H87" s="36"/>
      <c r="I87" s="207"/>
      <c r="J87" s="36"/>
      <c r="K87" s="36"/>
      <c r="L87" s="40"/>
      <c r="M87" s="208"/>
      <c r="N87" s="209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117</v>
      </c>
      <c r="AU87" s="13" t="s">
        <v>76</v>
      </c>
    </row>
    <row r="88" s="2" customFormat="1" ht="22.2" customHeight="1">
      <c r="A88" s="34"/>
      <c r="B88" s="35"/>
      <c r="C88" s="192" t="s">
        <v>124</v>
      </c>
      <c r="D88" s="192" t="s">
        <v>108</v>
      </c>
      <c r="E88" s="193" t="s">
        <v>125</v>
      </c>
      <c r="F88" s="194" t="s">
        <v>126</v>
      </c>
      <c r="G88" s="195" t="s">
        <v>127</v>
      </c>
      <c r="H88" s="196">
        <v>1800</v>
      </c>
      <c r="I88" s="197"/>
      <c r="J88" s="196">
        <f>ROUND(I88*H88,15)</f>
        <v>0</v>
      </c>
      <c r="K88" s="194" t="s">
        <v>112</v>
      </c>
      <c r="L88" s="40"/>
      <c r="M88" s="198" t="s">
        <v>18</v>
      </c>
      <c r="N88" s="199" t="s">
        <v>40</v>
      </c>
      <c r="O88" s="80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202" t="s">
        <v>113</v>
      </c>
      <c r="AT88" s="202" t="s">
        <v>108</v>
      </c>
      <c r="AU88" s="202" t="s">
        <v>76</v>
      </c>
      <c r="AY88" s="13" t="s">
        <v>106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13" t="s">
        <v>76</v>
      </c>
      <c r="BK88" s="204">
        <f>ROUND(I88*H88,15)</f>
        <v>0</v>
      </c>
      <c r="BL88" s="13" t="s">
        <v>113</v>
      </c>
      <c r="BM88" s="202" t="s">
        <v>128</v>
      </c>
    </row>
    <row r="89" s="2" customFormat="1">
      <c r="A89" s="34"/>
      <c r="B89" s="35"/>
      <c r="C89" s="36"/>
      <c r="D89" s="205" t="s">
        <v>115</v>
      </c>
      <c r="E89" s="36"/>
      <c r="F89" s="206" t="s">
        <v>129</v>
      </c>
      <c r="G89" s="36"/>
      <c r="H89" s="36"/>
      <c r="I89" s="207"/>
      <c r="J89" s="36"/>
      <c r="K89" s="36"/>
      <c r="L89" s="40"/>
      <c r="M89" s="208"/>
      <c r="N89" s="209"/>
      <c r="O89" s="80"/>
      <c r="P89" s="80"/>
      <c r="Q89" s="80"/>
      <c r="R89" s="80"/>
      <c r="S89" s="80"/>
      <c r="T89" s="81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115</v>
      </c>
      <c r="AU89" s="13" t="s">
        <v>76</v>
      </c>
    </row>
    <row r="90" s="2" customFormat="1">
      <c r="A90" s="34"/>
      <c r="B90" s="35"/>
      <c r="C90" s="36"/>
      <c r="D90" s="205" t="s">
        <v>117</v>
      </c>
      <c r="E90" s="36"/>
      <c r="F90" s="210" t="s">
        <v>118</v>
      </c>
      <c r="G90" s="36"/>
      <c r="H90" s="36"/>
      <c r="I90" s="207"/>
      <c r="J90" s="36"/>
      <c r="K90" s="36"/>
      <c r="L90" s="40"/>
      <c r="M90" s="208"/>
      <c r="N90" s="209"/>
      <c r="O90" s="80"/>
      <c r="P90" s="80"/>
      <c r="Q90" s="80"/>
      <c r="R90" s="80"/>
      <c r="S90" s="80"/>
      <c r="T90" s="81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117</v>
      </c>
      <c r="AU90" s="13" t="s">
        <v>76</v>
      </c>
    </row>
    <row r="91" s="2" customFormat="1" ht="22.2" customHeight="1">
      <c r="A91" s="34"/>
      <c r="B91" s="35"/>
      <c r="C91" s="192" t="s">
        <v>130</v>
      </c>
      <c r="D91" s="192" t="s">
        <v>108</v>
      </c>
      <c r="E91" s="193" t="s">
        <v>131</v>
      </c>
      <c r="F91" s="194" t="s">
        <v>132</v>
      </c>
      <c r="G91" s="195" t="s">
        <v>127</v>
      </c>
      <c r="H91" s="196">
        <v>1800</v>
      </c>
      <c r="I91" s="197"/>
      <c r="J91" s="196">
        <f>ROUND(I91*H91,15)</f>
        <v>0</v>
      </c>
      <c r="K91" s="194" t="s">
        <v>112</v>
      </c>
      <c r="L91" s="40"/>
      <c r="M91" s="198" t="s">
        <v>18</v>
      </c>
      <c r="N91" s="199" t="s">
        <v>40</v>
      </c>
      <c r="O91" s="80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02" t="s">
        <v>113</v>
      </c>
      <c r="AT91" s="202" t="s">
        <v>108</v>
      </c>
      <c r="AU91" s="202" t="s">
        <v>76</v>
      </c>
      <c r="AY91" s="13" t="s">
        <v>106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3" t="s">
        <v>76</v>
      </c>
      <c r="BK91" s="204">
        <f>ROUND(I91*H91,15)</f>
        <v>0</v>
      </c>
      <c r="BL91" s="13" t="s">
        <v>113</v>
      </c>
      <c r="BM91" s="202" t="s">
        <v>133</v>
      </c>
    </row>
    <row r="92" s="2" customFormat="1">
      <c r="A92" s="34"/>
      <c r="B92" s="35"/>
      <c r="C92" s="36"/>
      <c r="D92" s="205" t="s">
        <v>115</v>
      </c>
      <c r="E92" s="36"/>
      <c r="F92" s="206" t="s">
        <v>134</v>
      </c>
      <c r="G92" s="36"/>
      <c r="H92" s="36"/>
      <c r="I92" s="207"/>
      <c r="J92" s="36"/>
      <c r="K92" s="36"/>
      <c r="L92" s="40"/>
      <c r="M92" s="208"/>
      <c r="N92" s="209"/>
      <c r="O92" s="80"/>
      <c r="P92" s="80"/>
      <c r="Q92" s="80"/>
      <c r="R92" s="80"/>
      <c r="S92" s="80"/>
      <c r="T92" s="81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3" t="s">
        <v>115</v>
      </c>
      <c r="AU92" s="13" t="s">
        <v>76</v>
      </c>
    </row>
    <row r="93" s="2" customFormat="1">
      <c r="A93" s="34"/>
      <c r="B93" s="35"/>
      <c r="C93" s="36"/>
      <c r="D93" s="205" t="s">
        <v>117</v>
      </c>
      <c r="E93" s="36"/>
      <c r="F93" s="210" t="s">
        <v>118</v>
      </c>
      <c r="G93" s="36"/>
      <c r="H93" s="36"/>
      <c r="I93" s="207"/>
      <c r="J93" s="36"/>
      <c r="K93" s="36"/>
      <c r="L93" s="40"/>
      <c r="M93" s="208"/>
      <c r="N93" s="209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117</v>
      </c>
      <c r="AU93" s="13" t="s">
        <v>76</v>
      </c>
    </row>
    <row r="94" s="2" customFormat="1" ht="22.2" customHeight="1">
      <c r="A94" s="34"/>
      <c r="B94" s="35"/>
      <c r="C94" s="192" t="s">
        <v>135</v>
      </c>
      <c r="D94" s="192" t="s">
        <v>108</v>
      </c>
      <c r="E94" s="193" t="s">
        <v>136</v>
      </c>
      <c r="F94" s="194" t="s">
        <v>137</v>
      </c>
      <c r="G94" s="195" t="s">
        <v>127</v>
      </c>
      <c r="H94" s="196">
        <v>2000</v>
      </c>
      <c r="I94" s="197"/>
      <c r="J94" s="196">
        <f>ROUND(I94*H94,15)</f>
        <v>0</v>
      </c>
      <c r="K94" s="194" t="s">
        <v>112</v>
      </c>
      <c r="L94" s="40"/>
      <c r="M94" s="198" t="s">
        <v>18</v>
      </c>
      <c r="N94" s="199" t="s">
        <v>40</v>
      </c>
      <c r="O94" s="80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02" t="s">
        <v>113</v>
      </c>
      <c r="AT94" s="202" t="s">
        <v>108</v>
      </c>
      <c r="AU94" s="202" t="s">
        <v>76</v>
      </c>
      <c r="AY94" s="13" t="s">
        <v>106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3" t="s">
        <v>76</v>
      </c>
      <c r="BK94" s="204">
        <f>ROUND(I94*H94,15)</f>
        <v>0</v>
      </c>
      <c r="BL94" s="13" t="s">
        <v>113</v>
      </c>
      <c r="BM94" s="202" t="s">
        <v>138</v>
      </c>
    </row>
    <row r="95" s="2" customFormat="1">
      <c r="A95" s="34"/>
      <c r="B95" s="35"/>
      <c r="C95" s="36"/>
      <c r="D95" s="205" t="s">
        <v>115</v>
      </c>
      <c r="E95" s="36"/>
      <c r="F95" s="206" t="s">
        <v>139</v>
      </c>
      <c r="G95" s="36"/>
      <c r="H95" s="36"/>
      <c r="I95" s="207"/>
      <c r="J95" s="36"/>
      <c r="K95" s="36"/>
      <c r="L95" s="40"/>
      <c r="M95" s="208"/>
      <c r="N95" s="209"/>
      <c r="O95" s="80"/>
      <c r="P95" s="80"/>
      <c r="Q95" s="80"/>
      <c r="R95" s="80"/>
      <c r="S95" s="80"/>
      <c r="T95" s="81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3" t="s">
        <v>115</v>
      </c>
      <c r="AU95" s="13" t="s">
        <v>76</v>
      </c>
    </row>
    <row r="96" s="2" customFormat="1">
      <c r="A96" s="34"/>
      <c r="B96" s="35"/>
      <c r="C96" s="36"/>
      <c r="D96" s="205" t="s">
        <v>117</v>
      </c>
      <c r="E96" s="36"/>
      <c r="F96" s="210" t="s">
        <v>118</v>
      </c>
      <c r="G96" s="36"/>
      <c r="H96" s="36"/>
      <c r="I96" s="207"/>
      <c r="J96" s="36"/>
      <c r="K96" s="36"/>
      <c r="L96" s="40"/>
      <c r="M96" s="208"/>
      <c r="N96" s="209"/>
      <c r="O96" s="80"/>
      <c r="P96" s="80"/>
      <c r="Q96" s="80"/>
      <c r="R96" s="80"/>
      <c r="S96" s="80"/>
      <c r="T96" s="81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3" t="s">
        <v>117</v>
      </c>
      <c r="AU96" s="13" t="s">
        <v>76</v>
      </c>
    </row>
    <row r="97" s="2" customFormat="1" ht="22.2" customHeight="1">
      <c r="A97" s="34"/>
      <c r="B97" s="35"/>
      <c r="C97" s="192" t="s">
        <v>140</v>
      </c>
      <c r="D97" s="192" t="s">
        <v>108</v>
      </c>
      <c r="E97" s="193" t="s">
        <v>141</v>
      </c>
      <c r="F97" s="194" t="s">
        <v>142</v>
      </c>
      <c r="G97" s="195" t="s">
        <v>127</v>
      </c>
      <c r="H97" s="196">
        <v>2000</v>
      </c>
      <c r="I97" s="197"/>
      <c r="J97" s="196">
        <f>ROUND(I97*H97,15)</f>
        <v>0</v>
      </c>
      <c r="K97" s="194" t="s">
        <v>112</v>
      </c>
      <c r="L97" s="40"/>
      <c r="M97" s="198" t="s">
        <v>18</v>
      </c>
      <c r="N97" s="199" t="s">
        <v>40</v>
      </c>
      <c r="O97" s="80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02" t="s">
        <v>113</v>
      </c>
      <c r="AT97" s="202" t="s">
        <v>108</v>
      </c>
      <c r="AU97" s="202" t="s">
        <v>76</v>
      </c>
      <c r="AY97" s="13" t="s">
        <v>106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3" t="s">
        <v>76</v>
      </c>
      <c r="BK97" s="204">
        <f>ROUND(I97*H97,15)</f>
        <v>0</v>
      </c>
      <c r="BL97" s="13" t="s">
        <v>113</v>
      </c>
      <c r="BM97" s="202" t="s">
        <v>143</v>
      </c>
    </row>
    <row r="98" s="2" customFormat="1">
      <c r="A98" s="34"/>
      <c r="B98" s="35"/>
      <c r="C98" s="36"/>
      <c r="D98" s="205" t="s">
        <v>115</v>
      </c>
      <c r="E98" s="36"/>
      <c r="F98" s="206" t="s">
        <v>144</v>
      </c>
      <c r="G98" s="36"/>
      <c r="H98" s="36"/>
      <c r="I98" s="207"/>
      <c r="J98" s="36"/>
      <c r="K98" s="36"/>
      <c r="L98" s="40"/>
      <c r="M98" s="208"/>
      <c r="N98" s="209"/>
      <c r="O98" s="80"/>
      <c r="P98" s="80"/>
      <c r="Q98" s="80"/>
      <c r="R98" s="80"/>
      <c r="S98" s="80"/>
      <c r="T98" s="81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3" t="s">
        <v>115</v>
      </c>
      <c r="AU98" s="13" t="s">
        <v>76</v>
      </c>
    </row>
    <row r="99" s="2" customFormat="1">
      <c r="A99" s="34"/>
      <c r="B99" s="35"/>
      <c r="C99" s="36"/>
      <c r="D99" s="205" t="s">
        <v>117</v>
      </c>
      <c r="E99" s="36"/>
      <c r="F99" s="210" t="s">
        <v>118</v>
      </c>
      <c r="G99" s="36"/>
      <c r="H99" s="36"/>
      <c r="I99" s="207"/>
      <c r="J99" s="36"/>
      <c r="K99" s="36"/>
      <c r="L99" s="40"/>
      <c r="M99" s="208"/>
      <c r="N99" s="209"/>
      <c r="O99" s="80"/>
      <c r="P99" s="80"/>
      <c r="Q99" s="80"/>
      <c r="R99" s="80"/>
      <c r="S99" s="80"/>
      <c r="T99" s="81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3" t="s">
        <v>117</v>
      </c>
      <c r="AU99" s="13" t="s">
        <v>76</v>
      </c>
    </row>
    <row r="100" s="2" customFormat="1" ht="22.2" customHeight="1">
      <c r="A100" s="34"/>
      <c r="B100" s="35"/>
      <c r="C100" s="192" t="s">
        <v>145</v>
      </c>
      <c r="D100" s="192" t="s">
        <v>108</v>
      </c>
      <c r="E100" s="193" t="s">
        <v>146</v>
      </c>
      <c r="F100" s="194" t="s">
        <v>147</v>
      </c>
      <c r="G100" s="195" t="s">
        <v>127</v>
      </c>
      <c r="H100" s="196">
        <v>1200</v>
      </c>
      <c r="I100" s="197"/>
      <c r="J100" s="196">
        <f>ROUND(I100*H100,15)</f>
        <v>0</v>
      </c>
      <c r="K100" s="194" t="s">
        <v>112</v>
      </c>
      <c r="L100" s="40"/>
      <c r="M100" s="198" t="s">
        <v>18</v>
      </c>
      <c r="N100" s="199" t="s">
        <v>40</v>
      </c>
      <c r="O100" s="8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2" t="s">
        <v>113</v>
      </c>
      <c r="AT100" s="202" t="s">
        <v>108</v>
      </c>
      <c r="AU100" s="202" t="s">
        <v>76</v>
      </c>
      <c r="AY100" s="13" t="s">
        <v>106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3" t="s">
        <v>76</v>
      </c>
      <c r="BK100" s="204">
        <f>ROUND(I100*H100,15)</f>
        <v>0</v>
      </c>
      <c r="BL100" s="13" t="s">
        <v>113</v>
      </c>
      <c r="BM100" s="202" t="s">
        <v>148</v>
      </c>
    </row>
    <row r="101" s="2" customFormat="1">
      <c r="A101" s="34"/>
      <c r="B101" s="35"/>
      <c r="C101" s="36"/>
      <c r="D101" s="205" t="s">
        <v>115</v>
      </c>
      <c r="E101" s="36"/>
      <c r="F101" s="206" t="s">
        <v>149</v>
      </c>
      <c r="G101" s="36"/>
      <c r="H101" s="36"/>
      <c r="I101" s="207"/>
      <c r="J101" s="36"/>
      <c r="K101" s="36"/>
      <c r="L101" s="40"/>
      <c r="M101" s="208"/>
      <c r="N101" s="209"/>
      <c r="O101" s="80"/>
      <c r="P101" s="80"/>
      <c r="Q101" s="80"/>
      <c r="R101" s="80"/>
      <c r="S101" s="80"/>
      <c r="T101" s="81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3" t="s">
        <v>115</v>
      </c>
      <c r="AU101" s="13" t="s">
        <v>76</v>
      </c>
    </row>
    <row r="102" s="2" customFormat="1">
      <c r="A102" s="34"/>
      <c r="B102" s="35"/>
      <c r="C102" s="36"/>
      <c r="D102" s="205" t="s">
        <v>117</v>
      </c>
      <c r="E102" s="36"/>
      <c r="F102" s="210" t="s">
        <v>118</v>
      </c>
      <c r="G102" s="36"/>
      <c r="H102" s="36"/>
      <c r="I102" s="207"/>
      <c r="J102" s="36"/>
      <c r="K102" s="36"/>
      <c r="L102" s="40"/>
      <c r="M102" s="208"/>
      <c r="N102" s="209"/>
      <c r="O102" s="80"/>
      <c r="P102" s="80"/>
      <c r="Q102" s="80"/>
      <c r="R102" s="80"/>
      <c r="S102" s="80"/>
      <c r="T102" s="81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3" t="s">
        <v>117</v>
      </c>
      <c r="AU102" s="13" t="s">
        <v>76</v>
      </c>
    </row>
    <row r="103" s="2" customFormat="1" ht="22.2" customHeight="1">
      <c r="A103" s="34"/>
      <c r="B103" s="35"/>
      <c r="C103" s="192" t="s">
        <v>150</v>
      </c>
      <c r="D103" s="192" t="s">
        <v>108</v>
      </c>
      <c r="E103" s="193" t="s">
        <v>151</v>
      </c>
      <c r="F103" s="194" t="s">
        <v>152</v>
      </c>
      <c r="G103" s="195" t="s">
        <v>127</v>
      </c>
      <c r="H103" s="196">
        <v>240</v>
      </c>
      <c r="I103" s="197"/>
      <c r="J103" s="196">
        <f>ROUND(I103*H103,15)</f>
        <v>0</v>
      </c>
      <c r="K103" s="194" t="s">
        <v>112</v>
      </c>
      <c r="L103" s="40"/>
      <c r="M103" s="198" t="s">
        <v>18</v>
      </c>
      <c r="N103" s="199" t="s">
        <v>40</v>
      </c>
      <c r="O103" s="80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2" t="s">
        <v>113</v>
      </c>
      <c r="AT103" s="202" t="s">
        <v>108</v>
      </c>
      <c r="AU103" s="202" t="s">
        <v>76</v>
      </c>
      <c r="AY103" s="13" t="s">
        <v>106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3" t="s">
        <v>76</v>
      </c>
      <c r="BK103" s="204">
        <f>ROUND(I103*H103,15)</f>
        <v>0</v>
      </c>
      <c r="BL103" s="13" t="s">
        <v>113</v>
      </c>
      <c r="BM103" s="202" t="s">
        <v>153</v>
      </c>
    </row>
    <row r="104" s="2" customFormat="1">
      <c r="A104" s="34"/>
      <c r="B104" s="35"/>
      <c r="C104" s="36"/>
      <c r="D104" s="205" t="s">
        <v>115</v>
      </c>
      <c r="E104" s="36"/>
      <c r="F104" s="206" t="s">
        <v>154</v>
      </c>
      <c r="G104" s="36"/>
      <c r="H104" s="36"/>
      <c r="I104" s="207"/>
      <c r="J104" s="36"/>
      <c r="K104" s="36"/>
      <c r="L104" s="40"/>
      <c r="M104" s="208"/>
      <c r="N104" s="209"/>
      <c r="O104" s="80"/>
      <c r="P104" s="80"/>
      <c r="Q104" s="80"/>
      <c r="R104" s="80"/>
      <c r="S104" s="80"/>
      <c r="T104" s="81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3" t="s">
        <v>115</v>
      </c>
      <c r="AU104" s="13" t="s">
        <v>76</v>
      </c>
    </row>
    <row r="105" s="2" customFormat="1">
      <c r="A105" s="34"/>
      <c r="B105" s="35"/>
      <c r="C105" s="36"/>
      <c r="D105" s="205" t="s">
        <v>117</v>
      </c>
      <c r="E105" s="36"/>
      <c r="F105" s="210" t="s">
        <v>118</v>
      </c>
      <c r="G105" s="36"/>
      <c r="H105" s="36"/>
      <c r="I105" s="207"/>
      <c r="J105" s="36"/>
      <c r="K105" s="36"/>
      <c r="L105" s="40"/>
      <c r="M105" s="208"/>
      <c r="N105" s="209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117</v>
      </c>
      <c r="AU105" s="13" t="s">
        <v>76</v>
      </c>
    </row>
    <row r="106" s="2" customFormat="1" ht="22.2" customHeight="1">
      <c r="A106" s="34"/>
      <c r="B106" s="35"/>
      <c r="C106" s="192" t="s">
        <v>155</v>
      </c>
      <c r="D106" s="192" t="s">
        <v>108</v>
      </c>
      <c r="E106" s="193" t="s">
        <v>156</v>
      </c>
      <c r="F106" s="194" t="s">
        <v>157</v>
      </c>
      <c r="G106" s="195" t="s">
        <v>127</v>
      </c>
      <c r="H106" s="196">
        <v>150</v>
      </c>
      <c r="I106" s="197"/>
      <c r="J106" s="196">
        <f>ROUND(I106*H106,15)</f>
        <v>0</v>
      </c>
      <c r="K106" s="194" t="s">
        <v>112</v>
      </c>
      <c r="L106" s="40"/>
      <c r="M106" s="198" t="s">
        <v>18</v>
      </c>
      <c r="N106" s="199" t="s">
        <v>40</v>
      </c>
      <c r="O106" s="80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202" t="s">
        <v>113</v>
      </c>
      <c r="AT106" s="202" t="s">
        <v>108</v>
      </c>
      <c r="AU106" s="202" t="s">
        <v>76</v>
      </c>
      <c r="AY106" s="13" t="s">
        <v>106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3" t="s">
        <v>76</v>
      </c>
      <c r="BK106" s="204">
        <f>ROUND(I106*H106,15)</f>
        <v>0</v>
      </c>
      <c r="BL106" s="13" t="s">
        <v>113</v>
      </c>
      <c r="BM106" s="202" t="s">
        <v>158</v>
      </c>
    </row>
    <row r="107" s="2" customFormat="1">
      <c r="A107" s="34"/>
      <c r="B107" s="35"/>
      <c r="C107" s="36"/>
      <c r="D107" s="205" t="s">
        <v>115</v>
      </c>
      <c r="E107" s="36"/>
      <c r="F107" s="206" t="s">
        <v>159</v>
      </c>
      <c r="G107" s="36"/>
      <c r="H107" s="36"/>
      <c r="I107" s="207"/>
      <c r="J107" s="36"/>
      <c r="K107" s="36"/>
      <c r="L107" s="40"/>
      <c r="M107" s="208"/>
      <c r="N107" s="209"/>
      <c r="O107" s="80"/>
      <c r="P107" s="80"/>
      <c r="Q107" s="80"/>
      <c r="R107" s="80"/>
      <c r="S107" s="80"/>
      <c r="T107" s="81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3" t="s">
        <v>115</v>
      </c>
      <c r="AU107" s="13" t="s">
        <v>76</v>
      </c>
    </row>
    <row r="108" s="2" customFormat="1">
      <c r="A108" s="34"/>
      <c r="B108" s="35"/>
      <c r="C108" s="36"/>
      <c r="D108" s="205" t="s">
        <v>117</v>
      </c>
      <c r="E108" s="36"/>
      <c r="F108" s="210" t="s">
        <v>118</v>
      </c>
      <c r="G108" s="36"/>
      <c r="H108" s="36"/>
      <c r="I108" s="207"/>
      <c r="J108" s="36"/>
      <c r="K108" s="36"/>
      <c r="L108" s="40"/>
      <c r="M108" s="208"/>
      <c r="N108" s="209"/>
      <c r="O108" s="80"/>
      <c r="P108" s="80"/>
      <c r="Q108" s="80"/>
      <c r="R108" s="80"/>
      <c r="S108" s="80"/>
      <c r="T108" s="81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3" t="s">
        <v>117</v>
      </c>
      <c r="AU108" s="13" t="s">
        <v>76</v>
      </c>
    </row>
    <row r="109" s="2" customFormat="1" ht="34.8" customHeight="1">
      <c r="A109" s="34"/>
      <c r="B109" s="35"/>
      <c r="C109" s="192" t="s">
        <v>160</v>
      </c>
      <c r="D109" s="192" t="s">
        <v>108</v>
      </c>
      <c r="E109" s="193" t="s">
        <v>161</v>
      </c>
      <c r="F109" s="194" t="s">
        <v>162</v>
      </c>
      <c r="G109" s="195" t="s">
        <v>127</v>
      </c>
      <c r="H109" s="196">
        <v>1200</v>
      </c>
      <c r="I109" s="197"/>
      <c r="J109" s="196">
        <f>ROUND(I109*H109,15)</f>
        <v>0</v>
      </c>
      <c r="K109" s="194" t="s">
        <v>112</v>
      </c>
      <c r="L109" s="40"/>
      <c r="M109" s="198" t="s">
        <v>18</v>
      </c>
      <c r="N109" s="199" t="s">
        <v>40</v>
      </c>
      <c r="O109" s="80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2" t="s">
        <v>113</v>
      </c>
      <c r="AT109" s="202" t="s">
        <v>108</v>
      </c>
      <c r="AU109" s="202" t="s">
        <v>76</v>
      </c>
      <c r="AY109" s="13" t="s">
        <v>106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3" t="s">
        <v>76</v>
      </c>
      <c r="BK109" s="204">
        <f>ROUND(I109*H109,15)</f>
        <v>0</v>
      </c>
      <c r="BL109" s="13" t="s">
        <v>113</v>
      </c>
      <c r="BM109" s="202" t="s">
        <v>163</v>
      </c>
    </row>
    <row r="110" s="2" customFormat="1">
      <c r="A110" s="34"/>
      <c r="B110" s="35"/>
      <c r="C110" s="36"/>
      <c r="D110" s="205" t="s">
        <v>115</v>
      </c>
      <c r="E110" s="36"/>
      <c r="F110" s="206" t="s">
        <v>164</v>
      </c>
      <c r="G110" s="36"/>
      <c r="H110" s="36"/>
      <c r="I110" s="207"/>
      <c r="J110" s="36"/>
      <c r="K110" s="36"/>
      <c r="L110" s="40"/>
      <c r="M110" s="208"/>
      <c r="N110" s="209"/>
      <c r="O110" s="80"/>
      <c r="P110" s="80"/>
      <c r="Q110" s="80"/>
      <c r="R110" s="80"/>
      <c r="S110" s="80"/>
      <c r="T110" s="81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3" t="s">
        <v>115</v>
      </c>
      <c r="AU110" s="13" t="s">
        <v>76</v>
      </c>
    </row>
    <row r="111" s="2" customFormat="1">
      <c r="A111" s="34"/>
      <c r="B111" s="35"/>
      <c r="C111" s="36"/>
      <c r="D111" s="205" t="s">
        <v>117</v>
      </c>
      <c r="E111" s="36"/>
      <c r="F111" s="210" t="s">
        <v>165</v>
      </c>
      <c r="G111" s="36"/>
      <c r="H111" s="36"/>
      <c r="I111" s="207"/>
      <c r="J111" s="36"/>
      <c r="K111" s="36"/>
      <c r="L111" s="40"/>
      <c r="M111" s="208"/>
      <c r="N111" s="209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117</v>
      </c>
      <c r="AU111" s="13" t="s">
        <v>76</v>
      </c>
    </row>
    <row r="112" s="2" customFormat="1" ht="34.8" customHeight="1">
      <c r="A112" s="34"/>
      <c r="B112" s="35"/>
      <c r="C112" s="192" t="s">
        <v>166</v>
      </c>
      <c r="D112" s="192" t="s">
        <v>108</v>
      </c>
      <c r="E112" s="193" t="s">
        <v>167</v>
      </c>
      <c r="F112" s="194" t="s">
        <v>168</v>
      </c>
      <c r="G112" s="195" t="s">
        <v>127</v>
      </c>
      <c r="H112" s="196">
        <v>240</v>
      </c>
      <c r="I112" s="197"/>
      <c r="J112" s="196">
        <f>ROUND(I112*H112,15)</f>
        <v>0</v>
      </c>
      <c r="K112" s="194" t="s">
        <v>112</v>
      </c>
      <c r="L112" s="40"/>
      <c r="M112" s="198" t="s">
        <v>18</v>
      </c>
      <c r="N112" s="199" t="s">
        <v>40</v>
      </c>
      <c r="O112" s="80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2" t="s">
        <v>113</v>
      </c>
      <c r="AT112" s="202" t="s">
        <v>108</v>
      </c>
      <c r="AU112" s="202" t="s">
        <v>76</v>
      </c>
      <c r="AY112" s="13" t="s">
        <v>106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3" t="s">
        <v>76</v>
      </c>
      <c r="BK112" s="204">
        <f>ROUND(I112*H112,15)</f>
        <v>0</v>
      </c>
      <c r="BL112" s="13" t="s">
        <v>113</v>
      </c>
      <c r="BM112" s="202" t="s">
        <v>169</v>
      </c>
    </row>
    <row r="113" s="2" customFormat="1">
      <c r="A113" s="34"/>
      <c r="B113" s="35"/>
      <c r="C113" s="36"/>
      <c r="D113" s="205" t="s">
        <v>115</v>
      </c>
      <c r="E113" s="36"/>
      <c r="F113" s="206" t="s">
        <v>170</v>
      </c>
      <c r="G113" s="36"/>
      <c r="H113" s="36"/>
      <c r="I113" s="207"/>
      <c r="J113" s="36"/>
      <c r="K113" s="36"/>
      <c r="L113" s="40"/>
      <c r="M113" s="208"/>
      <c r="N113" s="209"/>
      <c r="O113" s="80"/>
      <c r="P113" s="80"/>
      <c r="Q113" s="80"/>
      <c r="R113" s="80"/>
      <c r="S113" s="80"/>
      <c r="T113" s="81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115</v>
      </c>
      <c r="AU113" s="13" t="s">
        <v>76</v>
      </c>
    </row>
    <row r="114" s="2" customFormat="1">
      <c r="A114" s="34"/>
      <c r="B114" s="35"/>
      <c r="C114" s="36"/>
      <c r="D114" s="205" t="s">
        <v>117</v>
      </c>
      <c r="E114" s="36"/>
      <c r="F114" s="210" t="s">
        <v>165</v>
      </c>
      <c r="G114" s="36"/>
      <c r="H114" s="36"/>
      <c r="I114" s="207"/>
      <c r="J114" s="36"/>
      <c r="K114" s="36"/>
      <c r="L114" s="40"/>
      <c r="M114" s="208"/>
      <c r="N114" s="209"/>
      <c r="O114" s="80"/>
      <c r="P114" s="80"/>
      <c r="Q114" s="80"/>
      <c r="R114" s="80"/>
      <c r="S114" s="80"/>
      <c r="T114" s="81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3" t="s">
        <v>117</v>
      </c>
      <c r="AU114" s="13" t="s">
        <v>76</v>
      </c>
    </row>
    <row r="115" s="2" customFormat="1" ht="34.8" customHeight="1">
      <c r="A115" s="34"/>
      <c r="B115" s="35"/>
      <c r="C115" s="192" t="s">
        <v>171</v>
      </c>
      <c r="D115" s="192" t="s">
        <v>108</v>
      </c>
      <c r="E115" s="193" t="s">
        <v>172</v>
      </c>
      <c r="F115" s="194" t="s">
        <v>173</v>
      </c>
      <c r="G115" s="195" t="s">
        <v>127</v>
      </c>
      <c r="H115" s="196">
        <v>150</v>
      </c>
      <c r="I115" s="197"/>
      <c r="J115" s="196">
        <f>ROUND(I115*H115,15)</f>
        <v>0</v>
      </c>
      <c r="K115" s="194" t="s">
        <v>112</v>
      </c>
      <c r="L115" s="40"/>
      <c r="M115" s="198" t="s">
        <v>18</v>
      </c>
      <c r="N115" s="199" t="s">
        <v>40</v>
      </c>
      <c r="O115" s="80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2" t="s">
        <v>113</v>
      </c>
      <c r="AT115" s="202" t="s">
        <v>108</v>
      </c>
      <c r="AU115" s="202" t="s">
        <v>76</v>
      </c>
      <c r="AY115" s="13" t="s">
        <v>106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3" t="s">
        <v>76</v>
      </c>
      <c r="BK115" s="204">
        <f>ROUND(I115*H115,15)</f>
        <v>0</v>
      </c>
      <c r="BL115" s="13" t="s">
        <v>113</v>
      </c>
      <c r="BM115" s="202" t="s">
        <v>174</v>
      </c>
    </row>
    <row r="116" s="2" customFormat="1">
      <c r="A116" s="34"/>
      <c r="B116" s="35"/>
      <c r="C116" s="36"/>
      <c r="D116" s="205" t="s">
        <v>115</v>
      </c>
      <c r="E116" s="36"/>
      <c r="F116" s="206" t="s">
        <v>175</v>
      </c>
      <c r="G116" s="36"/>
      <c r="H116" s="36"/>
      <c r="I116" s="207"/>
      <c r="J116" s="36"/>
      <c r="K116" s="36"/>
      <c r="L116" s="40"/>
      <c r="M116" s="208"/>
      <c r="N116" s="209"/>
      <c r="O116" s="80"/>
      <c r="P116" s="80"/>
      <c r="Q116" s="80"/>
      <c r="R116" s="80"/>
      <c r="S116" s="80"/>
      <c r="T116" s="81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115</v>
      </c>
      <c r="AU116" s="13" t="s">
        <v>76</v>
      </c>
    </row>
    <row r="117" s="2" customFormat="1">
      <c r="A117" s="34"/>
      <c r="B117" s="35"/>
      <c r="C117" s="36"/>
      <c r="D117" s="205" t="s">
        <v>117</v>
      </c>
      <c r="E117" s="36"/>
      <c r="F117" s="210" t="s">
        <v>165</v>
      </c>
      <c r="G117" s="36"/>
      <c r="H117" s="36"/>
      <c r="I117" s="207"/>
      <c r="J117" s="36"/>
      <c r="K117" s="36"/>
      <c r="L117" s="40"/>
      <c r="M117" s="211"/>
      <c r="N117" s="212"/>
      <c r="O117" s="213"/>
      <c r="P117" s="213"/>
      <c r="Q117" s="213"/>
      <c r="R117" s="213"/>
      <c r="S117" s="213"/>
      <c r="T117" s="21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117</v>
      </c>
      <c r="AU117" s="13" t="s">
        <v>76</v>
      </c>
    </row>
    <row r="118" s="2" customFormat="1" ht="6.96" customHeight="1">
      <c r="A118" s="34"/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40"/>
      <c r="M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</sheetData>
  <sheetProtection sheet="1" autoFilter="0" formatColumns="0" formatRows="0" objects="1" scenarios="1" spinCount="100000" saltValue="xKrYgslnihNnjeFyJpETBpd0/Px46VGJCLeu8g3PCW7PHlMb8MaRuAm1PSfdEEfbUo5Uf7awNueMCh8tyB2ITA==" hashValue="DV38deiyYIZEGmbUowgWn4zsj3qJFOyGHBUaAtp6ACruhEqW3QemOpAGr7B45vNGncaejw8m7hmAczMqWD9UFw==" algorithmName="SHA-512" password="CC35"/>
  <autoFilter ref="C79:K11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81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78</v>
      </c>
    </row>
    <row r="4" hidden="1" s="1" customFormat="1" ht="24.96" customHeight="1">
      <c r="B4" s="16"/>
      <c r="D4" s="126" t="s">
        <v>82</v>
      </c>
      <c r="L4" s="16"/>
      <c r="M4" s="127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8" t="s">
        <v>15</v>
      </c>
      <c r="L6" s="16"/>
    </row>
    <row r="7" hidden="1" s="1" customFormat="1" ht="14.4" customHeight="1">
      <c r="B7" s="16"/>
      <c r="E7" s="129" t="str">
        <f>'Rekapitulace zakázky'!K6</f>
        <v>Mechanické a chemické hubení nežádoucí vegetace u ST 2021</v>
      </c>
      <c r="F7" s="128"/>
      <c r="G7" s="128"/>
      <c r="H7" s="128"/>
      <c r="L7" s="16"/>
    </row>
    <row r="8" hidden="1" s="2" customFormat="1" ht="12" customHeight="1">
      <c r="A8" s="34"/>
      <c r="B8" s="40"/>
      <c r="C8" s="34"/>
      <c r="D8" s="128" t="s">
        <v>83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4.4" customHeight="1">
      <c r="A9" s="34"/>
      <c r="B9" s="40"/>
      <c r="C9" s="34"/>
      <c r="D9" s="34"/>
      <c r="E9" s="131" t="s">
        <v>176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8" t="s">
        <v>17</v>
      </c>
      <c r="E11" s="34"/>
      <c r="F11" s="132" t="s">
        <v>18</v>
      </c>
      <c r="G11" s="34"/>
      <c r="H11" s="34"/>
      <c r="I11" s="128" t="s">
        <v>19</v>
      </c>
      <c r="J11" s="132" t="s">
        <v>18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8" t="s">
        <v>20</v>
      </c>
      <c r="E12" s="34"/>
      <c r="F12" s="132" t="s">
        <v>21</v>
      </c>
      <c r="G12" s="34"/>
      <c r="H12" s="34"/>
      <c r="I12" s="128" t="s">
        <v>22</v>
      </c>
      <c r="J12" s="133" t="str">
        <f>'Rekapitulace zakázky'!AN8</f>
        <v>13. 10. 2020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8" t="s">
        <v>24</v>
      </c>
      <c r="E14" s="34"/>
      <c r="F14" s="34"/>
      <c r="G14" s="34"/>
      <c r="H14" s="34"/>
      <c r="I14" s="128" t="s">
        <v>25</v>
      </c>
      <c r="J14" s="132" t="str">
        <f>IF('Rekapitulace zakázky'!AN10="","",'Rekapitulace zakázky'!AN10)</f>
        <v/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2" t="str">
        <f>IF('Rekapitulace zakázky'!E11="","",'Rekapitulace zakázky'!E11)</f>
        <v xml:space="preserve"> </v>
      </c>
      <c r="F15" s="34"/>
      <c r="G15" s="34"/>
      <c r="H15" s="34"/>
      <c r="I15" s="128" t="s">
        <v>27</v>
      </c>
      <c r="J15" s="132" t="str">
        <f>IF('Rekapitulace zakázky'!AN11="","",'Rekapitulace zakázky'!AN11)</f>
        <v/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8" t="s">
        <v>28</v>
      </c>
      <c r="E17" s="34"/>
      <c r="F17" s="34"/>
      <c r="G17" s="34"/>
      <c r="H17" s="34"/>
      <c r="I17" s="128" t="s">
        <v>25</v>
      </c>
      <c r="J17" s="29" t="str">
        <f>'Rekapitulace zakázky'!AN13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32"/>
      <c r="G18" s="132"/>
      <c r="H18" s="132"/>
      <c r="I18" s="128" t="s">
        <v>27</v>
      </c>
      <c r="J18" s="29" t="str">
        <f>'Rekapitulace zakázky'!AN14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8" t="s">
        <v>30</v>
      </c>
      <c r="E20" s="34"/>
      <c r="F20" s="34"/>
      <c r="G20" s="34"/>
      <c r="H20" s="34"/>
      <c r="I20" s="128" t="s">
        <v>25</v>
      </c>
      <c r="J20" s="132" t="str">
        <f>IF('Rekapitulace zakázky'!AN16="","",'Rekapitulace zakázky'!AN16)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2" t="str">
        <f>IF('Rekapitulace zakázky'!E17="","",'Rekapitulace zakázky'!E17)</f>
        <v xml:space="preserve"> </v>
      </c>
      <c r="F21" s="34"/>
      <c r="G21" s="34"/>
      <c r="H21" s="34"/>
      <c r="I21" s="128" t="s">
        <v>27</v>
      </c>
      <c r="J21" s="132" t="str">
        <f>IF('Rekapitulace zakázky'!AN17="","",'Rekapitulace zakázky'!AN17)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8" t="s">
        <v>32</v>
      </c>
      <c r="E23" s="34"/>
      <c r="F23" s="34"/>
      <c r="G23" s="34"/>
      <c r="H23" s="34"/>
      <c r="I23" s="128" t="s">
        <v>25</v>
      </c>
      <c r="J23" s="132" t="str">
        <f>IF('Rekapitulace zakázky'!AN19="","",'Rekapitulace zakázky'!AN19)</f>
        <v/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2" t="str">
        <f>IF('Rekapitulace zakázky'!E20="","",'Rekapitulace zakázky'!E20)</f>
        <v xml:space="preserve"> </v>
      </c>
      <c r="F24" s="34"/>
      <c r="G24" s="34"/>
      <c r="H24" s="34"/>
      <c r="I24" s="128" t="s">
        <v>27</v>
      </c>
      <c r="J24" s="132" t="str">
        <f>IF('Rekapitulace zakázky'!AN20="","",'Rekapitulace zakázky'!AN20)</f>
        <v/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8" t="s">
        <v>33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4.4" customHeight="1">
      <c r="A27" s="134"/>
      <c r="B27" s="135"/>
      <c r="C27" s="134"/>
      <c r="D27" s="134"/>
      <c r="E27" s="136" t="s">
        <v>18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9" t="s">
        <v>35</v>
      </c>
      <c r="E30" s="34"/>
      <c r="F30" s="34"/>
      <c r="G30" s="34"/>
      <c r="H30" s="34"/>
      <c r="I30" s="34"/>
      <c r="J30" s="140">
        <f>ROUND(J79, 15)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1" t="s">
        <v>37</v>
      </c>
      <c r="G32" s="34"/>
      <c r="H32" s="34"/>
      <c r="I32" s="141" t="s">
        <v>36</v>
      </c>
      <c r="J32" s="141" t="s">
        <v>38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2" t="s">
        <v>39</v>
      </c>
      <c r="E33" s="128" t="s">
        <v>40</v>
      </c>
      <c r="F33" s="143">
        <f>ROUND((SUM(BE79:BE81)),  15)</f>
        <v>0</v>
      </c>
      <c r="G33" s="34"/>
      <c r="H33" s="34"/>
      <c r="I33" s="144">
        <v>0.20999999999999999</v>
      </c>
      <c r="J33" s="143">
        <f>ROUND(((SUM(BE79:BE81))*I33),  15)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8" t="s">
        <v>41</v>
      </c>
      <c r="F34" s="143">
        <f>ROUND((SUM(BF79:BF81)),  15)</f>
        <v>0</v>
      </c>
      <c r="G34" s="34"/>
      <c r="H34" s="34"/>
      <c r="I34" s="144">
        <v>0.14999999999999999</v>
      </c>
      <c r="J34" s="143">
        <f>ROUND(((SUM(BF79:BF81))*I34),  15)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42</v>
      </c>
      <c r="F35" s="143">
        <f>ROUND((SUM(BG79:BG81)),  15)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43</v>
      </c>
      <c r="F36" s="143">
        <f>ROUND((SUM(BH79:BH81)),  15)</f>
        <v>0</v>
      </c>
      <c r="G36" s="34"/>
      <c r="H36" s="34"/>
      <c r="I36" s="144">
        <v>0.14999999999999999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44</v>
      </c>
      <c r="F37" s="143">
        <f>ROUND((SUM(BI79:BI81)),  15)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5"/>
      <c r="D39" s="146" t="s">
        <v>45</v>
      </c>
      <c r="E39" s="147"/>
      <c r="F39" s="147"/>
      <c r="G39" s="148" t="s">
        <v>46</v>
      </c>
      <c r="H39" s="149" t="s">
        <v>47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85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15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4.4" customHeight="1">
      <c r="A48" s="34"/>
      <c r="B48" s="35"/>
      <c r="C48" s="36"/>
      <c r="D48" s="36"/>
      <c r="E48" s="156" t="str">
        <f>E7</f>
        <v>Mechanické a chemické hubení nežádoucí vegetace u ST 2021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83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4.4" customHeight="1">
      <c r="A50" s="34"/>
      <c r="B50" s="35"/>
      <c r="C50" s="36"/>
      <c r="D50" s="36"/>
      <c r="E50" s="65" t="str">
        <f>E9</f>
        <v>SO 02 - Položky ÚRS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20</v>
      </c>
      <c r="D52" s="36"/>
      <c r="E52" s="36"/>
      <c r="F52" s="23" t="str">
        <f>F12</f>
        <v>ST Hradec Králové</v>
      </c>
      <c r="G52" s="36"/>
      <c r="H52" s="36"/>
      <c r="I52" s="28" t="s">
        <v>22</v>
      </c>
      <c r="J52" s="68" t="str">
        <f>IF(J12="","",J12)</f>
        <v>13. 10. 2020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6" customHeight="1">
      <c r="A54" s="34"/>
      <c r="B54" s="35"/>
      <c r="C54" s="28" t="s">
        <v>24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6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86</v>
      </c>
      <c r="D57" s="158"/>
      <c r="E57" s="158"/>
      <c r="F57" s="158"/>
      <c r="G57" s="158"/>
      <c r="H57" s="158"/>
      <c r="I57" s="158"/>
      <c r="J57" s="159" t="s">
        <v>87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88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90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15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4.4" customHeight="1">
      <c r="A69" s="34"/>
      <c r="B69" s="35"/>
      <c r="C69" s="36"/>
      <c r="D69" s="36"/>
      <c r="E69" s="156" t="str">
        <f>E7</f>
        <v>Mechanické a chemické hubení nežádoucí vegetace u ST 2021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83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4.4" customHeight="1">
      <c r="A71" s="34"/>
      <c r="B71" s="35"/>
      <c r="C71" s="36"/>
      <c r="D71" s="36"/>
      <c r="E71" s="65" t="str">
        <f>E9</f>
        <v>SO 02 - Položky ÚRS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20</v>
      </c>
      <c r="D73" s="36"/>
      <c r="E73" s="36"/>
      <c r="F73" s="23" t="str">
        <f>F12</f>
        <v>ST Hradec Králové</v>
      </c>
      <c r="G73" s="36"/>
      <c r="H73" s="36"/>
      <c r="I73" s="28" t="s">
        <v>22</v>
      </c>
      <c r="J73" s="68" t="str">
        <f>IF(J12="","",J12)</f>
        <v>13. 10. 2020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6" customHeight="1">
      <c r="A75" s="34"/>
      <c r="B75" s="35"/>
      <c r="C75" s="28" t="s">
        <v>24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6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10" customFormat="1" ht="29.28" customHeight="1">
      <c r="A78" s="167"/>
      <c r="B78" s="168"/>
      <c r="C78" s="169" t="s">
        <v>91</v>
      </c>
      <c r="D78" s="170" t="s">
        <v>54</v>
      </c>
      <c r="E78" s="170" t="s">
        <v>50</v>
      </c>
      <c r="F78" s="170" t="s">
        <v>51</v>
      </c>
      <c r="G78" s="170" t="s">
        <v>92</v>
      </c>
      <c r="H78" s="170" t="s">
        <v>93</v>
      </c>
      <c r="I78" s="170" t="s">
        <v>94</v>
      </c>
      <c r="J78" s="170" t="s">
        <v>87</v>
      </c>
      <c r="K78" s="171" t="s">
        <v>95</v>
      </c>
      <c r="L78" s="172"/>
      <c r="M78" s="88" t="s">
        <v>18</v>
      </c>
      <c r="N78" s="89" t="s">
        <v>39</v>
      </c>
      <c r="O78" s="89" t="s">
        <v>96</v>
      </c>
      <c r="P78" s="89" t="s">
        <v>97</v>
      </c>
      <c r="Q78" s="89" t="s">
        <v>98</v>
      </c>
      <c r="R78" s="89" t="s">
        <v>99</v>
      </c>
      <c r="S78" s="89" t="s">
        <v>100</v>
      </c>
      <c r="T78" s="90" t="s">
        <v>101</v>
      </c>
      <c r="U78" s="167"/>
      <c r="V78" s="167"/>
      <c r="W78" s="167"/>
      <c r="X78" s="167"/>
      <c r="Y78" s="167"/>
      <c r="Z78" s="167"/>
      <c r="AA78" s="167"/>
      <c r="AB78" s="167"/>
      <c r="AC78" s="167"/>
      <c r="AD78" s="167"/>
      <c r="AE78" s="167"/>
    </row>
    <row r="79" s="2" customFormat="1" ht="22.8" customHeight="1">
      <c r="A79" s="34"/>
      <c r="B79" s="35"/>
      <c r="C79" s="95" t="s">
        <v>102</v>
      </c>
      <c r="D79" s="36"/>
      <c r="E79" s="36"/>
      <c r="F79" s="36"/>
      <c r="G79" s="36"/>
      <c r="H79" s="36"/>
      <c r="I79" s="36"/>
      <c r="J79" s="173">
        <f>BK79</f>
        <v>0</v>
      </c>
      <c r="K79" s="36"/>
      <c r="L79" s="40"/>
      <c r="M79" s="91"/>
      <c r="N79" s="174"/>
      <c r="O79" s="92"/>
      <c r="P79" s="175">
        <f>SUM(P80:P81)</f>
        <v>0</v>
      </c>
      <c r="Q79" s="92"/>
      <c r="R79" s="175">
        <f>SUM(R80:R81)</f>
        <v>768</v>
      </c>
      <c r="S79" s="92"/>
      <c r="T79" s="176">
        <f>SUM(T80:T81)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88</v>
      </c>
      <c r="BK79" s="177">
        <f>SUM(BK80:BK81)</f>
        <v>0</v>
      </c>
    </row>
    <row r="80" s="2" customFormat="1" ht="13.8" customHeight="1">
      <c r="A80" s="34"/>
      <c r="B80" s="35"/>
      <c r="C80" s="215" t="s">
        <v>76</v>
      </c>
      <c r="D80" s="215" t="s">
        <v>177</v>
      </c>
      <c r="E80" s="216" t="s">
        <v>178</v>
      </c>
      <c r="F80" s="217" t="s">
        <v>179</v>
      </c>
      <c r="G80" s="218" t="s">
        <v>180</v>
      </c>
      <c r="H80" s="219">
        <v>768</v>
      </c>
      <c r="I80" s="220"/>
      <c r="J80" s="219">
        <f>ROUND(I80*H80,15)</f>
        <v>0</v>
      </c>
      <c r="K80" s="217" t="s">
        <v>181</v>
      </c>
      <c r="L80" s="221"/>
      <c r="M80" s="222" t="s">
        <v>18</v>
      </c>
      <c r="N80" s="223" t="s">
        <v>40</v>
      </c>
      <c r="O80" s="80"/>
      <c r="P80" s="200">
        <f>O80*H80</f>
        <v>0</v>
      </c>
      <c r="Q80" s="200">
        <v>1</v>
      </c>
      <c r="R80" s="200">
        <f>Q80*H80</f>
        <v>768</v>
      </c>
      <c r="S80" s="200">
        <v>0</v>
      </c>
      <c r="T80" s="201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202" t="s">
        <v>124</v>
      </c>
      <c r="AT80" s="202" t="s">
        <v>177</v>
      </c>
      <c r="AU80" s="202" t="s">
        <v>6</v>
      </c>
      <c r="AY80" s="13" t="s">
        <v>106</v>
      </c>
      <c r="BE80" s="203">
        <f>IF(N80="základní",J80,0)</f>
        <v>0</v>
      </c>
      <c r="BF80" s="203">
        <f>IF(N80="snížená",J80,0)</f>
        <v>0</v>
      </c>
      <c r="BG80" s="203">
        <f>IF(N80="zákl. přenesená",J80,0)</f>
        <v>0</v>
      </c>
      <c r="BH80" s="203">
        <f>IF(N80="sníž. přenesená",J80,0)</f>
        <v>0</v>
      </c>
      <c r="BI80" s="203">
        <f>IF(N80="nulová",J80,0)</f>
        <v>0</v>
      </c>
      <c r="BJ80" s="13" t="s">
        <v>76</v>
      </c>
      <c r="BK80" s="204">
        <f>ROUND(I80*H80,15)</f>
        <v>0</v>
      </c>
      <c r="BL80" s="13" t="s">
        <v>105</v>
      </c>
      <c r="BM80" s="202" t="s">
        <v>182</v>
      </c>
    </row>
    <row r="81" s="2" customFormat="1">
      <c r="A81" s="34"/>
      <c r="B81" s="35"/>
      <c r="C81" s="36"/>
      <c r="D81" s="205" t="s">
        <v>115</v>
      </c>
      <c r="E81" s="36"/>
      <c r="F81" s="206" t="s">
        <v>179</v>
      </c>
      <c r="G81" s="36"/>
      <c r="H81" s="36"/>
      <c r="I81" s="207"/>
      <c r="J81" s="36"/>
      <c r="K81" s="36"/>
      <c r="L81" s="40"/>
      <c r="M81" s="211"/>
      <c r="N81" s="212"/>
      <c r="O81" s="213"/>
      <c r="P81" s="213"/>
      <c r="Q81" s="213"/>
      <c r="R81" s="213"/>
      <c r="S81" s="213"/>
      <c r="T81" s="21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115</v>
      </c>
      <c r="AU81" s="13" t="s">
        <v>6</v>
      </c>
    </row>
    <row r="82" s="2" customFormat="1" ht="6.96" customHeight="1">
      <c r="A82" s="34"/>
      <c r="B82" s="55"/>
      <c r="C82" s="56"/>
      <c r="D82" s="56"/>
      <c r="E82" s="56"/>
      <c r="F82" s="56"/>
      <c r="G82" s="56"/>
      <c r="H82" s="56"/>
      <c r="I82" s="56"/>
      <c r="J82" s="56"/>
      <c r="K82" s="56"/>
      <c r="L82" s="40"/>
      <c r="M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</sheetData>
  <sheetProtection sheet="1" autoFilter="0" formatColumns="0" formatRows="0" objects="1" scenarios="1" spinCount="100000" saltValue="VWbt92HP6E4EdVRipxdjYai4N0LwFDezMTxYLfJDkQEby/V8NCvUkRl9C/ILwY+nIQxqJ2Q+8CbgKb/wGnkSyw==" hashValue="PPiqu4ibSXRRnYtcak54cSR8sKtGdfC24cnY2rRXexL5SIwb9CyDM+NZYnPGmSqCqrDiUf9oinCBIlZ1h5SNTQ==" algorithmName="SHA-512" password="CC35"/>
  <autoFilter ref="C78:K8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Zaplatílek Radek, Ing.</dc:creator>
  <cp:lastModifiedBy>Zaplatílek Radek, Ing.</cp:lastModifiedBy>
  <dcterms:created xsi:type="dcterms:W3CDTF">2020-10-26T08:38:28Z</dcterms:created>
  <dcterms:modified xsi:type="dcterms:W3CDTF">2020-10-26T08:38:31Z</dcterms:modified>
</cp:coreProperties>
</file>