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I:\UPN_SMT\Rachota\PŘÍPRAVA ROZPOČTŮ A STAVEB - Aktuální poslední verze\2020\Trutnov - Teplice nm Křížení\Konečná verze\"/>
    </mc:Choice>
  </mc:AlternateContent>
  <bookViews>
    <workbookView xWindow="0" yWindow="0" windowWidth="0" windowHeight="0"/>
  </bookViews>
  <sheets>
    <sheet name="Rekapitulace zakázky" sheetId="1" r:id="rId1"/>
    <sheet name="SO 01.1 - Oprava mostu" sheetId="2" r:id="rId2"/>
    <sheet name="SO 01.2 - Železniční svršek" sheetId="3" r:id="rId3"/>
    <sheet name="SO 01.3 - VRN" sheetId="4" r:id="rId4"/>
    <sheet name="SO 02.1 - Oprava propustku" sheetId="5" r:id="rId5"/>
    <sheet name="SO 02.2 - Železniční svršek" sheetId="6" r:id="rId6"/>
    <sheet name="SO 02.3 - VRN" sheetId="7" r:id="rId7"/>
    <sheet name="SO 03.1 - Oprava mostu" sheetId="8" r:id="rId8"/>
    <sheet name="SO 03.2 - Železniční svršek" sheetId="9" r:id="rId9"/>
    <sheet name="SO 03.3 - VRN" sheetId="10" r:id="rId10"/>
  </sheets>
  <definedNames>
    <definedName name="_xlnm.Print_Area" localSheetId="0">'Rekapitulace zakázky'!$D$4:$AO$76,'Rekapitulace zakázky'!$C$82:$AQ$107</definedName>
    <definedName name="_xlnm.Print_Titles" localSheetId="0">'Rekapitulace zakázky'!$92:$92</definedName>
    <definedName name="_xlnm._FilterDatabase" localSheetId="1" hidden="1">'SO 01.1 - Oprava mostu'!$C$128:$K$323</definedName>
    <definedName name="_xlnm.Print_Area" localSheetId="1">'SO 01.1 - Oprava mostu'!$C$4:$J$76,'SO 01.1 - Oprava mostu'!$C$82:$J$108,'SO 01.1 - Oprava mostu'!$C$114:$K$323</definedName>
    <definedName name="_xlnm.Print_Titles" localSheetId="1">'SO 01.1 - Oprava mostu'!$128:$128</definedName>
    <definedName name="_xlnm._FilterDatabase" localSheetId="2" hidden="1">'SO 01.2 - Železniční svršek'!$C$126:$K$234</definedName>
    <definedName name="_xlnm.Print_Area" localSheetId="2">'SO 01.2 - Železniční svršek'!$C$4:$J$76,'SO 01.2 - Železniční svršek'!$C$82:$J$106,'SO 01.2 - Železniční svršek'!$C$112:$K$234</definedName>
    <definedName name="_xlnm.Print_Titles" localSheetId="2">'SO 01.2 - Železniční svršek'!$126:$126</definedName>
    <definedName name="_xlnm._FilterDatabase" localSheetId="3" hidden="1">'SO 01.3 - VRN'!$C$126:$K$151</definedName>
    <definedName name="_xlnm.Print_Area" localSheetId="3">'SO 01.3 - VRN'!$C$4:$J$76,'SO 01.3 - VRN'!$C$82:$J$106,'SO 01.3 - VRN'!$C$112:$K$151</definedName>
    <definedName name="_xlnm.Print_Titles" localSheetId="3">'SO 01.3 - VRN'!$126:$126</definedName>
    <definedName name="_xlnm._FilterDatabase" localSheetId="4" hidden="1">'SO 02.1 - Oprava propustku'!$C$126:$K$232</definedName>
    <definedName name="_xlnm.Print_Area" localSheetId="4">'SO 02.1 - Oprava propustku'!$C$4:$J$76,'SO 02.1 - Oprava propustku'!$C$82:$J$106,'SO 02.1 - Oprava propustku'!$C$112:$K$232</definedName>
    <definedName name="_xlnm.Print_Titles" localSheetId="4">'SO 02.1 - Oprava propustku'!$126:$126</definedName>
    <definedName name="_xlnm._FilterDatabase" localSheetId="5" hidden="1">'SO 02.2 - Železniční svršek'!$C$124:$K$180</definedName>
    <definedName name="_xlnm.Print_Area" localSheetId="5">'SO 02.2 - Železniční svršek'!$C$4:$J$76,'SO 02.2 - Železniční svršek'!$C$82:$J$104,'SO 02.2 - Železniční svršek'!$C$110:$K$180</definedName>
    <definedName name="_xlnm.Print_Titles" localSheetId="5">'SO 02.2 - Železniční svršek'!$124:$124</definedName>
    <definedName name="_xlnm._FilterDatabase" localSheetId="6" hidden="1">'SO 02.3 - VRN'!$C$126:$K$149</definedName>
    <definedName name="_xlnm.Print_Area" localSheetId="6">'SO 02.3 - VRN'!$C$4:$J$76,'SO 02.3 - VRN'!$C$82:$J$106,'SO 02.3 - VRN'!$C$112:$K$149</definedName>
    <definedName name="_xlnm.Print_Titles" localSheetId="6">'SO 02.3 - VRN'!$126:$126</definedName>
    <definedName name="_xlnm._FilterDatabase" localSheetId="7" hidden="1">'SO 03.1 - Oprava mostu'!$C$131:$K$356</definedName>
    <definedName name="_xlnm.Print_Area" localSheetId="7">'SO 03.1 - Oprava mostu'!$C$4:$J$76,'SO 03.1 - Oprava mostu'!$C$82:$J$111,'SO 03.1 - Oprava mostu'!$C$117:$K$356</definedName>
    <definedName name="_xlnm.Print_Titles" localSheetId="7">'SO 03.1 - Oprava mostu'!$131:$131</definedName>
    <definedName name="_xlnm._FilterDatabase" localSheetId="8" hidden="1">'SO 03.2 - Železniční svršek'!$C$124:$K$191</definedName>
    <definedName name="_xlnm.Print_Area" localSheetId="8">'SO 03.2 - Železniční svršek'!$C$4:$J$76,'SO 03.2 - Železniční svršek'!$C$82:$J$104,'SO 03.2 - Železniční svršek'!$C$110:$K$191</definedName>
    <definedName name="_xlnm.Print_Titles" localSheetId="8">'SO 03.2 - Železniční svršek'!$124:$124</definedName>
    <definedName name="_xlnm._FilterDatabase" localSheetId="9" hidden="1">'SO 03.3 - VRN'!$C$131:$K$202</definedName>
    <definedName name="_xlnm.Print_Area" localSheetId="9">'SO 03.3 - VRN'!$C$4:$J$76,'SO 03.3 - VRN'!$C$82:$J$111,'SO 03.3 - VRN'!$C$117:$K$202</definedName>
    <definedName name="_xlnm.Print_Titles" localSheetId="9">'SO 03.3 - VRN'!$131:$131</definedName>
  </definedNames>
  <calcPr/>
</workbook>
</file>

<file path=xl/calcChain.xml><?xml version="1.0" encoding="utf-8"?>
<calcChain xmlns="http://schemas.openxmlformats.org/spreadsheetml/2006/main">
  <c i="10" l="1" r="J39"/>
  <c r="J38"/>
  <c i="1" r="AY106"/>
  <c i="10" r="J37"/>
  <c i="1" r="AX106"/>
  <c i="10"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T179"/>
  <c r="T178"/>
  <c r="R180"/>
  <c r="R179"/>
  <c r="R178"/>
  <c r="P180"/>
  <c r="P179"/>
  <c r="P178"/>
  <c r="BI177"/>
  <c r="BH177"/>
  <c r="BG177"/>
  <c r="BF177"/>
  <c r="T177"/>
  <c r="T176"/>
  <c r="R177"/>
  <c r="R176"/>
  <c r="P177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4"/>
  <c r="J93"/>
  <c r="F93"/>
  <c r="F91"/>
  <c r="E89"/>
  <c r="J20"/>
  <c r="E20"/>
  <c r="F129"/>
  <c r="J19"/>
  <c r="J14"/>
  <c r="J126"/>
  <c r="E7"/>
  <c r="E85"/>
  <c i="9" r="J39"/>
  <c r="J38"/>
  <c i="1" r="AY105"/>
  <c i="9" r="J37"/>
  <c i="1" r="AX105"/>
  <c i="9"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T184"/>
  <c r="R185"/>
  <c r="R184"/>
  <c r="P185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122"/>
  <c r="J19"/>
  <c r="J14"/>
  <c r="J91"/>
  <c r="E7"/>
  <c r="E85"/>
  <c i="8" r="J39"/>
  <c r="J38"/>
  <c i="1" r="AY104"/>
  <c i="8" r="J37"/>
  <c i="1" r="AX104"/>
  <c i="8"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T326"/>
  <c r="R327"/>
  <c r="R326"/>
  <c r="P327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57"/>
  <c r="BH257"/>
  <c r="BG257"/>
  <c r="BF257"/>
  <c r="T257"/>
  <c r="R257"/>
  <c r="P257"/>
  <c r="BI256"/>
  <c r="BH256"/>
  <c r="BG256"/>
  <c r="BF256"/>
  <c r="T256"/>
  <c r="R256"/>
  <c r="P256"/>
  <c r="BI249"/>
  <c r="BH249"/>
  <c r="BG249"/>
  <c r="BF249"/>
  <c r="T249"/>
  <c r="R249"/>
  <c r="P249"/>
  <c r="BI242"/>
  <c r="BH242"/>
  <c r="BG242"/>
  <c r="BF242"/>
  <c r="T242"/>
  <c r="R242"/>
  <c r="P242"/>
  <c r="BI235"/>
  <c r="BH235"/>
  <c r="BG235"/>
  <c r="BF235"/>
  <c r="T235"/>
  <c r="R235"/>
  <c r="P235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7" r="J39"/>
  <c r="J38"/>
  <c i="1" r="AY102"/>
  <c i="7" r="J37"/>
  <c i="1" r="AX102"/>
  <c i="7" r="BI149"/>
  <c r="BH149"/>
  <c r="BG149"/>
  <c r="BF149"/>
  <c r="T149"/>
  <c r="T148"/>
  <c r="R149"/>
  <c r="R148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T128"/>
  <c r="R130"/>
  <c r="R129"/>
  <c r="R128"/>
  <c r="P130"/>
  <c r="P129"/>
  <c r="P128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6" r="J39"/>
  <c r="J38"/>
  <c i="1" r="AY101"/>
  <c i="6" r="J37"/>
  <c i="1" r="AX101"/>
  <c i="6"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85"/>
  <c i="5" r="J39"/>
  <c r="J38"/>
  <c i="1" r="AY100"/>
  <c i="5" r="J37"/>
  <c i="1" r="AX100"/>
  <c i="5"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4"/>
  <c r="BH204"/>
  <c r="BG204"/>
  <c r="BF204"/>
  <c r="T204"/>
  <c r="R204"/>
  <c r="P204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64"/>
  <c r="BH164"/>
  <c r="BG164"/>
  <c r="BF164"/>
  <c r="T164"/>
  <c r="R164"/>
  <c r="P164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4" r="J39"/>
  <c r="J38"/>
  <c i="1" r="AY98"/>
  <c i="4" r="J37"/>
  <c i="1" r="AX98"/>
  <c i="4"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T128"/>
  <c r="R130"/>
  <c r="R129"/>
  <c r="R128"/>
  <c r="P130"/>
  <c r="P129"/>
  <c r="P128"/>
  <c r="J124"/>
  <c r="J123"/>
  <c r="F123"/>
  <c r="F121"/>
  <c r="E119"/>
  <c r="J94"/>
  <c r="J93"/>
  <c r="F93"/>
  <c r="F91"/>
  <c r="E89"/>
  <c r="J20"/>
  <c r="E20"/>
  <c r="F124"/>
  <c r="J19"/>
  <c r="J14"/>
  <c r="J121"/>
  <c r="E7"/>
  <c r="E85"/>
  <c i="3" r="J39"/>
  <c r="J38"/>
  <c i="1" r="AY97"/>
  <c i="3" r="J37"/>
  <c i="1" r="AX97"/>
  <c i="3" r="BI233"/>
  <c r="BH233"/>
  <c r="BG233"/>
  <c r="BF233"/>
  <c r="T233"/>
  <c r="R233"/>
  <c r="P233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124"/>
  <c r="J19"/>
  <c r="J14"/>
  <c r="J91"/>
  <c r="E7"/>
  <c r="E115"/>
  <c i="2" r="J39"/>
  <c r="J38"/>
  <c i="1" r="AY96"/>
  <c i="2" r="J37"/>
  <c i="1" r="AX96"/>
  <c i="2" r="BI323"/>
  <c r="BH323"/>
  <c r="BG323"/>
  <c r="BF323"/>
  <c r="T323"/>
  <c r="T322"/>
  <c r="R323"/>
  <c r="R322"/>
  <c r="P323"/>
  <c r="P322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58"/>
  <c r="BH258"/>
  <c r="BG258"/>
  <c r="BF258"/>
  <c r="T258"/>
  <c r="R258"/>
  <c r="P258"/>
  <c r="BI251"/>
  <c r="BH251"/>
  <c r="BG251"/>
  <c r="BF251"/>
  <c r="T251"/>
  <c r="R251"/>
  <c r="P251"/>
  <c r="BI246"/>
  <c r="BH246"/>
  <c r="BG246"/>
  <c r="BF246"/>
  <c r="T246"/>
  <c r="R246"/>
  <c r="P246"/>
  <c r="BI237"/>
  <c r="BH237"/>
  <c r="BG237"/>
  <c r="BF237"/>
  <c r="T237"/>
  <c r="R237"/>
  <c r="P237"/>
  <c r="BI234"/>
  <c r="BH234"/>
  <c r="BG234"/>
  <c r="BF234"/>
  <c r="T234"/>
  <c r="T233"/>
  <c r="R234"/>
  <c r="R233"/>
  <c r="P234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3"/>
  <c r="BH213"/>
  <c r="BG213"/>
  <c r="BF213"/>
  <c r="T213"/>
  <c r="R213"/>
  <c r="P213"/>
  <c r="BI203"/>
  <c r="BH203"/>
  <c r="BG203"/>
  <c r="BF203"/>
  <c r="T203"/>
  <c r="R203"/>
  <c r="P203"/>
  <c r="BI198"/>
  <c r="BH198"/>
  <c r="BG198"/>
  <c r="BF198"/>
  <c r="T198"/>
  <c r="R198"/>
  <c r="P198"/>
  <c r="BI193"/>
  <c r="BH193"/>
  <c r="BG193"/>
  <c r="BF193"/>
  <c r="T193"/>
  <c r="R193"/>
  <c r="P193"/>
  <c r="BI179"/>
  <c r="BH179"/>
  <c r="BG179"/>
  <c r="BF179"/>
  <c r="T179"/>
  <c r="R179"/>
  <c r="P179"/>
  <c r="BI170"/>
  <c r="BH170"/>
  <c r="BG170"/>
  <c r="BF170"/>
  <c r="T170"/>
  <c r="R170"/>
  <c r="P170"/>
  <c r="BI161"/>
  <c r="BH161"/>
  <c r="BG161"/>
  <c r="BF161"/>
  <c r="T161"/>
  <c r="R161"/>
  <c r="P161"/>
  <c r="BI159"/>
  <c r="BH159"/>
  <c r="BG159"/>
  <c r="BF159"/>
  <c r="T159"/>
  <c r="R159"/>
  <c r="P159"/>
  <c r="BI154"/>
  <c r="BH154"/>
  <c r="BG154"/>
  <c r="BF154"/>
  <c r="T154"/>
  <c r="R154"/>
  <c r="P154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117"/>
  <c i="1" r="L90"/>
  <c r="AM90"/>
  <c r="AM89"/>
  <c r="L89"/>
  <c r="AM87"/>
  <c r="L87"/>
  <c r="L85"/>
  <c r="L84"/>
  <c i="10" r="BK200"/>
  <c r="J197"/>
  <c r="J193"/>
  <c r="BK192"/>
  <c r="BK191"/>
  <c r="BK190"/>
  <c r="J188"/>
  <c r="BK184"/>
  <c r="J183"/>
  <c r="BK180"/>
  <c r="BK177"/>
  <c r="J173"/>
  <c r="J170"/>
  <c r="J166"/>
  <c r="BK163"/>
  <c r="J160"/>
  <c r="BK157"/>
  <c r="BK154"/>
  <c r="J154"/>
  <c r="J153"/>
  <c r="BK151"/>
  <c r="J151"/>
  <c r="BK149"/>
  <c r="BK147"/>
  <c r="J145"/>
  <c r="J144"/>
  <c r="BK141"/>
  <c r="BK138"/>
  <c r="BK135"/>
  <c i="9" r="BK190"/>
  <c r="BK189"/>
  <c r="J187"/>
  <c r="BK185"/>
  <c r="J183"/>
  <c r="BK182"/>
  <c r="BK181"/>
  <c r="J179"/>
  <c r="BK177"/>
  <c r="BK175"/>
  <c r="J174"/>
  <c r="J171"/>
  <c r="J169"/>
  <c r="BK168"/>
  <c r="J164"/>
  <c r="BK162"/>
  <c r="J160"/>
  <c r="J158"/>
  <c r="BK156"/>
  <c r="BK155"/>
  <c r="BK154"/>
  <c r="BK153"/>
  <c r="J151"/>
  <c r="J150"/>
  <c r="BK148"/>
  <c r="J146"/>
  <c r="J144"/>
  <c r="J142"/>
  <c r="J141"/>
  <c r="BK134"/>
  <c r="BK133"/>
  <c r="BK131"/>
  <c r="J130"/>
  <c r="J128"/>
  <c i="8" r="BK350"/>
  <c r="BK348"/>
  <c r="J346"/>
  <c r="J345"/>
  <c r="BK344"/>
  <c r="BK341"/>
  <c r="J337"/>
  <c r="BK335"/>
  <c r="BK327"/>
  <c r="J325"/>
  <c r="BK323"/>
  <c r="J322"/>
  <c r="BK321"/>
  <c r="J320"/>
  <c r="J319"/>
  <c r="J316"/>
  <c r="J315"/>
  <c r="J312"/>
  <c r="BK311"/>
  <c r="J307"/>
  <c r="BK302"/>
  <c r="J300"/>
  <c r="BK298"/>
  <c r="J296"/>
  <c r="J294"/>
  <c r="J293"/>
  <c r="J291"/>
  <c r="J287"/>
  <c r="J285"/>
  <c r="BK284"/>
  <c r="BK282"/>
  <c r="J277"/>
  <c r="BK272"/>
  <c r="BK264"/>
  <c r="J257"/>
  <c r="BK256"/>
  <c r="J256"/>
  <c r="J249"/>
  <c r="BK242"/>
  <c r="BK230"/>
  <c r="J228"/>
  <c r="J224"/>
  <c r="J221"/>
  <c r="BK217"/>
  <c r="BK215"/>
  <c r="BK208"/>
  <c r="BK200"/>
  <c r="J198"/>
  <c r="BK186"/>
  <c r="J185"/>
  <c r="BK182"/>
  <c r="J177"/>
  <c r="BK175"/>
  <c r="BK171"/>
  <c r="BK167"/>
  <c r="J165"/>
  <c r="J163"/>
  <c r="BK161"/>
  <c r="J158"/>
  <c r="BK156"/>
  <c r="J154"/>
  <c r="BK138"/>
  <c r="BK134"/>
  <c i="7" r="BK146"/>
  <c r="J143"/>
  <c r="J142"/>
  <c r="J141"/>
  <c r="J139"/>
  <c r="BK138"/>
  <c r="J137"/>
  <c r="J135"/>
  <c r="J134"/>
  <c r="BK130"/>
  <c i="6" r="J178"/>
  <c r="BK173"/>
  <c r="BK171"/>
  <c r="BK170"/>
  <c r="J169"/>
  <c r="BK167"/>
  <c r="BK164"/>
  <c r="BK161"/>
  <c r="J161"/>
  <c r="BK158"/>
  <c r="J158"/>
  <c r="BK156"/>
  <c r="BK154"/>
  <c r="BK148"/>
  <c r="J146"/>
  <c r="BK143"/>
  <c r="BK141"/>
  <c r="J139"/>
  <c r="J135"/>
  <c r="BK134"/>
  <c r="BK128"/>
  <c i="5" r="BK229"/>
  <c r="J227"/>
  <c r="BK226"/>
  <c r="BK223"/>
  <c r="BK222"/>
  <c r="BK217"/>
  <c r="J215"/>
  <c r="J213"/>
  <c r="BK204"/>
  <c r="J196"/>
  <c r="BK195"/>
  <c r="BK193"/>
  <c r="BK182"/>
  <c r="BK176"/>
  <c r="BK173"/>
  <c r="J164"/>
  <c r="BK157"/>
  <c r="J153"/>
  <c r="J150"/>
  <c r="BK148"/>
  <c r="J144"/>
  <c r="J140"/>
  <c r="J138"/>
  <c r="J137"/>
  <c r="BK133"/>
  <c r="BK131"/>
  <c i="4" r="J146"/>
  <c r="BK144"/>
  <c r="BK142"/>
  <c r="J141"/>
  <c r="BK139"/>
  <c r="BK136"/>
  <c r="J135"/>
  <c r="BK134"/>
  <c r="J130"/>
  <c i="3" r="BK233"/>
  <c r="J231"/>
  <c r="J230"/>
  <c r="J228"/>
  <c r="J227"/>
  <c r="J221"/>
  <c r="BK218"/>
  <c r="J215"/>
  <c r="BK214"/>
  <c r="J211"/>
  <c r="BK210"/>
  <c r="BK206"/>
  <c r="J203"/>
  <c r="BK200"/>
  <c r="J199"/>
  <c r="J196"/>
  <c r="J194"/>
  <c r="J191"/>
  <c r="J188"/>
  <c r="BK186"/>
  <c r="J185"/>
  <c r="BK182"/>
  <c r="J181"/>
  <c r="BK177"/>
  <c r="J173"/>
  <c r="J171"/>
  <c r="BK165"/>
  <c r="BK161"/>
  <c r="J159"/>
  <c r="J157"/>
  <c r="J143"/>
  <c r="BK139"/>
  <c r="BK137"/>
  <c i="2" r="J323"/>
  <c r="J321"/>
  <c r="J319"/>
  <c r="BK314"/>
  <c r="J310"/>
  <c r="BK308"/>
  <c r="J307"/>
  <c r="BK305"/>
  <c r="J303"/>
  <c r="J299"/>
  <c r="J292"/>
  <c r="BK290"/>
  <c r="BK286"/>
  <c r="J284"/>
  <c r="J282"/>
  <c r="J278"/>
  <c r="BK274"/>
  <c r="J272"/>
  <c r="BK270"/>
  <c r="BK269"/>
  <c r="BK268"/>
  <c r="BK258"/>
  <c r="BK251"/>
  <c r="BK225"/>
  <c r="BK219"/>
  <c r="BK198"/>
  <c r="BK179"/>
  <c r="J170"/>
  <c r="BK161"/>
  <c r="BK149"/>
  <c r="J146"/>
  <c r="BK143"/>
  <c r="BK139"/>
  <c r="J136"/>
  <c r="BK134"/>
  <c r="BK133"/>
  <c r="BK132"/>
  <c i="1" r="AS95"/>
  <c i="10" r="BK202"/>
  <c r="BK198"/>
  <c r="J195"/>
  <c r="J194"/>
  <c i="6" r="BK137"/>
  <c r="J133"/>
  <c r="J131"/>
  <c r="BK130"/>
  <c r="J128"/>
  <c i="5" r="J232"/>
  <c r="J231"/>
  <c r="BK224"/>
  <c r="J223"/>
  <c r="J222"/>
  <c r="BK220"/>
  <c r="J219"/>
  <c r="BK215"/>
  <c r="BK213"/>
  <c r="BK211"/>
  <c r="J204"/>
  <c r="J198"/>
  <c r="J193"/>
  <c r="J190"/>
  <c r="BK188"/>
  <c r="BK185"/>
  <c r="J183"/>
  <c r="J182"/>
  <c r="J178"/>
  <c r="J177"/>
  <c r="J176"/>
  <c r="J173"/>
  <c r="BK172"/>
  <c r="J157"/>
  <c r="BK150"/>
  <c r="BK145"/>
  <c r="BK142"/>
  <c r="J141"/>
  <c r="BK140"/>
  <c r="BK138"/>
  <c r="BK137"/>
  <c r="J133"/>
  <c r="J132"/>
  <c r="BK129"/>
  <c i="4" r="BK150"/>
  <c r="J148"/>
  <c r="BK143"/>
  <c r="J142"/>
  <c r="J140"/>
  <c r="J138"/>
  <c r="J136"/>
  <c r="BK135"/>
  <c r="J134"/>
  <c r="J133"/>
  <c i="3" r="J233"/>
  <c r="BK231"/>
  <c r="BK230"/>
  <c r="BK228"/>
  <c r="BK227"/>
  <c r="J224"/>
  <c r="J223"/>
  <c r="BK221"/>
  <c r="BK219"/>
  <c r="J218"/>
  <c r="J217"/>
  <c r="BK215"/>
  <c r="BK211"/>
  <c r="J210"/>
  <c r="BK208"/>
  <c r="BK203"/>
  <c r="J201"/>
  <c r="J200"/>
  <c r="BK194"/>
  <c r="J186"/>
  <c r="BK184"/>
  <c r="BK183"/>
  <c r="BK181"/>
  <c r="J179"/>
  <c r="J177"/>
  <c r="J175"/>
  <c r="BK174"/>
  <c r="BK170"/>
  <c r="J169"/>
  <c r="J167"/>
  <c r="BK163"/>
  <c r="BK157"/>
  <c r="BK155"/>
  <c r="J155"/>
  <c r="BK151"/>
  <c r="J151"/>
  <c r="BK149"/>
  <c r="BK147"/>
  <c r="J145"/>
  <c r="BK143"/>
  <c r="J141"/>
  <c r="BK135"/>
  <c r="J132"/>
  <c r="J130"/>
  <c i="2" r="BK323"/>
  <c r="BK321"/>
  <c r="BK319"/>
  <c r="J317"/>
  <c r="BK316"/>
  <c r="J312"/>
  <c r="BK299"/>
  <c r="BK294"/>
  <c r="BK292"/>
  <c r="J290"/>
  <c r="BK288"/>
  <c r="J286"/>
  <c r="BK284"/>
  <c r="BK282"/>
  <c r="BK280"/>
  <c r="BK278"/>
  <c r="BK276"/>
  <c r="BK272"/>
  <c r="J269"/>
  <c r="J251"/>
  <c r="BK246"/>
  <c r="J237"/>
  <c r="J234"/>
  <c r="BK231"/>
  <c r="J228"/>
  <c r="J225"/>
  <c r="J222"/>
  <c r="J213"/>
  <c r="J203"/>
  <c r="J193"/>
  <c r="J179"/>
  <c r="BK170"/>
  <c r="BK159"/>
  <c r="J154"/>
  <c r="BK146"/>
  <c r="BK141"/>
  <c r="J139"/>
  <c r="BK136"/>
  <c r="J134"/>
  <c i="1" r="AS103"/>
  <c r="AS99"/>
  <c i="10" r="J202"/>
  <c r="J200"/>
  <c r="J198"/>
  <c r="BK195"/>
  <c r="BK194"/>
  <c r="BK189"/>
  <c r="BK188"/>
  <c r="BK186"/>
  <c r="J185"/>
  <c i="9" r="J153"/>
  <c r="BK152"/>
  <c r="J148"/>
  <c r="BK146"/>
  <c r="BK140"/>
  <c r="BK138"/>
  <c r="BK136"/>
  <c r="J134"/>
  <c r="BK130"/>
  <c i="8" r="BK355"/>
  <c r="J353"/>
  <c r="J351"/>
  <c r="J349"/>
  <c r="BK347"/>
  <c r="J344"/>
  <c r="BK343"/>
  <c r="BK339"/>
  <c r="J335"/>
  <c r="BK334"/>
  <c r="J332"/>
  <c r="J330"/>
  <c r="J327"/>
  <c r="BK322"/>
  <c r="J321"/>
  <c r="BK319"/>
  <c r="BK318"/>
  <c r="BK315"/>
  <c r="BK312"/>
  <c r="J311"/>
  <c r="BK309"/>
  <c r="BK300"/>
  <c r="BK293"/>
  <c r="BK291"/>
  <c r="BK289"/>
  <c r="J284"/>
  <c r="J282"/>
  <c r="BK279"/>
  <c r="J275"/>
  <c r="BK273"/>
  <c r="J272"/>
  <c r="J265"/>
  <c r="J264"/>
  <c r="BK257"/>
  <c r="BK249"/>
  <c r="J242"/>
  <c r="J235"/>
  <c r="BK228"/>
  <c r="BK221"/>
  <c r="J219"/>
  <c r="J217"/>
  <c r="J215"/>
  <c r="J214"/>
  <c r="BK211"/>
  <c r="BK210"/>
  <c r="J208"/>
  <c r="BK202"/>
  <c r="BK198"/>
  <c r="BK196"/>
  <c r="BK194"/>
  <c r="J187"/>
  <c r="BK185"/>
  <c r="J179"/>
  <c r="BK169"/>
  <c r="BK165"/>
  <c r="BK160"/>
  <c r="J156"/>
  <c r="J142"/>
  <c r="J140"/>
  <c r="J136"/>
  <c r="BK135"/>
  <c i="7" r="BK149"/>
  <c r="J147"/>
  <c r="BK140"/>
  <c r="BK133"/>
  <c r="J130"/>
  <c i="6" r="BK179"/>
  <c r="BK178"/>
  <c r="J176"/>
  <c r="BK174"/>
  <c r="J171"/>
  <c r="BK169"/>
  <c r="J162"/>
  <c r="BK155"/>
  <c r="J154"/>
  <c r="J151"/>
  <c r="BK150"/>
  <c r="J148"/>
  <c r="J143"/>
  <c r="J141"/>
  <c i="10" r="BK197"/>
  <c r="BK193"/>
  <c r="J192"/>
  <c r="J191"/>
  <c r="J190"/>
  <c r="J189"/>
  <c r="J186"/>
  <c r="BK185"/>
  <c r="J184"/>
  <c r="BK183"/>
  <c r="J180"/>
  <c r="J177"/>
  <c r="BK173"/>
  <c r="BK170"/>
  <c r="BK166"/>
  <c r="J163"/>
  <c r="BK160"/>
  <c r="J157"/>
  <c r="BK153"/>
  <c r="J149"/>
  <c r="J147"/>
  <c r="BK145"/>
  <c r="BK144"/>
  <c r="J141"/>
  <c r="J138"/>
  <c r="J135"/>
  <c i="9" r="J190"/>
  <c r="J189"/>
  <c r="BK187"/>
  <c r="J185"/>
  <c r="BK183"/>
  <c r="J182"/>
  <c r="J181"/>
  <c r="BK179"/>
  <c r="J177"/>
  <c r="J175"/>
  <c r="BK174"/>
  <c r="BK171"/>
  <c r="BK169"/>
  <c r="J168"/>
  <c r="BK167"/>
  <c r="J167"/>
  <c r="BK164"/>
  <c r="J162"/>
  <c r="BK160"/>
  <c r="BK158"/>
  <c r="J156"/>
  <c r="J155"/>
  <c r="J154"/>
  <c r="J152"/>
  <c r="BK151"/>
  <c r="BK150"/>
  <c r="BK144"/>
  <c r="BK142"/>
  <c r="BK141"/>
  <c r="J140"/>
  <c r="J138"/>
  <c r="J136"/>
  <c r="J133"/>
  <c r="J131"/>
  <c r="BK128"/>
  <c i="8" r="J355"/>
  <c r="BK353"/>
  <c r="BK351"/>
  <c r="J350"/>
  <c r="BK349"/>
  <c r="J348"/>
  <c r="J347"/>
  <c r="BK346"/>
  <c r="BK345"/>
  <c r="J343"/>
  <c r="J341"/>
  <c r="J339"/>
  <c r="BK337"/>
  <c r="J334"/>
  <c r="BK332"/>
  <c r="BK330"/>
  <c r="BK325"/>
  <c r="J323"/>
  <c r="BK320"/>
  <c r="J318"/>
  <c r="BK316"/>
  <c r="J309"/>
  <c r="BK307"/>
  <c r="J302"/>
  <c r="J298"/>
  <c r="BK296"/>
  <c r="BK294"/>
  <c r="J289"/>
  <c r="BK287"/>
  <c r="BK285"/>
  <c r="J279"/>
  <c r="BK277"/>
  <c r="BK275"/>
  <c r="J273"/>
  <c r="BK265"/>
  <c r="BK235"/>
  <c r="J230"/>
  <c r="BK224"/>
  <c r="BK219"/>
  <c r="BK214"/>
  <c r="J211"/>
  <c r="J210"/>
  <c r="J202"/>
  <c r="J200"/>
  <c r="J196"/>
  <c r="J194"/>
  <c r="BK187"/>
  <c r="J186"/>
  <c r="J182"/>
  <c r="BK179"/>
  <c r="BK177"/>
  <c r="J175"/>
  <c r="J171"/>
  <c r="J169"/>
  <c r="J167"/>
  <c r="BK163"/>
  <c r="J161"/>
  <c r="J160"/>
  <c r="BK158"/>
  <c r="BK154"/>
  <c r="BK142"/>
  <c r="BK140"/>
  <c r="J138"/>
  <c r="BK136"/>
  <c r="J135"/>
  <c r="J134"/>
  <c i="7" r="J149"/>
  <c r="BK147"/>
  <c r="J146"/>
  <c r="BK144"/>
  <c r="J144"/>
  <c r="BK143"/>
  <c r="BK142"/>
  <c r="BK141"/>
  <c r="J140"/>
  <c r="BK139"/>
  <c r="J138"/>
  <c r="BK137"/>
  <c r="BK135"/>
  <c r="BK134"/>
  <c r="J133"/>
  <c i="6" r="J179"/>
  <c r="BK176"/>
  <c r="J174"/>
  <c r="J173"/>
  <c r="J170"/>
  <c r="J167"/>
  <c r="J164"/>
  <c r="BK162"/>
  <c r="J156"/>
  <c r="J155"/>
  <c r="BK151"/>
  <c r="J150"/>
  <c r="BK146"/>
  <c r="BK139"/>
  <c r="J137"/>
  <c r="BK135"/>
  <c r="J134"/>
  <c r="BK133"/>
  <c r="BK131"/>
  <c r="J130"/>
  <c i="5" r="BK232"/>
  <c r="BK231"/>
  <c r="J229"/>
  <c r="BK227"/>
  <c r="J226"/>
  <c r="J224"/>
  <c r="J220"/>
  <c r="BK219"/>
  <c r="J217"/>
  <c r="J211"/>
  <c r="BK198"/>
  <c r="BK196"/>
  <c r="J195"/>
  <c r="BK190"/>
  <c r="J188"/>
  <c r="J185"/>
  <c r="BK183"/>
  <c r="BK178"/>
  <c r="BK177"/>
  <c r="J172"/>
  <c r="BK164"/>
  <c r="BK153"/>
  <c r="J148"/>
  <c r="J145"/>
  <c r="BK144"/>
  <c r="J142"/>
  <c r="BK141"/>
  <c r="BK132"/>
  <c r="J131"/>
  <c r="J129"/>
  <c i="4" r="J150"/>
  <c r="BK148"/>
  <c r="BK146"/>
  <c r="J144"/>
  <c r="J143"/>
  <c r="BK141"/>
  <c r="BK140"/>
  <c r="J139"/>
  <c r="BK138"/>
  <c r="BK133"/>
  <c r="BK130"/>
  <c i="3" r="BK224"/>
  <c r="BK223"/>
  <c r="J219"/>
  <c r="BK217"/>
  <c r="J214"/>
  <c r="J208"/>
  <c r="J206"/>
  <c r="BK201"/>
  <c r="BK199"/>
  <c r="BK196"/>
  <c r="BK191"/>
  <c r="BK188"/>
  <c r="BK185"/>
  <c r="J184"/>
  <c r="J183"/>
  <c r="J182"/>
  <c r="BK179"/>
  <c r="BK175"/>
  <c r="J174"/>
  <c r="BK173"/>
  <c r="BK171"/>
  <c r="J170"/>
  <c r="BK169"/>
  <c r="BK167"/>
  <c r="J165"/>
  <c r="J163"/>
  <c r="J161"/>
  <c r="BK159"/>
  <c r="J149"/>
  <c r="J147"/>
  <c r="BK145"/>
  <c r="BK141"/>
  <c r="J139"/>
  <c r="J137"/>
  <c r="J135"/>
  <c r="BK132"/>
  <c r="BK130"/>
  <c i="2" r="BK317"/>
  <c r="J316"/>
  <c r="J314"/>
  <c r="BK312"/>
  <c r="BK310"/>
  <c r="J308"/>
  <c r="BK307"/>
  <c r="J305"/>
  <c r="BK303"/>
  <c r="J294"/>
  <c r="J288"/>
  <c r="J280"/>
  <c r="J276"/>
  <c r="J274"/>
  <c r="J270"/>
  <c r="J268"/>
  <c r="J258"/>
  <c r="J246"/>
  <c r="BK237"/>
  <c r="BK234"/>
  <c r="J231"/>
  <c r="BK228"/>
  <c r="BK222"/>
  <c r="J219"/>
  <c r="BK213"/>
  <c r="BK203"/>
  <c r="J198"/>
  <c r="BK193"/>
  <c r="J161"/>
  <c r="J159"/>
  <c r="BK154"/>
  <c r="J149"/>
  <c r="J143"/>
  <c r="J141"/>
  <c r="J133"/>
  <c r="J132"/>
  <c l="1" r="P131"/>
  <c r="P130"/>
  <c r="P129"/>
  <c i="1" r="AU96"/>
  <c i="2" r="T131"/>
  <c r="P138"/>
  <c r="T138"/>
  <c r="P148"/>
  <c r="P236"/>
  <c r="R236"/>
  <c r="P257"/>
  <c r="BK302"/>
  <c r="J302"/>
  <c r="J106"/>
  <c r="R302"/>
  <c i="3" r="BK134"/>
  <c r="J134"/>
  <c r="J101"/>
  <c r="R134"/>
  <c r="P205"/>
  <c r="R205"/>
  <c r="R213"/>
  <c r="P226"/>
  <c r="BK229"/>
  <c r="J229"/>
  <c r="J105"/>
  <c r="R229"/>
  <c i="4" r="P132"/>
  <c r="BK137"/>
  <c r="J137"/>
  <c r="J103"/>
  <c r="R137"/>
  <c r="R145"/>
  <c i="5" r="T128"/>
  <c r="R152"/>
  <c r="P175"/>
  <c r="BK192"/>
  <c r="J192"/>
  <c r="J102"/>
  <c r="R192"/>
  <c r="R210"/>
  <c r="R230"/>
  <c i="6" r="T127"/>
  <c r="P160"/>
  <c r="BK172"/>
  <c r="J172"/>
  <c r="J102"/>
  <c r="R172"/>
  <c r="T175"/>
  <c i="7" r="BK132"/>
  <c r="BK136"/>
  <c r="J136"/>
  <c r="J103"/>
  <c r="R136"/>
  <c r="T145"/>
  <c i="8" r="R133"/>
  <c r="BK174"/>
  <c r="J174"/>
  <c r="J101"/>
  <c r="R174"/>
  <c r="P184"/>
  <c r="T184"/>
  <c r="BK229"/>
  <c r="J229"/>
  <c r="J105"/>
  <c r="R229"/>
  <c r="P314"/>
  <c r="T329"/>
  <c r="T328"/>
  <c r="R352"/>
  <c i="9" r="P127"/>
  <c r="P126"/>
  <c r="P125"/>
  <c i="1" r="AU105"/>
  <c i="9" r="T127"/>
  <c r="T126"/>
  <c r="P173"/>
  <c r="T173"/>
  <c r="P186"/>
  <c r="R186"/>
  <c i="10" r="T196"/>
  <c i="6" r="P127"/>
  <c r="BK160"/>
  <c r="J160"/>
  <c r="J101"/>
  <c r="R160"/>
  <c r="P172"/>
  <c r="T172"/>
  <c r="P175"/>
  <c i="7" r="R132"/>
  <c r="T136"/>
  <c r="P145"/>
  <c i="8" r="BK133"/>
  <c r="J133"/>
  <c r="J99"/>
  <c r="P133"/>
  <c r="P174"/>
  <c r="BK184"/>
  <c r="J184"/>
  <c r="J102"/>
  <c r="BK193"/>
  <c r="J193"/>
  <c r="J103"/>
  <c r="R193"/>
  <c r="BK223"/>
  <c r="J223"/>
  <c r="J104"/>
  <c r="R223"/>
  <c r="P229"/>
  <c r="BK314"/>
  <c r="J314"/>
  <c r="J106"/>
  <c r="R314"/>
  <c r="BK329"/>
  <c r="J329"/>
  <c r="J109"/>
  <c r="R329"/>
  <c r="R328"/>
  <c r="P352"/>
  <c i="10" r="P134"/>
  <c r="T134"/>
  <c r="T159"/>
  <c r="BK169"/>
  <c r="J169"/>
  <c r="J102"/>
  <c r="R169"/>
  <c r="R182"/>
  <c r="BK187"/>
  <c r="J187"/>
  <c r="J108"/>
  <c r="R187"/>
  <c r="BK196"/>
  <c r="J196"/>
  <c r="J109"/>
  <c r="P199"/>
  <c i="2" r="BK148"/>
  <c r="J148"/>
  <c r="J102"/>
  <c r="T148"/>
  <c r="BK236"/>
  <c r="J236"/>
  <c r="J104"/>
  <c r="T236"/>
  <c r="R257"/>
  <c r="T302"/>
  <c i="3" r="BK129"/>
  <c r="J129"/>
  <c r="J100"/>
  <c r="R129"/>
  <c r="T134"/>
  <c r="BK213"/>
  <c r="J213"/>
  <c r="J103"/>
  <c r="P213"/>
  <c r="BK226"/>
  <c r="J226"/>
  <c r="J104"/>
  <c r="R226"/>
  <c r="P229"/>
  <c i="4" r="R132"/>
  <c r="R131"/>
  <c r="R127"/>
  <c r="T137"/>
  <c r="P145"/>
  <c i="5" r="P128"/>
  <c r="BK152"/>
  <c r="J152"/>
  <c r="J100"/>
  <c r="T152"/>
  <c r="T175"/>
  <c r="T192"/>
  <c r="P210"/>
  <c r="P209"/>
  <c r="BK230"/>
  <c r="J230"/>
  <c r="J105"/>
  <c r="P230"/>
  <c i="10" r="R199"/>
  <c i="2" r="BK131"/>
  <c r="J131"/>
  <c r="J100"/>
  <c r="R131"/>
  <c r="BK138"/>
  <c r="J138"/>
  <c r="J101"/>
  <c r="R138"/>
  <c r="R148"/>
  <c r="BK257"/>
  <c r="J257"/>
  <c r="J105"/>
  <c r="T257"/>
  <c r="P302"/>
  <c i="3" r="P129"/>
  <c r="T129"/>
  <c r="P134"/>
  <c r="BK205"/>
  <c r="J205"/>
  <c r="J102"/>
  <c r="T205"/>
  <c r="T213"/>
  <c r="T226"/>
  <c r="T229"/>
  <c i="4" r="BK132"/>
  <c r="J132"/>
  <c r="J102"/>
  <c r="T132"/>
  <c r="P137"/>
  <c r="BK145"/>
  <c r="J145"/>
  <c r="J104"/>
  <c r="T145"/>
  <c i="5" r="BK128"/>
  <c r="J128"/>
  <c r="J99"/>
  <c r="R128"/>
  <c r="P152"/>
  <c r="BK175"/>
  <c r="J175"/>
  <c r="J101"/>
  <c r="R175"/>
  <c r="P192"/>
  <c r="BK210"/>
  <c r="J210"/>
  <c r="J104"/>
  <c r="T210"/>
  <c r="T209"/>
  <c r="T230"/>
  <c i="6" r="BK127"/>
  <c r="BK126"/>
  <c r="J126"/>
  <c r="J99"/>
  <c r="R127"/>
  <c r="R126"/>
  <c r="T160"/>
  <c r="BK175"/>
  <c r="J175"/>
  <c r="J103"/>
  <c r="R175"/>
  <c i="7" r="P132"/>
  <c r="T132"/>
  <c r="T131"/>
  <c r="T127"/>
  <c r="P136"/>
  <c r="BK145"/>
  <c r="J145"/>
  <c r="J104"/>
  <c r="R145"/>
  <c i="8" r="T133"/>
  <c r="T174"/>
  <c r="R184"/>
  <c r="P193"/>
  <c r="T193"/>
  <c r="P223"/>
  <c r="T223"/>
  <c r="T229"/>
  <c r="T314"/>
  <c r="P329"/>
  <c r="P328"/>
  <c r="BK352"/>
  <c r="J352"/>
  <c r="J110"/>
  <c r="T352"/>
  <c i="9" r="BK127"/>
  <c r="J127"/>
  <c r="J100"/>
  <c r="R127"/>
  <c r="R126"/>
  <c r="R125"/>
  <c r="BK173"/>
  <c r="J173"/>
  <c r="J101"/>
  <c r="R173"/>
  <c r="BK186"/>
  <c r="J186"/>
  <c r="J103"/>
  <c r="T186"/>
  <c i="10" r="BK134"/>
  <c r="J134"/>
  <c r="J100"/>
  <c r="R134"/>
  <c r="BK159"/>
  <c r="J159"/>
  <c r="J101"/>
  <c r="P159"/>
  <c r="R159"/>
  <c r="P169"/>
  <c r="T169"/>
  <c r="BK182"/>
  <c r="J182"/>
  <c r="J107"/>
  <c r="P182"/>
  <c r="T182"/>
  <c r="P187"/>
  <c r="T187"/>
  <c r="P196"/>
  <c r="R196"/>
  <c r="BK199"/>
  <c r="J199"/>
  <c r="J110"/>
  <c r="T199"/>
  <c i="2" r="J91"/>
  <c r="F94"/>
  <c r="BE139"/>
  <c r="BE179"/>
  <c r="BE198"/>
  <c r="BE203"/>
  <c r="BE219"/>
  <c r="BE225"/>
  <c r="BE231"/>
  <c r="BE251"/>
  <c r="BE292"/>
  <c r="BE294"/>
  <c r="BE299"/>
  <c r="BE305"/>
  <c r="BE308"/>
  <c r="BK233"/>
  <c r="J233"/>
  <c r="J103"/>
  <c i="3" r="E85"/>
  <c r="BE132"/>
  <c r="BE135"/>
  <c r="BE139"/>
  <c r="BE143"/>
  <c r="BE147"/>
  <c r="BE155"/>
  <c r="BE157"/>
  <c r="BE165"/>
  <c r="BE169"/>
  <c r="BE170"/>
  <c r="BE174"/>
  <c r="BE175"/>
  <c r="BE177"/>
  <c r="BE184"/>
  <c r="BE186"/>
  <c r="BE188"/>
  <c r="BE194"/>
  <c r="BE196"/>
  <c r="BE200"/>
  <c r="BE203"/>
  <c r="BE211"/>
  <c r="BE214"/>
  <c r="BE215"/>
  <c r="BE221"/>
  <c r="BE224"/>
  <c r="BE227"/>
  <c r="BE228"/>
  <c i="4" r="J91"/>
  <c r="E115"/>
  <c r="BE130"/>
  <c r="BE139"/>
  <c r="BE144"/>
  <c r="BK129"/>
  <c r="J129"/>
  <c r="J100"/>
  <c i="5" r="J91"/>
  <c r="E115"/>
  <c r="BE131"/>
  <c r="BE142"/>
  <c r="BE157"/>
  <c r="BE176"/>
  <c r="BE177"/>
  <c r="BE182"/>
  <c r="BE185"/>
  <c r="BE188"/>
  <c r="BE195"/>
  <c r="BE204"/>
  <c r="BE215"/>
  <c r="BE217"/>
  <c r="BE222"/>
  <c r="BE226"/>
  <c r="BE229"/>
  <c i="6" r="E113"/>
  <c r="BE128"/>
  <c r="BE130"/>
  <c r="BE134"/>
  <c r="BE141"/>
  <c r="BE143"/>
  <c r="BE150"/>
  <c r="BE154"/>
  <c r="BE167"/>
  <c r="BE171"/>
  <c r="BE174"/>
  <c r="BE178"/>
  <c i="7" r="E85"/>
  <c r="BE134"/>
  <c r="BE140"/>
  <c r="BE141"/>
  <c r="BE142"/>
  <c r="BE146"/>
  <c i="8" r="F94"/>
  <c r="BE135"/>
  <c r="BE138"/>
  <c r="BE142"/>
  <c r="BE161"/>
  <c r="BE165"/>
  <c r="BE175"/>
  <c r="BE177"/>
  <c r="BE185"/>
  <c r="BE187"/>
  <c r="BE210"/>
  <c r="BE211"/>
  <c r="BE217"/>
  <c r="BE228"/>
  <c r="BE264"/>
  <c r="BE273"/>
  <c r="BE284"/>
  <c r="BE294"/>
  <c r="BE307"/>
  <c r="BE309"/>
  <c r="BE315"/>
  <c r="BE319"/>
  <c r="BE323"/>
  <c r="BE327"/>
  <c r="BE335"/>
  <c r="BE344"/>
  <c r="BE347"/>
  <c r="BE349"/>
  <c r="BE350"/>
  <c r="BE351"/>
  <c r="BE353"/>
  <c r="BK326"/>
  <c r="J326"/>
  <c r="J107"/>
  <c i="9" r="E113"/>
  <c r="BE130"/>
  <c r="BE131"/>
  <c r="BE140"/>
  <c r="BE141"/>
  <c r="BE148"/>
  <c r="BE151"/>
  <c r="BE152"/>
  <c r="BE153"/>
  <c r="BE154"/>
  <c r="BE156"/>
  <c r="BE158"/>
  <c r="BE162"/>
  <c r="BE169"/>
  <c r="BE177"/>
  <c r="BE182"/>
  <c r="BE185"/>
  <c r="BE190"/>
  <c i="10" r="J91"/>
  <c r="F94"/>
  <c r="E120"/>
  <c r="BE138"/>
  <c r="BE141"/>
  <c r="BE144"/>
  <c r="BE147"/>
  <c r="BE160"/>
  <c r="BE166"/>
  <c r="BE170"/>
  <c r="BE173"/>
  <c r="BE180"/>
  <c r="BE183"/>
  <c r="BE184"/>
  <c r="BE185"/>
  <c r="BE189"/>
  <c r="BE190"/>
  <c r="BE191"/>
  <c r="BE192"/>
  <c r="BE194"/>
  <c r="BE198"/>
  <c i="6" r="BE148"/>
  <c r="BE164"/>
  <c r="BE173"/>
  <c r="BE176"/>
  <c r="BE179"/>
  <c i="7" r="F94"/>
  <c r="BE130"/>
  <c r="BE135"/>
  <c r="BE137"/>
  <c r="BE138"/>
  <c r="BK148"/>
  <c r="J148"/>
  <c r="J105"/>
  <c i="8" r="J91"/>
  <c r="BE134"/>
  <c r="BE140"/>
  <c r="BE156"/>
  <c r="BE158"/>
  <c r="BE163"/>
  <c r="BE167"/>
  <c r="BE179"/>
  <c r="BE186"/>
  <c r="BE194"/>
  <c r="BE200"/>
  <c r="BE208"/>
  <c r="BE221"/>
  <c r="BE224"/>
  <c r="BE242"/>
  <c r="BE249"/>
  <c r="BE256"/>
  <c r="BE272"/>
  <c r="BE275"/>
  <c r="BE277"/>
  <c r="BE287"/>
  <c r="BE289"/>
  <c r="BE298"/>
  <c r="BE302"/>
  <c r="BE311"/>
  <c r="BE321"/>
  <c r="BE325"/>
  <c r="BE332"/>
  <c r="BE337"/>
  <c r="BE346"/>
  <c r="BE348"/>
  <c r="BE355"/>
  <c i="9" r="J119"/>
  <c r="BE128"/>
  <c r="BE134"/>
  <c r="BE138"/>
  <c r="BE142"/>
  <c r="BE144"/>
  <c i="10" r="BE197"/>
  <c i="2" r="BE132"/>
  <c r="BE133"/>
  <c r="BE134"/>
  <c r="BE136"/>
  <c r="BE143"/>
  <c r="BE149"/>
  <c r="BE154"/>
  <c r="BE161"/>
  <c r="BE213"/>
  <c r="BE228"/>
  <c r="BE237"/>
  <c r="BE258"/>
  <c r="BE268"/>
  <c r="BE270"/>
  <c r="BE274"/>
  <c r="BE276"/>
  <c r="BE278"/>
  <c r="BE282"/>
  <c r="BE290"/>
  <c r="BE310"/>
  <c r="BE314"/>
  <c r="BE316"/>
  <c r="BE321"/>
  <c i="3" r="F94"/>
  <c r="J121"/>
  <c r="BE130"/>
  <c r="BE141"/>
  <c r="BE145"/>
  <c r="BE151"/>
  <c r="BE161"/>
  <c r="BE171"/>
  <c r="BE173"/>
  <c r="BE179"/>
  <c r="BE182"/>
  <c r="BE183"/>
  <c r="BE201"/>
  <c r="BE206"/>
  <c r="BE210"/>
  <c r="BE217"/>
  <c r="BE218"/>
  <c r="BE223"/>
  <c r="BE230"/>
  <c r="BE233"/>
  <c i="4" r="F94"/>
  <c r="BE133"/>
  <c r="BE134"/>
  <c r="BE140"/>
  <c r="BE146"/>
  <c r="BE148"/>
  <c r="BE150"/>
  <c r="BK149"/>
  <c r="J149"/>
  <c r="J105"/>
  <c i="5" r="F94"/>
  <c r="BE133"/>
  <c r="BE137"/>
  <c r="BE140"/>
  <c r="BE141"/>
  <c r="BE144"/>
  <c r="BE148"/>
  <c r="BE153"/>
  <c r="BE173"/>
  <c r="BE183"/>
  <c r="BE196"/>
  <c r="BE213"/>
  <c r="BE219"/>
  <c r="BE223"/>
  <c r="BE231"/>
  <c r="BE232"/>
  <c i="6" r="J91"/>
  <c r="F122"/>
  <c r="BE131"/>
  <c r="BE135"/>
  <c r="BE139"/>
  <c i="10" r="BE195"/>
  <c r="BE200"/>
  <c i="2" r="E85"/>
  <c r="BE141"/>
  <c r="BE146"/>
  <c r="BE159"/>
  <c r="BE170"/>
  <c r="BE193"/>
  <c r="BE222"/>
  <c r="BE234"/>
  <c r="BE246"/>
  <c r="BE269"/>
  <c r="BE272"/>
  <c r="BE280"/>
  <c r="BE284"/>
  <c r="BE286"/>
  <c r="BE288"/>
  <c r="BE303"/>
  <c r="BE307"/>
  <c r="BE312"/>
  <c r="BE317"/>
  <c r="BE319"/>
  <c r="BE323"/>
  <c r="BK322"/>
  <c r="J322"/>
  <c r="J107"/>
  <c i="3" r="BE137"/>
  <c r="BE149"/>
  <c r="BE159"/>
  <c r="BE163"/>
  <c r="BE167"/>
  <c r="BE181"/>
  <c r="BE185"/>
  <c r="BE191"/>
  <c r="BE199"/>
  <c r="BE208"/>
  <c r="BE219"/>
  <c r="BE231"/>
  <c i="4" r="BE135"/>
  <c r="BE136"/>
  <c r="BE138"/>
  <c r="BE141"/>
  <c r="BE142"/>
  <c r="BE143"/>
  <c i="5" r="BE129"/>
  <c r="BE132"/>
  <c r="BE138"/>
  <c r="BE145"/>
  <c r="BE150"/>
  <c r="BE164"/>
  <c r="BE172"/>
  <c r="BE178"/>
  <c r="BE190"/>
  <c r="BE193"/>
  <c r="BE198"/>
  <c r="BE211"/>
  <c r="BE220"/>
  <c r="BE224"/>
  <c r="BE227"/>
  <c i="6" r="BE133"/>
  <c r="BE137"/>
  <c r="BE146"/>
  <c r="BE151"/>
  <c r="BE155"/>
  <c r="BE156"/>
  <c r="BE158"/>
  <c r="BE161"/>
  <c r="BE162"/>
  <c r="BE169"/>
  <c r="BE170"/>
  <c i="7" r="J91"/>
  <c r="BE133"/>
  <c r="BE139"/>
  <c r="BE143"/>
  <c r="BE144"/>
  <c r="BE147"/>
  <c r="BE149"/>
  <c r="BK129"/>
  <c r="J129"/>
  <c r="J100"/>
  <c i="8" r="E85"/>
  <c r="BE136"/>
  <c r="BE154"/>
  <c r="BE160"/>
  <c r="BE169"/>
  <c r="BE171"/>
  <c r="BE182"/>
  <c r="BE196"/>
  <c r="BE198"/>
  <c r="BE202"/>
  <c r="BE214"/>
  <c r="BE215"/>
  <c r="BE219"/>
  <c r="BE230"/>
  <c r="BE235"/>
  <c r="BE257"/>
  <c r="BE265"/>
  <c r="BE279"/>
  <c r="BE282"/>
  <c r="BE285"/>
  <c r="BE291"/>
  <c r="BE293"/>
  <c r="BE296"/>
  <c r="BE300"/>
  <c r="BE312"/>
  <c r="BE316"/>
  <c r="BE318"/>
  <c r="BE320"/>
  <c r="BE322"/>
  <c r="BE330"/>
  <c r="BE334"/>
  <c r="BE339"/>
  <c r="BE341"/>
  <c r="BE343"/>
  <c r="BE345"/>
  <c i="9" r="F94"/>
  <c r="BE133"/>
  <c r="BE136"/>
  <c r="BE146"/>
  <c r="BE150"/>
  <c r="BE155"/>
  <c r="BE160"/>
  <c r="BE164"/>
  <c r="BE167"/>
  <c r="BE168"/>
  <c r="BE171"/>
  <c r="BE174"/>
  <c r="BE175"/>
  <c r="BE179"/>
  <c r="BE181"/>
  <c r="BE183"/>
  <c r="BE187"/>
  <c r="BE189"/>
  <c r="BK184"/>
  <c r="J184"/>
  <c r="J102"/>
  <c i="10" r="BE135"/>
  <c r="BE145"/>
  <c r="BE149"/>
  <c r="BE151"/>
  <c r="BE153"/>
  <c r="BE154"/>
  <c r="BE157"/>
  <c r="BE163"/>
  <c r="BE177"/>
  <c r="BE186"/>
  <c r="BE188"/>
  <c r="BE193"/>
  <c r="BE202"/>
  <c r="BK176"/>
  <c r="J176"/>
  <c r="J103"/>
  <c r="BK179"/>
  <c r="J179"/>
  <c r="J105"/>
  <c i="2" r="F36"/>
  <c i="1" r="BA96"/>
  <c i="10" r="F38"/>
  <c i="1" r="BC106"/>
  <c i="3" r="F39"/>
  <c i="1" r="BD97"/>
  <c i="4" r="F38"/>
  <c i="1" r="BC98"/>
  <c i="10" r="F37"/>
  <c i="1" r="BB106"/>
  <c i="5" r="F37"/>
  <c i="1" r="BB100"/>
  <c i="7" r="F36"/>
  <c i="1" r="BA102"/>
  <c i="8" r="F38"/>
  <c i="1" r="BC104"/>
  <c i="9" r="F37"/>
  <c i="1" r="BB105"/>
  <c i="2" r="F38"/>
  <c i="1" r="BC96"/>
  <c i="3" r="J36"/>
  <c i="1" r="AW97"/>
  <c i="3" r="F38"/>
  <c i="1" r="BC97"/>
  <c i="4" r="J36"/>
  <c i="1" r="AW98"/>
  <c i="4" r="F39"/>
  <c i="1" r="BD98"/>
  <c i="5" r="F39"/>
  <c i="1" r="BD100"/>
  <c i="6" r="F36"/>
  <c i="1" r="BA101"/>
  <c i="6" r="F38"/>
  <c i="1" r="BC101"/>
  <c i="7" r="J36"/>
  <c i="1" r="AW102"/>
  <c i="7" r="F39"/>
  <c i="1" r="BD102"/>
  <c i="8" r="F39"/>
  <c i="1" r="BD104"/>
  <c i="9" r="J36"/>
  <c i="1" r="AW105"/>
  <c i="6" r="F37"/>
  <c i="1" r="BB101"/>
  <c i="8" r="J36"/>
  <c i="1" r="AW104"/>
  <c i="2" r="J36"/>
  <c i="1" r="AW96"/>
  <c i="4" r="F36"/>
  <c i="1" r="BA98"/>
  <c i="5" r="F36"/>
  <c i="1" r="BA100"/>
  <c i="3" r="F37"/>
  <c i="1" r="BB97"/>
  <c i="5" r="J36"/>
  <c i="1" r="AW100"/>
  <c i="6" r="J36"/>
  <c i="1" r="AW101"/>
  <c i="7" r="F38"/>
  <c i="1" r="BC102"/>
  <c i="9" r="F39"/>
  <c i="1" r="BD105"/>
  <c i="10" r="J36"/>
  <c i="1" r="AW106"/>
  <c i="9" r="F38"/>
  <c i="1" r="BC105"/>
  <c i="7" r="F37"/>
  <c i="1" r="BB102"/>
  <c i="8" r="F37"/>
  <c i="1" r="BB104"/>
  <c i="10" r="F36"/>
  <c i="1" r="BA106"/>
  <c i="2" r="F39"/>
  <c i="1" r="BD96"/>
  <c i="5" r="F38"/>
  <c i="1" r="BC100"/>
  <c i="2" r="F37"/>
  <c i="1" r="BB96"/>
  <c i="3" r="F36"/>
  <c i="1" r="BA97"/>
  <c i="4" r="F37"/>
  <c i="1" r="BB98"/>
  <c i="6" r="F39"/>
  <c i="1" r="BD101"/>
  <c i="8" r="F36"/>
  <c i="1" r="BA104"/>
  <c i="9" r="F36"/>
  <c i="1" r="BA105"/>
  <c i="10" r="F39"/>
  <c i="1" r="BD106"/>
  <c r="AS94"/>
  <c i="8" l="1" r="T173"/>
  <c i="7" r="P131"/>
  <c r="P127"/>
  <c i="1" r="AU102"/>
  <c i="3" r="P128"/>
  <c r="P127"/>
  <c i="1" r="AU97"/>
  <c i="3" r="R128"/>
  <c r="R127"/>
  <c i="6" r="P126"/>
  <c r="P125"/>
  <c i="1" r="AU101"/>
  <c i="2" r="T130"/>
  <c r="T129"/>
  <c i="10" r="T181"/>
  <c i="8" r="T132"/>
  <c i="6" r="R125"/>
  <c i="2" r="R130"/>
  <c r="R129"/>
  <c i="10" r="R181"/>
  <c r="T133"/>
  <c r="T132"/>
  <c r="P133"/>
  <c i="9" r="T125"/>
  <c i="8" r="R173"/>
  <c r="R132"/>
  <c i="7" r="BK131"/>
  <c r="J131"/>
  <c r="J101"/>
  <c i="6" r="T126"/>
  <c r="T125"/>
  <c i="5" r="R209"/>
  <c r="R127"/>
  <c r="T127"/>
  <c i="4" r="P131"/>
  <c r="P127"/>
  <c i="1" r="AU98"/>
  <c i="10" r="P181"/>
  <c r="R133"/>
  <c r="R132"/>
  <c i="4" r="T131"/>
  <c r="T127"/>
  <c i="3" r="T128"/>
  <c r="T127"/>
  <c i="5" r="P127"/>
  <c i="1" r="AU100"/>
  <c i="8" r="P173"/>
  <c r="P132"/>
  <c i="1" r="AU104"/>
  <c i="7" r="R131"/>
  <c r="R127"/>
  <c i="2" r="BK130"/>
  <c r="J130"/>
  <c r="J99"/>
  <c i="4" r="BK128"/>
  <c r="BK131"/>
  <c r="J131"/>
  <c r="J101"/>
  <c i="5" r="BK127"/>
  <c r="J127"/>
  <c r="J98"/>
  <c r="BK209"/>
  <c r="J209"/>
  <c r="J103"/>
  <c i="6" r="BK125"/>
  <c r="J125"/>
  <c r="J98"/>
  <c r="J127"/>
  <c r="J100"/>
  <c i="7" r="BK128"/>
  <c r="J128"/>
  <c r="J99"/>
  <c i="8" r="BK328"/>
  <c r="J328"/>
  <c r="J108"/>
  <c i="9" r="BK126"/>
  <c r="J126"/>
  <c r="J99"/>
  <c i="7" r="J132"/>
  <c r="J102"/>
  <c i="8" r="BK173"/>
  <c r="J173"/>
  <c r="J100"/>
  <c i="10" r="BK133"/>
  <c r="BK178"/>
  <c r="J178"/>
  <c r="J104"/>
  <c r="BK181"/>
  <c r="J181"/>
  <c r="J106"/>
  <c i="3" r="BK128"/>
  <c r="J128"/>
  <c r="J99"/>
  <c i="1" r="BB99"/>
  <c r="AX99"/>
  <c i="3" r="F35"/>
  <c i="1" r="AZ97"/>
  <c i="10" r="F35"/>
  <c i="1" r="AZ106"/>
  <c i="7" r="J35"/>
  <c i="1" r="AV102"/>
  <c r="AT102"/>
  <c r="BC99"/>
  <c r="AY99"/>
  <c r="BD103"/>
  <c r="BB95"/>
  <c r="BD99"/>
  <c i="4" r="J35"/>
  <c i="1" r="AV98"/>
  <c r="AT98"/>
  <c i="6" r="F35"/>
  <c i="1" r="AZ101"/>
  <c r="BA95"/>
  <c r="AW95"/>
  <c i="2" r="F35"/>
  <c i="1" r="AZ96"/>
  <c i="6" r="J35"/>
  <c i="1" r="AV101"/>
  <c r="AT101"/>
  <c i="10" r="J35"/>
  <c i="1" r="AV106"/>
  <c r="AT106"/>
  <c i="2" r="J35"/>
  <c i="1" r="AV96"/>
  <c r="AT96"/>
  <c i="9" r="F35"/>
  <c i="1" r="AZ105"/>
  <c r="BC103"/>
  <c r="AY103"/>
  <c i="4" r="F35"/>
  <c i="1" r="AZ98"/>
  <c i="7" r="F35"/>
  <c i="1" r="AZ102"/>
  <c i="8" r="J35"/>
  <c i="1" r="AV104"/>
  <c r="AT104"/>
  <c r="BC95"/>
  <c r="AY95"/>
  <c i="5" r="J35"/>
  <c i="1" r="AV100"/>
  <c r="AT100"/>
  <c i="9" r="J35"/>
  <c i="1" r="AV105"/>
  <c r="AT105"/>
  <c r="BD95"/>
  <c r="BD94"/>
  <c r="W33"/>
  <c r="BA99"/>
  <c r="AW99"/>
  <c r="BA103"/>
  <c r="AW103"/>
  <c i="3" r="J35"/>
  <c i="1" r="AV97"/>
  <c r="AT97"/>
  <c r="BB103"/>
  <c r="AX103"/>
  <c i="5" r="F35"/>
  <c i="1" r="AZ100"/>
  <c i="8" r="F35"/>
  <c i="1" r="AZ104"/>
  <c i="10" l="1" r="BK132"/>
  <c r="J132"/>
  <c i="4" r="BK127"/>
  <c r="J127"/>
  <c r="J98"/>
  <c i="10" r="P132"/>
  <c i="1" r="AU106"/>
  <c i="8" r="BK132"/>
  <c r="J132"/>
  <c r="J98"/>
  <c i="7" r="BK127"/>
  <c r="J127"/>
  <c r="J98"/>
  <c i="9" r="BK125"/>
  <c r="J125"/>
  <c r="J98"/>
  <c i="10" r="J133"/>
  <c r="J99"/>
  <c i="2" r="BK129"/>
  <c r="J129"/>
  <c r="J98"/>
  <c i="4" r="J128"/>
  <c r="J99"/>
  <c i="3" r="BK127"/>
  <c r="J127"/>
  <c r="J98"/>
  <c i="1" r="BB94"/>
  <c r="AX94"/>
  <c i="10" r="J32"/>
  <c i="1" r="AG106"/>
  <c r="AN106"/>
  <c r="AU103"/>
  <c r="AU99"/>
  <c r="BA94"/>
  <c r="W30"/>
  <c r="AU95"/>
  <c r="AU94"/>
  <c r="BC94"/>
  <c r="W32"/>
  <c r="AZ103"/>
  <c r="AV103"/>
  <c r="AT103"/>
  <c r="AZ95"/>
  <c r="AZ99"/>
  <c r="AV99"/>
  <c r="AT99"/>
  <c r="AX95"/>
  <c i="6" r="J32"/>
  <c i="1" r="AG101"/>
  <c r="AN101"/>
  <c i="5" r="J32"/>
  <c i="1" r="AG100"/>
  <c r="AN100"/>
  <c i="5" l="1" r="J41"/>
  <c i="10" r="J41"/>
  <c r="J98"/>
  <c i="6" r="J41"/>
  <c i="1" r="AZ94"/>
  <c r="W29"/>
  <c r="AY94"/>
  <c r="W31"/>
  <c i="2" r="J32"/>
  <c i="1" r="AG96"/>
  <c r="AN96"/>
  <c i="3" r="J32"/>
  <c i="1" r="AG97"/>
  <c r="AN97"/>
  <c i="7" r="J32"/>
  <c i="1" r="AG102"/>
  <c r="AN102"/>
  <c r="AW94"/>
  <c r="AK30"/>
  <c i="4" r="J32"/>
  <c i="1" r="AG98"/>
  <c r="AN98"/>
  <c i="8" r="J32"/>
  <c i="1" r="AG104"/>
  <c r="AN104"/>
  <c r="AV95"/>
  <c r="AT95"/>
  <c i="9" r="J32"/>
  <c i="1" r="AG105"/>
  <c r="AN105"/>
  <c i="4" l="1" r="J41"/>
  <c i="8" r="J41"/>
  <c i="7" r="J41"/>
  <c i="9" r="J41"/>
  <c i="2" r="J41"/>
  <c i="3" r="J41"/>
  <c i="1" r="AG95"/>
  <c r="AV94"/>
  <c r="AK29"/>
  <c r="AG103"/>
  <c r="AN103"/>
  <c r="AG99"/>
  <c r="AN99"/>
  <c l="1" r="AN95"/>
  <c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<sst xmlns="http://schemas.openxmlformats.org/spreadsheetml/2006/main">
  <si>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</si>
  <si>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</si>
  <si>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</si>
  <si>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</si>
  <si>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</si>
  <si>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{dde0a1bd-272b-45e8-9b14-4945ed31f581}</t>
  </si>
  <si>
    <t>0,01</t>
  </si>
  <si>
    <t>21</t>
  </si>
  <si>
    <t>15</t>
  </si>
  <si>
    <t>REKAPITULACE ZAKÁZKY</t>
  </si>
  <si>
    <t xml:space="preserve">v ---  níže se nacházejí doplnkové a pomocné údaje k sestavám  --- v</t>
  </si>
  <si>
    <t>Návod na vyplnění</t>
  </si>
  <si>
    <t>0,001</t>
  </si>
  <si>
    <t>Kód:</t>
  </si>
  <si>
    <t>2020/14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</si>
  <si>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</si>
  <si>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Zakázka:</t>
  </si>
  <si>
    <t>Oprava mostních objektů trati Trutnov - Teplice nad Metují</t>
  </si>
  <si>
    <t>KSO:</t>
  </si>
  <si>
    <t>CC-CZ:</t>
  </si>
  <si>
    <t>Místo:</t>
  </si>
  <si>
    <t xml:space="preserve"> </t>
  </si>
  <si>
    <t>Datum:</t>
  </si>
  <si>
    <t>29. 9. 2020</t>
  </si>
  <si>
    <t>Zadavatel:</t>
  </si>
  <si>
    <t>IČ:</t>
  </si>
  <si>
    <t>70994234</t>
  </si>
  <si>
    <t>Správa železnic s.o, OŘ Hradec Králové</t>
  </si>
  <si>
    <t>DIČ:</t>
  </si>
  <si>
    <t>CZ70994234</t>
  </si>
  <si>
    <t>Uchazeč:</t>
  </si>
  <si>
    <t>Vyplň údaj</t>
  </si>
  <si>
    <t>Projektant:</t>
  </si>
  <si>
    <t>28786793</t>
  </si>
  <si>
    <t>Ing. Ivan Šír, projektování dopravních staveb a.s.</t>
  </si>
  <si>
    <t>CZ28786793</t>
  </si>
  <si>
    <t>True</t>
  </si>
  <si>
    <t>Zpracovatel:</t>
  </si>
  <si>
    <t>Poznámka:</t>
  </si>
  <si>
    <t>Soupis prací je sestaven s využitím Cenové soustavy ÚRS a Sborníku UOŽI. Položky, které pochází z této cenové soustavy, jsou ve sloupci 'Cenová soustava' označeny popisem 'CS ÚRS a UOŽI' a úrovní příslušného kalendářního pololetí. Veškeré další informace vymezující popis a podmínky použití těchto položek z Cenové soustavy, které nejsou uvedeny přímo v soupisu prací, jsou neomezeně dálkově k dispozici na www.cs-urs.cz a www.szdc.cz,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</si>
  <si>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</si>
  <si>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</si>
  <si>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</si>
  <si>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</si>
  <si>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</si>
  <si>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</si>
  <si>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</si>
  <si>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</si>
  <si>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</si>
  <si>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</si>
  <si>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</si>
  <si>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</si>
  <si>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</si>
  <si>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</si>
  <si>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</si>
  <si>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</si>
  <si>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</si>
  <si>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</si>
  <si>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</si>
  <si>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</si>
  <si>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</si>
  <si>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</si>
  <si>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</si>
  <si>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</si>
  <si>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</si>
  <si>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</si>
  <si>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</si>
  <si>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</si>
  <si>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</si>
  <si>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</si>
  <si>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</si>
  <si>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</si>
  <si>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</si>
  <si>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</si>
  <si>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</si>
  <si>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</si>
  <si>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</si>
  <si>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</si>
  <si>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</si>
  <si>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</si>
  <si>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</si>
  <si>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</si>
  <si>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</si>
  <si>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</si>
  <si>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</si>
  <si>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 xml:space="preserve">Most v km 1,405 </t>
  </si>
  <si>
    <t>STA</t>
  </si>
  <si>
    <t>1</t>
  </si>
  <si>
    <t>{047cef70-7452-4768-a6be-0bf50fba3318}</t>
  </si>
  <si>
    <t>2</t>
  </si>
  <si>
    <t>/</t>
  </si>
  <si>
    <t>SO 01.1</t>
  </si>
  <si>
    <t>Oprava mostu</t>
  </si>
  <si>
    <t>Soupis</t>
  </si>
  <si>
    <t>{1fa9efc8-fd05-4199-a783-b3c98d4671ae}</t>
  </si>
  <si>
    <t>SO 01.2</t>
  </si>
  <si>
    <t>Železniční svršek</t>
  </si>
  <si>
    <t>{22e83c30-74ca-4d2d-981c-9abde4401648}</t>
  </si>
  <si>
    <t>SO 01.3</t>
  </si>
  <si>
    <t>VRN</t>
  </si>
  <si>
    <t>{092e53cf-0efe-4de6-8e68-a763813df3de}</t>
  </si>
  <si>
    <t>SO 02</t>
  </si>
  <si>
    <t>Propustek v km 4,075</t>
  </si>
  <si>
    <t>{ab679297-ecd8-4452-8aae-35beda68419f}</t>
  </si>
  <si>
    <t>SO 02.1</t>
  </si>
  <si>
    <t>Oprava propustku</t>
  </si>
  <si>
    <t>{a42867c2-bffd-4e6a-ac8a-0b7b42a402a7}</t>
  </si>
  <si>
    <t>SO 02.2</t>
  </si>
  <si>
    <t>{7c354f27-c998-4d12-b625-0fa0cbeda260}</t>
  </si>
  <si>
    <t>SO 02.3</t>
  </si>
  <si>
    <t>{035ae94d-2806-40c9-bb3c-9f2bbb043721}</t>
  </si>
  <si>
    <t>SO 03</t>
  </si>
  <si>
    <t xml:space="preserve">Most v km 25,744 </t>
  </si>
  <si>
    <t>{b8688d87-fd17-49dc-8dc5-f9cd0c5d35fe}</t>
  </si>
  <si>
    <t>SO 03.1</t>
  </si>
  <si>
    <t>{e5ee6349-739e-4583-acff-5972dc9cbe61}</t>
  </si>
  <si>
    <t>SO 03.2</t>
  </si>
  <si>
    <t>{eab22377-ac8a-4034-8adb-f9c159e00896}</t>
  </si>
  <si>
    <t>SO 03.3</t>
  </si>
  <si>
    <t>{afd29a97-6b68-4512-a934-0c71882146ac}</t>
  </si>
  <si>
    <t>KRYCÍ LIST SOUPISU PRACÍ</t>
  </si>
  <si>
    <t>Objekt:</t>
  </si>
  <si>
    <t xml:space="preserve">SO 01 - Most v km 1,405 </t>
  </si>
  <si>
    <t>Soupis:</t>
  </si>
  <si>
    <t>SO 01.1 - Oprava mostu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</si>
  <si>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</si>
  <si>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</si>
  <si>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</si>
  <si>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</si>
  <si>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</si>
  <si>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</si>
  <si>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</si>
  <si>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</si>
  <si>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</si>
  <si>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</si>
  <si>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</si>
  <si>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</si>
  <si>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</si>
  <si>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</si>
  <si>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</si>
  <si>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</si>
  <si>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</si>
  <si>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</si>
  <si>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</si>
  <si>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</si>
  <si>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</si>
  <si>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</si>
  <si>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</si>
  <si>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</si>
  <si>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</si>
  <si>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</si>
  <si>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</si>
  <si>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</si>
  <si>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</si>
  <si>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</si>
  <si>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</si>
  <si>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</si>
  <si>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111209111</t>
  </si>
  <si>
    <t>Spálení proutí a klestu</t>
  </si>
  <si>
    <t>m2</t>
  </si>
  <si>
    <t>CS ÚRS 2020 02</t>
  </si>
  <si>
    <t>4</t>
  </si>
  <si>
    <t>50822106</t>
  </si>
  <si>
    <t>938121111</t>
  </si>
  <si>
    <t>Odstranění náletových křovin, dřevin a travnatého porostu ve výškách v okolí říms a křídel</t>
  </si>
  <si>
    <t>-1253274079</t>
  </si>
  <si>
    <t>3</t>
  </si>
  <si>
    <t>938111111</t>
  </si>
  <si>
    <t>Čištění zdiva opěr, pilířů, křídel od mechu a jiné vegetace</t>
  </si>
  <si>
    <t>1588586833</t>
  </si>
  <si>
    <t>P</t>
  </si>
  <si>
    <t>Poznámka k položce:_x000d_
očištění úložných kvádrů od nánosů</t>
  </si>
  <si>
    <t>113152112</t>
  </si>
  <si>
    <t>Odstranění podkladů zpevněných ploch z kameniva drceného</t>
  </si>
  <si>
    <t>m3</t>
  </si>
  <si>
    <t>-1434184532</t>
  </si>
  <si>
    <t>VV</t>
  </si>
  <si>
    <t>0,2*(8*4)+0,4*(8*4)</t>
  </si>
  <si>
    <t>Zakládání</t>
  </si>
  <si>
    <t>5</t>
  </si>
  <si>
    <t>275121001</t>
  </si>
  <si>
    <t>Hranice podpěrná dočasná ze ŽB silničních dílců pl do 3 m2 hl 0,5 m - zřízení</t>
  </si>
  <si>
    <t>kus</t>
  </si>
  <si>
    <t>361144272</t>
  </si>
  <si>
    <t>2*7</t>
  </si>
  <si>
    <t>6</t>
  </si>
  <si>
    <t>275121002</t>
  </si>
  <si>
    <t>Hranice podpěrná dočasná ze ŽB silničních dílců pl do 3 m2 hl 0,5 m - odstranění</t>
  </si>
  <si>
    <t>-617976794</t>
  </si>
  <si>
    <t>7</t>
  </si>
  <si>
    <t>M</t>
  </si>
  <si>
    <t>59381006R</t>
  </si>
  <si>
    <t>panel silniční 3,00x1,00x0,215m</t>
  </si>
  <si>
    <t>8</t>
  </si>
  <si>
    <t>-1768137005</t>
  </si>
  <si>
    <t>Poznámka k položce:_x000d_
uvažováno opotřebený panel v hodnotě 50% nového panelu</t>
  </si>
  <si>
    <t>291111111</t>
  </si>
  <si>
    <t>Podklad pro zpevněné plochy z kameniva drceného 0 až 63 mm</t>
  </si>
  <si>
    <t>1919821872</t>
  </si>
  <si>
    <t>Vodorovné konstrukce</t>
  </si>
  <si>
    <t>9</t>
  </si>
  <si>
    <t>421941321</t>
  </si>
  <si>
    <t>Montáž podlahy z plechů bez výztuh při opravě mostu</t>
  </si>
  <si>
    <t>866373165</t>
  </si>
  <si>
    <t>Poznámka k položce:_x000d_
středové podlahy, podlahy do hlavách</t>
  </si>
  <si>
    <t>"středové podlahy" 44,1</t>
  </si>
  <si>
    <t>"podlahy po hlavách" 32,8</t>
  </si>
  <si>
    <t>Součet</t>
  </si>
  <si>
    <t>10</t>
  </si>
  <si>
    <t>421941521</t>
  </si>
  <si>
    <t>Demontáž podlahových plechů bez výztuh na mostech</t>
  </si>
  <si>
    <t>1015544712</t>
  </si>
  <si>
    <t>11</t>
  </si>
  <si>
    <t>423901122</t>
  </si>
  <si>
    <t>Rektifikace mostní konstrukce - hydraulické zvedáky zatížení do 500 kN</t>
  </si>
  <si>
    <t>-703511403</t>
  </si>
  <si>
    <t>12</t>
  </si>
  <si>
    <t>429172121</t>
  </si>
  <si>
    <t>Výroba ocelových prvků pro opravu mostů nýtovaných do 100 kg</t>
  </si>
  <si>
    <t>kg</t>
  </si>
  <si>
    <t>-1409802400</t>
  </si>
  <si>
    <t>"viz výkaz materiálu"</t>
  </si>
  <si>
    <t>4760*1,1</t>
  </si>
  <si>
    <t>731*1,1</t>
  </si>
  <si>
    <t>680*1,1</t>
  </si>
  <si>
    <t>1867*1,1</t>
  </si>
  <si>
    <t>848*1,1</t>
  </si>
  <si>
    <t>1067*1,1</t>
  </si>
  <si>
    <t>13</t>
  </si>
  <si>
    <t>429172221</t>
  </si>
  <si>
    <t>Montáž ocelových prvků pro opravu mostů nýtovaných do 100 kg</t>
  </si>
  <si>
    <t>380675582</t>
  </si>
  <si>
    <t>14</t>
  </si>
  <si>
    <t>13611228R1</t>
  </si>
  <si>
    <t>plech ocelový hladký jakost S 355 J2+N tl 10mm tabule</t>
  </si>
  <si>
    <t>t</t>
  </si>
  <si>
    <t>CS ÚRS 2020 02 - R</t>
  </si>
  <si>
    <t>1974953628</t>
  </si>
  <si>
    <t>1502,6/1000*1,1</t>
  </si>
  <si>
    <t>383,7/1000*1,1</t>
  </si>
  <si>
    <t>60,3/1000*1,1</t>
  </si>
  <si>
    <t>31,4/1000*1,1</t>
  </si>
  <si>
    <t>223,7/1000*1,1</t>
  </si>
  <si>
    <t>16,5/1000*1,1</t>
  </si>
  <si>
    <t>21,2/1000*1,1</t>
  </si>
  <si>
    <t>78,5/1000*1,1</t>
  </si>
  <si>
    <t>13611228R2</t>
  </si>
  <si>
    <t>plech ocelový hladký jakost S 355 J2+N tl 8mm tabule</t>
  </si>
  <si>
    <t>-799612667</t>
  </si>
  <si>
    <t>62,8/1000*1,1</t>
  </si>
  <si>
    <t>16</t>
  </si>
  <si>
    <t>13011057</t>
  </si>
  <si>
    <t>úhelník ocelový nerovnostranný jakost 11 375 120x80x10mm</t>
  </si>
  <si>
    <t>-1655673285</t>
  </si>
  <si>
    <t>2308,9/1000*1,1</t>
  </si>
  <si>
    <t>564,8/1000*1,1</t>
  </si>
  <si>
    <t>17</t>
  </si>
  <si>
    <t>13011067</t>
  </si>
  <si>
    <t>úhelník ocelový rovnostranný jakost 11 375 80x80x10mm</t>
  </si>
  <si>
    <t>1808863817</t>
  </si>
  <si>
    <t>731/1000*1,1</t>
  </si>
  <si>
    <t>142,8/1000*1,1</t>
  </si>
  <si>
    <t>114,2/1000*1,1</t>
  </si>
  <si>
    <t>1428/1000*1,1</t>
  </si>
  <si>
    <t>119/1000*1,1</t>
  </si>
  <si>
    <t>238/1000*1,1</t>
  </si>
  <si>
    <t>195,2/1000*1,1</t>
  </si>
  <si>
    <t>18</t>
  </si>
  <si>
    <t>13010434</t>
  </si>
  <si>
    <t>úhelník ocelový rovnostranný jakost 11 375 80x80x8mm</t>
  </si>
  <si>
    <t>-1107476248</t>
  </si>
  <si>
    <t>38,6/1000*1,1</t>
  </si>
  <si>
    <t>193,2/1000*1,1</t>
  </si>
  <si>
    <t>158,4/1000*1,1</t>
  </si>
  <si>
    <t>19</t>
  </si>
  <si>
    <t>13011068</t>
  </si>
  <si>
    <t>úhelník ocelový rovnostranný jakost 11 375 100x100x12mm</t>
  </si>
  <si>
    <t>-858168760</t>
  </si>
  <si>
    <t>331,1/1000*1,1</t>
  </si>
  <si>
    <t>20</t>
  </si>
  <si>
    <t>13010436</t>
  </si>
  <si>
    <t>úhelník ocelový rovnostranný jakost 11 375 90x90x10mm</t>
  </si>
  <si>
    <t>-7847183</t>
  </si>
  <si>
    <t>96,5/1000*1,1</t>
  </si>
  <si>
    <t>13011058</t>
  </si>
  <si>
    <t>úhelník ocelový nerovnostranný jakost 11 375 120x80x12mm</t>
  </si>
  <si>
    <t>-853516644</t>
  </si>
  <si>
    <t>17,8/1000*1,1</t>
  </si>
  <si>
    <t>22</t>
  </si>
  <si>
    <t>13010530R</t>
  </si>
  <si>
    <t>úhelník ocelový nerovnostranný jakost 11 375 130x90x12mm</t>
  </si>
  <si>
    <t>-297185415</t>
  </si>
  <si>
    <t>39,4/1000*1,1</t>
  </si>
  <si>
    <t>23</t>
  </si>
  <si>
    <t>429173114</t>
  </si>
  <si>
    <t>Přizvednutí a spuštění kcí hmotnosti přes 100 t</t>
  </si>
  <si>
    <t>-1692260911</t>
  </si>
  <si>
    <t>2*155</t>
  </si>
  <si>
    <t>Komunikace pozemní</t>
  </si>
  <si>
    <t>24</t>
  </si>
  <si>
    <t>564261111</t>
  </si>
  <si>
    <t>Podklad nebo podsyp ze štěrkopísku ŠP tl 200 mm</t>
  </si>
  <si>
    <t>-814705168</t>
  </si>
  <si>
    <t>2*3*4</t>
  </si>
  <si>
    <t>Úpravy povrchů, podlahy a osazování výplní</t>
  </si>
  <si>
    <t>25</t>
  </si>
  <si>
    <t>628613222</t>
  </si>
  <si>
    <t>Protikorozní ochrana OK mostu II.tř.- základní a podkladní epoxidový, vrchní PU nátěr bez metalizace</t>
  </si>
  <si>
    <t>519590528</t>
  </si>
  <si>
    <t>62,5</t>
  </si>
  <si>
    <t>"nátěr opravovaných částí stávající OK poškozených při demontáži"</t>
  </si>
  <si>
    <t>18*1,592*4,09</t>
  </si>
  <si>
    <t>4*1,592*4,7</t>
  </si>
  <si>
    <t>"oprava nátěru PÚ po demontáži"</t>
  </si>
  <si>
    <t>2*67,6*0,5</t>
  </si>
  <si>
    <t>26</t>
  </si>
  <si>
    <t>628613911R</t>
  </si>
  <si>
    <t>Mechanické vyčištění hloubkové koroze mezi jednotlivými prvky OK mostů</t>
  </si>
  <si>
    <t>233547419</t>
  </si>
  <si>
    <t>Poznámka k položce:_x000d_
očištění stykových ploch třecích spojů na stávající OK</t>
  </si>
  <si>
    <t>18*2*0,08*4,09</t>
  </si>
  <si>
    <t>4*2*0,08*4,7</t>
  </si>
  <si>
    <t>27</t>
  </si>
  <si>
    <t>789355221R</t>
  </si>
  <si>
    <t>Nátěry pásové korozně namáhaných míst (svary, hrany, kouty, šroubové spoje, apod.)- Ochranný nátěr OK mostů - zinksilikátový nátěr třecích ploch šroubových spojů</t>
  </si>
  <si>
    <t>-854610496</t>
  </si>
  <si>
    <t>18*0,26*4,09</t>
  </si>
  <si>
    <t>4*0,26*4,7</t>
  </si>
  <si>
    <t>36*0,2*4,27</t>
  </si>
  <si>
    <t>8*0,2*4,7</t>
  </si>
  <si>
    <t>Ostatní konstrukce a práce, bourání</t>
  </si>
  <si>
    <t>28</t>
  </si>
  <si>
    <t>938905135</t>
  </si>
  <si>
    <t>Údržba OK mostů - jednotlivá výměna nýtu za trhací šroub M 20 x 70</t>
  </si>
  <si>
    <t>-2079237424</t>
  </si>
  <si>
    <t>4*(42*2+45)+18*(2*38+41) "podélník - horní pás"</t>
  </si>
  <si>
    <t>4*43+18*41 "podélník - dolní pás"</t>
  </si>
  <si>
    <t>2*47 "příčníky"</t>
  </si>
  <si>
    <t>6*22 "koutová výztuha - diafragma"</t>
  </si>
  <si>
    <t>5*56 "ztužidla - diagonál - vodorovná"</t>
  </si>
  <si>
    <t>2*12 "ztužidla přímá podélníků"</t>
  </si>
  <si>
    <t>4*43 "konce hl. nosníků"</t>
  </si>
  <si>
    <t>16+50 "rezerva"</t>
  </si>
  <si>
    <t>29</t>
  </si>
  <si>
    <t>938905311</t>
  </si>
  <si>
    <t>Údržba OK mostů - očistění, nátěr, namazání ložisek</t>
  </si>
  <si>
    <t>-1210153126</t>
  </si>
  <si>
    <t>30</t>
  </si>
  <si>
    <t>938905312</t>
  </si>
  <si>
    <t>Údržba OK mostů - vysekání obetonávky ložisek a zalití ložiskových desek</t>
  </si>
  <si>
    <t>-1495500592</t>
  </si>
  <si>
    <t>31</t>
  </si>
  <si>
    <t>944111111</t>
  </si>
  <si>
    <t>Montáž ochranného zábradlí trubkového na vnějších stranách objektů odkloněného od svislice do 15°</t>
  </si>
  <si>
    <t>m</t>
  </si>
  <si>
    <t>-2033143410</t>
  </si>
  <si>
    <t>2*43</t>
  </si>
  <si>
    <t>32</t>
  </si>
  <si>
    <t>944111211</t>
  </si>
  <si>
    <t>Příplatek k ochrannému zábradlí trubkovému na vnějších stranách objektů za první a ZKD den použití</t>
  </si>
  <si>
    <t>811412762</t>
  </si>
  <si>
    <t>2*43*40</t>
  </si>
  <si>
    <t>33</t>
  </si>
  <si>
    <t>944111811</t>
  </si>
  <si>
    <t>Demontáž ochranného zábradlí trubkového na vnějších stranách objektů odkloněného od svislice do 15°</t>
  </si>
  <si>
    <t>503065683</t>
  </si>
  <si>
    <t>34</t>
  </si>
  <si>
    <t>944611111</t>
  </si>
  <si>
    <t>Montáž ochranné plachty z textilie z umělých vláken</t>
  </si>
  <si>
    <t>-1325496117</t>
  </si>
  <si>
    <t>(1+4+1)*43</t>
  </si>
  <si>
    <t>35</t>
  </si>
  <si>
    <t>944611211</t>
  </si>
  <si>
    <t>Příplatek k ochranné plachtě za první a ZKD den použití</t>
  </si>
  <si>
    <t>-1384267752</t>
  </si>
  <si>
    <t>258*40</t>
  </si>
  <si>
    <t>36</t>
  </si>
  <si>
    <t>944611811</t>
  </si>
  <si>
    <t>Demontáž ochranné plachty z textilie z umělých vláken</t>
  </si>
  <si>
    <t>-1570715678</t>
  </si>
  <si>
    <t>37</t>
  </si>
  <si>
    <t>946221131</t>
  </si>
  <si>
    <t>Montáž lešení zavěšeného dílcového na potrubních mostech zatížení tř. 3 do 200 kg/m2 v do 10 m</t>
  </si>
  <si>
    <t>-1700485653</t>
  </si>
  <si>
    <t>43*4</t>
  </si>
  <si>
    <t>38</t>
  </si>
  <si>
    <t>946221231</t>
  </si>
  <si>
    <t>Příplatek k lešení zavěšenému dílcovému na mostech 200 kg/m2 v do 10 m za první a ZKD den použití</t>
  </si>
  <si>
    <t>-1840024116</t>
  </si>
  <si>
    <t>172*40</t>
  </si>
  <si>
    <t>39</t>
  </si>
  <si>
    <t>946221831</t>
  </si>
  <si>
    <t>Demontáž lešení zavěšeného dílcového na potrubních mostech zatížení tř. 3 do 200 kg/m2 v do 10 m</t>
  </si>
  <si>
    <t>345121066</t>
  </si>
  <si>
    <t>40</t>
  </si>
  <si>
    <t>948411121</t>
  </si>
  <si>
    <t>Zřízení podpěry dočasné kovové Pižmo výšky do 12 m</t>
  </si>
  <si>
    <t>-2045206316</t>
  </si>
  <si>
    <t>25,090</t>
  </si>
  <si>
    <t>41</t>
  </si>
  <si>
    <t>948411221</t>
  </si>
  <si>
    <t>Odstranění podpěry dočasné kovové Pižmo výšky do 12 m</t>
  </si>
  <si>
    <t>-1281019262</t>
  </si>
  <si>
    <t>42</t>
  </si>
  <si>
    <t>948411921</t>
  </si>
  <si>
    <t>Měsíční nájemné podpěry dočasné kovové Pižmo výšky do 12 m</t>
  </si>
  <si>
    <t>-1017182017</t>
  </si>
  <si>
    <t>25,090*1,5</t>
  </si>
  <si>
    <t>43</t>
  </si>
  <si>
    <t>963071121</t>
  </si>
  <si>
    <t>Demontáž ocelových prvků mostů nýtovaných do 100 kg</t>
  </si>
  <si>
    <t>-1330528402</t>
  </si>
  <si>
    <t>"horní pásnice"18*4,09*0,18*64+4*4,7*0,18*64</t>
  </si>
  <si>
    <t>"horní úhelníky"36*4,27*11,86+8*4,7*11,86</t>
  </si>
  <si>
    <t>"nýty"1872*0,25</t>
  </si>
  <si>
    <t>44</t>
  </si>
  <si>
    <t>939902111R</t>
  </si>
  <si>
    <t>Práce motorovými prostředky</t>
  </si>
  <si>
    <t>hod</t>
  </si>
  <si>
    <t>-437918561</t>
  </si>
  <si>
    <t>Poznámka k položce:_x000d_
Dvoucestné rypadlo Liebherr - zdvihací mechanismus pro manipulaci s částmi OK</t>
  </si>
  <si>
    <t>40*11</t>
  </si>
  <si>
    <t>997</t>
  </si>
  <si>
    <t>Přesun sutě</t>
  </si>
  <si>
    <t>45</t>
  </si>
  <si>
    <t>997013655</t>
  </si>
  <si>
    <t>Poplatek za uložení na skládce (skládkovné) zeminy a kamení kód odpadu 17 05 04</t>
  </si>
  <si>
    <t>-1164246495</t>
  </si>
  <si>
    <t>19,2*2</t>
  </si>
  <si>
    <t>46</t>
  </si>
  <si>
    <t>997211611</t>
  </si>
  <si>
    <t>Nakládání suti na dopravní prostředky pro vodorovnou dopravu</t>
  </si>
  <si>
    <t>-981856147</t>
  </si>
  <si>
    <t>8,317+38,4</t>
  </si>
  <si>
    <t>47</t>
  </si>
  <si>
    <t>997221111</t>
  </si>
  <si>
    <t>Vodorovná doprava suti ze sypkých materiálů nošením do 50 m</t>
  </si>
  <si>
    <t>-262275984</t>
  </si>
  <si>
    <t>48</t>
  </si>
  <si>
    <t>997013843</t>
  </si>
  <si>
    <t>Poplatek za uložení na skládce (skládkovné) odpadu po otryskávání kód odpadu 120 116</t>
  </si>
  <si>
    <t>-771744610</t>
  </si>
  <si>
    <t>277,233*30/1000</t>
  </si>
  <si>
    <t>49</t>
  </si>
  <si>
    <t>997221551</t>
  </si>
  <si>
    <t>Vodorovná doprava suti ze sypkých materiálů do 1 km</t>
  </si>
  <si>
    <t>-243997083</t>
  </si>
  <si>
    <t>50</t>
  </si>
  <si>
    <t>997221559</t>
  </si>
  <si>
    <t>Příplatek ZKD 1 km u vodorovné dopravy suti ze sypkých materiálů</t>
  </si>
  <si>
    <t>2017778203</t>
  </si>
  <si>
    <t>(8,317+38,4)*26</t>
  </si>
  <si>
    <t>51</t>
  </si>
  <si>
    <t>997211612</t>
  </si>
  <si>
    <t>Nakládání vybouraných hmot na dopravní prostředky pro vodorovnou dopravu</t>
  </si>
  <si>
    <t>89960025</t>
  </si>
  <si>
    <t>3801,733/1000</t>
  </si>
  <si>
    <t>52</t>
  </si>
  <si>
    <t>997241521</t>
  </si>
  <si>
    <t>Vodorovné přemístění vybouraných hmot do 7 km</t>
  </si>
  <si>
    <t>1030552080</t>
  </si>
  <si>
    <t>53</t>
  </si>
  <si>
    <t>997241525</t>
  </si>
  <si>
    <t>Příplatek ZKD 1 km u vodorovného přemístění vybouraných hmot</t>
  </si>
  <si>
    <t>-1859300366</t>
  </si>
  <si>
    <t>3,802*3</t>
  </si>
  <si>
    <t>54</t>
  </si>
  <si>
    <t>997241526</t>
  </si>
  <si>
    <t>Příplatek za ztížení dopravy vybouraných hmot při rekonstrukcích</t>
  </si>
  <si>
    <t>-1983389832</t>
  </si>
  <si>
    <t>3,802</t>
  </si>
  <si>
    <t>55</t>
  </si>
  <si>
    <t>997241528</t>
  </si>
  <si>
    <t>Nakládání nebo překládání vybouraných hmot</t>
  </si>
  <si>
    <t>-1194028142</t>
  </si>
  <si>
    <t>998</t>
  </si>
  <si>
    <t>Přesun hmot</t>
  </si>
  <si>
    <t>56</t>
  </si>
  <si>
    <t>998212111</t>
  </si>
  <si>
    <t>Přesun hmot pro mosty zděné, monolitické betonové nebo ocelové v do 20 m</t>
  </si>
  <si>
    <t>640654509</t>
  </si>
  <si>
    <t>SO 01.2 - Železniční svršek</t>
  </si>
  <si>
    <t>OST - Ostatní</t>
  </si>
  <si>
    <t>451476111</t>
  </si>
  <si>
    <t>Podkladní vrstva pod ložiska z plastbetonu první vrstva tl 10 mm</t>
  </si>
  <si>
    <t>-1514662822</t>
  </si>
  <si>
    <t>2*0,25*2,5</t>
  </si>
  <si>
    <t>451476112</t>
  </si>
  <si>
    <t>Podkladní vrstva pod ložiska z plastbetonu další vrstvy tl 10 mm</t>
  </si>
  <si>
    <t>1695586109</t>
  </si>
  <si>
    <t>(2*0,25*2,5)*3</t>
  </si>
  <si>
    <t>511536011</t>
  </si>
  <si>
    <t>Výplň mezi pražci a prahy z kameniva hrubého drceného</t>
  </si>
  <si>
    <t>373395144</t>
  </si>
  <si>
    <t>20*5,7*0,5</t>
  </si>
  <si>
    <t>511501278</t>
  </si>
  <si>
    <t>Příplatek za ztížení kolejového lože z kameniva při překážce po obou stranách</t>
  </si>
  <si>
    <t>-1361413984</t>
  </si>
  <si>
    <t>512531111</t>
  </si>
  <si>
    <t>Odstranění kolejového lože z kameniva po rozebrání koleje</t>
  </si>
  <si>
    <t>368816228</t>
  </si>
  <si>
    <t>512532992</t>
  </si>
  <si>
    <t>Příplatek za ztížení odstranění lože z kameniva po rozebrání koleje překážka po jedné straně</t>
  </si>
  <si>
    <t>812251343</t>
  </si>
  <si>
    <t>521271921</t>
  </si>
  <si>
    <t>Dotažení mostnicového šroubu po dosednutí vlivem provozu</t>
  </si>
  <si>
    <t>492809642</t>
  </si>
  <si>
    <t>72*2</t>
  </si>
  <si>
    <t>521272215</t>
  </si>
  <si>
    <t>Demontáž mostnic s odsunem hmot mimo objekt mostu</t>
  </si>
  <si>
    <t>-1307577923</t>
  </si>
  <si>
    <t>72</t>
  </si>
  <si>
    <t>521273111</t>
  </si>
  <si>
    <t>Výroba dřevěných mostnic železničního mostu v přímé, v oblouku nebo přechodnici bez převýšení</t>
  </si>
  <si>
    <t>-1179249720</t>
  </si>
  <si>
    <t>521273211</t>
  </si>
  <si>
    <t>Montáž dřevěných mostnic železničního mostu v přímé, v oblouku nebo přechodnici bez převýšení</t>
  </si>
  <si>
    <t>621268006</t>
  </si>
  <si>
    <t>60815365</t>
  </si>
  <si>
    <t>mostnice dřevěná impregnovaná olejem DB 240x260mm dl 2,4m</t>
  </si>
  <si>
    <t>1886297288</t>
  </si>
  <si>
    <t>"mostnice" 72*0,24*0,26*2,5</t>
  </si>
  <si>
    <t>"pozednice" 2*0,24*0,26*2,5</t>
  </si>
  <si>
    <t>31198005</t>
  </si>
  <si>
    <t>šroub mostnicový ČSN 02 1352 20x320mm</t>
  </si>
  <si>
    <t>100 kus</t>
  </si>
  <si>
    <t>1170605702</t>
  </si>
  <si>
    <t>(72*4)/100</t>
  </si>
  <si>
    <t>54878181</t>
  </si>
  <si>
    <t>spona protištěpná BV-PS tl 1,25mm</t>
  </si>
  <si>
    <t>1773674789</t>
  </si>
  <si>
    <t>72*1*2</t>
  </si>
  <si>
    <t>521281111</t>
  </si>
  <si>
    <t>Výroba pozednic železničního mostu z tvrdého dřeva</t>
  </si>
  <si>
    <t>1293693875</t>
  </si>
  <si>
    <t>521281211</t>
  </si>
  <si>
    <t>Montáž pozednic železničního mostu z tvrdého dřeva</t>
  </si>
  <si>
    <t>-240278737</t>
  </si>
  <si>
    <t>521283221</t>
  </si>
  <si>
    <t>Demontáž pozednic včetně odstranění štěrkového podsypu</t>
  </si>
  <si>
    <t>-1421796457</t>
  </si>
  <si>
    <t>521371511</t>
  </si>
  <si>
    <t>Montáž kolejnic na mostech s mostnicemi soustavy S49</t>
  </si>
  <si>
    <t>373749667</t>
  </si>
  <si>
    <t>2*45</t>
  </si>
  <si>
    <t>31198234</t>
  </si>
  <si>
    <t>komplet pro upevnění Skl24 (šroub RS0, matice M22, podložka Uls6)</t>
  </si>
  <si>
    <t>15863601</t>
  </si>
  <si>
    <t>45/0,63*2</t>
  </si>
  <si>
    <t>31198173</t>
  </si>
  <si>
    <t>svěrka Skl24 s antikorozní úpravou</t>
  </si>
  <si>
    <t>368397810</t>
  </si>
  <si>
    <t>31198039</t>
  </si>
  <si>
    <t>podkladnice stříhaná děrovaná se sraženými hranami tv. SM4</t>
  </si>
  <si>
    <t>301061121</t>
  </si>
  <si>
    <t>525971111</t>
  </si>
  <si>
    <t>Demontáž kolejnic na mostech s mostnicemi hmotnosti do 50 kg/m</t>
  </si>
  <si>
    <t>-1491520560</t>
  </si>
  <si>
    <t>548133111</t>
  </si>
  <si>
    <t>Řez příčný žlábkové kolejnice pilou</t>
  </si>
  <si>
    <t>589098579</t>
  </si>
  <si>
    <t>514531125</t>
  </si>
  <si>
    <t>Souvislá úprava kolejového lože koleje</t>
  </si>
  <si>
    <t>-221455618</t>
  </si>
  <si>
    <t>514591111</t>
  </si>
  <si>
    <t>Doplnění kameniva v kolejích a výhybkách</t>
  </si>
  <si>
    <t>2121342778</t>
  </si>
  <si>
    <t>500*3,4*0,03</t>
  </si>
  <si>
    <t>58344197</t>
  </si>
  <si>
    <t>štěrkodrť frakce 0/63</t>
  </si>
  <si>
    <t>196254004</t>
  </si>
  <si>
    <t>51*2,1</t>
  </si>
  <si>
    <t>5906130070</t>
  </si>
  <si>
    <t>Montáž kolejového roštu v ose koleje pražce dřevěné nevystrojené tv. S49 rozdělení "c"</t>
  </si>
  <si>
    <t>km</t>
  </si>
  <si>
    <t>ÚOŽI 2020 01</t>
  </si>
  <si>
    <t>-1192786603</t>
  </si>
  <si>
    <t>20/1000</t>
  </si>
  <si>
    <t>5958140000</t>
  </si>
  <si>
    <t>Podkladnice žebrová tv. S4</t>
  </si>
  <si>
    <t>-4454732</t>
  </si>
  <si>
    <t>5958128005</t>
  </si>
  <si>
    <t>Komplety Skl 24 (šroub RS 0, matice M 22, podložka Uls 6)</t>
  </si>
  <si>
    <t>853236947</t>
  </si>
  <si>
    <t>5958158005</t>
  </si>
  <si>
    <t xml:space="preserve">Podložka pryžová pod patu kolejnice S49  183/126/6</t>
  </si>
  <si>
    <t>1935048388</t>
  </si>
  <si>
    <t>5958158080</t>
  </si>
  <si>
    <t>Podložka z penefolu pod podkladnici 390/210/5</t>
  </si>
  <si>
    <t>-1778269706</t>
  </si>
  <si>
    <t>5958134040</t>
  </si>
  <si>
    <t>Součásti upevňovací kroužek pružný dvojitý Fe 6</t>
  </si>
  <si>
    <t>134503216</t>
  </si>
  <si>
    <t>5958134080</t>
  </si>
  <si>
    <t>Součásti upevňovací vrtule R2 (160)</t>
  </si>
  <si>
    <t>123075855</t>
  </si>
  <si>
    <t>Poznámka k položce:_x000d_
dodá ST</t>
  </si>
  <si>
    <t>5956101010</t>
  </si>
  <si>
    <t>Pražec dřevěný příčný nevystrojený buk 2600x260x160 mm</t>
  </si>
  <si>
    <t>1705524789</t>
  </si>
  <si>
    <t>Poznámka k položce:_x000d_
13 kusů_x000d_
materiál dodávaný ST Hradec Králové</t>
  </si>
  <si>
    <t>13*0 'Přepočtené koeficientem množství</t>
  </si>
  <si>
    <t>5957201010</t>
  </si>
  <si>
    <t>Kolejnice užité tv. S49</t>
  </si>
  <si>
    <t>-194989183</t>
  </si>
  <si>
    <t>Poznámka k položce:_x000d_
130 metrů_x000d_
materiál dodávaný ST Hradec Králové</t>
  </si>
  <si>
    <t>130*0 'Přepočtené koeficientem množství</t>
  </si>
  <si>
    <t>5906140070</t>
  </si>
  <si>
    <t>Demontáž kolejového roštu koleje v ose koleje pražce dřevěné tv. S49 rozdělení "c"</t>
  </si>
  <si>
    <t>-1631128237</t>
  </si>
  <si>
    <t>5909032010</t>
  </si>
  <si>
    <t>Přesná úprava GPK koleje směrové a výškové uspořádání pražce dřevěné nebo ocelové</t>
  </si>
  <si>
    <t>-1103107362</t>
  </si>
  <si>
    <t>Poznámka k položce:_x000d_
2x podbití</t>
  </si>
  <si>
    <t>5910021120</t>
  </si>
  <si>
    <t>Svařování kolejnic termitem zkrácený předehřev standardní spára svar jednotlivý tv. S49</t>
  </si>
  <si>
    <t>svar</t>
  </si>
  <si>
    <t>933012724</t>
  </si>
  <si>
    <t>5910035030</t>
  </si>
  <si>
    <t>Dosažení dovolené upínací teploty v BK prodloužením kolejnicového pásu v koleji tv. S49</t>
  </si>
  <si>
    <t>2106286147</t>
  </si>
  <si>
    <t>5910040010</t>
  </si>
  <si>
    <t>Umožnění volné dilatace kolejnice demontáž upevňovadel bez osazení kluzných podložek rozdělení pražců "c"</t>
  </si>
  <si>
    <t>543093713</t>
  </si>
  <si>
    <t>4*55</t>
  </si>
  <si>
    <t>5910040110</t>
  </si>
  <si>
    <t>Umožnění volné dilatace kolejnice montáž upevňovadel bez odstranění kluzných podložek rozdělení pražců "c"</t>
  </si>
  <si>
    <t>655958759</t>
  </si>
  <si>
    <t>936171150</t>
  </si>
  <si>
    <t>Demontáž pojistných úhelníků L 160 x 160 x 40 na železničních mostech přímých nebo v oblouku</t>
  </si>
  <si>
    <t>1034881561</t>
  </si>
  <si>
    <t>67,6</t>
  </si>
  <si>
    <t>936171311</t>
  </si>
  <si>
    <t>Montáž pojistných úhelníků L 160x100x14 v koleji S 49 na mostě</t>
  </si>
  <si>
    <t>-440784809</t>
  </si>
  <si>
    <t>938905211</t>
  </si>
  <si>
    <t>Údržba OK mostů - úprava ukončení 1 páru pojistných úhelníků 160 x 100 x14 mm</t>
  </si>
  <si>
    <t>soubor</t>
  </si>
  <si>
    <t>-1190524903</t>
  </si>
  <si>
    <t>967041111</t>
  </si>
  <si>
    <t>Úprava úložné spáry pod úložný práh odsekáním vrstvy zdiva tl 100 mm</t>
  </si>
  <si>
    <t>-1295040716</t>
  </si>
  <si>
    <t>997013501</t>
  </si>
  <si>
    <t>Odvoz suti a vybouraných hmot na skládku nebo meziskládku do 1 km se složením</t>
  </si>
  <si>
    <t>-1805890669</t>
  </si>
  <si>
    <t>997013509</t>
  </si>
  <si>
    <t>Příplatek k odvozu suti a vybouraných hmot na skládku ZKD 1 km přes 1 km</t>
  </si>
  <si>
    <t>423826897</t>
  </si>
  <si>
    <t>125,895*25</t>
  </si>
  <si>
    <t>1509144585</t>
  </si>
  <si>
    <t>-537179536</t>
  </si>
  <si>
    <t>997211621</t>
  </si>
  <si>
    <t>Ekologická likvidace mostnic - drcení a odvoz do 20 km</t>
  </si>
  <si>
    <t>908240580</t>
  </si>
  <si>
    <t>72+2+13</t>
  </si>
  <si>
    <t>9909000300</t>
  </si>
  <si>
    <t>Poplatek za likvidaci dřevěných kolejnicových podpor</t>
  </si>
  <si>
    <t>512</t>
  </si>
  <si>
    <t>1703333745</t>
  </si>
  <si>
    <t>87*0,08</t>
  </si>
  <si>
    <t>171201231</t>
  </si>
  <si>
    <t>Poplatek za uložení zeminy a kamení na recyklační skládce (skládkovné) kód odpadu 17 05 04</t>
  </si>
  <si>
    <t>426376824</t>
  </si>
  <si>
    <t>997221615</t>
  </si>
  <si>
    <t>Poplatek za uložení na skládce (skládkovné) stavebního odpadu betonového kód odpadu 17 01 01</t>
  </si>
  <si>
    <t>-1233201604</t>
  </si>
  <si>
    <t>0,22</t>
  </si>
  <si>
    <t>998243011</t>
  </si>
  <si>
    <t>Přesun hmot pro železniční svršek městských drah</t>
  </si>
  <si>
    <t>-433607449</t>
  </si>
  <si>
    <t>998243099</t>
  </si>
  <si>
    <t>Příplatek k přesunu hmot pro železniční svršek městských drah ZKD 1000 m</t>
  </si>
  <si>
    <t>-1886724095</t>
  </si>
  <si>
    <t>OST</t>
  </si>
  <si>
    <t>Ostatní</t>
  </si>
  <si>
    <t>9902100100</t>
  </si>
  <si>
    <t xml:space="preserve">Doprava dodávek zhotovitele, dodávek objednatele nebo výzisku mechanizací přes 3,5 t sypanin  do 10 km</t>
  </si>
  <si>
    <t>-1704361150</t>
  </si>
  <si>
    <t>9903200100</t>
  </si>
  <si>
    <t>Přeprava mechanizace na místo prováděných prací o hmotnosti přes 12 t přes 50 do 100 km</t>
  </si>
  <si>
    <t>1833570823</t>
  </si>
  <si>
    <t>Poznámka k položce:_x000d_
přeprava MHS</t>
  </si>
  <si>
    <t>57</t>
  </si>
  <si>
    <t>9903200200</t>
  </si>
  <si>
    <t>Přeprava mechanizace na místo prováděných prací o hmotnosti přes 12 t do 200 km</t>
  </si>
  <si>
    <t>-837275936</t>
  </si>
  <si>
    <t>Poznámka k položce:_x000d_
nájezd ASP</t>
  </si>
  <si>
    <t>SO 01.3 - VRN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</si>
  <si>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</si>
  <si>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</si>
  <si>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</si>
  <si>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</si>
  <si>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</si>
  <si>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</si>
  <si>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</si>
  <si>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>Práce a dodávky M</t>
  </si>
  <si>
    <t>46-M</t>
  </si>
  <si>
    <t>Zemní práce při extr.mont.pracích</t>
  </si>
  <si>
    <t>460010021r</t>
  </si>
  <si>
    <t>Vytyčení trasy vedení podzemního podél železniční trati</t>
  </si>
  <si>
    <t>kpl</t>
  </si>
  <si>
    <t>64</t>
  </si>
  <si>
    <t>-66595076</t>
  </si>
  <si>
    <t>Vedlejší rozpočtové náklady</t>
  </si>
  <si>
    <t>VRN1</t>
  </si>
  <si>
    <t>Průzkumné, geodetické a projektové práce</t>
  </si>
  <si>
    <t>012203000</t>
  </si>
  <si>
    <t>Geodetické práce při provádění stavby</t>
  </si>
  <si>
    <t>1024</t>
  </si>
  <si>
    <t>2028290364</t>
  </si>
  <si>
    <t>012303000</t>
  </si>
  <si>
    <t>Geodetické práce po výstavbě</t>
  </si>
  <si>
    <t>-1652507799</t>
  </si>
  <si>
    <t>013254000</t>
  </si>
  <si>
    <t>Dokumentace skutečného provedení stavby</t>
  </si>
  <si>
    <t>358753076</t>
  </si>
  <si>
    <t>013294000</t>
  </si>
  <si>
    <t>Ostatní dokumentace - Havarijní a povodňový plán</t>
  </si>
  <si>
    <t>-774027858</t>
  </si>
  <si>
    <t>VRN3</t>
  </si>
  <si>
    <t>Zařízení staveniště</t>
  </si>
  <si>
    <t>031002000</t>
  </si>
  <si>
    <t>Související práce pro zařízení staveniště</t>
  </si>
  <si>
    <t>41775824</t>
  </si>
  <si>
    <t>032002000</t>
  </si>
  <si>
    <t>Vybavení staveniště</t>
  </si>
  <si>
    <t>-1411513117</t>
  </si>
  <si>
    <t>034002000</t>
  </si>
  <si>
    <t>Zabezpečení staveniště</t>
  </si>
  <si>
    <t>1994902767</t>
  </si>
  <si>
    <t>034303000</t>
  </si>
  <si>
    <t>Dopravní značení na staveništi</t>
  </si>
  <si>
    <t>1024360207</t>
  </si>
  <si>
    <t>034603000</t>
  </si>
  <si>
    <t>Alarm, strážní služba staveniště</t>
  </si>
  <si>
    <t>243436401</t>
  </si>
  <si>
    <t>039002000</t>
  </si>
  <si>
    <t>Zrušení zařízení staveniště</t>
  </si>
  <si>
    <t>-2056455105</t>
  </si>
  <si>
    <t>039203000</t>
  </si>
  <si>
    <t>Úprava terénu po zrušení zařízení staveniště</t>
  </si>
  <si>
    <t>-988626638</t>
  </si>
  <si>
    <t>VRN6</t>
  </si>
  <si>
    <t>Územní vlivy</t>
  </si>
  <si>
    <t>062002000</t>
  </si>
  <si>
    <t>Ztížené dopravní podmínky</t>
  </si>
  <si>
    <t>2115130699</t>
  </si>
  <si>
    <t>Poznámka k položce:_x000d_
zřízení DIO během výstavby</t>
  </si>
  <si>
    <t>065002000</t>
  </si>
  <si>
    <t>Mimostaveništní doprava materiálů</t>
  </si>
  <si>
    <t>1822999239</t>
  </si>
  <si>
    <t>VRN7</t>
  </si>
  <si>
    <t>Provozní vlivy</t>
  </si>
  <si>
    <t>074002000</t>
  </si>
  <si>
    <t>Železniční a městský kolejový provoz</t>
  </si>
  <si>
    <t>92496015</t>
  </si>
  <si>
    <t>Poznámka k položce:_x000d_
zajištění bezpečnostní hlídky před a po výluce</t>
  </si>
  <si>
    <t>SO 02 - Propustek v km 4,075</t>
  </si>
  <si>
    <t>SO 02.1 - Oprava propustku</t>
  </si>
  <si>
    <t>1 - Zemní práce</t>
  </si>
  <si>
    <t>2 - Zakládání</t>
  </si>
  <si>
    <t>4 - Vodorovné konstrukce</t>
  </si>
  <si>
    <t>9 - Ostatní konstrukce a práce, bourání</t>
  </si>
  <si>
    <t>119001421</t>
  </si>
  <si>
    <t>Dočasné zajištění kabelů a kabelových tratí ze 3 volně ložených kabelů</t>
  </si>
  <si>
    <t>1807878712</t>
  </si>
  <si>
    <t>111251101</t>
  </si>
  <si>
    <t>Odstranění křovin a stromů průměru kmene do 100 mm i s kořeny sklonu terénu do 1:5 z celkové plochy do 100 m2 strojně</t>
  </si>
  <si>
    <t>-957582901</t>
  </si>
  <si>
    <t>1611687439</t>
  </si>
  <si>
    <t>122412512</t>
  </si>
  <si>
    <t>Odkopávky a prokopávky nezapažené pro železnice v nesoudržné hornině třídy těžitelnosti II, skupiny 5 objem do 10 m3 ručně</t>
  </si>
  <si>
    <t>1814777581</t>
  </si>
  <si>
    <t>3,99*4,32*0,735</t>
  </si>
  <si>
    <t>1,85*13,22*4,32</t>
  </si>
  <si>
    <t>162751136</t>
  </si>
  <si>
    <t>Vodorovné přemístění do 9000 m výkopku/sypaniny z horniny třídy těžitelnosti II, skupiny 4 a 5</t>
  </si>
  <si>
    <t>329733754</t>
  </si>
  <si>
    <t>162751139</t>
  </si>
  <si>
    <t>Příplatek k vodorovnému přemístění výkopku/sypaniny z horniny třídy těžitelnosti II, skupiny 4 a 5 ZKD 1000 m přes 10000 m</t>
  </si>
  <si>
    <t>-66570416</t>
  </si>
  <si>
    <t>118,323*15</t>
  </si>
  <si>
    <t>167151102</t>
  </si>
  <si>
    <t>Nakládání výkopku z hornin třídy těžitelnosti II, skupiny 4 a 5 do 100 m3</t>
  </si>
  <si>
    <t>-1659443658</t>
  </si>
  <si>
    <t>167151122</t>
  </si>
  <si>
    <t>Skládání nebo překládání výkopku z horniny třídy těžitelnosti II, skupiny 4 a 5</t>
  </si>
  <si>
    <t>1438069873</t>
  </si>
  <si>
    <t>171111111</t>
  </si>
  <si>
    <t>Hutnění zeminy pro spodní stavbu železnic tl do 20 cm</t>
  </si>
  <si>
    <t>-1947359960</t>
  </si>
  <si>
    <t>2,5*6,1*4</t>
  </si>
  <si>
    <t>171201201</t>
  </si>
  <si>
    <t>Uložení sypaniny na skládky</t>
  </si>
  <si>
    <t>999993513</t>
  </si>
  <si>
    <t>175101201</t>
  </si>
  <si>
    <t>Obsypání objektu nad přilehlým původním terénem sypaninou bez prohození, uloženou do 3 m</t>
  </si>
  <si>
    <t>1895329635</t>
  </si>
  <si>
    <t>1,9351*7,24</t>
  </si>
  <si>
    <t>58344169</t>
  </si>
  <si>
    <t>štěrkodrť frakce 0/32 OTP ČD</t>
  </si>
  <si>
    <t>861419464</t>
  </si>
  <si>
    <t>14,01*2,1</t>
  </si>
  <si>
    <t>182201101</t>
  </si>
  <si>
    <t>Svahování násypů</t>
  </si>
  <si>
    <t>-1063026353</t>
  </si>
  <si>
    <t>71,26+47,64</t>
  </si>
  <si>
    <t>213311141</t>
  </si>
  <si>
    <t>Polštáře zhutněné pod základy ze štěrkopísku tříděného</t>
  </si>
  <si>
    <t>-1468513468</t>
  </si>
  <si>
    <t>1,945*2,6*0,15</t>
  </si>
  <si>
    <t>1,635*4,2*0,15</t>
  </si>
  <si>
    <t>274313911</t>
  </si>
  <si>
    <t>Základové pásy z betonu tř. C 30/37</t>
  </si>
  <si>
    <t>-483958561</t>
  </si>
  <si>
    <t>0,4*2,1*1,1</t>
  </si>
  <si>
    <t>1,14*4,1+0,819*2,6</t>
  </si>
  <si>
    <t>0,4*0,8*2*0,3</t>
  </si>
  <si>
    <t>(0,415+2+0,415)*0,15*0,3</t>
  </si>
  <si>
    <t>(((2*2,66)+4)+(2+0,415+0,415)+((1,56+0,35)*2+2))*0,15*0,3</t>
  </si>
  <si>
    <t>274351111</t>
  </si>
  <si>
    <t>Bednění základových konstrukcí pasů tradiční oboustranné</t>
  </si>
  <si>
    <t>-1867719677</t>
  </si>
  <si>
    <t>0,4*1,1*2+1,1*2,1*2</t>
  </si>
  <si>
    <t>0,3*2*4,1+2*1,14</t>
  </si>
  <si>
    <t>2*2,6*0,3+0,819*2</t>
  </si>
  <si>
    <t>0,4*0,3*4+0,8*0,3*4</t>
  </si>
  <si>
    <t>2,83*0,3*2+0,15*0,3*2</t>
  </si>
  <si>
    <t>(((2*2,66)+4)+(2+0,415+0,415)+((1,56+0,35)*2+2))*0,3*2+0,3*0,15*6</t>
  </si>
  <si>
    <t>274351122</t>
  </si>
  <si>
    <t>Bednění základů pasů rovné odstranění</t>
  </si>
  <si>
    <t>-1446748354</t>
  </si>
  <si>
    <t>274361821</t>
  </si>
  <si>
    <t>Výztuž základových pásů betonářskou ocelí 10 505 (R)</t>
  </si>
  <si>
    <t>2109278062</t>
  </si>
  <si>
    <t>8,854*160/1000</t>
  </si>
  <si>
    <t>429171121</t>
  </si>
  <si>
    <t>Montáž přesýpaných konstrukcí z vlnitých plechů vlna do 200x55 mm rozpětí do 13 m obvod do 6 m</t>
  </si>
  <si>
    <t>678151901</t>
  </si>
  <si>
    <t>55314413r</t>
  </si>
  <si>
    <t>trouba ocelová flexibilní Pz s polymerovanou fólií z vlnitého plechu 900/2,0mm</t>
  </si>
  <si>
    <t>69597218</t>
  </si>
  <si>
    <t>451315136</t>
  </si>
  <si>
    <t>Podkladní nebo výplňová vrstva z betonu C 20/25 tl do 200 mm</t>
  </si>
  <si>
    <t>390643402</t>
  </si>
  <si>
    <t>"podkladní vrstva pod troubu"2*6,75</t>
  </si>
  <si>
    <t>"podkladní vrstva poddlažbu"20,960</t>
  </si>
  <si>
    <t>451315191</t>
  </si>
  <si>
    <t>Příplatek k podkladní a výplňové vrstvě z betonu prostého za sklon svahu nad 1:5</t>
  </si>
  <si>
    <t>1327706711</t>
  </si>
  <si>
    <t>451576121</t>
  </si>
  <si>
    <t>Podkladní a výplňová vrstva ze štěrkopísku tl do 200 mm</t>
  </si>
  <si>
    <t>466225349</t>
  </si>
  <si>
    <t>6,75*2,5</t>
  </si>
  <si>
    <t>458501112</t>
  </si>
  <si>
    <t>Výplňové klíny za opěrou z kameniva drceného hutněného po vrstvách</t>
  </si>
  <si>
    <t>1239886645</t>
  </si>
  <si>
    <t>1,84*16,834*3,97</t>
  </si>
  <si>
    <t>462511111</t>
  </si>
  <si>
    <t>Zához prostoru z lomového kamene</t>
  </si>
  <si>
    <t>-222926246</t>
  </si>
  <si>
    <t>0,3*0,4*2,4</t>
  </si>
  <si>
    <t>465513156</t>
  </si>
  <si>
    <t>Dlažba svahu u opěr z upraveného lomového žulového kamene LK 20 do lože C 25/30 plochy do 10 m2</t>
  </si>
  <si>
    <t>-2002687160</t>
  </si>
  <si>
    <t>4*3,67+3,14*2</t>
  </si>
  <si>
    <t>919726124</t>
  </si>
  <si>
    <t>Geotextilie pro ochranu, separaci a filtraci netkaná měrná hmotnost do 800 g/m2</t>
  </si>
  <si>
    <t>-309840940</t>
  </si>
  <si>
    <t>24,021+43,77</t>
  </si>
  <si>
    <t>936942211</t>
  </si>
  <si>
    <t>Zhotovení tabulky s letopočtem opravy mostu vložením šablony do bednění</t>
  </si>
  <si>
    <t>2105370578</t>
  </si>
  <si>
    <t>938902205</t>
  </si>
  <si>
    <t>Čištění příkopů ručně š dna přes 400 mm objem nánosu do 0,30 m3/m</t>
  </si>
  <si>
    <t>993903176</t>
  </si>
  <si>
    <t>962021112</t>
  </si>
  <si>
    <t>Bourání mostních zdí a pilířů z kamene</t>
  </si>
  <si>
    <t>-929423727</t>
  </si>
  <si>
    <t>Poznámka k položce:_x000d_
kamenný deskový propustek</t>
  </si>
  <si>
    <t>0,295*4,46*0,975</t>
  </si>
  <si>
    <t>0,75*0,2*0,975</t>
  </si>
  <si>
    <t>1,3*5,215*0,6*2</t>
  </si>
  <si>
    <t>962052211</t>
  </si>
  <si>
    <t>Bourání zdiva nadzákladového ze ŽB přes 1 m3</t>
  </si>
  <si>
    <t>-1532169770</t>
  </si>
  <si>
    <t>Poznámka k položce:_x000d_
původní železobetonové římsy</t>
  </si>
  <si>
    <t>0,465*0,695*3,705 "výtok"</t>
  </si>
  <si>
    <t>0,43*0,53*4,27 "vtok"</t>
  </si>
  <si>
    <t>-818122514</t>
  </si>
  <si>
    <t>5,208</t>
  </si>
  <si>
    <t>997221655</t>
  </si>
  <si>
    <t>-502288284</t>
  </si>
  <si>
    <t>23,814+224,819+3,104</t>
  </si>
  <si>
    <t>-96487491</t>
  </si>
  <si>
    <t>5,208+23,814</t>
  </si>
  <si>
    <t>-884266899</t>
  </si>
  <si>
    <t>-504969337</t>
  </si>
  <si>
    <t>-1135518414</t>
  </si>
  <si>
    <t>29,022*18</t>
  </si>
  <si>
    <t>-977226392</t>
  </si>
  <si>
    <t>1838121981</t>
  </si>
  <si>
    <t>997241538</t>
  </si>
  <si>
    <t>Nakládání nebo překládání suti</t>
  </si>
  <si>
    <t>-469676257</t>
  </si>
  <si>
    <t>3,104</t>
  </si>
  <si>
    <t>997241532</t>
  </si>
  <si>
    <t>Vodorovné přemístění suti do 7 km</t>
  </si>
  <si>
    <t>1263778299</t>
  </si>
  <si>
    <t>997241535</t>
  </si>
  <si>
    <t>Vodorovné přemístění suti ZKD 1 km</t>
  </si>
  <si>
    <t>-2009807471</t>
  </si>
  <si>
    <t>3,104*18</t>
  </si>
  <si>
    <t>997241536</t>
  </si>
  <si>
    <t>Příplatek za ztížení dopravy suti při rekonstrukcích</t>
  </si>
  <si>
    <t>-1668342448</t>
  </si>
  <si>
    <t>-1971972565</t>
  </si>
  <si>
    <t>998212193</t>
  </si>
  <si>
    <t>Příplatek k přesunu hmot pro mosty zděné nebo monolitické za zvětšený přesun do 3000 m</t>
  </si>
  <si>
    <t>-1228225635</t>
  </si>
  <si>
    <t>SO 02.2 - Železniční svršek</t>
  </si>
  <si>
    <t>429418441</t>
  </si>
  <si>
    <t>25*3*0,8</t>
  </si>
  <si>
    <t>1489241395</t>
  </si>
  <si>
    <t>512532993</t>
  </si>
  <si>
    <t>Příplatek za ztížení odstranění lože z kameniva po rozebrání koleje překážka po obou stranách</t>
  </si>
  <si>
    <t>304220976</t>
  </si>
  <si>
    <t>25*3*0,55</t>
  </si>
  <si>
    <t>-2100943968</t>
  </si>
  <si>
    <t>1946215849</t>
  </si>
  <si>
    <t>5905100010</t>
  </si>
  <si>
    <t>Úprava kolejového lože souvisle strojně v koleji lože otevřené</t>
  </si>
  <si>
    <t>1866069053</t>
  </si>
  <si>
    <t>0,3</t>
  </si>
  <si>
    <t>5905105010</t>
  </si>
  <si>
    <t>Doplnění KL kamenivem ojediněle ručně v koleji</t>
  </si>
  <si>
    <t>1534799221</t>
  </si>
  <si>
    <t>300*3,4*0,02</t>
  </si>
  <si>
    <t>5955101000</t>
  </si>
  <si>
    <t>Kamenivo drcené štěrk frakce 31,5/63 třídy BI</t>
  </si>
  <si>
    <t>-2081788219</t>
  </si>
  <si>
    <t>20,4*2,1</t>
  </si>
  <si>
    <t>1326155677</t>
  </si>
  <si>
    <t>25/1000</t>
  </si>
  <si>
    <t>5956101015</t>
  </si>
  <si>
    <t>Pražec dřevěný příčný vystrojený buk 2600x260x150 mm</t>
  </si>
  <si>
    <t>-530860827</t>
  </si>
  <si>
    <t>Poznámka k položce:_x000d_
8 kusů_x000d_
materiál dodá ST Hradec Králové</t>
  </si>
  <si>
    <t>8*0 'Přepočtené koeficientem množství</t>
  </si>
  <si>
    <t>-833076068</t>
  </si>
  <si>
    <t>5908085020</t>
  </si>
  <si>
    <t>Ojedinělá montáž drobného kolejiva (svěrky, spony, šrouby, kroužky, vložky, podložky)</t>
  </si>
  <si>
    <t>-1492335941</t>
  </si>
  <si>
    <t>(8/0,6)*4</t>
  </si>
  <si>
    <t>7591810250R</t>
  </si>
  <si>
    <t>drobné kolejivo</t>
  </si>
  <si>
    <t>1775140212</t>
  </si>
  <si>
    <t>1996672434</t>
  </si>
  <si>
    <t>0,6</t>
  </si>
  <si>
    <t>40251334</t>
  </si>
  <si>
    <t>-1645625057</t>
  </si>
  <si>
    <t>855461529</t>
  </si>
  <si>
    <t>1792426465</t>
  </si>
  <si>
    <t>420978561</t>
  </si>
  <si>
    <t>179045990</t>
  </si>
  <si>
    <t>74,580*25</t>
  </si>
  <si>
    <t>612684962</t>
  </si>
  <si>
    <t>Poznámka k položce:_x000d_
8 ks pražců</t>
  </si>
  <si>
    <t>389360078</t>
  </si>
  <si>
    <t>8*0,08</t>
  </si>
  <si>
    <t>997013873</t>
  </si>
  <si>
    <t>Poplatek za uložení stavebního odpadu na recyklační skládce (skládkovné) zeminy a kamení zatříděného do Katalogu odpadů pod kódem 17 05 04</t>
  </si>
  <si>
    <t>636378779</t>
  </si>
  <si>
    <t>1911234754</t>
  </si>
  <si>
    <t>2139671501</t>
  </si>
  <si>
    <t>1564732148</t>
  </si>
  <si>
    <t>-1735131066</t>
  </si>
  <si>
    <t>-709179006</t>
  </si>
  <si>
    <t>1585235518</t>
  </si>
  <si>
    <t>-610478948</t>
  </si>
  <si>
    <t>SO 02.3 - VRN</t>
  </si>
  <si>
    <t>-1221198085</t>
  </si>
  <si>
    <t>-2088938003</t>
  </si>
  <si>
    <t>75419259</t>
  </si>
  <si>
    <t>1775256046</t>
  </si>
  <si>
    <t>030001000</t>
  </si>
  <si>
    <t>-1298107001</t>
  </si>
  <si>
    <t>622171142</t>
  </si>
  <si>
    <t>122602652</t>
  </si>
  <si>
    <t>-2118239836</t>
  </si>
  <si>
    <t>782508963</t>
  </si>
  <si>
    <t>-1818341176</t>
  </si>
  <si>
    <t>-932408944</t>
  </si>
  <si>
    <t>-1207913702</t>
  </si>
  <si>
    <t>980184712</t>
  </si>
  <si>
    <t>1805240919</t>
  </si>
  <si>
    <t>079002000</t>
  </si>
  <si>
    <t>Ostatní provozní vlivy</t>
  </si>
  <si>
    <t>1284237951</t>
  </si>
  <si>
    <t xml:space="preserve">SO 03 - Most v km 25,744 </t>
  </si>
  <si>
    <t>SO 03.1 - Oprava mostu</t>
  </si>
  <si>
    <t>Teplice nad Metují</t>
  </si>
  <si>
    <t xml:space="preserve"> SŽDC s.o. OŘ HK</t>
  </si>
  <si>
    <t xml:space="preserve">    3 - Svislé a kompletní konstrukce</t>
  </si>
  <si>
    <t>PSV - Práce a dodávky PSV</t>
  </si>
  <si>
    <t xml:space="preserve">    711 - Izolace proti vodě, vlhkosti a plynům</t>
  </si>
  <si>
    <t>1893399984</t>
  </si>
  <si>
    <t>-1087055076</t>
  </si>
  <si>
    <t>119001422</t>
  </si>
  <si>
    <t>Dočasné zajištění kabelů a kabelových tratí z 6 volně ložených kabelů</t>
  </si>
  <si>
    <t>-1524674617</t>
  </si>
  <si>
    <t>460030001</t>
  </si>
  <si>
    <t>Sejmutí ornice ručně v hornině třídy 1, vrstva tloušťky do 15 cm</t>
  </si>
  <si>
    <t>525139902</t>
  </si>
  <si>
    <t>0,15*3*12,5</t>
  </si>
  <si>
    <t>129253101</t>
  </si>
  <si>
    <t>Čištění otevřených koryt vodotečí šíře dna do 5 m hl do 2,5 m v hornině třídy těžitelnosti I skupiny 3 strojně</t>
  </si>
  <si>
    <t>1129348298</t>
  </si>
  <si>
    <t>15*7*0,25</t>
  </si>
  <si>
    <t>131251103</t>
  </si>
  <si>
    <t>Hloubení jam nezapažených v hornině třídy těžitelnosti I, skupiny 3 objem do 100 m3 strojně</t>
  </si>
  <si>
    <t>-236460518</t>
  </si>
  <si>
    <t>výkop u opěr</t>
  </si>
  <si>
    <t>(3,4+1,4)*1,55*7,5</t>
  </si>
  <si>
    <t>(3,5+1,3)*1,55*7,5</t>
  </si>
  <si>
    <t>Mezisoučet</t>
  </si>
  <si>
    <t>výkop pro patky</t>
  </si>
  <si>
    <t>2,5*2,5*2*2</t>
  </si>
  <si>
    <t>1,5*1,5*2*2</t>
  </si>
  <si>
    <t>výkop pro gabiony</t>
  </si>
  <si>
    <t>(2*1,1+2*0,5+0,8*2+4*0,5+2*1,3+0,5*5+0,5*5)*1,2*2</t>
  </si>
  <si>
    <t>122702119</t>
  </si>
  <si>
    <t>Příplatek za lepivost k odkopávkám a prokopávkám výsypek rozpojitelných bez předchozího rozrušení</t>
  </si>
  <si>
    <t>217349663</t>
  </si>
  <si>
    <t>180,16*0,1</t>
  </si>
  <si>
    <t>162351104</t>
  </si>
  <si>
    <t>Vodorovné přemístění do 1000 m výkopku/sypaniny z horniny třídy těžitelnosti I, skupiny 1 až 3</t>
  </si>
  <si>
    <t>1719037509</t>
  </si>
  <si>
    <t>180,16+26,25</t>
  </si>
  <si>
    <t>162751119</t>
  </si>
  <si>
    <t>Příplatek k vodorovnému přemístění výkopku/sypaniny z horniny třídy těžitelnosti I, skupiny 1 až 3 ZKD 1000 m přes 10000 m</t>
  </si>
  <si>
    <t>-1083448678</t>
  </si>
  <si>
    <t>206,41*19</t>
  </si>
  <si>
    <t>-1588970918</t>
  </si>
  <si>
    <t>171201221</t>
  </si>
  <si>
    <t>828667587</t>
  </si>
  <si>
    <t>206,41*1,8</t>
  </si>
  <si>
    <t>174101101</t>
  </si>
  <si>
    <t>Zásyp jam, šachet rýh nebo kolem objektů sypaninou se zhutněním</t>
  </si>
  <si>
    <t>1184622838</t>
  </si>
  <si>
    <t>111,16+34</t>
  </si>
  <si>
    <t>58337302</t>
  </si>
  <si>
    <t>štěrkopísek frakce 0/16</t>
  </si>
  <si>
    <t>-1900153251</t>
  </si>
  <si>
    <t>145,16*1,8</t>
  </si>
  <si>
    <t>175151101</t>
  </si>
  <si>
    <t>Obsypání potrubí strojně sypaninou bez prohození, uloženou do 3 m</t>
  </si>
  <si>
    <t>-1160310961</t>
  </si>
  <si>
    <t>5,2*0,5*0,6*2</t>
  </si>
  <si>
    <t>58333674</t>
  </si>
  <si>
    <t>kamenivo těžené hrubé frakce 16/32</t>
  </si>
  <si>
    <t>-1594685558</t>
  </si>
  <si>
    <t>3,12*2 "Přepočtené koeficientem množství</t>
  </si>
  <si>
    <t>181102302</t>
  </si>
  <si>
    <t>Úprava pláně v zářezech se zhutněním</t>
  </si>
  <si>
    <t>-1719878860</t>
  </si>
  <si>
    <t>6*7,5*2</t>
  </si>
  <si>
    <t>212311111</t>
  </si>
  <si>
    <t>Obetonování výstění příčného odvodnění mostu včetně žlabovky</t>
  </si>
  <si>
    <t>-1471869339</t>
  </si>
  <si>
    <t>212792212</t>
  </si>
  <si>
    <t>Odvodnění mostní opěry - drenážní flexibilní plastové potrubí DN 160</t>
  </si>
  <si>
    <t>1333092783</t>
  </si>
  <si>
    <t>275311128</t>
  </si>
  <si>
    <t>Základové patky a bloky z betonu prostého C 30/37</t>
  </si>
  <si>
    <t>-1202593436</t>
  </si>
  <si>
    <t>Poznámka k položce:_x000d_
zabetonování sloupků zábradlí do gabionu</t>
  </si>
  <si>
    <t>14*0,8*0,0314</t>
  </si>
  <si>
    <t>28610006</t>
  </si>
  <si>
    <t>trubka tlaková hrdlovaná vodovodní PVC dl 6m DN 200</t>
  </si>
  <si>
    <t>-413739012</t>
  </si>
  <si>
    <t>14*0,8</t>
  </si>
  <si>
    <t>Svislé a kompletní konstrukce</t>
  </si>
  <si>
    <t>317121117</t>
  </si>
  <si>
    <t>Osazení říms ze ŽB tvarovek - tvárnic hmotnosti do 2 t</t>
  </si>
  <si>
    <t>1356800922</t>
  </si>
  <si>
    <t>59383631R</t>
  </si>
  <si>
    <t>prefabrikát lícní římsový 199 x 50 x 30 cm</t>
  </si>
  <si>
    <t>-945419003</t>
  </si>
  <si>
    <t>326214611</t>
  </si>
  <si>
    <t>Zdivo LTM z gabionových matrací dvouzákrutová síť pozinkovaná vyplněná lomovým kamenem</t>
  </si>
  <si>
    <t>164405903</t>
  </si>
  <si>
    <t>Trutnov opěra</t>
  </si>
  <si>
    <t>10,8+3,6</t>
  </si>
  <si>
    <t>Teplice opera</t>
  </si>
  <si>
    <t>13,2+3,25</t>
  </si>
  <si>
    <t>320101113</t>
  </si>
  <si>
    <t>Osazení betonových a železobetonových prefabrikátů hmotnosti nad 5000 do 7000 kg</t>
  </si>
  <si>
    <t>-1397648314</t>
  </si>
  <si>
    <t>2*4,66</t>
  </si>
  <si>
    <t>59383501R</t>
  </si>
  <si>
    <t>Prefabrikované mostní dílce - úložné prahy</t>
  </si>
  <si>
    <t>1859814815</t>
  </si>
  <si>
    <t>Poznámka k položce:_x000d_
dle výrobní dokumentace PD</t>
  </si>
  <si>
    <t>320101112</t>
  </si>
  <si>
    <t>Osazení betonových a železobetonových prefabrikátů hmotnosti nad 1000 do 5000 kg</t>
  </si>
  <si>
    <t>-1641978902</t>
  </si>
  <si>
    <t>28,86</t>
  </si>
  <si>
    <t>59383511R</t>
  </si>
  <si>
    <t>Prefabrikované mostní dílce - desky mostovky</t>
  </si>
  <si>
    <t>908943112</t>
  </si>
  <si>
    <t>451315111</t>
  </si>
  <si>
    <t>Podkladní nebo vyrovnávací vrstva z betonu C25/30 tl 100 mm</t>
  </si>
  <si>
    <t>-2027536899</t>
  </si>
  <si>
    <t>Podklad pro gabion</t>
  </si>
  <si>
    <t>(2*1,1+2*0,5+0,8*2+4*0,5+2*1,3+0,5*5+0,5*5)*1,2</t>
  </si>
  <si>
    <t>Podklad beton v přechodových oblastech</t>
  </si>
  <si>
    <t>7,5*3,2*2</t>
  </si>
  <si>
    <t>451475121</t>
  </si>
  <si>
    <t>Podkladní vrstva plastbetonová samonivelační první vrstva tl 10 mm</t>
  </si>
  <si>
    <t>-1476015438</t>
  </si>
  <si>
    <t>0,25*0,25*14</t>
  </si>
  <si>
    <t>451475122</t>
  </si>
  <si>
    <t>Podkladní vrstva plastbetonová samonivelační každá další vrstva tl 10 mm</t>
  </si>
  <si>
    <t>-1116140395</t>
  </si>
  <si>
    <t>457311118</t>
  </si>
  <si>
    <t>Vyrovnávací nebo spádový beton C 30/37 včetně úpravy povrchu</t>
  </si>
  <si>
    <t>-374094709</t>
  </si>
  <si>
    <t>vyrovnávací beton pod úložný práh</t>
  </si>
  <si>
    <t>4,748*1,55*0,1*2</t>
  </si>
  <si>
    <t>Dlažba svahu u opěr z upraveného lomového žulového kamene tl 200 mm do lože C 25/30 pl do 10 m2</t>
  </si>
  <si>
    <t>193170700</t>
  </si>
  <si>
    <t>XM43-J001</t>
  </si>
  <si>
    <t>Příjezd, pronájem jeřábu pro demontáž OK včetně montáže a demontáže jeřábu</t>
  </si>
  <si>
    <t>R- Položka</t>
  </si>
  <si>
    <t>1129625733</t>
  </si>
  <si>
    <t>1 "nájezd pro demontáž OK"</t>
  </si>
  <si>
    <t>XM43-J002</t>
  </si>
  <si>
    <t xml:space="preserve">Výkony jeřábů při demontáži OK včetně zavěšení a uložení na plochu či vozidlo </t>
  </si>
  <si>
    <t>453217579</t>
  </si>
  <si>
    <t>8 "demontáž původní OK"</t>
  </si>
  <si>
    <t>XM43-J101</t>
  </si>
  <si>
    <t>Příjezd, pronájem jeřábu pro vkládání prefabrikátů včetně montáže a demontáže jeřábu</t>
  </si>
  <si>
    <t>-277797769</t>
  </si>
  <si>
    <t>1 "nájezd pro vložení prefabrikátů"</t>
  </si>
  <si>
    <t>XM43-J102</t>
  </si>
  <si>
    <t>Výkony jeřábů při vkládání prefabrikátů včetně zavěšení a uložení na plochu či vozidlo</t>
  </si>
  <si>
    <t>1547192113</t>
  </si>
  <si>
    <t>3*8"nakládka prefabrikátů na žel. vozy a vložení prefabrikátů do stavebního otvoru"</t>
  </si>
  <si>
    <t>624631222</t>
  </si>
  <si>
    <t>Tmelení silikonovým tmelem spár prefabrikovaných dílců š do 20 mm včetně penetrace</t>
  </si>
  <si>
    <t>-1170758340</t>
  </si>
  <si>
    <t>2*2*9,5</t>
  </si>
  <si>
    <t>4*(0,3+0,5+0,25)</t>
  </si>
  <si>
    <t>628613233</t>
  </si>
  <si>
    <t>Protikorozní ochrana OK mostu III. tř.- základní a podkladní epoxidový, vrchní PU nátěr s metalizací</t>
  </si>
  <si>
    <t>869937108</t>
  </si>
  <si>
    <t>963065512</t>
  </si>
  <si>
    <t>Bourání podlah z fošen nebo prken ze dřeva tvrdého nosných konstrukcí</t>
  </si>
  <si>
    <t>1049066558</t>
  </si>
  <si>
    <t>2*1,2*8,3*0,05</t>
  </si>
  <si>
    <t>2*0,05*0,05*8,3</t>
  </si>
  <si>
    <t>4*0,12*8,3*0,05</t>
  </si>
  <si>
    <t>985131111</t>
  </si>
  <si>
    <t>Očištění ploch stěn, rubu kleneb a podlah tlakovou vodou</t>
  </si>
  <si>
    <t>1001967994</t>
  </si>
  <si>
    <t>4,1*1+2*1,64</t>
  </si>
  <si>
    <t>1,3*2,7+0,3*4,1</t>
  </si>
  <si>
    <t>4,6*2+4,7*1,5</t>
  </si>
  <si>
    <t>985131211</t>
  </si>
  <si>
    <t>Očištění ploch stěn, rubu kleneb a podlah sušeným křemičitým pískem</t>
  </si>
  <si>
    <t>-1968004031</t>
  </si>
  <si>
    <t>985142212</t>
  </si>
  <si>
    <t>Vysekání spojovací hmoty ze spár zdiva hl přes 40 mm dl do 12 m/m2</t>
  </si>
  <si>
    <t>-988231681</t>
  </si>
  <si>
    <t>985142912</t>
  </si>
  <si>
    <t>Příplatek k cenám vysekání spojovací hmoty ze spár za plochu do 10 m2 jednotlivě</t>
  </si>
  <si>
    <t>1918943515</t>
  </si>
  <si>
    <t>985231112</t>
  </si>
  <si>
    <t>Spárování zdiva aktivovanou maltou spára hl do 40 mm dl do 12 m/m2</t>
  </si>
  <si>
    <t>-130176436</t>
  </si>
  <si>
    <t>985231192</t>
  </si>
  <si>
    <t>Příplatek ke spárování hl do 40 mm za plochu do 10 m2 jednotlivě</t>
  </si>
  <si>
    <t>1989429125</t>
  </si>
  <si>
    <t>985233121</t>
  </si>
  <si>
    <t>Úprava spár po spárování zdiva uhlazením spára dl do 12 m/m2</t>
  </si>
  <si>
    <t>-459617890</t>
  </si>
  <si>
    <t>985233912</t>
  </si>
  <si>
    <t>Příplatek k úpravě spár za plochu do 10 m2 jednotlivě</t>
  </si>
  <si>
    <t>-487274936</t>
  </si>
  <si>
    <t>977151111</t>
  </si>
  <si>
    <t>Jádrové vrty diamantovými korunkami do D 35 mm do stavebních materiálů</t>
  </si>
  <si>
    <t>115901868</t>
  </si>
  <si>
    <t>2*130</t>
  </si>
  <si>
    <t>985421154</t>
  </si>
  <si>
    <t>Injektáž trhlin š 20 mm v cihelném zdivu tl přes 600 mm aktivovanou cementovou maltou včetně vrtů</t>
  </si>
  <si>
    <t>2021535384</t>
  </si>
  <si>
    <t>939902121</t>
  </si>
  <si>
    <t>Práce motorovou lokomotivou</t>
  </si>
  <si>
    <t>1324613173</t>
  </si>
  <si>
    <t>3*8</t>
  </si>
  <si>
    <t>939902141</t>
  </si>
  <si>
    <t>Práce železničním vozem plošinovým</t>
  </si>
  <si>
    <t>1556141370</t>
  </si>
  <si>
    <t>Poznámka k položce:_x000d_
12 dní pronájmu</t>
  </si>
  <si>
    <t>24*12</t>
  </si>
  <si>
    <t>911121211</t>
  </si>
  <si>
    <t>Výroba ocelového zábradli při opravách mostů</t>
  </si>
  <si>
    <t>117742125</t>
  </si>
  <si>
    <t>2*19,521</t>
  </si>
  <si>
    <t>911121311</t>
  </si>
  <si>
    <t>Montáž ocelového zábradli při opravách mostů</t>
  </si>
  <si>
    <t>2014389544</t>
  </si>
  <si>
    <t>13010428</t>
  </si>
  <si>
    <t>úhelník ocelový rovnostranný jakost 11 375 70x70x6mm</t>
  </si>
  <si>
    <t>1391125526</t>
  </si>
  <si>
    <t>3*39,042*6,4/1000*1,1</t>
  </si>
  <si>
    <t>-487113716</t>
  </si>
  <si>
    <t>2*14*1,34*9,66/1000*1,1</t>
  </si>
  <si>
    <t>13611238</t>
  </si>
  <si>
    <t>plech ocelový hladký jakost S 235 JR tl 15mm tabule</t>
  </si>
  <si>
    <t>1588254374</t>
  </si>
  <si>
    <t>14*0,24*0,24*120/1000*1,1</t>
  </si>
  <si>
    <t>13611220</t>
  </si>
  <si>
    <t>plech ocelový hladký jakost S 235 JR tl 6mm tabule</t>
  </si>
  <si>
    <t>-1343221165</t>
  </si>
  <si>
    <t>12*2*0,26*0,06*48/1000*1,1</t>
  </si>
  <si>
    <t>58</t>
  </si>
  <si>
    <t>936457112</t>
  </si>
  <si>
    <t>Zálivka kotevních šroubů betonem objemu nad 0,01 do 0,25 m3</t>
  </si>
  <si>
    <t>1075428978</t>
  </si>
  <si>
    <t>59</t>
  </si>
  <si>
    <t>670700050</t>
  </si>
  <si>
    <t>40,49/3</t>
  </si>
  <si>
    <t>60</t>
  </si>
  <si>
    <t>941121111</t>
  </si>
  <si>
    <t>Montáž lešení řadového trubkového těžkého s podlahami zatížení do 300 kg/m2 š do 1,5 m v do 10 m</t>
  </si>
  <si>
    <t>830843733</t>
  </si>
  <si>
    <t>2*9,4*1,5</t>
  </si>
  <si>
    <t>61</t>
  </si>
  <si>
    <t>941121211</t>
  </si>
  <si>
    <t>Příplatek k lešení řadovému trubkovému těžkému s podlahami š 1,5 m v 10 m za první a ZKD den použití</t>
  </si>
  <si>
    <t>-168122342</t>
  </si>
  <si>
    <t>28,2*30</t>
  </si>
  <si>
    <t>62</t>
  </si>
  <si>
    <t>941121811</t>
  </si>
  <si>
    <t>Demontáž lešení řadového trubkového těžkého s podlahami zatížení do 300 kg/m2 š do 1,5 m v do 10 m</t>
  </si>
  <si>
    <t>-1063676730</t>
  </si>
  <si>
    <t>28,2</t>
  </si>
  <si>
    <t>63</t>
  </si>
  <si>
    <t>1111549970</t>
  </si>
  <si>
    <t>2,5*4,4*0,55*2</t>
  </si>
  <si>
    <t>0,8*0,5*4,4*2</t>
  </si>
  <si>
    <t>(1,7*2+4*2)*0,5*2,5</t>
  </si>
  <si>
    <t>963071122</t>
  </si>
  <si>
    <t>Demontáž ocelových prvků mostů nýtovaných přes 100 kg</t>
  </si>
  <si>
    <t>175983549</t>
  </si>
  <si>
    <t>8,415*1000</t>
  </si>
  <si>
    <t>65</t>
  </si>
  <si>
    <t>1769192007</t>
  </si>
  <si>
    <t>8,3*1,1</t>
  </si>
  <si>
    <t>66</t>
  </si>
  <si>
    <t>966075141</t>
  </si>
  <si>
    <t>Odstranění kovového zábradlí vcelku</t>
  </si>
  <si>
    <t>-429893522</t>
  </si>
  <si>
    <t>67</t>
  </si>
  <si>
    <t>977211114</t>
  </si>
  <si>
    <t>Řezání stěnovou pilou ŽB kcí s výztuží průměru do 16 mm hl do 520 mm</t>
  </si>
  <si>
    <t>696439976</t>
  </si>
  <si>
    <t>2*1,7+2*4+2*4,4</t>
  </si>
  <si>
    <t>68</t>
  </si>
  <si>
    <t>997211511</t>
  </si>
  <si>
    <t>Vodorovná doprava suti po suchu na vzdálenost do 1 km</t>
  </si>
  <si>
    <t>-1177979514</t>
  </si>
  <si>
    <t>69</t>
  </si>
  <si>
    <t>997211519</t>
  </si>
  <si>
    <t>Příplatek ZKD 1 km u vodorovné dopravy suti</t>
  </si>
  <si>
    <t>1562587437</t>
  </si>
  <si>
    <t>90,373*19 "Přepočtené koeficientem množství</t>
  </si>
  <si>
    <t>70</t>
  </si>
  <si>
    <t>2036688751</t>
  </si>
  <si>
    <t>71</t>
  </si>
  <si>
    <t>1963679773</t>
  </si>
  <si>
    <t>1383712098</t>
  </si>
  <si>
    <t>73</t>
  </si>
  <si>
    <t>1723779549</t>
  </si>
  <si>
    <t>74</t>
  </si>
  <si>
    <t>729344525</t>
  </si>
  <si>
    <t>75</t>
  </si>
  <si>
    <t>997013811</t>
  </si>
  <si>
    <t>Poplatek za uložení na skládce (skládkovné) stavebního odpadu dřevěného kód odpadu 170 201</t>
  </si>
  <si>
    <t>1141552643</t>
  </si>
  <si>
    <t>1,237*800/1000</t>
  </si>
  <si>
    <t>76</t>
  </si>
  <si>
    <t>997013841</t>
  </si>
  <si>
    <t>Poplatek za uložení na skládce (skládkovné) odpadu po otryskávání kód odpadu 120 117</t>
  </si>
  <si>
    <t>1249097678</t>
  </si>
  <si>
    <t>77</t>
  </si>
  <si>
    <t>998214111</t>
  </si>
  <si>
    <t>Přesun hmot pro mosty montované z dílců ŽB nebo předpjatých v do 20 m</t>
  </si>
  <si>
    <t>-42604079</t>
  </si>
  <si>
    <t>PSV</t>
  </si>
  <si>
    <t>Práce a dodávky PSV</t>
  </si>
  <si>
    <t>711</t>
  </si>
  <si>
    <t>Izolace proti vodě, vlhkosti a plynům</t>
  </si>
  <si>
    <t>78</t>
  </si>
  <si>
    <t>711112001</t>
  </si>
  <si>
    <t>Provedení izolace proti zemní vlhkosti svislé za studena nátěrem penetračním</t>
  </si>
  <si>
    <t>-492940985</t>
  </si>
  <si>
    <t>18,03*7</t>
  </si>
  <si>
    <t>79</t>
  </si>
  <si>
    <t>11163165</t>
  </si>
  <si>
    <t>nátěr penetrační asfaltový na mostní závěr</t>
  </si>
  <si>
    <t>-1253944503</t>
  </si>
  <si>
    <t>126,21*0,00035 "Přepočtené koeficientem množství</t>
  </si>
  <si>
    <t>80</t>
  </si>
  <si>
    <t>711112002</t>
  </si>
  <si>
    <t>Provedení izolace proti zemní vlhkosti svislé za studena lakem asfaltovým</t>
  </si>
  <si>
    <t>1464063844</t>
  </si>
  <si>
    <t>81</t>
  </si>
  <si>
    <t>11161346</t>
  </si>
  <si>
    <t>asfalt oxidovaný stavebně izolační</t>
  </si>
  <si>
    <t>-512651004</t>
  </si>
  <si>
    <t>126,21*0,00045 "Přepočtené koeficientem množství</t>
  </si>
  <si>
    <t>82</t>
  </si>
  <si>
    <t>711441559</t>
  </si>
  <si>
    <t>Provedení izolace proti tlakové vodě vodorovné přitavením pásu NAIP</t>
  </si>
  <si>
    <t>-1485702861</t>
  </si>
  <si>
    <t>18,3*5</t>
  </si>
  <si>
    <t>83</t>
  </si>
  <si>
    <t>711442559</t>
  </si>
  <si>
    <t>Provedení izolace proti tlakové vodě svislé přitavením pásu NAIP</t>
  </si>
  <si>
    <t>1150511772</t>
  </si>
  <si>
    <t>18,3*2</t>
  </si>
  <si>
    <t>84</t>
  </si>
  <si>
    <t>62855014</t>
  </si>
  <si>
    <t>pás asfaltový natavitelný modifikovaný SBS tl 4,5mm pro dopravní stavby s vložkou ze polyesterové rohože a spalitelnou PE fólií nebo jemnozrnný min. posypem na horním povrchu</t>
  </si>
  <si>
    <t>1457632569</t>
  </si>
  <si>
    <t>126,210*2</t>
  </si>
  <si>
    <t>85</t>
  </si>
  <si>
    <t>711491172</t>
  </si>
  <si>
    <t>Provedení izolace proti tlakové vodě vodorovné z textilií vrstva ochranná</t>
  </si>
  <si>
    <t>-438170102</t>
  </si>
  <si>
    <t>86</t>
  </si>
  <si>
    <t>711491272</t>
  </si>
  <si>
    <t>Provedení izolace proti tlakové vodě svislé z textilií vrstva ochranná</t>
  </si>
  <si>
    <t>-329377981</t>
  </si>
  <si>
    <t>87</t>
  </si>
  <si>
    <t>69311082</t>
  </si>
  <si>
    <t>geotextilie netkaná separační, ochranná, filtrační, drenážní PP 500g/m2</t>
  </si>
  <si>
    <t>1951682361</t>
  </si>
  <si>
    <t>88</t>
  </si>
  <si>
    <t>711491176</t>
  </si>
  <si>
    <t>Připevnění vodorovné izolace proti tlakové vodě ukončovací lištou</t>
  </si>
  <si>
    <t>-729640891</t>
  </si>
  <si>
    <t>89</t>
  </si>
  <si>
    <t>28323018</t>
  </si>
  <si>
    <t>lišta ukončovací pro drenážní fólie profilované tl 20mm</t>
  </si>
  <si>
    <t>-1652403086</t>
  </si>
  <si>
    <t>90</t>
  </si>
  <si>
    <t>28323070</t>
  </si>
  <si>
    <t>hřeb drážkový 50mm s plastovou podložkou pro uchycení profilované fólie</t>
  </si>
  <si>
    <t>-2139170092</t>
  </si>
  <si>
    <t>91</t>
  </si>
  <si>
    <t>59051450</t>
  </si>
  <si>
    <t>podložka distanční pod zakládací lištu 2mm</t>
  </si>
  <si>
    <t>316602840</t>
  </si>
  <si>
    <t>92</t>
  </si>
  <si>
    <t>28323131</t>
  </si>
  <si>
    <t>páska oboustranně lepící butylkaučuková</t>
  </si>
  <si>
    <t>2141355593</t>
  </si>
  <si>
    <t>93</t>
  </si>
  <si>
    <t>711491177</t>
  </si>
  <si>
    <t>Připevnění vodorovné izolace proti tlakové vodě nerezovou lištou</t>
  </si>
  <si>
    <t>-307252645</t>
  </si>
  <si>
    <t>94</t>
  </si>
  <si>
    <t>742110005</t>
  </si>
  <si>
    <t>Montáž trubek pro slaboproud plastových ohebných uložených v podlaze</t>
  </si>
  <si>
    <t>74171112</t>
  </si>
  <si>
    <t>95</t>
  </si>
  <si>
    <t>34575131</t>
  </si>
  <si>
    <t>žlab kabelový s víkem PVC (100x100)</t>
  </si>
  <si>
    <t>-1513527896</t>
  </si>
  <si>
    <t>SO 03.2 - Železniční svršek</t>
  </si>
  <si>
    <t>-153222495</t>
  </si>
  <si>
    <t>38*5,7*0,55</t>
  </si>
  <si>
    <t>-1358458561</t>
  </si>
  <si>
    <t>-1916752575</t>
  </si>
  <si>
    <t>(38-8,3)*5,7*0,55</t>
  </si>
  <si>
    <t>-383737254</t>
  </si>
  <si>
    <t>-595903530</t>
  </si>
  <si>
    <t>-190074316</t>
  </si>
  <si>
    <t>828524872</t>
  </si>
  <si>
    <t>2*8,3</t>
  </si>
  <si>
    <t>548121521</t>
  </si>
  <si>
    <t>Odtavovací stykové svařování mobilní svařovnou kolejnic soustavy S49</t>
  </si>
  <si>
    <t>-1880903412</t>
  </si>
  <si>
    <t>-744548112</t>
  </si>
  <si>
    <t>1537722401</t>
  </si>
  <si>
    <t>-929104347</t>
  </si>
  <si>
    <t>495673424</t>
  </si>
  <si>
    <t>-481114660</t>
  </si>
  <si>
    <t>38/1000</t>
  </si>
  <si>
    <t>-808941768</t>
  </si>
  <si>
    <t>-639674902</t>
  </si>
  <si>
    <t>-222573314</t>
  </si>
  <si>
    <t>1069504111</t>
  </si>
  <si>
    <t>-2143529030</t>
  </si>
  <si>
    <t>-652374858</t>
  </si>
  <si>
    <t>Pražec dřevěný příčný nevystrojený buk 2600x260x150 mm</t>
  </si>
  <si>
    <t>1506436062</t>
  </si>
  <si>
    <t>-570429186</t>
  </si>
  <si>
    <t>(38-8,3)/1000</t>
  </si>
  <si>
    <t>5908005130</t>
  </si>
  <si>
    <t>Oprava kolejnicového styku demontáž spojky tv. S49</t>
  </si>
  <si>
    <t>-387491390</t>
  </si>
  <si>
    <t>5908005230</t>
  </si>
  <si>
    <t>Oprava kolejnicového styku montáž spojky tv. S49</t>
  </si>
  <si>
    <t>-2129215609</t>
  </si>
  <si>
    <t>-1155537264</t>
  </si>
  <si>
    <t>-130917540</t>
  </si>
  <si>
    <t>-2114478446</t>
  </si>
  <si>
    <t>1444538188</t>
  </si>
  <si>
    <t>-231514462</t>
  </si>
  <si>
    <t>-2042446303</t>
  </si>
  <si>
    <t>-679906075</t>
  </si>
  <si>
    <t>168,343*24</t>
  </si>
  <si>
    <t>1189233188</t>
  </si>
  <si>
    <t>13+2+39</t>
  </si>
  <si>
    <t>-137126560</t>
  </si>
  <si>
    <t>54*0,08</t>
  </si>
  <si>
    <t>-1459826923</t>
  </si>
  <si>
    <t>-1658032885</t>
  </si>
  <si>
    <t>416427883</t>
  </si>
  <si>
    <t>233693118</t>
  </si>
  <si>
    <t>703020675</t>
  </si>
  <si>
    <t>-1756239853</t>
  </si>
  <si>
    <t>724162698</t>
  </si>
  <si>
    <t>SO 03.3 - VRN</t>
  </si>
  <si>
    <t>111301111</t>
  </si>
  <si>
    <t>Sejmutí drnu tl do 100 mm s přemístěním do 50 m nebo naložením na dopravní prostředek</t>
  </si>
  <si>
    <t>-1457338504</t>
  </si>
  <si>
    <t>Poznámka k položce:_x000d_
Poznámka k položce:, Poznámka k položce:, přístupová komunikace a plocha staveniště</t>
  </si>
  <si>
    <t>472,5</t>
  </si>
  <si>
    <t>113151111</t>
  </si>
  <si>
    <t>Rozebrání zpevněných ploch ze silničních dílců</t>
  </si>
  <si>
    <t>2102354629</t>
  </si>
  <si>
    <t>Poznámka k položce:_x000d_
Poznámka k položce:, Poznámka k položce:, provizorní zpevněná plocha</t>
  </si>
  <si>
    <t>450</t>
  </si>
  <si>
    <t>-1590061722</t>
  </si>
  <si>
    <t>Poznámka k položce:_x000d_
Poznámka k položce:, Poznámka k položce:, provizorní zpevněná plocha - vyrovnávající kamenivo pod panely</t>
  </si>
  <si>
    <t>450*0,25</t>
  </si>
  <si>
    <t>162751137</t>
  </si>
  <si>
    <t>Vodorovné přemístění do 10000 m výkopku/sypaniny z horniny třídy těžitelnosti II, skupiny 4 a 5</t>
  </si>
  <si>
    <t>-1037722135</t>
  </si>
  <si>
    <t>1240692830</t>
  </si>
  <si>
    <t>112,5*15</t>
  </si>
  <si>
    <t>162702111</t>
  </si>
  <si>
    <t>Vodorovné přemístění drnu bez naložení se složením do 6000 m</t>
  </si>
  <si>
    <t>-1338224905</t>
  </si>
  <si>
    <t>162702119</t>
  </si>
  <si>
    <t>Příplatek k vodorovnému přemístění drnu do 6000 m ZKD 1000 m</t>
  </si>
  <si>
    <t>-1669535375</t>
  </si>
  <si>
    <t>472,5*19</t>
  </si>
  <si>
    <t>167102111</t>
  </si>
  <si>
    <t>Nakládání drnu ze skládky</t>
  </si>
  <si>
    <t>-2132417481</t>
  </si>
  <si>
    <t>1611436773</t>
  </si>
  <si>
    <t>-1511700847</t>
  </si>
  <si>
    <t>Poznámka k položce:_x000d_
Poznámka k položce:, Poznámka k položce:, kamenivo</t>
  </si>
  <si>
    <t>112,5*2</t>
  </si>
  <si>
    <t>181913112</t>
  </si>
  <si>
    <t>Úprava pláně v hornině třídy těžitelnosti II, skupiny 4 se zhutněním ručně</t>
  </si>
  <si>
    <t>-974632607</t>
  </si>
  <si>
    <t>1748016811</t>
  </si>
  <si>
    <t>500*0,25</t>
  </si>
  <si>
    <t>291211111</t>
  </si>
  <si>
    <t>Zřízení plochy ze silničních panelů do lože tl 50 mm z kameniva</t>
  </si>
  <si>
    <t>1534842940</t>
  </si>
  <si>
    <t>59381009R</t>
  </si>
  <si>
    <t>panel silniční 3,00x1,00x0,15m</t>
  </si>
  <si>
    <t>1561090501</t>
  </si>
  <si>
    <t>Poznámka k položce:_x000d_
Poznámka k položce:, Poznámka k položce:, uvažováno opotřebený panel v hodnotě 50% nového panelu</t>
  </si>
  <si>
    <t>150</t>
  </si>
  <si>
    <t>919726122</t>
  </si>
  <si>
    <t>Geotextilie pro ochranu, separaci a filtraci netkaná měrná hmotnost do 300 g/m2</t>
  </si>
  <si>
    <t>-820965047</t>
  </si>
  <si>
    <t>450*1,05</t>
  </si>
  <si>
    <t>944511811</t>
  </si>
  <si>
    <t>Demontáž ochranné sítě z textilie z umělých vláken</t>
  </si>
  <si>
    <t>-736721725</t>
  </si>
  <si>
    <t>Poznámka k položce:_x000d_
Poznámka k položce:, Poznámka k položce:, odstranění geotextilie</t>
  </si>
  <si>
    <t>998226011</t>
  </si>
  <si>
    <t>Přesun hmot pro pozemní komunikace a letiště s krytem montovaným z ŽB dílců</t>
  </si>
  <si>
    <t>-291243713</t>
  </si>
  <si>
    <t>CS ÚRS 2020 02 R</t>
  </si>
  <si>
    <t>558950332</t>
  </si>
  <si>
    <t>-1994079463</t>
  </si>
  <si>
    <t>651804106</t>
  </si>
  <si>
    <t>912916635</t>
  </si>
  <si>
    <t>267482758</t>
  </si>
  <si>
    <t>1926236604</t>
  </si>
  <si>
    <t>1998990293</t>
  </si>
  <si>
    <t>650527308</t>
  </si>
  <si>
    <t>-1408719792</t>
  </si>
  <si>
    <t>-1165528762</t>
  </si>
  <si>
    <t>2051288045</t>
  </si>
  <si>
    <t>-512146928</t>
  </si>
  <si>
    <t>1467917052</t>
  </si>
  <si>
    <t>1391908027</t>
  </si>
  <si>
    <t>553431655</t>
  </si>
  <si>
    <t>042403000</t>
  </si>
  <si>
    <t>Vliv stavby na životní prostředí</t>
  </si>
  <si>
    <t>1289246357</t>
  </si>
  <si>
    <t>Poznámka k položce:_x000d_
Opatření na staveništi proti úniku nebezpečných látek</t>
  </si>
  <si>
    <t>-2077698058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</si>
</sst>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9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2020/14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Oprava mostních objektů trati Trutnov - Teplice nad Metují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29. 9. 2020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Správa železnic s.o, OŘ Hradec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Ing. Ivan Šír, projektování dopravních staveb a.s.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ROUND(AG95+AG99+AG103,2)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ROUND(AS95+AS99+AS103,2)</f>
        <v>0</v>
      </c>
      <c r="AT94" s="115">
        <f>ROUND(SUM(AV94:AW94),2)</f>
        <v>0</v>
      </c>
      <c r="AU94" s="116">
        <f>ROUND(AU95+AU99+AU103,5)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ROUND(AZ95+AZ99+AZ103,2)</f>
        <v>0</v>
      </c>
      <c r="BA94" s="115">
        <f>ROUND(BA95+BA99+BA103,2)</f>
        <v>0</v>
      </c>
      <c r="BB94" s="115">
        <f>ROUND(BB95+BB99+BB103,2)</f>
        <v>0</v>
      </c>
      <c r="BC94" s="115">
        <f>ROUND(BC95+BC99+BC103,2)</f>
        <v>0</v>
      </c>
      <c r="BD94" s="117">
        <f>ROUND(BD95+BD99+BD103,2)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7"/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ROUND(SUM(AG96:AG98),2)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86</v>
      </c>
      <c r="AR95" s="127"/>
      <c r="AS95" s="128">
        <f>ROUND(SUM(AS96:AS98),2)</f>
        <v>0</v>
      </c>
      <c r="AT95" s="129">
        <f>ROUND(SUM(AV95:AW95),2)</f>
        <v>0</v>
      </c>
      <c r="AU95" s="130">
        <f>ROUND(SUM(AU96:AU98),5)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ROUND(SUM(AZ96:AZ98),2)</f>
        <v>0</v>
      </c>
      <c r="BA95" s="129">
        <f>ROUND(SUM(BA96:BA98),2)</f>
        <v>0</v>
      </c>
      <c r="BB95" s="129">
        <f>ROUND(SUM(BB96:BB98),2)</f>
        <v>0</v>
      </c>
      <c r="BC95" s="129">
        <f>ROUND(SUM(BC96:BC98),2)</f>
        <v>0</v>
      </c>
      <c r="BD95" s="131">
        <f>ROUND(SUM(BD96:BD98),2)</f>
        <v>0</v>
      </c>
      <c r="BE95" s="7"/>
      <c r="BS95" s="132" t="s">
        <v>79</v>
      </c>
      <c r="BT95" s="132" t="s">
        <v>87</v>
      </c>
      <c r="BU95" s="132" t="s">
        <v>81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4" customFormat="1" ht="16.5" customHeight="1">
      <c r="A96" s="133" t="s">
        <v>90</v>
      </c>
      <c r="B96" s="71"/>
      <c r="C96" s="134"/>
      <c r="D96" s="134"/>
      <c r="E96" s="135" t="s">
        <v>91</v>
      </c>
      <c r="F96" s="135"/>
      <c r="G96" s="135"/>
      <c r="H96" s="135"/>
      <c r="I96" s="135"/>
      <c r="J96" s="134"/>
      <c r="K96" s="135" t="s">
        <v>92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 01.1 - Oprava mostu'!J32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93</v>
      </c>
      <c r="AR96" s="73"/>
      <c r="AS96" s="138">
        <v>0</v>
      </c>
      <c r="AT96" s="139">
        <f>ROUND(SUM(AV96:AW96),2)</f>
        <v>0</v>
      </c>
      <c r="AU96" s="140">
        <f>'SO 01.1 - Oprava mostu'!P129</f>
        <v>0</v>
      </c>
      <c r="AV96" s="139">
        <f>'SO 01.1 - Oprava mostu'!J35</f>
        <v>0</v>
      </c>
      <c r="AW96" s="139">
        <f>'SO 01.1 - Oprava mostu'!J36</f>
        <v>0</v>
      </c>
      <c r="AX96" s="139">
        <f>'SO 01.1 - Oprava mostu'!J37</f>
        <v>0</v>
      </c>
      <c r="AY96" s="139">
        <f>'SO 01.1 - Oprava mostu'!J38</f>
        <v>0</v>
      </c>
      <c r="AZ96" s="139">
        <f>'SO 01.1 - Oprava mostu'!F35</f>
        <v>0</v>
      </c>
      <c r="BA96" s="139">
        <f>'SO 01.1 - Oprava mostu'!F36</f>
        <v>0</v>
      </c>
      <c r="BB96" s="139">
        <f>'SO 01.1 - Oprava mostu'!F37</f>
        <v>0</v>
      </c>
      <c r="BC96" s="139">
        <f>'SO 01.1 - Oprava mostu'!F38</f>
        <v>0</v>
      </c>
      <c r="BD96" s="141">
        <f>'SO 01.1 - Oprava mostu'!F39</f>
        <v>0</v>
      </c>
      <c r="BE96" s="4"/>
      <c r="BT96" s="142" t="s">
        <v>89</v>
      </c>
      <c r="BV96" s="142" t="s">
        <v>82</v>
      </c>
      <c r="BW96" s="142" t="s">
        <v>94</v>
      </c>
      <c r="BX96" s="142" t="s">
        <v>88</v>
      </c>
      <c r="CL96" s="142" t="s">
        <v>1</v>
      </c>
    </row>
    <row r="97" s="4" customFormat="1" ht="16.5" customHeight="1">
      <c r="A97" s="133" t="s">
        <v>90</v>
      </c>
      <c r="B97" s="71"/>
      <c r="C97" s="134"/>
      <c r="D97" s="134"/>
      <c r="E97" s="135" t="s">
        <v>95</v>
      </c>
      <c r="F97" s="135"/>
      <c r="G97" s="135"/>
      <c r="H97" s="135"/>
      <c r="I97" s="135"/>
      <c r="J97" s="134"/>
      <c r="K97" s="135" t="s">
        <v>96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'SO 01.2 - Železniční svršek'!J32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93</v>
      </c>
      <c r="AR97" s="73"/>
      <c r="AS97" s="138">
        <v>0</v>
      </c>
      <c r="AT97" s="139">
        <f>ROUND(SUM(AV97:AW97),2)</f>
        <v>0</v>
      </c>
      <c r="AU97" s="140">
        <f>'SO 01.2 - Železniční svršek'!P127</f>
        <v>0</v>
      </c>
      <c r="AV97" s="139">
        <f>'SO 01.2 - Železniční svršek'!J35</f>
        <v>0</v>
      </c>
      <c r="AW97" s="139">
        <f>'SO 01.2 - Železniční svršek'!J36</f>
        <v>0</v>
      </c>
      <c r="AX97" s="139">
        <f>'SO 01.2 - Železniční svršek'!J37</f>
        <v>0</v>
      </c>
      <c r="AY97" s="139">
        <f>'SO 01.2 - Železniční svršek'!J38</f>
        <v>0</v>
      </c>
      <c r="AZ97" s="139">
        <f>'SO 01.2 - Železniční svršek'!F35</f>
        <v>0</v>
      </c>
      <c r="BA97" s="139">
        <f>'SO 01.2 - Železniční svršek'!F36</f>
        <v>0</v>
      </c>
      <c r="BB97" s="139">
        <f>'SO 01.2 - Železniční svršek'!F37</f>
        <v>0</v>
      </c>
      <c r="BC97" s="139">
        <f>'SO 01.2 - Železniční svršek'!F38</f>
        <v>0</v>
      </c>
      <c r="BD97" s="141">
        <f>'SO 01.2 - Železniční svršek'!F39</f>
        <v>0</v>
      </c>
      <c r="BE97" s="4"/>
      <c r="BT97" s="142" t="s">
        <v>89</v>
      </c>
      <c r="BV97" s="142" t="s">
        <v>82</v>
      </c>
      <c r="BW97" s="142" t="s">
        <v>97</v>
      </c>
      <c r="BX97" s="142" t="s">
        <v>88</v>
      </c>
      <c r="CL97" s="142" t="s">
        <v>1</v>
      </c>
    </row>
    <row r="98" s="4" customFormat="1" ht="16.5" customHeight="1">
      <c r="A98" s="133" t="s">
        <v>90</v>
      </c>
      <c r="B98" s="71"/>
      <c r="C98" s="134"/>
      <c r="D98" s="134"/>
      <c r="E98" s="135" t="s">
        <v>98</v>
      </c>
      <c r="F98" s="135"/>
      <c r="G98" s="135"/>
      <c r="H98" s="135"/>
      <c r="I98" s="135"/>
      <c r="J98" s="134"/>
      <c r="K98" s="135" t="s">
        <v>99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'SO 01.3 - VRN'!J32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93</v>
      </c>
      <c r="AR98" s="73"/>
      <c r="AS98" s="138">
        <v>0</v>
      </c>
      <c r="AT98" s="139">
        <f>ROUND(SUM(AV98:AW98),2)</f>
        <v>0</v>
      </c>
      <c r="AU98" s="140">
        <f>'SO 01.3 - VRN'!P127</f>
        <v>0</v>
      </c>
      <c r="AV98" s="139">
        <f>'SO 01.3 - VRN'!J35</f>
        <v>0</v>
      </c>
      <c r="AW98" s="139">
        <f>'SO 01.3 - VRN'!J36</f>
        <v>0</v>
      </c>
      <c r="AX98" s="139">
        <f>'SO 01.3 - VRN'!J37</f>
        <v>0</v>
      </c>
      <c r="AY98" s="139">
        <f>'SO 01.3 - VRN'!J38</f>
        <v>0</v>
      </c>
      <c r="AZ98" s="139">
        <f>'SO 01.3 - VRN'!F35</f>
        <v>0</v>
      </c>
      <c r="BA98" s="139">
        <f>'SO 01.3 - VRN'!F36</f>
        <v>0</v>
      </c>
      <c r="BB98" s="139">
        <f>'SO 01.3 - VRN'!F37</f>
        <v>0</v>
      </c>
      <c r="BC98" s="139">
        <f>'SO 01.3 - VRN'!F38</f>
        <v>0</v>
      </c>
      <c r="BD98" s="141">
        <f>'SO 01.3 - VRN'!F39</f>
        <v>0</v>
      </c>
      <c r="BE98" s="4"/>
      <c r="BT98" s="142" t="s">
        <v>89</v>
      </c>
      <c r="BV98" s="142" t="s">
        <v>82</v>
      </c>
      <c r="BW98" s="142" t="s">
        <v>100</v>
      </c>
      <c r="BX98" s="142" t="s">
        <v>88</v>
      </c>
      <c r="CL98" s="142" t="s">
        <v>1</v>
      </c>
    </row>
    <row r="99" s="7" customFormat="1" ht="16.5" customHeight="1">
      <c r="A99" s="7"/>
      <c r="B99" s="120"/>
      <c r="C99" s="121"/>
      <c r="D99" s="122" t="s">
        <v>101</v>
      </c>
      <c r="E99" s="122"/>
      <c r="F99" s="122"/>
      <c r="G99" s="122"/>
      <c r="H99" s="122"/>
      <c r="I99" s="123"/>
      <c r="J99" s="122" t="s">
        <v>102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ROUND(SUM(AG100:AG102),2)</f>
        <v>0</v>
      </c>
      <c r="AH99" s="123"/>
      <c r="AI99" s="123"/>
      <c r="AJ99" s="123"/>
      <c r="AK99" s="123"/>
      <c r="AL99" s="123"/>
      <c r="AM99" s="123"/>
      <c r="AN99" s="125">
        <f>SUM(AG99,AT99)</f>
        <v>0</v>
      </c>
      <c r="AO99" s="123"/>
      <c r="AP99" s="123"/>
      <c r="AQ99" s="126" t="s">
        <v>86</v>
      </c>
      <c r="AR99" s="127"/>
      <c r="AS99" s="128">
        <f>ROUND(SUM(AS100:AS102),2)</f>
        <v>0</v>
      </c>
      <c r="AT99" s="129">
        <f>ROUND(SUM(AV99:AW99),2)</f>
        <v>0</v>
      </c>
      <c r="AU99" s="130">
        <f>ROUND(SUM(AU100:AU102),5)</f>
        <v>0</v>
      </c>
      <c r="AV99" s="129">
        <f>ROUND(AZ99*L29,2)</f>
        <v>0</v>
      </c>
      <c r="AW99" s="129">
        <f>ROUND(BA99*L30,2)</f>
        <v>0</v>
      </c>
      <c r="AX99" s="129">
        <f>ROUND(BB99*L29,2)</f>
        <v>0</v>
      </c>
      <c r="AY99" s="129">
        <f>ROUND(BC99*L30,2)</f>
        <v>0</v>
      </c>
      <c r="AZ99" s="129">
        <f>ROUND(SUM(AZ100:AZ102),2)</f>
        <v>0</v>
      </c>
      <c r="BA99" s="129">
        <f>ROUND(SUM(BA100:BA102),2)</f>
        <v>0</v>
      </c>
      <c r="BB99" s="129">
        <f>ROUND(SUM(BB100:BB102),2)</f>
        <v>0</v>
      </c>
      <c r="BC99" s="129">
        <f>ROUND(SUM(BC100:BC102),2)</f>
        <v>0</v>
      </c>
      <c r="BD99" s="131">
        <f>ROUND(SUM(BD100:BD102),2)</f>
        <v>0</v>
      </c>
      <c r="BE99" s="7"/>
      <c r="BS99" s="132" t="s">
        <v>79</v>
      </c>
      <c r="BT99" s="132" t="s">
        <v>87</v>
      </c>
      <c r="BU99" s="132" t="s">
        <v>81</v>
      </c>
      <c r="BV99" s="132" t="s">
        <v>82</v>
      </c>
      <c r="BW99" s="132" t="s">
        <v>103</v>
      </c>
      <c r="BX99" s="132" t="s">
        <v>5</v>
      </c>
      <c r="CL99" s="132" t="s">
        <v>1</v>
      </c>
      <c r="CM99" s="132" t="s">
        <v>89</v>
      </c>
    </row>
    <row r="100" s="4" customFormat="1" ht="16.5" customHeight="1">
      <c r="A100" s="133" t="s">
        <v>90</v>
      </c>
      <c r="B100" s="71"/>
      <c r="C100" s="134"/>
      <c r="D100" s="134"/>
      <c r="E100" s="135" t="s">
        <v>104</v>
      </c>
      <c r="F100" s="135"/>
      <c r="G100" s="135"/>
      <c r="H100" s="135"/>
      <c r="I100" s="135"/>
      <c r="J100" s="134"/>
      <c r="K100" s="135" t="s">
        <v>105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'SO 02.1 - Oprava propustku'!J32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93</v>
      </c>
      <c r="AR100" s="73"/>
      <c r="AS100" s="138">
        <v>0</v>
      </c>
      <c r="AT100" s="139">
        <f>ROUND(SUM(AV100:AW100),2)</f>
        <v>0</v>
      </c>
      <c r="AU100" s="140">
        <f>'SO 02.1 - Oprava propustku'!P127</f>
        <v>0</v>
      </c>
      <c r="AV100" s="139">
        <f>'SO 02.1 - Oprava propustku'!J35</f>
        <v>0</v>
      </c>
      <c r="AW100" s="139">
        <f>'SO 02.1 - Oprava propustku'!J36</f>
        <v>0</v>
      </c>
      <c r="AX100" s="139">
        <f>'SO 02.1 - Oprava propustku'!J37</f>
        <v>0</v>
      </c>
      <c r="AY100" s="139">
        <f>'SO 02.1 - Oprava propustku'!J38</f>
        <v>0</v>
      </c>
      <c r="AZ100" s="139">
        <f>'SO 02.1 - Oprava propustku'!F35</f>
        <v>0</v>
      </c>
      <c r="BA100" s="139">
        <f>'SO 02.1 - Oprava propustku'!F36</f>
        <v>0</v>
      </c>
      <c r="BB100" s="139">
        <f>'SO 02.1 - Oprava propustku'!F37</f>
        <v>0</v>
      </c>
      <c r="BC100" s="139">
        <f>'SO 02.1 - Oprava propustku'!F38</f>
        <v>0</v>
      </c>
      <c r="BD100" s="141">
        <f>'SO 02.1 - Oprava propustku'!F39</f>
        <v>0</v>
      </c>
      <c r="BE100" s="4"/>
      <c r="BT100" s="142" t="s">
        <v>89</v>
      </c>
      <c r="BV100" s="142" t="s">
        <v>82</v>
      </c>
      <c r="BW100" s="142" t="s">
        <v>106</v>
      </c>
      <c r="BX100" s="142" t="s">
        <v>103</v>
      </c>
      <c r="CL100" s="142" t="s">
        <v>1</v>
      </c>
    </row>
    <row r="101" s="4" customFormat="1" ht="16.5" customHeight="1">
      <c r="A101" s="133" t="s">
        <v>90</v>
      </c>
      <c r="B101" s="71"/>
      <c r="C101" s="134"/>
      <c r="D101" s="134"/>
      <c r="E101" s="135" t="s">
        <v>107</v>
      </c>
      <c r="F101" s="135"/>
      <c r="G101" s="135"/>
      <c r="H101" s="135"/>
      <c r="I101" s="135"/>
      <c r="J101" s="134"/>
      <c r="K101" s="135" t="s">
        <v>96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'SO 02.2 - Železniční svršek'!J32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93</v>
      </c>
      <c r="AR101" s="73"/>
      <c r="AS101" s="138">
        <v>0</v>
      </c>
      <c r="AT101" s="139">
        <f>ROUND(SUM(AV101:AW101),2)</f>
        <v>0</v>
      </c>
      <c r="AU101" s="140">
        <f>'SO 02.2 - Železniční svršek'!P125</f>
        <v>0</v>
      </c>
      <c r="AV101" s="139">
        <f>'SO 02.2 - Železniční svršek'!J35</f>
        <v>0</v>
      </c>
      <c r="AW101" s="139">
        <f>'SO 02.2 - Železniční svršek'!J36</f>
        <v>0</v>
      </c>
      <c r="AX101" s="139">
        <f>'SO 02.2 - Železniční svršek'!J37</f>
        <v>0</v>
      </c>
      <c r="AY101" s="139">
        <f>'SO 02.2 - Železniční svršek'!J38</f>
        <v>0</v>
      </c>
      <c r="AZ101" s="139">
        <f>'SO 02.2 - Železniční svršek'!F35</f>
        <v>0</v>
      </c>
      <c r="BA101" s="139">
        <f>'SO 02.2 - Železniční svršek'!F36</f>
        <v>0</v>
      </c>
      <c r="BB101" s="139">
        <f>'SO 02.2 - Železniční svršek'!F37</f>
        <v>0</v>
      </c>
      <c r="BC101" s="139">
        <f>'SO 02.2 - Železniční svršek'!F38</f>
        <v>0</v>
      </c>
      <c r="BD101" s="141">
        <f>'SO 02.2 - Železniční svršek'!F39</f>
        <v>0</v>
      </c>
      <c r="BE101" s="4"/>
      <c r="BT101" s="142" t="s">
        <v>89</v>
      </c>
      <c r="BV101" s="142" t="s">
        <v>82</v>
      </c>
      <c r="BW101" s="142" t="s">
        <v>108</v>
      </c>
      <c r="BX101" s="142" t="s">
        <v>103</v>
      </c>
      <c r="CL101" s="142" t="s">
        <v>1</v>
      </c>
    </row>
    <row r="102" s="4" customFormat="1" ht="16.5" customHeight="1">
      <c r="A102" s="133" t="s">
        <v>90</v>
      </c>
      <c r="B102" s="71"/>
      <c r="C102" s="134"/>
      <c r="D102" s="134"/>
      <c r="E102" s="135" t="s">
        <v>109</v>
      </c>
      <c r="F102" s="135"/>
      <c r="G102" s="135"/>
      <c r="H102" s="135"/>
      <c r="I102" s="135"/>
      <c r="J102" s="134"/>
      <c r="K102" s="135" t="s">
        <v>99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'SO 02.3 - VRN'!J32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93</v>
      </c>
      <c r="AR102" s="73"/>
      <c r="AS102" s="138">
        <v>0</v>
      </c>
      <c r="AT102" s="139">
        <f>ROUND(SUM(AV102:AW102),2)</f>
        <v>0</v>
      </c>
      <c r="AU102" s="140">
        <f>'SO 02.3 - VRN'!P127</f>
        <v>0</v>
      </c>
      <c r="AV102" s="139">
        <f>'SO 02.3 - VRN'!J35</f>
        <v>0</v>
      </c>
      <c r="AW102" s="139">
        <f>'SO 02.3 - VRN'!J36</f>
        <v>0</v>
      </c>
      <c r="AX102" s="139">
        <f>'SO 02.3 - VRN'!J37</f>
        <v>0</v>
      </c>
      <c r="AY102" s="139">
        <f>'SO 02.3 - VRN'!J38</f>
        <v>0</v>
      </c>
      <c r="AZ102" s="139">
        <f>'SO 02.3 - VRN'!F35</f>
        <v>0</v>
      </c>
      <c r="BA102" s="139">
        <f>'SO 02.3 - VRN'!F36</f>
        <v>0</v>
      </c>
      <c r="BB102" s="139">
        <f>'SO 02.3 - VRN'!F37</f>
        <v>0</v>
      </c>
      <c r="BC102" s="139">
        <f>'SO 02.3 - VRN'!F38</f>
        <v>0</v>
      </c>
      <c r="BD102" s="141">
        <f>'SO 02.3 - VRN'!F39</f>
        <v>0</v>
      </c>
      <c r="BE102" s="4"/>
      <c r="BT102" s="142" t="s">
        <v>89</v>
      </c>
      <c r="BV102" s="142" t="s">
        <v>82</v>
      </c>
      <c r="BW102" s="142" t="s">
        <v>110</v>
      </c>
      <c r="BX102" s="142" t="s">
        <v>103</v>
      </c>
      <c r="CL102" s="142" t="s">
        <v>1</v>
      </c>
    </row>
    <row r="103" s="7" customFormat="1" ht="16.5" customHeight="1">
      <c r="A103" s="7"/>
      <c r="B103" s="120"/>
      <c r="C103" s="121"/>
      <c r="D103" s="122" t="s">
        <v>111</v>
      </c>
      <c r="E103" s="122"/>
      <c r="F103" s="122"/>
      <c r="G103" s="122"/>
      <c r="H103" s="122"/>
      <c r="I103" s="123"/>
      <c r="J103" s="122" t="s">
        <v>112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ROUND(SUM(AG104:AG106),2)</f>
        <v>0</v>
      </c>
      <c r="AH103" s="123"/>
      <c r="AI103" s="123"/>
      <c r="AJ103" s="123"/>
      <c r="AK103" s="123"/>
      <c r="AL103" s="123"/>
      <c r="AM103" s="123"/>
      <c r="AN103" s="125">
        <f>SUM(AG103,AT103)</f>
        <v>0</v>
      </c>
      <c r="AO103" s="123"/>
      <c r="AP103" s="123"/>
      <c r="AQ103" s="126" t="s">
        <v>86</v>
      </c>
      <c r="AR103" s="127"/>
      <c r="AS103" s="128">
        <f>ROUND(SUM(AS104:AS106),2)</f>
        <v>0</v>
      </c>
      <c r="AT103" s="129">
        <f>ROUND(SUM(AV103:AW103),2)</f>
        <v>0</v>
      </c>
      <c r="AU103" s="130">
        <f>ROUND(SUM(AU104:AU106),5)</f>
        <v>0</v>
      </c>
      <c r="AV103" s="129">
        <f>ROUND(AZ103*L29,2)</f>
        <v>0</v>
      </c>
      <c r="AW103" s="129">
        <f>ROUND(BA103*L30,2)</f>
        <v>0</v>
      </c>
      <c r="AX103" s="129">
        <f>ROUND(BB103*L29,2)</f>
        <v>0</v>
      </c>
      <c r="AY103" s="129">
        <f>ROUND(BC103*L30,2)</f>
        <v>0</v>
      </c>
      <c r="AZ103" s="129">
        <f>ROUND(SUM(AZ104:AZ106),2)</f>
        <v>0</v>
      </c>
      <c r="BA103" s="129">
        <f>ROUND(SUM(BA104:BA106),2)</f>
        <v>0</v>
      </c>
      <c r="BB103" s="129">
        <f>ROUND(SUM(BB104:BB106),2)</f>
        <v>0</v>
      </c>
      <c r="BC103" s="129">
        <f>ROUND(SUM(BC104:BC106),2)</f>
        <v>0</v>
      </c>
      <c r="BD103" s="131">
        <f>ROUND(SUM(BD104:BD106),2)</f>
        <v>0</v>
      </c>
      <c r="BE103" s="7"/>
      <c r="BS103" s="132" t="s">
        <v>79</v>
      </c>
      <c r="BT103" s="132" t="s">
        <v>87</v>
      </c>
      <c r="BU103" s="132" t="s">
        <v>81</v>
      </c>
      <c r="BV103" s="132" t="s">
        <v>82</v>
      </c>
      <c r="BW103" s="132" t="s">
        <v>113</v>
      </c>
      <c r="BX103" s="132" t="s">
        <v>5</v>
      </c>
      <c r="CL103" s="132" t="s">
        <v>1</v>
      </c>
      <c r="CM103" s="132" t="s">
        <v>80</v>
      </c>
    </row>
    <row r="104" s="4" customFormat="1" ht="16.5" customHeight="1">
      <c r="A104" s="133" t="s">
        <v>90</v>
      </c>
      <c r="B104" s="71"/>
      <c r="C104" s="134"/>
      <c r="D104" s="134"/>
      <c r="E104" s="135" t="s">
        <v>114</v>
      </c>
      <c r="F104" s="135"/>
      <c r="G104" s="135"/>
      <c r="H104" s="135"/>
      <c r="I104" s="135"/>
      <c r="J104" s="134"/>
      <c r="K104" s="135" t="s">
        <v>92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'SO 03.1 - Oprava mostu'!J32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93</v>
      </c>
      <c r="AR104" s="73"/>
      <c r="AS104" s="138">
        <v>0</v>
      </c>
      <c r="AT104" s="139">
        <f>ROUND(SUM(AV104:AW104),2)</f>
        <v>0</v>
      </c>
      <c r="AU104" s="140">
        <f>'SO 03.1 - Oprava mostu'!P132</f>
        <v>0</v>
      </c>
      <c r="AV104" s="139">
        <f>'SO 03.1 - Oprava mostu'!J35</f>
        <v>0</v>
      </c>
      <c r="AW104" s="139">
        <f>'SO 03.1 - Oprava mostu'!J36</f>
        <v>0</v>
      </c>
      <c r="AX104" s="139">
        <f>'SO 03.1 - Oprava mostu'!J37</f>
        <v>0</v>
      </c>
      <c r="AY104" s="139">
        <f>'SO 03.1 - Oprava mostu'!J38</f>
        <v>0</v>
      </c>
      <c r="AZ104" s="139">
        <f>'SO 03.1 - Oprava mostu'!F35</f>
        <v>0</v>
      </c>
      <c r="BA104" s="139">
        <f>'SO 03.1 - Oprava mostu'!F36</f>
        <v>0</v>
      </c>
      <c r="BB104" s="139">
        <f>'SO 03.1 - Oprava mostu'!F37</f>
        <v>0</v>
      </c>
      <c r="BC104" s="139">
        <f>'SO 03.1 - Oprava mostu'!F38</f>
        <v>0</v>
      </c>
      <c r="BD104" s="141">
        <f>'SO 03.1 - Oprava mostu'!F39</f>
        <v>0</v>
      </c>
      <c r="BE104" s="4"/>
      <c r="BT104" s="142" t="s">
        <v>89</v>
      </c>
      <c r="BV104" s="142" t="s">
        <v>82</v>
      </c>
      <c r="BW104" s="142" t="s">
        <v>115</v>
      </c>
      <c r="BX104" s="142" t="s">
        <v>113</v>
      </c>
      <c r="CL104" s="142" t="s">
        <v>1</v>
      </c>
    </row>
    <row r="105" s="4" customFormat="1" ht="16.5" customHeight="1">
      <c r="A105" s="133" t="s">
        <v>90</v>
      </c>
      <c r="B105" s="71"/>
      <c r="C105" s="134"/>
      <c r="D105" s="134"/>
      <c r="E105" s="135" t="s">
        <v>116</v>
      </c>
      <c r="F105" s="135"/>
      <c r="G105" s="135"/>
      <c r="H105" s="135"/>
      <c r="I105" s="135"/>
      <c r="J105" s="134"/>
      <c r="K105" s="135" t="s">
        <v>96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'SO 03.2 - Železniční svršek'!J32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93</v>
      </c>
      <c r="AR105" s="73"/>
      <c r="AS105" s="138">
        <v>0</v>
      </c>
      <c r="AT105" s="139">
        <f>ROUND(SUM(AV105:AW105),2)</f>
        <v>0</v>
      </c>
      <c r="AU105" s="140">
        <f>'SO 03.2 - Železniční svršek'!P125</f>
        <v>0</v>
      </c>
      <c r="AV105" s="139">
        <f>'SO 03.2 - Železniční svršek'!J35</f>
        <v>0</v>
      </c>
      <c r="AW105" s="139">
        <f>'SO 03.2 - Železniční svršek'!J36</f>
        <v>0</v>
      </c>
      <c r="AX105" s="139">
        <f>'SO 03.2 - Železniční svršek'!J37</f>
        <v>0</v>
      </c>
      <c r="AY105" s="139">
        <f>'SO 03.2 - Železniční svršek'!J38</f>
        <v>0</v>
      </c>
      <c r="AZ105" s="139">
        <f>'SO 03.2 - Železniční svršek'!F35</f>
        <v>0</v>
      </c>
      <c r="BA105" s="139">
        <f>'SO 03.2 - Železniční svršek'!F36</f>
        <v>0</v>
      </c>
      <c r="BB105" s="139">
        <f>'SO 03.2 - Železniční svršek'!F37</f>
        <v>0</v>
      </c>
      <c r="BC105" s="139">
        <f>'SO 03.2 - Železniční svršek'!F38</f>
        <v>0</v>
      </c>
      <c r="BD105" s="141">
        <f>'SO 03.2 - Železniční svršek'!F39</f>
        <v>0</v>
      </c>
      <c r="BE105" s="4"/>
      <c r="BT105" s="142" t="s">
        <v>89</v>
      </c>
      <c r="BV105" s="142" t="s">
        <v>82</v>
      </c>
      <c r="BW105" s="142" t="s">
        <v>117</v>
      </c>
      <c r="BX105" s="142" t="s">
        <v>113</v>
      </c>
      <c r="CL105" s="142" t="s">
        <v>1</v>
      </c>
    </row>
    <row r="106" s="4" customFormat="1" ht="16.5" customHeight="1">
      <c r="A106" s="133" t="s">
        <v>90</v>
      </c>
      <c r="B106" s="71"/>
      <c r="C106" s="134"/>
      <c r="D106" s="134"/>
      <c r="E106" s="135" t="s">
        <v>118</v>
      </c>
      <c r="F106" s="135"/>
      <c r="G106" s="135"/>
      <c r="H106" s="135"/>
      <c r="I106" s="135"/>
      <c r="J106" s="134"/>
      <c r="K106" s="135" t="s">
        <v>99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'SO 03.3 - VRN'!J32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93</v>
      </c>
      <c r="AR106" s="73"/>
      <c r="AS106" s="143">
        <v>0</v>
      </c>
      <c r="AT106" s="144">
        <f>ROUND(SUM(AV106:AW106),2)</f>
        <v>0</v>
      </c>
      <c r="AU106" s="145">
        <f>'SO 03.3 - VRN'!P132</f>
        <v>0</v>
      </c>
      <c r="AV106" s="144">
        <f>'SO 03.3 - VRN'!J35</f>
        <v>0</v>
      </c>
      <c r="AW106" s="144">
        <f>'SO 03.3 - VRN'!J36</f>
        <v>0</v>
      </c>
      <c r="AX106" s="144">
        <f>'SO 03.3 - VRN'!J37</f>
        <v>0</v>
      </c>
      <c r="AY106" s="144">
        <f>'SO 03.3 - VRN'!J38</f>
        <v>0</v>
      </c>
      <c r="AZ106" s="144">
        <f>'SO 03.3 - VRN'!F35</f>
        <v>0</v>
      </c>
      <c r="BA106" s="144">
        <f>'SO 03.3 - VRN'!F36</f>
        <v>0</v>
      </c>
      <c r="BB106" s="144">
        <f>'SO 03.3 - VRN'!F37</f>
        <v>0</v>
      </c>
      <c r="BC106" s="144">
        <f>'SO 03.3 - VRN'!F38</f>
        <v>0</v>
      </c>
      <c r="BD106" s="146">
        <f>'SO 03.3 - VRN'!F39</f>
        <v>0</v>
      </c>
      <c r="BE106" s="4"/>
      <c r="BT106" s="142" t="s">
        <v>89</v>
      </c>
      <c r="BV106" s="142" t="s">
        <v>82</v>
      </c>
      <c r="BW106" s="142" t="s">
        <v>119</v>
      </c>
      <c r="BX106" s="142" t="s">
        <v>113</v>
      </c>
      <c r="CL106" s="142" t="s">
        <v>1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0o3+wPxzKUj66RjPa873fdUw7xYdCuCTV726ex9l5uDhulJL2l/zC6yrq7FDmxqZqShoV4Uu4X5cWurGOmtnnA==" hashValue="ma/D3f7Uj3OsKk8t5u8SNVjpyUnHH8ez1RLpf4kSoZat8ngEIi6BkmatBQgosOsKV+JnLWz7G8Mc4HmR9lNPjg==" algorithmName="SHA-512" password="CC35"/>
  <mergeCells count="86">
    <mergeCell ref="C92:G92"/>
    <mergeCell ref="D103:H103"/>
    <mergeCell ref="D95:H95"/>
    <mergeCell ref="D99:H99"/>
    <mergeCell ref="E101:I101"/>
    <mergeCell ref="E104:I104"/>
    <mergeCell ref="E97:I97"/>
    <mergeCell ref="E96:I96"/>
    <mergeCell ref="E102:I102"/>
    <mergeCell ref="E98:I98"/>
    <mergeCell ref="E100:I100"/>
    <mergeCell ref="I92:AF92"/>
    <mergeCell ref="J95:AF95"/>
    <mergeCell ref="J103:AF103"/>
    <mergeCell ref="J99:AF99"/>
    <mergeCell ref="K100:AF100"/>
    <mergeCell ref="K96:AF96"/>
    <mergeCell ref="K101:AF101"/>
    <mergeCell ref="K98:AF98"/>
    <mergeCell ref="K104:AF104"/>
    <mergeCell ref="K102:AF102"/>
    <mergeCell ref="K97:AF97"/>
    <mergeCell ref="L85:AO85"/>
    <mergeCell ref="E105:I105"/>
    <mergeCell ref="K105:AF105"/>
    <mergeCell ref="E106:I106"/>
    <mergeCell ref="K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2:AM102"/>
    <mergeCell ref="AG103:AM103"/>
    <mergeCell ref="AG100:AM100"/>
    <mergeCell ref="AG101:AM101"/>
    <mergeCell ref="AG104:AM104"/>
    <mergeCell ref="AG98:AM98"/>
    <mergeCell ref="AG97:AM97"/>
    <mergeCell ref="AG96:AM96"/>
    <mergeCell ref="AG95:AM95"/>
    <mergeCell ref="AG99:AM99"/>
    <mergeCell ref="AG92:AM92"/>
    <mergeCell ref="AM87:AN87"/>
    <mergeCell ref="AM89:AP89"/>
    <mergeCell ref="AM90:AP90"/>
    <mergeCell ref="AN99:AP99"/>
    <mergeCell ref="AN104:AP104"/>
    <mergeCell ref="AN103:AP103"/>
    <mergeCell ref="AN92:AP92"/>
    <mergeCell ref="AN95:AP95"/>
    <mergeCell ref="AN101:AP101"/>
    <mergeCell ref="AN96:AP96"/>
    <mergeCell ref="AN100:AP100"/>
    <mergeCell ref="AN97:AP97"/>
    <mergeCell ref="AN102:AP102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6" location="'SO 01.1 - Oprava mostu'!C2" display="/"/>
    <hyperlink ref="A97" location="'SO 01.2 - Železniční svršek'!C2" display="/"/>
    <hyperlink ref="A98" location="'SO 01.3 - VRN'!C2" display="/"/>
    <hyperlink ref="A100" location="'SO 02.1 - Oprava propustku'!C2" display="/"/>
    <hyperlink ref="A101" location="'SO 02.2 - Železniční svršek'!C2" display="/"/>
    <hyperlink ref="A102" location="'SO 02.3 - VRN'!C2" display="/"/>
    <hyperlink ref="A104" location="'SO 03.1 - Oprava mostu'!C2" display="/"/>
    <hyperlink ref="A105" location="'SO 03.2 - Železniční svršek'!C2" display="/"/>
    <hyperlink ref="A106" location="'SO 03.3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ROUND((SUM(BE129:BE323)),  2)</f>
        <v>0</v>
      </c>
      <c r="G35" s="39"/>
      <c r="H35" s="39"/>
      <c r="I35" s="165">
        <v>0.20999999999999999</v>
      </c>
      <c r="J35" s="164">
        <f>ROUND(((SUM(BE129:BE323))*I35),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ROUND((SUM(BF129:BF323)),  2)</f>
        <v>0</v>
      </c>
      <c r="G36" s="39"/>
      <c r="H36" s="39"/>
      <c r="I36" s="165">
        <v>0.14999999999999999</v>
      </c>
      <c r="J36" s="164">
        <f>ROUND(((SUM(BF129:BF323))*I36),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ROUND((SUM(BG129:BG323)),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ROUND((SUM(BH129:BH323)),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ROUND((SUM(BI129:BI323)),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01.1 - Oprava mostu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J130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J131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J138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133</v>
      </c>
      <c r="E102" s="197"/>
      <c r="F102" s="197"/>
      <c r="G102" s="197"/>
      <c r="H102" s="197"/>
      <c r="I102" s="197"/>
      <c r="J102" s="198">
        <f>J148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134</v>
      </c>
      <c r="E103" s="197"/>
      <c r="F103" s="197"/>
      <c r="G103" s="197"/>
      <c r="H103" s="197"/>
      <c r="I103" s="197"/>
      <c r="J103" s="198">
        <f>J233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135</v>
      </c>
      <c r="E104" s="197"/>
      <c r="F104" s="197"/>
      <c r="G104" s="197"/>
      <c r="H104" s="197"/>
      <c r="I104" s="197"/>
      <c r="J104" s="198">
        <f>J236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J257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137</v>
      </c>
      <c r="E106" s="197"/>
      <c r="F106" s="197"/>
      <c r="G106" s="197"/>
      <c r="H106" s="197"/>
      <c r="I106" s="197"/>
      <c r="J106" s="198">
        <f>J302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138</v>
      </c>
      <c r="E107" s="197"/>
      <c r="F107" s="197"/>
      <c r="G107" s="197"/>
      <c r="H107" s="197"/>
      <c r="I107" s="197"/>
      <c r="J107" s="198">
        <f>J322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139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4" t="str">
        <f>E7</f>
        <v>Oprava mostních objektů trati Trutnov - Teplice nad Metují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121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4" t="s">
        <v>122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123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SO 01.1 - Oprava mostu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29. 9. 2020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54.45" customHeight="1">
      <c r="A125" s="39"/>
      <c r="B125" s="40"/>
      <c r="C125" s="33" t="s">
        <v>24</v>
      </c>
      <c r="D125" s="41"/>
      <c r="E125" s="41"/>
      <c r="F125" s="28" t="str">
        <f>E17</f>
        <v xml:space="preserve"> </v>
      </c>
      <c r="G125" s="41"/>
      <c r="H125" s="41"/>
      <c r="I125" s="33" t="s">
        <v>32</v>
      </c>
      <c r="J125" s="37" t="str">
        <f>E23</f>
        <v>Ing. Ivan Šír, projektování dopravních staveb a.s.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30</v>
      </c>
      <c r="D126" s="41"/>
      <c r="E126" s="41"/>
      <c r="F126" s="28" t="str">
        <f>IF(E20="","",E20)</f>
        <v>Vyplň údaj</v>
      </c>
      <c r="G126" s="41"/>
      <c r="H126" s="41"/>
      <c r="I126" s="33" t="s">
        <v>37</v>
      </c>
      <c r="J126" s="37" t="str">
        <f>E26</f>
        <v xml:space="preserve"> 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0"/>
      <c r="B128" s="201"/>
      <c r="C128" s="202" t="s">
        <v>140</v>
      </c>
      <c r="D128" s="203" t="s">
        <v>65</v>
      </c>
      <c r="E128" s="203" t="s">
        <v>61</v>
      </c>
      <c r="F128" s="203" t="s">
        <v>62</v>
      </c>
      <c r="G128" s="203" t="s">
        <v>141</v>
      </c>
      <c r="H128" s="203" t="s">
        <v>142</v>
      </c>
      <c r="I128" s="203" t="s">
        <v>143</v>
      </c>
      <c r="J128" s="203" t="s">
        <v>127</v>
      </c>
      <c r="K128" s="204" t="s">
        <v>144</v>
      </c>
      <c r="L128" s="205"/>
      <c r="M128" s="101" t="s">
        <v>1</v>
      </c>
      <c r="N128" s="102" t="s">
        <v>44</v>
      </c>
      <c r="O128" s="102" t="s">
        <v>145</v>
      </c>
      <c r="P128" s="102" t="s">
        <v>146</v>
      </c>
      <c r="Q128" s="102" t="s">
        <v>147</v>
      </c>
      <c r="R128" s="102" t="s">
        <v>148</v>
      </c>
      <c r="S128" s="102" t="s">
        <v>149</v>
      </c>
      <c r="T128" s="103" t="s">
        <v>150</v>
      </c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</row>
    <row r="129" s="2" customFormat="1" ht="22.8" customHeight="1">
      <c r="A129" s="39"/>
      <c r="B129" s="40"/>
      <c r="C129" s="108" t="s">
        <v>151</v>
      </c>
      <c r="D129" s="41"/>
      <c r="E129" s="41"/>
      <c r="F129" s="41"/>
      <c r="G129" s="41"/>
      <c r="H129" s="41"/>
      <c r="I129" s="41"/>
      <c r="J129" s="206">
        <f>BK129</f>
        <v>0</v>
      </c>
      <c r="K129" s="41"/>
      <c r="L129" s="45"/>
      <c r="M129" s="104"/>
      <c r="N129" s="207"/>
      <c r="O129" s="105"/>
      <c r="P129" s="208">
        <f>P130</f>
        <v>0</v>
      </c>
      <c r="Q129" s="105"/>
      <c r="R129" s="208">
        <f>R130</f>
        <v>97.369351795700013</v>
      </c>
      <c r="S129" s="105"/>
      <c r="T129" s="209">
        <f>T130</f>
        <v>60.049101000000007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79</v>
      </c>
      <c r="AU129" s="18" t="s">
        <v>129</v>
      </c>
      <c r="BK129" s="210">
        <f>BK130</f>
        <v>0</v>
      </c>
    </row>
    <row r="130" s="12" customFormat="1" ht="25.92" customHeight="1">
      <c r="A130" s="12"/>
      <c r="B130" s="211"/>
      <c r="C130" s="212"/>
      <c r="D130" s="213" t="s">
        <v>79</v>
      </c>
      <c r="E130" s="214" t="s">
        <v>152</v>
      </c>
      <c r="F130" s="214" t="s">
        <v>153</v>
      </c>
      <c r="G130" s="212"/>
      <c r="H130" s="212"/>
      <c r="I130" s="215"/>
      <c r="J130" s="216">
        <f>BK130</f>
        <v>0</v>
      </c>
      <c r="K130" s="212"/>
      <c r="L130" s="217"/>
      <c r="M130" s="218"/>
      <c r="N130" s="219"/>
      <c r="O130" s="219"/>
      <c r="P130" s="220">
        <f>P131+P138+P148+P233+P236+P257+P302+P322</f>
        <v>0</v>
      </c>
      <c r="Q130" s="219"/>
      <c r="R130" s="220">
        <f>R131+R138+R148+R233+R236+R257+R302+R322</f>
        <v>97.369351795700013</v>
      </c>
      <c r="S130" s="219"/>
      <c r="T130" s="221">
        <f>T131+T138+T148+T233+T236+T257+T302+T322</f>
        <v>60.049101000000007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2" t="s">
        <v>87</v>
      </c>
      <c r="AT130" s="223" t="s">
        <v>79</v>
      </c>
      <c r="AU130" s="223" t="s">
        <v>80</v>
      </c>
      <c r="AY130" s="222" t="s">
        <v>154</v>
      </c>
      <c r="BK130" s="224">
        <f>BK131+BK138+BK148+BK233+BK236+BK257+BK302+BK322</f>
        <v>0</v>
      </c>
    </row>
    <row r="131" s="12" customFormat="1" ht="22.8" customHeight="1">
      <c r="A131" s="12"/>
      <c r="B131" s="211"/>
      <c r="C131" s="212"/>
      <c r="D131" s="213" t="s">
        <v>79</v>
      </c>
      <c r="E131" s="225" t="s">
        <v>87</v>
      </c>
      <c r="F131" s="225" t="s">
        <v>155</v>
      </c>
      <c r="G131" s="212"/>
      <c r="H131" s="212"/>
      <c r="I131" s="215"/>
      <c r="J131" s="226">
        <f>BK131</f>
        <v>0</v>
      </c>
      <c r="K131" s="212"/>
      <c r="L131" s="217"/>
      <c r="M131" s="218"/>
      <c r="N131" s="219"/>
      <c r="O131" s="219"/>
      <c r="P131" s="220">
        <f>SUM(P132:P137)</f>
        <v>0</v>
      </c>
      <c r="Q131" s="219"/>
      <c r="R131" s="220">
        <f>SUM(R132:R137)</f>
        <v>0.0030000000000000001</v>
      </c>
      <c r="S131" s="219"/>
      <c r="T131" s="221">
        <f>SUM(T132:T137)</f>
        <v>25.019000000000002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87</v>
      </c>
      <c r="AT131" s="223" t="s">
        <v>79</v>
      </c>
      <c r="AU131" s="223" t="s">
        <v>87</v>
      </c>
      <c r="AY131" s="222" t="s">
        <v>154</v>
      </c>
      <c r="BK131" s="224">
        <f>SUM(BK132:BK137)</f>
        <v>0</v>
      </c>
    </row>
    <row r="132" s="2" customFormat="1" ht="14.4" customHeight="1">
      <c r="A132" s="39"/>
      <c r="B132" s="40"/>
      <c r="C132" s="227" t="s">
        <v>87</v>
      </c>
      <c r="D132" s="227" t="s">
        <v>156</v>
      </c>
      <c r="E132" s="228" t="s">
        <v>157</v>
      </c>
      <c r="F132" s="229" t="s">
        <v>158</v>
      </c>
      <c r="G132" s="230" t="s">
        <v>159</v>
      </c>
      <c r="H132" s="231">
        <v>100</v>
      </c>
      <c r="I132" s="232"/>
      <c r="J132" s="233">
        <f>ROUND(I132*H132,2)</f>
        <v>0</v>
      </c>
      <c r="K132" s="229" t="s">
        <v>160</v>
      </c>
      <c r="L132" s="45"/>
      <c r="M132" s="234" t="s">
        <v>1</v>
      </c>
      <c r="N132" s="235" t="s">
        <v>45</v>
      </c>
      <c r="O132" s="92"/>
      <c r="P132" s="236">
        <f>O132*H132</f>
        <v>0</v>
      </c>
      <c r="Q132" s="236">
        <v>3.0000000000000001E-05</v>
      </c>
      <c r="R132" s="236">
        <f>Q132*H132</f>
        <v>0.0030000000000000001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161</v>
      </c>
      <c r="AT132" s="238" t="s">
        <v>156</v>
      </c>
      <c r="AU132" s="238" t="s">
        <v>89</v>
      </c>
      <c r="AY132" s="18" t="s">
        <v>154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87</v>
      </c>
      <c r="BK132" s="239">
        <f>ROUND(I132*H132,2)</f>
        <v>0</v>
      </c>
      <c r="BL132" s="18" t="s">
        <v>161</v>
      </c>
      <c r="BM132" s="238" t="s">
        <v>162</v>
      </c>
    </row>
    <row r="133" s="2" customFormat="1" ht="24.15" customHeight="1">
      <c r="A133" s="39"/>
      <c r="B133" s="40"/>
      <c r="C133" s="227" t="s">
        <v>89</v>
      </c>
      <c r="D133" s="227" t="s">
        <v>156</v>
      </c>
      <c r="E133" s="228" t="s">
        <v>163</v>
      </c>
      <c r="F133" s="229" t="s">
        <v>164</v>
      </c>
      <c r="G133" s="230" t="s">
        <v>159</v>
      </c>
      <c r="H133" s="231">
        <v>100</v>
      </c>
      <c r="I133" s="232"/>
      <c r="J133" s="233">
        <f>ROUND(I133*H133,2)</f>
        <v>0</v>
      </c>
      <c r="K133" s="229" t="s">
        <v>160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0.00050000000000000001</v>
      </c>
      <c r="T133" s="237">
        <f>S133*H133</f>
        <v>0.050000000000000003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161</v>
      </c>
      <c r="AT133" s="238" t="s">
        <v>156</v>
      </c>
      <c r="AU133" s="238" t="s">
        <v>89</v>
      </c>
      <c r="AY133" s="18" t="s">
        <v>154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161</v>
      </c>
      <c r="BM133" s="238" t="s">
        <v>165</v>
      </c>
    </row>
    <row r="134" s="2" customFormat="1" ht="24.15" customHeight="1">
      <c r="A134" s="39"/>
      <c r="B134" s="40"/>
      <c r="C134" s="227" t="s">
        <v>166</v>
      </c>
      <c r="D134" s="227" t="s">
        <v>156</v>
      </c>
      <c r="E134" s="228" t="s">
        <v>167</v>
      </c>
      <c r="F134" s="229" t="s">
        <v>168</v>
      </c>
      <c r="G134" s="230" t="s">
        <v>159</v>
      </c>
      <c r="H134" s="231">
        <v>30</v>
      </c>
      <c r="I134" s="232"/>
      <c r="J134" s="233">
        <f>ROUND(I134*H134,2)</f>
        <v>0</v>
      </c>
      <c r="K134" s="229" t="s">
        <v>160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0.00029999999999999997</v>
      </c>
      <c r="T134" s="237">
        <f>S134*H134</f>
        <v>0.0089999999999999993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161</v>
      </c>
      <c r="AT134" s="238" t="s">
        <v>156</v>
      </c>
      <c r="AU134" s="238" t="s">
        <v>89</v>
      </c>
      <c r="AY134" s="18" t="s">
        <v>154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87</v>
      </c>
      <c r="BK134" s="239">
        <f>ROUND(I134*H134,2)</f>
        <v>0</v>
      </c>
      <c r="BL134" s="18" t="s">
        <v>161</v>
      </c>
      <c r="BM134" s="238" t="s">
        <v>169</v>
      </c>
    </row>
    <row r="135" s="2" customFormat="1">
      <c r="A135" s="39"/>
      <c r="B135" s="40"/>
      <c r="C135" s="41"/>
      <c r="D135" s="240" t="s">
        <v>170</v>
      </c>
      <c r="E135" s="41"/>
      <c r="F135" s="241" t="s">
        <v>171</v>
      </c>
      <c r="G135" s="41"/>
      <c r="H135" s="41"/>
      <c r="I135" s="242"/>
      <c r="J135" s="41"/>
      <c r="K135" s="41"/>
      <c r="L135" s="45"/>
      <c r="M135" s="243"/>
      <c r="N135" s="244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170</v>
      </c>
      <c r="AU135" s="18" t="s">
        <v>89</v>
      </c>
    </row>
    <row r="136" s="2" customFormat="1" ht="24.15" customHeight="1">
      <c r="A136" s="39"/>
      <c r="B136" s="40"/>
      <c r="C136" s="227" t="s">
        <v>161</v>
      </c>
      <c r="D136" s="227" t="s">
        <v>156</v>
      </c>
      <c r="E136" s="228" t="s">
        <v>172</v>
      </c>
      <c r="F136" s="229" t="s">
        <v>173</v>
      </c>
      <c r="G136" s="230" t="s">
        <v>174</v>
      </c>
      <c r="H136" s="231">
        <v>19.199999999999999</v>
      </c>
      <c r="I136" s="232"/>
      <c r="J136" s="233">
        <f>ROUND(I136*H136,2)</f>
        <v>0</v>
      </c>
      <c r="K136" s="229" t="s">
        <v>160</v>
      </c>
      <c r="L136" s="45"/>
      <c r="M136" s="234" t="s">
        <v>1</v>
      </c>
      <c r="N136" s="235" t="s">
        <v>45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1.3</v>
      </c>
      <c r="T136" s="237">
        <f>S136*H136</f>
        <v>24.960000000000001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161</v>
      </c>
      <c r="AT136" s="238" t="s">
        <v>156</v>
      </c>
      <c r="AU136" s="238" t="s">
        <v>89</v>
      </c>
      <c r="AY136" s="18" t="s">
        <v>154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87</v>
      </c>
      <c r="BK136" s="239">
        <f>ROUND(I136*H136,2)</f>
        <v>0</v>
      </c>
      <c r="BL136" s="18" t="s">
        <v>161</v>
      </c>
      <c r="BM136" s="238" t="s">
        <v>175</v>
      </c>
    </row>
    <row r="137" s="13" customFormat="1">
      <c r="A137" s="13"/>
      <c r="B137" s="245"/>
      <c r="C137" s="246"/>
      <c r="D137" s="240" t="s">
        <v>176</v>
      </c>
      <c r="E137" s="247" t="s">
        <v>1</v>
      </c>
      <c r="F137" s="248" t="s">
        <v>177</v>
      </c>
      <c r="G137" s="246"/>
      <c r="H137" s="249">
        <v>19.199999999999999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176</v>
      </c>
      <c r="AU137" s="255" t="s">
        <v>89</v>
      </c>
      <c r="AV137" s="13" t="s">
        <v>89</v>
      </c>
      <c r="AW137" s="13" t="s">
        <v>36</v>
      </c>
      <c r="AX137" s="13" t="s">
        <v>87</v>
      </c>
      <c r="AY137" s="255" t="s">
        <v>154</v>
      </c>
    </row>
    <row r="138" s="12" customFormat="1" ht="22.8" customHeight="1">
      <c r="A138" s="12"/>
      <c r="B138" s="211"/>
      <c r="C138" s="212"/>
      <c r="D138" s="213" t="s">
        <v>79</v>
      </c>
      <c r="E138" s="225" t="s">
        <v>89</v>
      </c>
      <c r="F138" s="225" t="s">
        <v>178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SUM(P139:P147)</f>
        <v>0</v>
      </c>
      <c r="Q138" s="219"/>
      <c r="R138" s="220">
        <f>SUM(R139:R147)</f>
        <v>60.403999999999996</v>
      </c>
      <c r="S138" s="219"/>
      <c r="T138" s="221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87</v>
      </c>
      <c r="AT138" s="223" t="s">
        <v>79</v>
      </c>
      <c r="AU138" s="223" t="s">
        <v>87</v>
      </c>
      <c r="AY138" s="222" t="s">
        <v>154</v>
      </c>
      <c r="BK138" s="224">
        <f>SUM(BK139:BK147)</f>
        <v>0</v>
      </c>
    </row>
    <row r="139" s="2" customFormat="1" ht="24.15" customHeight="1">
      <c r="A139" s="39"/>
      <c r="B139" s="40"/>
      <c r="C139" s="227" t="s">
        <v>179</v>
      </c>
      <c r="D139" s="227" t="s">
        <v>156</v>
      </c>
      <c r="E139" s="228" t="s">
        <v>180</v>
      </c>
      <c r="F139" s="229" t="s">
        <v>181</v>
      </c>
      <c r="G139" s="230" t="s">
        <v>182</v>
      </c>
      <c r="H139" s="231">
        <v>14</v>
      </c>
      <c r="I139" s="232"/>
      <c r="J139" s="233">
        <f>ROUND(I139*H139,2)</f>
        <v>0</v>
      </c>
      <c r="K139" s="229" t="s">
        <v>160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0.14999999999999999</v>
      </c>
      <c r="R139" s="236">
        <f>Q139*H139</f>
        <v>2.1000000000000001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161</v>
      </c>
      <c r="AT139" s="238" t="s">
        <v>156</v>
      </c>
      <c r="AU139" s="238" t="s">
        <v>89</v>
      </c>
      <c r="AY139" s="18" t="s">
        <v>154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87</v>
      </c>
      <c r="BK139" s="239">
        <f>ROUND(I139*H139,2)</f>
        <v>0</v>
      </c>
      <c r="BL139" s="18" t="s">
        <v>161</v>
      </c>
      <c r="BM139" s="238" t="s">
        <v>183</v>
      </c>
    </row>
    <row r="140" s="13" customFormat="1">
      <c r="A140" s="13"/>
      <c r="B140" s="245"/>
      <c r="C140" s="246"/>
      <c r="D140" s="240" t="s">
        <v>176</v>
      </c>
      <c r="E140" s="247" t="s">
        <v>1</v>
      </c>
      <c r="F140" s="248" t="s">
        <v>184</v>
      </c>
      <c r="G140" s="246"/>
      <c r="H140" s="249">
        <v>14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176</v>
      </c>
      <c r="AU140" s="255" t="s">
        <v>89</v>
      </c>
      <c r="AV140" s="13" t="s">
        <v>89</v>
      </c>
      <c r="AW140" s="13" t="s">
        <v>36</v>
      </c>
      <c r="AX140" s="13" t="s">
        <v>87</v>
      </c>
      <c r="AY140" s="255" t="s">
        <v>154</v>
      </c>
    </row>
    <row r="141" s="2" customFormat="1" ht="24.15" customHeight="1">
      <c r="A141" s="39"/>
      <c r="B141" s="40"/>
      <c r="C141" s="227" t="s">
        <v>185</v>
      </c>
      <c r="D141" s="227" t="s">
        <v>156</v>
      </c>
      <c r="E141" s="228" t="s">
        <v>186</v>
      </c>
      <c r="F141" s="229" t="s">
        <v>187</v>
      </c>
      <c r="G141" s="230" t="s">
        <v>182</v>
      </c>
      <c r="H141" s="231">
        <v>14</v>
      </c>
      <c r="I141" s="232"/>
      <c r="J141" s="233">
        <f>ROUND(I141*H141,2)</f>
        <v>0</v>
      </c>
      <c r="K141" s="229" t="s">
        <v>160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161</v>
      </c>
      <c r="AT141" s="238" t="s">
        <v>156</v>
      </c>
      <c r="AU141" s="238" t="s">
        <v>89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161</v>
      </c>
      <c r="BM141" s="238" t="s">
        <v>188</v>
      </c>
    </row>
    <row r="142" s="13" customFormat="1">
      <c r="A142" s="13"/>
      <c r="B142" s="245"/>
      <c r="C142" s="246"/>
      <c r="D142" s="240" t="s">
        <v>176</v>
      </c>
      <c r="E142" s="247" t="s">
        <v>1</v>
      </c>
      <c r="F142" s="248" t="s">
        <v>184</v>
      </c>
      <c r="G142" s="246"/>
      <c r="H142" s="249">
        <v>14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176</v>
      </c>
      <c r="AU142" s="255" t="s">
        <v>89</v>
      </c>
      <c r="AV142" s="13" t="s">
        <v>89</v>
      </c>
      <c r="AW142" s="13" t="s">
        <v>36</v>
      </c>
      <c r="AX142" s="13" t="s">
        <v>87</v>
      </c>
      <c r="AY142" s="255" t="s">
        <v>154</v>
      </c>
    </row>
    <row r="143" s="2" customFormat="1" ht="14.4" customHeight="1">
      <c r="A143" s="39"/>
      <c r="B143" s="40"/>
      <c r="C143" s="256" t="s">
        <v>189</v>
      </c>
      <c r="D143" s="256" t="s">
        <v>190</v>
      </c>
      <c r="E143" s="257" t="s">
        <v>191</v>
      </c>
      <c r="F143" s="258" t="s">
        <v>192</v>
      </c>
      <c r="G143" s="259" t="s">
        <v>182</v>
      </c>
      <c r="H143" s="260">
        <v>14</v>
      </c>
      <c r="I143" s="261"/>
      <c r="J143" s="262">
        <f>ROUND(I143*H143,2)</f>
        <v>0</v>
      </c>
      <c r="K143" s="258" t="s">
        <v>160</v>
      </c>
      <c r="L143" s="263"/>
      <c r="M143" s="264" t="s">
        <v>1</v>
      </c>
      <c r="N143" s="265" t="s">
        <v>45</v>
      </c>
      <c r="O143" s="92"/>
      <c r="P143" s="236">
        <f>O143*H143</f>
        <v>0</v>
      </c>
      <c r="Q143" s="236">
        <v>1.516</v>
      </c>
      <c r="R143" s="236">
        <f>Q143*H143</f>
        <v>21.224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193</v>
      </c>
      <c r="AT143" s="238" t="s">
        <v>190</v>
      </c>
      <c r="AU143" s="238" t="s">
        <v>89</v>
      </c>
      <c r="AY143" s="18" t="s">
        <v>154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87</v>
      </c>
      <c r="BK143" s="239">
        <f>ROUND(I143*H143,2)</f>
        <v>0</v>
      </c>
      <c r="BL143" s="18" t="s">
        <v>161</v>
      </c>
      <c r="BM143" s="238" t="s">
        <v>194</v>
      </c>
    </row>
    <row r="144" s="2" customFormat="1">
      <c r="A144" s="39"/>
      <c r="B144" s="40"/>
      <c r="C144" s="41"/>
      <c r="D144" s="240" t="s">
        <v>170</v>
      </c>
      <c r="E144" s="41"/>
      <c r="F144" s="241" t="s">
        <v>195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170</v>
      </c>
      <c r="AU144" s="18" t="s">
        <v>89</v>
      </c>
    </row>
    <row r="145" s="13" customFormat="1">
      <c r="A145" s="13"/>
      <c r="B145" s="245"/>
      <c r="C145" s="246"/>
      <c r="D145" s="240" t="s">
        <v>176</v>
      </c>
      <c r="E145" s="247" t="s">
        <v>1</v>
      </c>
      <c r="F145" s="248" t="s">
        <v>184</v>
      </c>
      <c r="G145" s="246"/>
      <c r="H145" s="249">
        <v>14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176</v>
      </c>
      <c r="AU145" s="255" t="s">
        <v>89</v>
      </c>
      <c r="AV145" s="13" t="s">
        <v>89</v>
      </c>
      <c r="AW145" s="13" t="s">
        <v>36</v>
      </c>
      <c r="AX145" s="13" t="s">
        <v>87</v>
      </c>
      <c r="AY145" s="255" t="s">
        <v>154</v>
      </c>
    </row>
    <row r="146" s="2" customFormat="1" ht="24.15" customHeight="1">
      <c r="A146" s="39"/>
      <c r="B146" s="40"/>
      <c r="C146" s="227" t="s">
        <v>193</v>
      </c>
      <c r="D146" s="227" t="s">
        <v>156</v>
      </c>
      <c r="E146" s="228" t="s">
        <v>196</v>
      </c>
      <c r="F146" s="229" t="s">
        <v>197</v>
      </c>
      <c r="G146" s="230" t="s">
        <v>174</v>
      </c>
      <c r="H146" s="231">
        <v>19.199999999999999</v>
      </c>
      <c r="I146" s="232"/>
      <c r="J146" s="233">
        <f>ROUND(I146*H146,2)</f>
        <v>0</v>
      </c>
      <c r="K146" s="229" t="s">
        <v>160</v>
      </c>
      <c r="L146" s="45"/>
      <c r="M146" s="234" t="s">
        <v>1</v>
      </c>
      <c r="N146" s="235" t="s">
        <v>45</v>
      </c>
      <c r="O146" s="92"/>
      <c r="P146" s="236">
        <f>O146*H146</f>
        <v>0</v>
      </c>
      <c r="Q146" s="236">
        <v>1.9312499999999999</v>
      </c>
      <c r="R146" s="236">
        <f>Q146*H146</f>
        <v>37.079999999999998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161</v>
      </c>
      <c r="AT146" s="238" t="s">
        <v>156</v>
      </c>
      <c r="AU146" s="238" t="s">
        <v>89</v>
      </c>
      <c r="AY146" s="18" t="s">
        <v>154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87</v>
      </c>
      <c r="BK146" s="239">
        <f>ROUND(I146*H146,2)</f>
        <v>0</v>
      </c>
      <c r="BL146" s="18" t="s">
        <v>161</v>
      </c>
      <c r="BM146" s="238" t="s">
        <v>198</v>
      </c>
    </row>
    <row r="147" s="13" customFormat="1">
      <c r="A147" s="13"/>
      <c r="B147" s="245"/>
      <c r="C147" s="246"/>
      <c r="D147" s="240" t="s">
        <v>176</v>
      </c>
      <c r="E147" s="247" t="s">
        <v>1</v>
      </c>
      <c r="F147" s="248" t="s">
        <v>177</v>
      </c>
      <c r="G147" s="246"/>
      <c r="H147" s="249">
        <v>19.199999999999999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176</v>
      </c>
      <c r="AU147" s="255" t="s">
        <v>89</v>
      </c>
      <c r="AV147" s="13" t="s">
        <v>89</v>
      </c>
      <c r="AW147" s="13" t="s">
        <v>36</v>
      </c>
      <c r="AX147" s="13" t="s">
        <v>87</v>
      </c>
      <c r="AY147" s="255" t="s">
        <v>154</v>
      </c>
    </row>
    <row r="148" s="12" customFormat="1" ht="22.8" customHeight="1">
      <c r="A148" s="12"/>
      <c r="B148" s="211"/>
      <c r="C148" s="212"/>
      <c r="D148" s="213" t="s">
        <v>79</v>
      </c>
      <c r="E148" s="225" t="s">
        <v>161</v>
      </c>
      <c r="F148" s="225" t="s">
        <v>199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SUM(P149:P232)</f>
        <v>0</v>
      </c>
      <c r="Q148" s="219"/>
      <c r="R148" s="220">
        <f>SUM(R149:R232)</f>
        <v>10.322794478000002</v>
      </c>
      <c r="S148" s="219"/>
      <c r="T148" s="221">
        <f>SUM(T149:T232)</f>
        <v>4.6139999999999999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87</v>
      </c>
      <c r="AT148" s="223" t="s">
        <v>79</v>
      </c>
      <c r="AU148" s="223" t="s">
        <v>87</v>
      </c>
      <c r="AY148" s="222" t="s">
        <v>154</v>
      </c>
      <c r="BK148" s="224">
        <f>SUM(BK149:BK232)</f>
        <v>0</v>
      </c>
    </row>
    <row r="149" s="2" customFormat="1" ht="14.4" customHeight="1">
      <c r="A149" s="39"/>
      <c r="B149" s="40"/>
      <c r="C149" s="227" t="s">
        <v>200</v>
      </c>
      <c r="D149" s="227" t="s">
        <v>156</v>
      </c>
      <c r="E149" s="228" t="s">
        <v>201</v>
      </c>
      <c r="F149" s="229" t="s">
        <v>202</v>
      </c>
      <c r="G149" s="230" t="s">
        <v>159</v>
      </c>
      <c r="H149" s="231">
        <v>76.900000000000006</v>
      </c>
      <c r="I149" s="232"/>
      <c r="J149" s="233">
        <f>ROUND(I149*H149,2)</f>
        <v>0</v>
      </c>
      <c r="K149" s="229" t="s">
        <v>160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0.00060411999999999998</v>
      </c>
      <c r="R149" s="236">
        <f>Q149*H149</f>
        <v>0.046456827999999999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161</v>
      </c>
      <c r="AT149" s="238" t="s">
        <v>156</v>
      </c>
      <c r="AU149" s="238" t="s">
        <v>89</v>
      </c>
      <c r="AY149" s="18" t="s">
        <v>154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87</v>
      </c>
      <c r="BK149" s="239">
        <f>ROUND(I149*H149,2)</f>
        <v>0</v>
      </c>
      <c r="BL149" s="18" t="s">
        <v>161</v>
      </c>
      <c r="BM149" s="238" t="s">
        <v>203</v>
      </c>
    </row>
    <row r="150" s="2" customFormat="1">
      <c r="A150" s="39"/>
      <c r="B150" s="40"/>
      <c r="C150" s="41"/>
      <c r="D150" s="240" t="s">
        <v>170</v>
      </c>
      <c r="E150" s="41"/>
      <c r="F150" s="241" t="s">
        <v>204</v>
      </c>
      <c r="G150" s="41"/>
      <c r="H150" s="41"/>
      <c r="I150" s="242"/>
      <c r="J150" s="41"/>
      <c r="K150" s="41"/>
      <c r="L150" s="45"/>
      <c r="M150" s="243"/>
      <c r="N150" s="244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170</v>
      </c>
      <c r="AU150" s="18" t="s">
        <v>89</v>
      </c>
    </row>
    <row r="151" s="13" customFormat="1">
      <c r="A151" s="13"/>
      <c r="B151" s="245"/>
      <c r="C151" s="246"/>
      <c r="D151" s="240" t="s">
        <v>176</v>
      </c>
      <c r="E151" s="247" t="s">
        <v>1</v>
      </c>
      <c r="F151" s="248" t="s">
        <v>205</v>
      </c>
      <c r="G151" s="246"/>
      <c r="H151" s="249">
        <v>44.100000000000001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176</v>
      </c>
      <c r="AU151" s="255" t="s">
        <v>89</v>
      </c>
      <c r="AV151" s="13" t="s">
        <v>89</v>
      </c>
      <c r="AW151" s="13" t="s">
        <v>36</v>
      </c>
      <c r="AX151" s="13" t="s">
        <v>80</v>
      </c>
      <c r="AY151" s="255" t="s">
        <v>154</v>
      </c>
    </row>
    <row r="152" s="13" customFormat="1">
      <c r="A152" s="13"/>
      <c r="B152" s="245"/>
      <c r="C152" s="246"/>
      <c r="D152" s="240" t="s">
        <v>176</v>
      </c>
      <c r="E152" s="247" t="s">
        <v>1</v>
      </c>
      <c r="F152" s="248" t="s">
        <v>206</v>
      </c>
      <c r="G152" s="246"/>
      <c r="H152" s="249">
        <v>32.799999999999997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176</v>
      </c>
      <c r="AU152" s="255" t="s">
        <v>89</v>
      </c>
      <c r="AV152" s="13" t="s">
        <v>89</v>
      </c>
      <c r="AW152" s="13" t="s">
        <v>36</v>
      </c>
      <c r="AX152" s="13" t="s">
        <v>80</v>
      </c>
      <c r="AY152" s="255" t="s">
        <v>154</v>
      </c>
    </row>
    <row r="153" s="14" customFormat="1">
      <c r="A153" s="14"/>
      <c r="B153" s="266"/>
      <c r="C153" s="267"/>
      <c r="D153" s="240" t="s">
        <v>176</v>
      </c>
      <c r="E153" s="268" t="s">
        <v>1</v>
      </c>
      <c r="F153" s="269" t="s">
        <v>207</v>
      </c>
      <c r="G153" s="267"/>
      <c r="H153" s="270">
        <v>76.900000000000006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6" t="s">
        <v>176</v>
      </c>
      <c r="AU153" s="276" t="s">
        <v>89</v>
      </c>
      <c r="AV153" s="14" t="s">
        <v>161</v>
      </c>
      <c r="AW153" s="14" t="s">
        <v>36</v>
      </c>
      <c r="AX153" s="14" t="s">
        <v>87</v>
      </c>
      <c r="AY153" s="276" t="s">
        <v>154</v>
      </c>
    </row>
    <row r="154" s="2" customFormat="1" ht="14.4" customHeight="1">
      <c r="A154" s="39"/>
      <c r="B154" s="40"/>
      <c r="C154" s="227" t="s">
        <v>208</v>
      </c>
      <c r="D154" s="227" t="s">
        <v>156</v>
      </c>
      <c r="E154" s="228" t="s">
        <v>209</v>
      </c>
      <c r="F154" s="229" t="s">
        <v>210</v>
      </c>
      <c r="G154" s="230" t="s">
        <v>159</v>
      </c>
      <c r="H154" s="231">
        <v>76.900000000000006</v>
      </c>
      <c r="I154" s="232"/>
      <c r="J154" s="233">
        <f>ROUND(I154*H154,2)</f>
        <v>0</v>
      </c>
      <c r="K154" s="229" t="s">
        <v>160</v>
      </c>
      <c r="L154" s="45"/>
      <c r="M154" s="234" t="s">
        <v>1</v>
      </c>
      <c r="N154" s="235" t="s">
        <v>45</v>
      </c>
      <c r="O154" s="92"/>
      <c r="P154" s="236">
        <f>O154*H154</f>
        <v>0</v>
      </c>
      <c r="Q154" s="236">
        <v>0.00036850000000000001</v>
      </c>
      <c r="R154" s="236">
        <f>Q154*H154</f>
        <v>0.028337650000000002</v>
      </c>
      <c r="S154" s="236">
        <v>0.059999999999999998</v>
      </c>
      <c r="T154" s="237">
        <f>S154*H154</f>
        <v>4.6139999999999999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161</v>
      </c>
      <c r="AT154" s="238" t="s">
        <v>156</v>
      </c>
      <c r="AU154" s="238" t="s">
        <v>89</v>
      </c>
      <c r="AY154" s="18" t="s">
        <v>154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87</v>
      </c>
      <c r="BK154" s="239">
        <f>ROUND(I154*H154,2)</f>
        <v>0</v>
      </c>
      <c r="BL154" s="18" t="s">
        <v>161</v>
      </c>
      <c r="BM154" s="238" t="s">
        <v>211</v>
      </c>
    </row>
    <row r="155" s="2" customFormat="1">
      <c r="A155" s="39"/>
      <c r="B155" s="40"/>
      <c r="C155" s="41"/>
      <c r="D155" s="240" t="s">
        <v>170</v>
      </c>
      <c r="E155" s="41"/>
      <c r="F155" s="241" t="s">
        <v>204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170</v>
      </c>
      <c r="AU155" s="18" t="s">
        <v>89</v>
      </c>
    </row>
    <row r="156" s="13" customFormat="1">
      <c r="A156" s="13"/>
      <c r="B156" s="245"/>
      <c r="C156" s="246"/>
      <c r="D156" s="240" t="s">
        <v>176</v>
      </c>
      <c r="E156" s="247" t="s">
        <v>1</v>
      </c>
      <c r="F156" s="248" t="s">
        <v>205</v>
      </c>
      <c r="G156" s="246"/>
      <c r="H156" s="249">
        <v>44.100000000000001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176</v>
      </c>
      <c r="AU156" s="255" t="s">
        <v>89</v>
      </c>
      <c r="AV156" s="13" t="s">
        <v>89</v>
      </c>
      <c r="AW156" s="13" t="s">
        <v>36</v>
      </c>
      <c r="AX156" s="13" t="s">
        <v>80</v>
      </c>
      <c r="AY156" s="255" t="s">
        <v>154</v>
      </c>
    </row>
    <row r="157" s="13" customFormat="1">
      <c r="A157" s="13"/>
      <c r="B157" s="245"/>
      <c r="C157" s="246"/>
      <c r="D157" s="240" t="s">
        <v>176</v>
      </c>
      <c r="E157" s="247" t="s">
        <v>1</v>
      </c>
      <c r="F157" s="248" t="s">
        <v>206</v>
      </c>
      <c r="G157" s="246"/>
      <c r="H157" s="249">
        <v>32.799999999999997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176</v>
      </c>
      <c r="AU157" s="255" t="s">
        <v>89</v>
      </c>
      <c r="AV157" s="13" t="s">
        <v>89</v>
      </c>
      <c r="AW157" s="13" t="s">
        <v>36</v>
      </c>
      <c r="AX157" s="13" t="s">
        <v>80</v>
      </c>
      <c r="AY157" s="255" t="s">
        <v>154</v>
      </c>
    </row>
    <row r="158" s="14" customFormat="1">
      <c r="A158" s="14"/>
      <c r="B158" s="266"/>
      <c r="C158" s="267"/>
      <c r="D158" s="240" t="s">
        <v>176</v>
      </c>
      <c r="E158" s="268" t="s">
        <v>1</v>
      </c>
      <c r="F158" s="269" t="s">
        <v>207</v>
      </c>
      <c r="G158" s="267"/>
      <c r="H158" s="270">
        <v>76.900000000000006</v>
      </c>
      <c r="I158" s="271"/>
      <c r="J158" s="267"/>
      <c r="K158" s="267"/>
      <c r="L158" s="272"/>
      <c r="M158" s="273"/>
      <c r="N158" s="274"/>
      <c r="O158" s="274"/>
      <c r="P158" s="274"/>
      <c r="Q158" s="274"/>
      <c r="R158" s="274"/>
      <c r="S158" s="274"/>
      <c r="T158" s="27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76" t="s">
        <v>176</v>
      </c>
      <c r="AU158" s="276" t="s">
        <v>89</v>
      </c>
      <c r="AV158" s="14" t="s">
        <v>161</v>
      </c>
      <c r="AW158" s="14" t="s">
        <v>36</v>
      </c>
      <c r="AX158" s="14" t="s">
        <v>87</v>
      </c>
      <c r="AY158" s="276" t="s">
        <v>154</v>
      </c>
    </row>
    <row r="159" s="2" customFormat="1" ht="24.15" customHeight="1">
      <c r="A159" s="39"/>
      <c r="B159" s="40"/>
      <c r="C159" s="227" t="s">
        <v>212</v>
      </c>
      <c r="D159" s="227" t="s">
        <v>156</v>
      </c>
      <c r="E159" s="228" t="s">
        <v>213</v>
      </c>
      <c r="F159" s="229" t="s">
        <v>214</v>
      </c>
      <c r="G159" s="230" t="s">
        <v>182</v>
      </c>
      <c r="H159" s="231">
        <v>4</v>
      </c>
      <c r="I159" s="232"/>
      <c r="J159" s="233">
        <f>ROUND(I159*H159,2)</f>
        <v>0</v>
      </c>
      <c r="K159" s="229" t="s">
        <v>160</v>
      </c>
      <c r="L159" s="45"/>
      <c r="M159" s="234" t="s">
        <v>1</v>
      </c>
      <c r="N159" s="235" t="s">
        <v>45</v>
      </c>
      <c r="O159" s="92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161</v>
      </c>
      <c r="AT159" s="238" t="s">
        <v>156</v>
      </c>
      <c r="AU159" s="238" t="s">
        <v>89</v>
      </c>
      <c r="AY159" s="18" t="s">
        <v>154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87</v>
      </c>
      <c r="BK159" s="239">
        <f>ROUND(I159*H159,2)</f>
        <v>0</v>
      </c>
      <c r="BL159" s="18" t="s">
        <v>161</v>
      </c>
      <c r="BM159" s="238" t="s">
        <v>215</v>
      </c>
    </row>
    <row r="160" s="13" customFormat="1">
      <c r="A160" s="13"/>
      <c r="B160" s="245"/>
      <c r="C160" s="246"/>
      <c r="D160" s="240" t="s">
        <v>176</v>
      </c>
      <c r="E160" s="247" t="s">
        <v>1</v>
      </c>
      <c r="F160" s="248" t="s">
        <v>161</v>
      </c>
      <c r="G160" s="246"/>
      <c r="H160" s="249">
        <v>4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176</v>
      </c>
      <c r="AU160" s="255" t="s">
        <v>89</v>
      </c>
      <c r="AV160" s="13" t="s">
        <v>89</v>
      </c>
      <c r="AW160" s="13" t="s">
        <v>36</v>
      </c>
      <c r="AX160" s="13" t="s">
        <v>87</v>
      </c>
      <c r="AY160" s="255" t="s">
        <v>154</v>
      </c>
    </row>
    <row r="161" s="2" customFormat="1" ht="24.15" customHeight="1">
      <c r="A161" s="39"/>
      <c r="B161" s="40"/>
      <c r="C161" s="227" t="s">
        <v>216</v>
      </c>
      <c r="D161" s="227" t="s">
        <v>156</v>
      </c>
      <c r="E161" s="228" t="s">
        <v>217</v>
      </c>
      <c r="F161" s="229" t="s">
        <v>218</v>
      </c>
      <c r="G161" s="230" t="s">
        <v>219</v>
      </c>
      <c r="H161" s="231">
        <v>10948.299999999999</v>
      </c>
      <c r="I161" s="232"/>
      <c r="J161" s="233">
        <f>ROUND(I161*H161,2)</f>
        <v>0</v>
      </c>
      <c r="K161" s="229" t="s">
        <v>160</v>
      </c>
      <c r="L161" s="45"/>
      <c r="M161" s="234" t="s">
        <v>1</v>
      </c>
      <c r="N161" s="235" t="s">
        <v>45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161</v>
      </c>
      <c r="AT161" s="238" t="s">
        <v>156</v>
      </c>
      <c r="AU161" s="238" t="s">
        <v>89</v>
      </c>
      <c r="AY161" s="18" t="s">
        <v>154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87</v>
      </c>
      <c r="BK161" s="239">
        <f>ROUND(I161*H161,2)</f>
        <v>0</v>
      </c>
      <c r="BL161" s="18" t="s">
        <v>161</v>
      </c>
      <c r="BM161" s="238" t="s">
        <v>220</v>
      </c>
    </row>
    <row r="162" s="15" customFormat="1">
      <c r="A162" s="15"/>
      <c r="B162" s="277"/>
      <c r="C162" s="278"/>
      <c r="D162" s="240" t="s">
        <v>176</v>
      </c>
      <c r="E162" s="279" t="s">
        <v>1</v>
      </c>
      <c r="F162" s="280" t="s">
        <v>221</v>
      </c>
      <c r="G162" s="278"/>
      <c r="H162" s="279" t="s">
        <v>1</v>
      </c>
      <c r="I162" s="281"/>
      <c r="J162" s="278"/>
      <c r="K162" s="278"/>
      <c r="L162" s="282"/>
      <c r="M162" s="283"/>
      <c r="N162" s="284"/>
      <c r="O162" s="284"/>
      <c r="P162" s="284"/>
      <c r="Q162" s="284"/>
      <c r="R162" s="284"/>
      <c r="S162" s="284"/>
      <c r="T162" s="28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6" t="s">
        <v>176</v>
      </c>
      <c r="AU162" s="286" t="s">
        <v>89</v>
      </c>
      <c r="AV162" s="15" t="s">
        <v>87</v>
      </c>
      <c r="AW162" s="15" t="s">
        <v>36</v>
      </c>
      <c r="AX162" s="15" t="s">
        <v>80</v>
      </c>
      <c r="AY162" s="286" t="s">
        <v>154</v>
      </c>
    </row>
    <row r="163" s="13" customFormat="1">
      <c r="A163" s="13"/>
      <c r="B163" s="245"/>
      <c r="C163" s="246"/>
      <c r="D163" s="240" t="s">
        <v>176</v>
      </c>
      <c r="E163" s="247" t="s">
        <v>1</v>
      </c>
      <c r="F163" s="248" t="s">
        <v>222</v>
      </c>
      <c r="G163" s="246"/>
      <c r="H163" s="249">
        <v>5236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176</v>
      </c>
      <c r="AU163" s="255" t="s">
        <v>89</v>
      </c>
      <c r="AV163" s="13" t="s">
        <v>89</v>
      </c>
      <c r="AW163" s="13" t="s">
        <v>36</v>
      </c>
      <c r="AX163" s="13" t="s">
        <v>80</v>
      </c>
      <c r="AY163" s="255" t="s">
        <v>154</v>
      </c>
    </row>
    <row r="164" s="13" customFormat="1">
      <c r="A164" s="13"/>
      <c r="B164" s="245"/>
      <c r="C164" s="246"/>
      <c r="D164" s="240" t="s">
        <v>176</v>
      </c>
      <c r="E164" s="247" t="s">
        <v>1</v>
      </c>
      <c r="F164" s="248" t="s">
        <v>223</v>
      </c>
      <c r="G164" s="246"/>
      <c r="H164" s="249">
        <v>804.10000000000002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176</v>
      </c>
      <c r="AU164" s="255" t="s">
        <v>89</v>
      </c>
      <c r="AV164" s="13" t="s">
        <v>89</v>
      </c>
      <c r="AW164" s="13" t="s">
        <v>36</v>
      </c>
      <c r="AX164" s="13" t="s">
        <v>80</v>
      </c>
      <c r="AY164" s="255" t="s">
        <v>154</v>
      </c>
    </row>
    <row r="165" s="13" customFormat="1">
      <c r="A165" s="13"/>
      <c r="B165" s="245"/>
      <c r="C165" s="246"/>
      <c r="D165" s="240" t="s">
        <v>176</v>
      </c>
      <c r="E165" s="247" t="s">
        <v>1</v>
      </c>
      <c r="F165" s="248" t="s">
        <v>224</v>
      </c>
      <c r="G165" s="246"/>
      <c r="H165" s="249">
        <v>748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176</v>
      </c>
      <c r="AU165" s="255" t="s">
        <v>89</v>
      </c>
      <c r="AV165" s="13" t="s">
        <v>89</v>
      </c>
      <c r="AW165" s="13" t="s">
        <v>36</v>
      </c>
      <c r="AX165" s="13" t="s">
        <v>80</v>
      </c>
      <c r="AY165" s="255" t="s">
        <v>154</v>
      </c>
    </row>
    <row r="166" s="13" customFormat="1">
      <c r="A166" s="13"/>
      <c r="B166" s="245"/>
      <c r="C166" s="246"/>
      <c r="D166" s="240" t="s">
        <v>176</v>
      </c>
      <c r="E166" s="247" t="s">
        <v>1</v>
      </c>
      <c r="F166" s="248" t="s">
        <v>225</v>
      </c>
      <c r="G166" s="246"/>
      <c r="H166" s="249">
        <v>2053.6999999999998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176</v>
      </c>
      <c r="AU166" s="255" t="s">
        <v>89</v>
      </c>
      <c r="AV166" s="13" t="s">
        <v>89</v>
      </c>
      <c r="AW166" s="13" t="s">
        <v>36</v>
      </c>
      <c r="AX166" s="13" t="s">
        <v>80</v>
      </c>
      <c r="AY166" s="255" t="s">
        <v>154</v>
      </c>
    </row>
    <row r="167" s="13" customFormat="1">
      <c r="A167" s="13"/>
      <c r="B167" s="245"/>
      <c r="C167" s="246"/>
      <c r="D167" s="240" t="s">
        <v>176</v>
      </c>
      <c r="E167" s="247" t="s">
        <v>1</v>
      </c>
      <c r="F167" s="248" t="s">
        <v>226</v>
      </c>
      <c r="G167" s="246"/>
      <c r="H167" s="249">
        <v>932.79999999999995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176</v>
      </c>
      <c r="AU167" s="255" t="s">
        <v>89</v>
      </c>
      <c r="AV167" s="13" t="s">
        <v>89</v>
      </c>
      <c r="AW167" s="13" t="s">
        <v>36</v>
      </c>
      <c r="AX167" s="13" t="s">
        <v>80</v>
      </c>
      <c r="AY167" s="255" t="s">
        <v>154</v>
      </c>
    </row>
    <row r="168" s="13" customFormat="1">
      <c r="A168" s="13"/>
      <c r="B168" s="245"/>
      <c r="C168" s="246"/>
      <c r="D168" s="240" t="s">
        <v>176</v>
      </c>
      <c r="E168" s="247" t="s">
        <v>1</v>
      </c>
      <c r="F168" s="248" t="s">
        <v>227</v>
      </c>
      <c r="G168" s="246"/>
      <c r="H168" s="249">
        <v>1173.7000000000001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176</v>
      </c>
      <c r="AU168" s="255" t="s">
        <v>89</v>
      </c>
      <c r="AV168" s="13" t="s">
        <v>89</v>
      </c>
      <c r="AW168" s="13" t="s">
        <v>36</v>
      </c>
      <c r="AX168" s="13" t="s">
        <v>80</v>
      </c>
      <c r="AY168" s="255" t="s">
        <v>154</v>
      </c>
    </row>
    <row r="169" s="14" customFormat="1">
      <c r="A169" s="14"/>
      <c r="B169" s="266"/>
      <c r="C169" s="267"/>
      <c r="D169" s="240" t="s">
        <v>176</v>
      </c>
      <c r="E169" s="268" t="s">
        <v>1</v>
      </c>
      <c r="F169" s="269" t="s">
        <v>207</v>
      </c>
      <c r="G169" s="267"/>
      <c r="H169" s="270">
        <v>10948.299999999999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76" t="s">
        <v>176</v>
      </c>
      <c r="AU169" s="276" t="s">
        <v>89</v>
      </c>
      <c r="AV169" s="14" t="s">
        <v>161</v>
      </c>
      <c r="AW169" s="14" t="s">
        <v>36</v>
      </c>
      <c r="AX169" s="14" t="s">
        <v>87</v>
      </c>
      <c r="AY169" s="276" t="s">
        <v>154</v>
      </c>
    </row>
    <row r="170" s="2" customFormat="1" ht="24.15" customHeight="1">
      <c r="A170" s="39"/>
      <c r="B170" s="40"/>
      <c r="C170" s="227" t="s">
        <v>228</v>
      </c>
      <c r="D170" s="227" t="s">
        <v>156</v>
      </c>
      <c r="E170" s="228" t="s">
        <v>229</v>
      </c>
      <c r="F170" s="229" t="s">
        <v>230</v>
      </c>
      <c r="G170" s="230" t="s">
        <v>219</v>
      </c>
      <c r="H170" s="231">
        <v>10948.299999999999</v>
      </c>
      <c r="I170" s="232"/>
      <c r="J170" s="233">
        <f>ROUND(I170*H170,2)</f>
        <v>0</v>
      </c>
      <c r="K170" s="229" t="s">
        <v>160</v>
      </c>
      <c r="L170" s="45"/>
      <c r="M170" s="234" t="s">
        <v>1</v>
      </c>
      <c r="N170" s="235" t="s">
        <v>45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161</v>
      </c>
      <c r="AT170" s="238" t="s">
        <v>156</v>
      </c>
      <c r="AU170" s="238" t="s">
        <v>89</v>
      </c>
      <c r="AY170" s="18" t="s">
        <v>154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87</v>
      </c>
      <c r="BK170" s="239">
        <f>ROUND(I170*H170,2)</f>
        <v>0</v>
      </c>
      <c r="BL170" s="18" t="s">
        <v>161</v>
      </c>
      <c r="BM170" s="238" t="s">
        <v>231</v>
      </c>
    </row>
    <row r="171" s="15" customFormat="1">
      <c r="A171" s="15"/>
      <c r="B171" s="277"/>
      <c r="C171" s="278"/>
      <c r="D171" s="240" t="s">
        <v>176</v>
      </c>
      <c r="E171" s="279" t="s">
        <v>1</v>
      </c>
      <c r="F171" s="280" t="s">
        <v>221</v>
      </c>
      <c r="G171" s="278"/>
      <c r="H171" s="279" t="s">
        <v>1</v>
      </c>
      <c r="I171" s="281"/>
      <c r="J171" s="278"/>
      <c r="K171" s="278"/>
      <c r="L171" s="282"/>
      <c r="M171" s="283"/>
      <c r="N171" s="284"/>
      <c r="O171" s="284"/>
      <c r="P171" s="284"/>
      <c r="Q171" s="284"/>
      <c r="R171" s="284"/>
      <c r="S171" s="284"/>
      <c r="T171" s="28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86" t="s">
        <v>176</v>
      </c>
      <c r="AU171" s="286" t="s">
        <v>89</v>
      </c>
      <c r="AV171" s="15" t="s">
        <v>87</v>
      </c>
      <c r="AW171" s="15" t="s">
        <v>36</v>
      </c>
      <c r="AX171" s="15" t="s">
        <v>80</v>
      </c>
      <c r="AY171" s="286" t="s">
        <v>154</v>
      </c>
    </row>
    <row r="172" s="13" customFormat="1">
      <c r="A172" s="13"/>
      <c r="B172" s="245"/>
      <c r="C172" s="246"/>
      <c r="D172" s="240" t="s">
        <v>176</v>
      </c>
      <c r="E172" s="247" t="s">
        <v>1</v>
      </c>
      <c r="F172" s="248" t="s">
        <v>222</v>
      </c>
      <c r="G172" s="246"/>
      <c r="H172" s="249">
        <v>5236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176</v>
      </c>
      <c r="AU172" s="255" t="s">
        <v>89</v>
      </c>
      <c r="AV172" s="13" t="s">
        <v>89</v>
      </c>
      <c r="AW172" s="13" t="s">
        <v>36</v>
      </c>
      <c r="AX172" s="13" t="s">
        <v>80</v>
      </c>
      <c r="AY172" s="255" t="s">
        <v>154</v>
      </c>
    </row>
    <row r="173" s="13" customFormat="1">
      <c r="A173" s="13"/>
      <c r="B173" s="245"/>
      <c r="C173" s="246"/>
      <c r="D173" s="240" t="s">
        <v>176</v>
      </c>
      <c r="E173" s="247" t="s">
        <v>1</v>
      </c>
      <c r="F173" s="248" t="s">
        <v>223</v>
      </c>
      <c r="G173" s="246"/>
      <c r="H173" s="249">
        <v>804.10000000000002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5" t="s">
        <v>176</v>
      </c>
      <c r="AU173" s="255" t="s">
        <v>89</v>
      </c>
      <c r="AV173" s="13" t="s">
        <v>89</v>
      </c>
      <c r="AW173" s="13" t="s">
        <v>36</v>
      </c>
      <c r="AX173" s="13" t="s">
        <v>80</v>
      </c>
      <c r="AY173" s="255" t="s">
        <v>154</v>
      </c>
    </row>
    <row r="174" s="13" customFormat="1">
      <c r="A174" s="13"/>
      <c r="B174" s="245"/>
      <c r="C174" s="246"/>
      <c r="D174" s="240" t="s">
        <v>176</v>
      </c>
      <c r="E174" s="247" t="s">
        <v>1</v>
      </c>
      <c r="F174" s="248" t="s">
        <v>224</v>
      </c>
      <c r="G174" s="246"/>
      <c r="H174" s="249">
        <v>748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176</v>
      </c>
      <c r="AU174" s="255" t="s">
        <v>89</v>
      </c>
      <c r="AV174" s="13" t="s">
        <v>89</v>
      </c>
      <c r="AW174" s="13" t="s">
        <v>36</v>
      </c>
      <c r="AX174" s="13" t="s">
        <v>80</v>
      </c>
      <c r="AY174" s="255" t="s">
        <v>154</v>
      </c>
    </row>
    <row r="175" s="13" customFormat="1">
      <c r="A175" s="13"/>
      <c r="B175" s="245"/>
      <c r="C175" s="246"/>
      <c r="D175" s="240" t="s">
        <v>176</v>
      </c>
      <c r="E175" s="247" t="s">
        <v>1</v>
      </c>
      <c r="F175" s="248" t="s">
        <v>225</v>
      </c>
      <c r="G175" s="246"/>
      <c r="H175" s="249">
        <v>2053.6999999999998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176</v>
      </c>
      <c r="AU175" s="255" t="s">
        <v>89</v>
      </c>
      <c r="AV175" s="13" t="s">
        <v>89</v>
      </c>
      <c r="AW175" s="13" t="s">
        <v>36</v>
      </c>
      <c r="AX175" s="13" t="s">
        <v>80</v>
      </c>
      <c r="AY175" s="255" t="s">
        <v>154</v>
      </c>
    </row>
    <row r="176" s="13" customFormat="1">
      <c r="A176" s="13"/>
      <c r="B176" s="245"/>
      <c r="C176" s="246"/>
      <c r="D176" s="240" t="s">
        <v>176</v>
      </c>
      <c r="E176" s="247" t="s">
        <v>1</v>
      </c>
      <c r="F176" s="248" t="s">
        <v>226</v>
      </c>
      <c r="G176" s="246"/>
      <c r="H176" s="249">
        <v>932.79999999999995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176</v>
      </c>
      <c r="AU176" s="255" t="s">
        <v>89</v>
      </c>
      <c r="AV176" s="13" t="s">
        <v>89</v>
      </c>
      <c r="AW176" s="13" t="s">
        <v>36</v>
      </c>
      <c r="AX176" s="13" t="s">
        <v>80</v>
      </c>
      <c r="AY176" s="255" t="s">
        <v>154</v>
      </c>
    </row>
    <row r="177" s="13" customFormat="1">
      <c r="A177" s="13"/>
      <c r="B177" s="245"/>
      <c r="C177" s="246"/>
      <c r="D177" s="240" t="s">
        <v>176</v>
      </c>
      <c r="E177" s="247" t="s">
        <v>1</v>
      </c>
      <c r="F177" s="248" t="s">
        <v>227</v>
      </c>
      <c r="G177" s="246"/>
      <c r="H177" s="249">
        <v>1173.7000000000001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5" t="s">
        <v>176</v>
      </c>
      <c r="AU177" s="255" t="s">
        <v>89</v>
      </c>
      <c r="AV177" s="13" t="s">
        <v>89</v>
      </c>
      <c r="AW177" s="13" t="s">
        <v>36</v>
      </c>
      <c r="AX177" s="13" t="s">
        <v>80</v>
      </c>
      <c r="AY177" s="255" t="s">
        <v>154</v>
      </c>
    </row>
    <row r="178" s="14" customFormat="1">
      <c r="A178" s="14"/>
      <c r="B178" s="266"/>
      <c r="C178" s="267"/>
      <c r="D178" s="240" t="s">
        <v>176</v>
      </c>
      <c r="E178" s="268" t="s">
        <v>1</v>
      </c>
      <c r="F178" s="269" t="s">
        <v>207</v>
      </c>
      <c r="G178" s="267"/>
      <c r="H178" s="270">
        <v>10948.299999999999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6" t="s">
        <v>176</v>
      </c>
      <c r="AU178" s="276" t="s">
        <v>89</v>
      </c>
      <c r="AV178" s="14" t="s">
        <v>161</v>
      </c>
      <c r="AW178" s="14" t="s">
        <v>36</v>
      </c>
      <c r="AX178" s="14" t="s">
        <v>87</v>
      </c>
      <c r="AY178" s="276" t="s">
        <v>154</v>
      </c>
    </row>
    <row r="179" s="2" customFormat="1" ht="14.4" customHeight="1">
      <c r="A179" s="39"/>
      <c r="B179" s="40"/>
      <c r="C179" s="256" t="s">
        <v>232</v>
      </c>
      <c r="D179" s="256" t="s">
        <v>190</v>
      </c>
      <c r="E179" s="257" t="s">
        <v>233</v>
      </c>
      <c r="F179" s="258" t="s">
        <v>234</v>
      </c>
      <c r="G179" s="259" t="s">
        <v>235</v>
      </c>
      <c r="H179" s="260">
        <v>2.7210000000000001</v>
      </c>
      <c r="I179" s="261"/>
      <c r="J179" s="262">
        <f>ROUND(I179*H179,2)</f>
        <v>0</v>
      </c>
      <c r="K179" s="258" t="s">
        <v>236</v>
      </c>
      <c r="L179" s="263"/>
      <c r="M179" s="264" t="s">
        <v>1</v>
      </c>
      <c r="N179" s="265" t="s">
        <v>45</v>
      </c>
      <c r="O179" s="92"/>
      <c r="P179" s="236">
        <f>O179*H179</f>
        <v>0</v>
      </c>
      <c r="Q179" s="236">
        <v>1</v>
      </c>
      <c r="R179" s="236">
        <f>Q179*H179</f>
        <v>2.7210000000000001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193</v>
      </c>
      <c r="AT179" s="238" t="s">
        <v>190</v>
      </c>
      <c r="AU179" s="238" t="s">
        <v>89</v>
      </c>
      <c r="AY179" s="18" t="s">
        <v>154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87</v>
      </c>
      <c r="BK179" s="239">
        <f>ROUND(I179*H179,2)</f>
        <v>0</v>
      </c>
      <c r="BL179" s="18" t="s">
        <v>161</v>
      </c>
      <c r="BM179" s="238" t="s">
        <v>237</v>
      </c>
    </row>
    <row r="180" s="15" customFormat="1">
      <c r="A180" s="15"/>
      <c r="B180" s="277"/>
      <c r="C180" s="278"/>
      <c r="D180" s="240" t="s">
        <v>176</v>
      </c>
      <c r="E180" s="279" t="s">
        <v>1</v>
      </c>
      <c r="F180" s="280" t="s">
        <v>221</v>
      </c>
      <c r="G180" s="278"/>
      <c r="H180" s="279" t="s">
        <v>1</v>
      </c>
      <c r="I180" s="281"/>
      <c r="J180" s="278"/>
      <c r="K180" s="278"/>
      <c r="L180" s="282"/>
      <c r="M180" s="283"/>
      <c r="N180" s="284"/>
      <c r="O180" s="284"/>
      <c r="P180" s="284"/>
      <c r="Q180" s="284"/>
      <c r="R180" s="284"/>
      <c r="S180" s="284"/>
      <c r="T180" s="28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86" t="s">
        <v>176</v>
      </c>
      <c r="AU180" s="286" t="s">
        <v>89</v>
      </c>
      <c r="AV180" s="15" t="s">
        <v>87</v>
      </c>
      <c r="AW180" s="15" t="s">
        <v>36</v>
      </c>
      <c r="AX180" s="15" t="s">
        <v>80</v>
      </c>
      <c r="AY180" s="286" t="s">
        <v>154</v>
      </c>
    </row>
    <row r="181" s="13" customFormat="1">
      <c r="A181" s="13"/>
      <c r="B181" s="245"/>
      <c r="C181" s="246"/>
      <c r="D181" s="240" t="s">
        <v>176</v>
      </c>
      <c r="E181" s="247" t="s">
        <v>1</v>
      </c>
      <c r="F181" s="248" t="s">
        <v>238</v>
      </c>
      <c r="G181" s="246"/>
      <c r="H181" s="249">
        <v>1.653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176</v>
      </c>
      <c r="AU181" s="255" t="s">
        <v>89</v>
      </c>
      <c r="AV181" s="13" t="s">
        <v>89</v>
      </c>
      <c r="AW181" s="13" t="s">
        <v>36</v>
      </c>
      <c r="AX181" s="13" t="s">
        <v>80</v>
      </c>
      <c r="AY181" s="255" t="s">
        <v>154</v>
      </c>
    </row>
    <row r="182" s="13" customFormat="1">
      <c r="A182" s="13"/>
      <c r="B182" s="245"/>
      <c r="C182" s="246"/>
      <c r="D182" s="240" t="s">
        <v>176</v>
      </c>
      <c r="E182" s="247" t="s">
        <v>1</v>
      </c>
      <c r="F182" s="248" t="s">
        <v>239</v>
      </c>
      <c r="G182" s="246"/>
      <c r="H182" s="249">
        <v>0.42199999999999999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5" t="s">
        <v>176</v>
      </c>
      <c r="AU182" s="255" t="s">
        <v>89</v>
      </c>
      <c r="AV182" s="13" t="s">
        <v>89</v>
      </c>
      <c r="AW182" s="13" t="s">
        <v>36</v>
      </c>
      <c r="AX182" s="13" t="s">
        <v>80</v>
      </c>
      <c r="AY182" s="255" t="s">
        <v>154</v>
      </c>
    </row>
    <row r="183" s="13" customFormat="1">
      <c r="A183" s="13"/>
      <c r="B183" s="245"/>
      <c r="C183" s="246"/>
      <c r="D183" s="240" t="s">
        <v>176</v>
      </c>
      <c r="E183" s="247" t="s">
        <v>1</v>
      </c>
      <c r="F183" s="248" t="s">
        <v>240</v>
      </c>
      <c r="G183" s="246"/>
      <c r="H183" s="249">
        <v>0.066000000000000003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176</v>
      </c>
      <c r="AU183" s="255" t="s">
        <v>89</v>
      </c>
      <c r="AV183" s="13" t="s">
        <v>89</v>
      </c>
      <c r="AW183" s="13" t="s">
        <v>36</v>
      </c>
      <c r="AX183" s="13" t="s">
        <v>80</v>
      </c>
      <c r="AY183" s="255" t="s">
        <v>154</v>
      </c>
    </row>
    <row r="184" s="15" customFormat="1">
      <c r="A184" s="15"/>
      <c r="B184" s="277"/>
      <c r="C184" s="278"/>
      <c r="D184" s="240" t="s">
        <v>176</v>
      </c>
      <c r="E184" s="279" t="s">
        <v>1</v>
      </c>
      <c r="F184" s="280" t="s">
        <v>221</v>
      </c>
      <c r="G184" s="278"/>
      <c r="H184" s="279" t="s">
        <v>1</v>
      </c>
      <c r="I184" s="281"/>
      <c r="J184" s="278"/>
      <c r="K184" s="278"/>
      <c r="L184" s="282"/>
      <c r="M184" s="283"/>
      <c r="N184" s="284"/>
      <c r="O184" s="284"/>
      <c r="P184" s="284"/>
      <c r="Q184" s="284"/>
      <c r="R184" s="284"/>
      <c r="S184" s="284"/>
      <c r="T184" s="28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86" t="s">
        <v>176</v>
      </c>
      <c r="AU184" s="286" t="s">
        <v>89</v>
      </c>
      <c r="AV184" s="15" t="s">
        <v>87</v>
      </c>
      <c r="AW184" s="15" t="s">
        <v>36</v>
      </c>
      <c r="AX184" s="15" t="s">
        <v>80</v>
      </c>
      <c r="AY184" s="286" t="s">
        <v>154</v>
      </c>
    </row>
    <row r="185" s="13" customFormat="1">
      <c r="A185" s="13"/>
      <c r="B185" s="245"/>
      <c r="C185" s="246"/>
      <c r="D185" s="240" t="s">
        <v>176</v>
      </c>
      <c r="E185" s="247" t="s">
        <v>1</v>
      </c>
      <c r="F185" s="248" t="s">
        <v>241</v>
      </c>
      <c r="G185" s="246"/>
      <c r="H185" s="249">
        <v>0.035000000000000003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5" t="s">
        <v>176</v>
      </c>
      <c r="AU185" s="255" t="s">
        <v>89</v>
      </c>
      <c r="AV185" s="13" t="s">
        <v>89</v>
      </c>
      <c r="AW185" s="13" t="s">
        <v>36</v>
      </c>
      <c r="AX185" s="13" t="s">
        <v>80</v>
      </c>
      <c r="AY185" s="255" t="s">
        <v>154</v>
      </c>
    </row>
    <row r="186" s="13" customFormat="1">
      <c r="A186" s="13"/>
      <c r="B186" s="245"/>
      <c r="C186" s="246"/>
      <c r="D186" s="240" t="s">
        <v>176</v>
      </c>
      <c r="E186" s="247" t="s">
        <v>1</v>
      </c>
      <c r="F186" s="248" t="s">
        <v>242</v>
      </c>
      <c r="G186" s="246"/>
      <c r="H186" s="249">
        <v>0.246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176</v>
      </c>
      <c r="AU186" s="255" t="s">
        <v>89</v>
      </c>
      <c r="AV186" s="13" t="s">
        <v>89</v>
      </c>
      <c r="AW186" s="13" t="s">
        <v>36</v>
      </c>
      <c r="AX186" s="13" t="s">
        <v>80</v>
      </c>
      <c r="AY186" s="255" t="s">
        <v>154</v>
      </c>
    </row>
    <row r="187" s="13" customFormat="1">
      <c r="A187" s="13"/>
      <c r="B187" s="245"/>
      <c r="C187" s="246"/>
      <c r="D187" s="240" t="s">
        <v>176</v>
      </c>
      <c r="E187" s="247" t="s">
        <v>1</v>
      </c>
      <c r="F187" s="248" t="s">
        <v>243</v>
      </c>
      <c r="G187" s="246"/>
      <c r="H187" s="249">
        <v>0.017999999999999999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5" t="s">
        <v>176</v>
      </c>
      <c r="AU187" s="255" t="s">
        <v>89</v>
      </c>
      <c r="AV187" s="13" t="s">
        <v>89</v>
      </c>
      <c r="AW187" s="13" t="s">
        <v>36</v>
      </c>
      <c r="AX187" s="13" t="s">
        <v>80</v>
      </c>
      <c r="AY187" s="255" t="s">
        <v>154</v>
      </c>
    </row>
    <row r="188" s="13" customFormat="1">
      <c r="A188" s="13"/>
      <c r="B188" s="245"/>
      <c r="C188" s="246"/>
      <c r="D188" s="240" t="s">
        <v>176</v>
      </c>
      <c r="E188" s="247" t="s">
        <v>1</v>
      </c>
      <c r="F188" s="248" t="s">
        <v>244</v>
      </c>
      <c r="G188" s="246"/>
      <c r="H188" s="249">
        <v>0.023</v>
      </c>
      <c r="I188" s="250"/>
      <c r="J188" s="246"/>
      <c r="K188" s="246"/>
      <c r="L188" s="251"/>
      <c r="M188" s="252"/>
      <c r="N188" s="253"/>
      <c r="O188" s="253"/>
      <c r="P188" s="253"/>
      <c r="Q188" s="253"/>
      <c r="R188" s="253"/>
      <c r="S188" s="253"/>
      <c r="T188" s="25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5" t="s">
        <v>176</v>
      </c>
      <c r="AU188" s="255" t="s">
        <v>89</v>
      </c>
      <c r="AV188" s="13" t="s">
        <v>89</v>
      </c>
      <c r="AW188" s="13" t="s">
        <v>36</v>
      </c>
      <c r="AX188" s="13" t="s">
        <v>80</v>
      </c>
      <c r="AY188" s="255" t="s">
        <v>154</v>
      </c>
    </row>
    <row r="189" s="13" customFormat="1">
      <c r="A189" s="13"/>
      <c r="B189" s="245"/>
      <c r="C189" s="246"/>
      <c r="D189" s="240" t="s">
        <v>176</v>
      </c>
      <c r="E189" s="247" t="s">
        <v>1</v>
      </c>
      <c r="F189" s="248" t="s">
        <v>245</v>
      </c>
      <c r="G189" s="246"/>
      <c r="H189" s="249">
        <v>0.085999999999999993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176</v>
      </c>
      <c r="AU189" s="255" t="s">
        <v>89</v>
      </c>
      <c r="AV189" s="13" t="s">
        <v>89</v>
      </c>
      <c r="AW189" s="13" t="s">
        <v>36</v>
      </c>
      <c r="AX189" s="13" t="s">
        <v>80</v>
      </c>
      <c r="AY189" s="255" t="s">
        <v>154</v>
      </c>
    </row>
    <row r="190" s="13" customFormat="1">
      <c r="A190" s="13"/>
      <c r="B190" s="245"/>
      <c r="C190" s="246"/>
      <c r="D190" s="240" t="s">
        <v>176</v>
      </c>
      <c r="E190" s="247" t="s">
        <v>1</v>
      </c>
      <c r="F190" s="248" t="s">
        <v>245</v>
      </c>
      <c r="G190" s="246"/>
      <c r="H190" s="249">
        <v>0.085999999999999993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176</v>
      </c>
      <c r="AU190" s="255" t="s">
        <v>89</v>
      </c>
      <c r="AV190" s="13" t="s">
        <v>89</v>
      </c>
      <c r="AW190" s="13" t="s">
        <v>36</v>
      </c>
      <c r="AX190" s="13" t="s">
        <v>80</v>
      </c>
      <c r="AY190" s="255" t="s">
        <v>154</v>
      </c>
    </row>
    <row r="191" s="13" customFormat="1">
      <c r="A191" s="13"/>
      <c r="B191" s="245"/>
      <c r="C191" s="246"/>
      <c r="D191" s="240" t="s">
        <v>176</v>
      </c>
      <c r="E191" s="247" t="s">
        <v>1</v>
      </c>
      <c r="F191" s="248" t="s">
        <v>245</v>
      </c>
      <c r="G191" s="246"/>
      <c r="H191" s="249">
        <v>0.085999999999999993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176</v>
      </c>
      <c r="AU191" s="255" t="s">
        <v>89</v>
      </c>
      <c r="AV191" s="13" t="s">
        <v>89</v>
      </c>
      <c r="AW191" s="13" t="s">
        <v>36</v>
      </c>
      <c r="AX191" s="13" t="s">
        <v>80</v>
      </c>
      <c r="AY191" s="255" t="s">
        <v>154</v>
      </c>
    </row>
    <row r="192" s="14" customFormat="1">
      <c r="A192" s="14"/>
      <c r="B192" s="266"/>
      <c r="C192" s="267"/>
      <c r="D192" s="240" t="s">
        <v>176</v>
      </c>
      <c r="E192" s="268" t="s">
        <v>1</v>
      </c>
      <c r="F192" s="269" t="s">
        <v>207</v>
      </c>
      <c r="G192" s="267"/>
      <c r="H192" s="270">
        <v>2.7210000000000001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6" t="s">
        <v>176</v>
      </c>
      <c r="AU192" s="276" t="s">
        <v>89</v>
      </c>
      <c r="AV192" s="14" t="s">
        <v>161</v>
      </c>
      <c r="AW192" s="14" t="s">
        <v>36</v>
      </c>
      <c r="AX192" s="14" t="s">
        <v>87</v>
      </c>
      <c r="AY192" s="276" t="s">
        <v>154</v>
      </c>
    </row>
    <row r="193" s="2" customFormat="1" ht="14.4" customHeight="1">
      <c r="A193" s="39"/>
      <c r="B193" s="40"/>
      <c r="C193" s="256" t="s">
        <v>8</v>
      </c>
      <c r="D193" s="256" t="s">
        <v>190</v>
      </c>
      <c r="E193" s="257" t="s">
        <v>246</v>
      </c>
      <c r="F193" s="258" t="s">
        <v>247</v>
      </c>
      <c r="G193" s="259" t="s">
        <v>235</v>
      </c>
      <c r="H193" s="260">
        <v>0.13800000000000001</v>
      </c>
      <c r="I193" s="261"/>
      <c r="J193" s="262">
        <f>ROUND(I193*H193,2)</f>
        <v>0</v>
      </c>
      <c r="K193" s="258" t="s">
        <v>236</v>
      </c>
      <c r="L193" s="263"/>
      <c r="M193" s="264" t="s">
        <v>1</v>
      </c>
      <c r="N193" s="265" t="s">
        <v>45</v>
      </c>
      <c r="O193" s="92"/>
      <c r="P193" s="236">
        <f>O193*H193</f>
        <v>0</v>
      </c>
      <c r="Q193" s="236">
        <v>1</v>
      </c>
      <c r="R193" s="236">
        <f>Q193*H193</f>
        <v>0.13800000000000001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193</v>
      </c>
      <c r="AT193" s="238" t="s">
        <v>190</v>
      </c>
      <c r="AU193" s="238" t="s">
        <v>89</v>
      </c>
      <c r="AY193" s="18" t="s">
        <v>154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87</v>
      </c>
      <c r="BK193" s="239">
        <f>ROUND(I193*H193,2)</f>
        <v>0</v>
      </c>
      <c r="BL193" s="18" t="s">
        <v>161</v>
      </c>
      <c r="BM193" s="238" t="s">
        <v>248</v>
      </c>
    </row>
    <row r="194" s="15" customFormat="1">
      <c r="A194" s="15"/>
      <c r="B194" s="277"/>
      <c r="C194" s="278"/>
      <c r="D194" s="240" t="s">
        <v>176</v>
      </c>
      <c r="E194" s="279" t="s">
        <v>1</v>
      </c>
      <c r="F194" s="280" t="s">
        <v>221</v>
      </c>
      <c r="G194" s="278"/>
      <c r="H194" s="279" t="s">
        <v>1</v>
      </c>
      <c r="I194" s="281"/>
      <c r="J194" s="278"/>
      <c r="K194" s="278"/>
      <c r="L194" s="282"/>
      <c r="M194" s="283"/>
      <c r="N194" s="284"/>
      <c r="O194" s="284"/>
      <c r="P194" s="284"/>
      <c r="Q194" s="284"/>
      <c r="R194" s="284"/>
      <c r="S194" s="284"/>
      <c r="T194" s="28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86" t="s">
        <v>176</v>
      </c>
      <c r="AU194" s="286" t="s">
        <v>89</v>
      </c>
      <c r="AV194" s="15" t="s">
        <v>87</v>
      </c>
      <c r="AW194" s="15" t="s">
        <v>36</v>
      </c>
      <c r="AX194" s="15" t="s">
        <v>80</v>
      </c>
      <c r="AY194" s="286" t="s">
        <v>154</v>
      </c>
    </row>
    <row r="195" s="13" customFormat="1">
      <c r="A195" s="13"/>
      <c r="B195" s="245"/>
      <c r="C195" s="246"/>
      <c r="D195" s="240" t="s">
        <v>176</v>
      </c>
      <c r="E195" s="247" t="s">
        <v>1</v>
      </c>
      <c r="F195" s="248" t="s">
        <v>249</v>
      </c>
      <c r="G195" s="246"/>
      <c r="H195" s="249">
        <v>0.069000000000000006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176</v>
      </c>
      <c r="AU195" s="255" t="s">
        <v>89</v>
      </c>
      <c r="AV195" s="13" t="s">
        <v>89</v>
      </c>
      <c r="AW195" s="13" t="s">
        <v>36</v>
      </c>
      <c r="AX195" s="13" t="s">
        <v>80</v>
      </c>
      <c r="AY195" s="255" t="s">
        <v>154</v>
      </c>
    </row>
    <row r="196" s="13" customFormat="1">
      <c r="A196" s="13"/>
      <c r="B196" s="245"/>
      <c r="C196" s="246"/>
      <c r="D196" s="240" t="s">
        <v>176</v>
      </c>
      <c r="E196" s="247" t="s">
        <v>1</v>
      </c>
      <c r="F196" s="248" t="s">
        <v>249</v>
      </c>
      <c r="G196" s="246"/>
      <c r="H196" s="249">
        <v>0.069000000000000006</v>
      </c>
      <c r="I196" s="250"/>
      <c r="J196" s="246"/>
      <c r="K196" s="246"/>
      <c r="L196" s="251"/>
      <c r="M196" s="252"/>
      <c r="N196" s="253"/>
      <c r="O196" s="253"/>
      <c r="P196" s="253"/>
      <c r="Q196" s="253"/>
      <c r="R196" s="253"/>
      <c r="S196" s="253"/>
      <c r="T196" s="25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5" t="s">
        <v>176</v>
      </c>
      <c r="AU196" s="255" t="s">
        <v>89</v>
      </c>
      <c r="AV196" s="13" t="s">
        <v>89</v>
      </c>
      <c r="AW196" s="13" t="s">
        <v>36</v>
      </c>
      <c r="AX196" s="13" t="s">
        <v>80</v>
      </c>
      <c r="AY196" s="255" t="s">
        <v>154</v>
      </c>
    </row>
    <row r="197" s="14" customFormat="1">
      <c r="A197" s="14"/>
      <c r="B197" s="266"/>
      <c r="C197" s="267"/>
      <c r="D197" s="240" t="s">
        <v>176</v>
      </c>
      <c r="E197" s="268" t="s">
        <v>1</v>
      </c>
      <c r="F197" s="269" t="s">
        <v>207</v>
      </c>
      <c r="G197" s="267"/>
      <c r="H197" s="270">
        <v>0.13800000000000001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6" t="s">
        <v>176</v>
      </c>
      <c r="AU197" s="276" t="s">
        <v>89</v>
      </c>
      <c r="AV197" s="14" t="s">
        <v>161</v>
      </c>
      <c r="AW197" s="14" t="s">
        <v>36</v>
      </c>
      <c r="AX197" s="14" t="s">
        <v>87</v>
      </c>
      <c r="AY197" s="276" t="s">
        <v>154</v>
      </c>
    </row>
    <row r="198" s="2" customFormat="1" ht="24.15" customHeight="1">
      <c r="A198" s="39"/>
      <c r="B198" s="40"/>
      <c r="C198" s="256" t="s">
        <v>250</v>
      </c>
      <c r="D198" s="256" t="s">
        <v>190</v>
      </c>
      <c r="E198" s="257" t="s">
        <v>251</v>
      </c>
      <c r="F198" s="258" t="s">
        <v>252</v>
      </c>
      <c r="G198" s="259" t="s">
        <v>235</v>
      </c>
      <c r="H198" s="260">
        <v>3.161</v>
      </c>
      <c r="I198" s="261"/>
      <c r="J198" s="262">
        <f>ROUND(I198*H198,2)</f>
        <v>0</v>
      </c>
      <c r="K198" s="258" t="s">
        <v>160</v>
      </c>
      <c r="L198" s="263"/>
      <c r="M198" s="264" t="s">
        <v>1</v>
      </c>
      <c r="N198" s="265" t="s">
        <v>45</v>
      </c>
      <c r="O198" s="92"/>
      <c r="P198" s="236">
        <f>O198*H198</f>
        <v>0</v>
      </c>
      <c r="Q198" s="236">
        <v>1</v>
      </c>
      <c r="R198" s="236">
        <f>Q198*H198</f>
        <v>3.161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193</v>
      </c>
      <c r="AT198" s="238" t="s">
        <v>190</v>
      </c>
      <c r="AU198" s="238" t="s">
        <v>89</v>
      </c>
      <c r="AY198" s="18" t="s">
        <v>154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87</v>
      </c>
      <c r="BK198" s="239">
        <f>ROUND(I198*H198,2)</f>
        <v>0</v>
      </c>
      <c r="BL198" s="18" t="s">
        <v>161</v>
      </c>
      <c r="BM198" s="238" t="s">
        <v>253</v>
      </c>
    </row>
    <row r="199" s="15" customFormat="1">
      <c r="A199" s="15"/>
      <c r="B199" s="277"/>
      <c r="C199" s="278"/>
      <c r="D199" s="240" t="s">
        <v>176</v>
      </c>
      <c r="E199" s="279" t="s">
        <v>1</v>
      </c>
      <c r="F199" s="280" t="s">
        <v>221</v>
      </c>
      <c r="G199" s="278"/>
      <c r="H199" s="279" t="s">
        <v>1</v>
      </c>
      <c r="I199" s="281"/>
      <c r="J199" s="278"/>
      <c r="K199" s="278"/>
      <c r="L199" s="282"/>
      <c r="M199" s="283"/>
      <c r="N199" s="284"/>
      <c r="O199" s="284"/>
      <c r="P199" s="284"/>
      <c r="Q199" s="284"/>
      <c r="R199" s="284"/>
      <c r="S199" s="284"/>
      <c r="T199" s="28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6" t="s">
        <v>176</v>
      </c>
      <c r="AU199" s="286" t="s">
        <v>89</v>
      </c>
      <c r="AV199" s="15" t="s">
        <v>87</v>
      </c>
      <c r="AW199" s="15" t="s">
        <v>36</v>
      </c>
      <c r="AX199" s="15" t="s">
        <v>80</v>
      </c>
      <c r="AY199" s="286" t="s">
        <v>154</v>
      </c>
    </row>
    <row r="200" s="13" customFormat="1">
      <c r="A200" s="13"/>
      <c r="B200" s="245"/>
      <c r="C200" s="246"/>
      <c r="D200" s="240" t="s">
        <v>176</v>
      </c>
      <c r="E200" s="247" t="s">
        <v>1</v>
      </c>
      <c r="F200" s="248" t="s">
        <v>254</v>
      </c>
      <c r="G200" s="246"/>
      <c r="H200" s="249">
        <v>2.54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176</v>
      </c>
      <c r="AU200" s="255" t="s">
        <v>89</v>
      </c>
      <c r="AV200" s="13" t="s">
        <v>89</v>
      </c>
      <c r="AW200" s="13" t="s">
        <v>36</v>
      </c>
      <c r="AX200" s="13" t="s">
        <v>80</v>
      </c>
      <c r="AY200" s="255" t="s">
        <v>154</v>
      </c>
    </row>
    <row r="201" s="13" customFormat="1">
      <c r="A201" s="13"/>
      <c r="B201" s="245"/>
      <c r="C201" s="246"/>
      <c r="D201" s="240" t="s">
        <v>176</v>
      </c>
      <c r="E201" s="247" t="s">
        <v>1</v>
      </c>
      <c r="F201" s="248" t="s">
        <v>255</v>
      </c>
      <c r="G201" s="246"/>
      <c r="H201" s="249">
        <v>0.621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176</v>
      </c>
      <c r="AU201" s="255" t="s">
        <v>89</v>
      </c>
      <c r="AV201" s="13" t="s">
        <v>89</v>
      </c>
      <c r="AW201" s="13" t="s">
        <v>36</v>
      </c>
      <c r="AX201" s="13" t="s">
        <v>80</v>
      </c>
      <c r="AY201" s="255" t="s">
        <v>154</v>
      </c>
    </row>
    <row r="202" s="14" customFormat="1">
      <c r="A202" s="14"/>
      <c r="B202" s="266"/>
      <c r="C202" s="267"/>
      <c r="D202" s="240" t="s">
        <v>176</v>
      </c>
      <c r="E202" s="268" t="s">
        <v>1</v>
      </c>
      <c r="F202" s="269" t="s">
        <v>207</v>
      </c>
      <c r="G202" s="267"/>
      <c r="H202" s="270">
        <v>3.161</v>
      </c>
      <c r="I202" s="271"/>
      <c r="J202" s="267"/>
      <c r="K202" s="267"/>
      <c r="L202" s="272"/>
      <c r="M202" s="273"/>
      <c r="N202" s="274"/>
      <c r="O202" s="274"/>
      <c r="P202" s="274"/>
      <c r="Q202" s="274"/>
      <c r="R202" s="274"/>
      <c r="S202" s="274"/>
      <c r="T202" s="27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76" t="s">
        <v>176</v>
      </c>
      <c r="AU202" s="276" t="s">
        <v>89</v>
      </c>
      <c r="AV202" s="14" t="s">
        <v>161</v>
      </c>
      <c r="AW202" s="14" t="s">
        <v>36</v>
      </c>
      <c r="AX202" s="14" t="s">
        <v>87</v>
      </c>
      <c r="AY202" s="276" t="s">
        <v>154</v>
      </c>
    </row>
    <row r="203" s="2" customFormat="1" ht="24.15" customHeight="1">
      <c r="A203" s="39"/>
      <c r="B203" s="40"/>
      <c r="C203" s="256" t="s">
        <v>256</v>
      </c>
      <c r="D203" s="256" t="s">
        <v>190</v>
      </c>
      <c r="E203" s="257" t="s">
        <v>257</v>
      </c>
      <c r="F203" s="258" t="s">
        <v>258</v>
      </c>
      <c r="G203" s="259" t="s">
        <v>235</v>
      </c>
      <c r="H203" s="260">
        <v>3.266</v>
      </c>
      <c r="I203" s="261"/>
      <c r="J203" s="262">
        <f>ROUND(I203*H203,2)</f>
        <v>0</v>
      </c>
      <c r="K203" s="258" t="s">
        <v>160</v>
      </c>
      <c r="L203" s="263"/>
      <c r="M203" s="264" t="s">
        <v>1</v>
      </c>
      <c r="N203" s="265" t="s">
        <v>45</v>
      </c>
      <c r="O203" s="92"/>
      <c r="P203" s="236">
        <f>O203*H203</f>
        <v>0</v>
      </c>
      <c r="Q203" s="236">
        <v>1</v>
      </c>
      <c r="R203" s="236">
        <f>Q203*H203</f>
        <v>3.266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193</v>
      </c>
      <c r="AT203" s="238" t="s">
        <v>190</v>
      </c>
      <c r="AU203" s="238" t="s">
        <v>89</v>
      </c>
      <c r="AY203" s="18" t="s">
        <v>154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87</v>
      </c>
      <c r="BK203" s="239">
        <f>ROUND(I203*H203,2)</f>
        <v>0</v>
      </c>
      <c r="BL203" s="18" t="s">
        <v>161</v>
      </c>
      <c r="BM203" s="238" t="s">
        <v>259</v>
      </c>
    </row>
    <row r="204" s="15" customFormat="1">
      <c r="A204" s="15"/>
      <c r="B204" s="277"/>
      <c r="C204" s="278"/>
      <c r="D204" s="240" t="s">
        <v>176</v>
      </c>
      <c r="E204" s="279" t="s">
        <v>1</v>
      </c>
      <c r="F204" s="280" t="s">
        <v>221</v>
      </c>
      <c r="G204" s="278"/>
      <c r="H204" s="279" t="s">
        <v>1</v>
      </c>
      <c r="I204" s="281"/>
      <c r="J204" s="278"/>
      <c r="K204" s="278"/>
      <c r="L204" s="282"/>
      <c r="M204" s="283"/>
      <c r="N204" s="284"/>
      <c r="O204" s="284"/>
      <c r="P204" s="284"/>
      <c r="Q204" s="284"/>
      <c r="R204" s="284"/>
      <c r="S204" s="284"/>
      <c r="T204" s="28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6" t="s">
        <v>176</v>
      </c>
      <c r="AU204" s="286" t="s">
        <v>89</v>
      </c>
      <c r="AV204" s="15" t="s">
        <v>87</v>
      </c>
      <c r="AW204" s="15" t="s">
        <v>36</v>
      </c>
      <c r="AX204" s="15" t="s">
        <v>80</v>
      </c>
      <c r="AY204" s="286" t="s">
        <v>154</v>
      </c>
    </row>
    <row r="205" s="13" customFormat="1">
      <c r="A205" s="13"/>
      <c r="B205" s="245"/>
      <c r="C205" s="246"/>
      <c r="D205" s="240" t="s">
        <v>176</v>
      </c>
      <c r="E205" s="247" t="s">
        <v>1</v>
      </c>
      <c r="F205" s="248" t="s">
        <v>260</v>
      </c>
      <c r="G205" s="246"/>
      <c r="H205" s="249">
        <v>0.80400000000000005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5" t="s">
        <v>176</v>
      </c>
      <c r="AU205" s="255" t="s">
        <v>89</v>
      </c>
      <c r="AV205" s="13" t="s">
        <v>89</v>
      </c>
      <c r="AW205" s="13" t="s">
        <v>36</v>
      </c>
      <c r="AX205" s="13" t="s">
        <v>80</v>
      </c>
      <c r="AY205" s="255" t="s">
        <v>154</v>
      </c>
    </row>
    <row r="206" s="13" customFormat="1">
      <c r="A206" s="13"/>
      <c r="B206" s="245"/>
      <c r="C206" s="246"/>
      <c r="D206" s="240" t="s">
        <v>176</v>
      </c>
      <c r="E206" s="247" t="s">
        <v>1</v>
      </c>
      <c r="F206" s="248" t="s">
        <v>261</v>
      </c>
      <c r="G206" s="246"/>
      <c r="H206" s="249">
        <v>0.157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176</v>
      </c>
      <c r="AU206" s="255" t="s">
        <v>89</v>
      </c>
      <c r="AV206" s="13" t="s">
        <v>89</v>
      </c>
      <c r="AW206" s="13" t="s">
        <v>36</v>
      </c>
      <c r="AX206" s="13" t="s">
        <v>80</v>
      </c>
      <c r="AY206" s="255" t="s">
        <v>154</v>
      </c>
    </row>
    <row r="207" s="13" customFormat="1">
      <c r="A207" s="13"/>
      <c r="B207" s="245"/>
      <c r="C207" s="246"/>
      <c r="D207" s="240" t="s">
        <v>176</v>
      </c>
      <c r="E207" s="247" t="s">
        <v>1</v>
      </c>
      <c r="F207" s="248" t="s">
        <v>262</v>
      </c>
      <c r="G207" s="246"/>
      <c r="H207" s="249">
        <v>0.126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176</v>
      </c>
      <c r="AU207" s="255" t="s">
        <v>89</v>
      </c>
      <c r="AV207" s="13" t="s">
        <v>89</v>
      </c>
      <c r="AW207" s="13" t="s">
        <v>36</v>
      </c>
      <c r="AX207" s="13" t="s">
        <v>80</v>
      </c>
      <c r="AY207" s="255" t="s">
        <v>154</v>
      </c>
    </row>
    <row r="208" s="13" customFormat="1">
      <c r="A208" s="13"/>
      <c r="B208" s="245"/>
      <c r="C208" s="246"/>
      <c r="D208" s="240" t="s">
        <v>176</v>
      </c>
      <c r="E208" s="247" t="s">
        <v>1</v>
      </c>
      <c r="F208" s="248" t="s">
        <v>263</v>
      </c>
      <c r="G208" s="246"/>
      <c r="H208" s="249">
        <v>1.571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5" t="s">
        <v>176</v>
      </c>
      <c r="AU208" s="255" t="s">
        <v>89</v>
      </c>
      <c r="AV208" s="13" t="s">
        <v>89</v>
      </c>
      <c r="AW208" s="13" t="s">
        <v>36</v>
      </c>
      <c r="AX208" s="13" t="s">
        <v>80</v>
      </c>
      <c r="AY208" s="255" t="s">
        <v>154</v>
      </c>
    </row>
    <row r="209" s="13" customFormat="1">
      <c r="A209" s="13"/>
      <c r="B209" s="245"/>
      <c r="C209" s="246"/>
      <c r="D209" s="240" t="s">
        <v>176</v>
      </c>
      <c r="E209" s="247" t="s">
        <v>1</v>
      </c>
      <c r="F209" s="248" t="s">
        <v>264</v>
      </c>
      <c r="G209" s="246"/>
      <c r="H209" s="249">
        <v>0.13100000000000001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176</v>
      </c>
      <c r="AU209" s="255" t="s">
        <v>89</v>
      </c>
      <c r="AV209" s="13" t="s">
        <v>89</v>
      </c>
      <c r="AW209" s="13" t="s">
        <v>36</v>
      </c>
      <c r="AX209" s="13" t="s">
        <v>80</v>
      </c>
      <c r="AY209" s="255" t="s">
        <v>154</v>
      </c>
    </row>
    <row r="210" s="13" customFormat="1">
      <c r="A210" s="13"/>
      <c r="B210" s="245"/>
      <c r="C210" s="246"/>
      <c r="D210" s="240" t="s">
        <v>176</v>
      </c>
      <c r="E210" s="247" t="s">
        <v>1</v>
      </c>
      <c r="F210" s="248" t="s">
        <v>265</v>
      </c>
      <c r="G210" s="246"/>
      <c r="H210" s="249">
        <v>0.26200000000000001</v>
      </c>
      <c r="I210" s="250"/>
      <c r="J210" s="246"/>
      <c r="K210" s="246"/>
      <c r="L210" s="251"/>
      <c r="M210" s="252"/>
      <c r="N210" s="253"/>
      <c r="O210" s="253"/>
      <c r="P210" s="253"/>
      <c r="Q210" s="253"/>
      <c r="R210" s="253"/>
      <c r="S210" s="253"/>
      <c r="T210" s="25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5" t="s">
        <v>176</v>
      </c>
      <c r="AU210" s="255" t="s">
        <v>89</v>
      </c>
      <c r="AV210" s="13" t="s">
        <v>89</v>
      </c>
      <c r="AW210" s="13" t="s">
        <v>36</v>
      </c>
      <c r="AX210" s="13" t="s">
        <v>80</v>
      </c>
      <c r="AY210" s="255" t="s">
        <v>154</v>
      </c>
    </row>
    <row r="211" s="13" customFormat="1">
      <c r="A211" s="13"/>
      <c r="B211" s="245"/>
      <c r="C211" s="246"/>
      <c r="D211" s="240" t="s">
        <v>176</v>
      </c>
      <c r="E211" s="247" t="s">
        <v>1</v>
      </c>
      <c r="F211" s="248" t="s">
        <v>266</v>
      </c>
      <c r="G211" s="246"/>
      <c r="H211" s="249">
        <v>0.215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5" t="s">
        <v>176</v>
      </c>
      <c r="AU211" s="255" t="s">
        <v>89</v>
      </c>
      <c r="AV211" s="13" t="s">
        <v>89</v>
      </c>
      <c r="AW211" s="13" t="s">
        <v>36</v>
      </c>
      <c r="AX211" s="13" t="s">
        <v>80</v>
      </c>
      <c r="AY211" s="255" t="s">
        <v>154</v>
      </c>
    </row>
    <row r="212" s="14" customFormat="1">
      <c r="A212" s="14"/>
      <c r="B212" s="266"/>
      <c r="C212" s="267"/>
      <c r="D212" s="240" t="s">
        <v>176</v>
      </c>
      <c r="E212" s="268" t="s">
        <v>1</v>
      </c>
      <c r="F212" s="269" t="s">
        <v>207</v>
      </c>
      <c r="G212" s="267"/>
      <c r="H212" s="270">
        <v>3.266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76" t="s">
        <v>176</v>
      </c>
      <c r="AU212" s="276" t="s">
        <v>89</v>
      </c>
      <c r="AV212" s="14" t="s">
        <v>161</v>
      </c>
      <c r="AW212" s="14" t="s">
        <v>36</v>
      </c>
      <c r="AX212" s="14" t="s">
        <v>87</v>
      </c>
      <c r="AY212" s="276" t="s">
        <v>154</v>
      </c>
    </row>
    <row r="213" s="2" customFormat="1" ht="24.15" customHeight="1">
      <c r="A213" s="39"/>
      <c r="B213" s="40"/>
      <c r="C213" s="256" t="s">
        <v>267</v>
      </c>
      <c r="D213" s="256" t="s">
        <v>190</v>
      </c>
      <c r="E213" s="257" t="s">
        <v>268</v>
      </c>
      <c r="F213" s="258" t="s">
        <v>269</v>
      </c>
      <c r="G213" s="259" t="s">
        <v>235</v>
      </c>
      <c r="H213" s="260">
        <v>0.42899999999999999</v>
      </c>
      <c r="I213" s="261"/>
      <c r="J213" s="262">
        <f>ROUND(I213*H213,2)</f>
        <v>0</v>
      </c>
      <c r="K213" s="258" t="s">
        <v>160</v>
      </c>
      <c r="L213" s="263"/>
      <c r="M213" s="264" t="s">
        <v>1</v>
      </c>
      <c r="N213" s="265" t="s">
        <v>45</v>
      </c>
      <c r="O213" s="92"/>
      <c r="P213" s="236">
        <f>O213*H213</f>
        <v>0</v>
      </c>
      <c r="Q213" s="236">
        <v>1</v>
      </c>
      <c r="R213" s="236">
        <f>Q213*H213</f>
        <v>0.42899999999999999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193</v>
      </c>
      <c r="AT213" s="238" t="s">
        <v>190</v>
      </c>
      <c r="AU213" s="238" t="s">
        <v>89</v>
      </c>
      <c r="AY213" s="18" t="s">
        <v>154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87</v>
      </c>
      <c r="BK213" s="239">
        <f>ROUND(I213*H213,2)</f>
        <v>0</v>
      </c>
      <c r="BL213" s="18" t="s">
        <v>161</v>
      </c>
      <c r="BM213" s="238" t="s">
        <v>270</v>
      </c>
    </row>
    <row r="214" s="15" customFormat="1">
      <c r="A214" s="15"/>
      <c r="B214" s="277"/>
      <c r="C214" s="278"/>
      <c r="D214" s="240" t="s">
        <v>176</v>
      </c>
      <c r="E214" s="279" t="s">
        <v>1</v>
      </c>
      <c r="F214" s="280" t="s">
        <v>221</v>
      </c>
      <c r="G214" s="278"/>
      <c r="H214" s="279" t="s">
        <v>1</v>
      </c>
      <c r="I214" s="281"/>
      <c r="J214" s="278"/>
      <c r="K214" s="278"/>
      <c r="L214" s="282"/>
      <c r="M214" s="283"/>
      <c r="N214" s="284"/>
      <c r="O214" s="284"/>
      <c r="P214" s="284"/>
      <c r="Q214" s="284"/>
      <c r="R214" s="284"/>
      <c r="S214" s="284"/>
      <c r="T214" s="28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6" t="s">
        <v>176</v>
      </c>
      <c r="AU214" s="286" t="s">
        <v>89</v>
      </c>
      <c r="AV214" s="15" t="s">
        <v>87</v>
      </c>
      <c r="AW214" s="15" t="s">
        <v>36</v>
      </c>
      <c r="AX214" s="15" t="s">
        <v>80</v>
      </c>
      <c r="AY214" s="286" t="s">
        <v>154</v>
      </c>
    </row>
    <row r="215" s="13" customFormat="1">
      <c r="A215" s="13"/>
      <c r="B215" s="245"/>
      <c r="C215" s="246"/>
      <c r="D215" s="240" t="s">
        <v>176</v>
      </c>
      <c r="E215" s="247" t="s">
        <v>1</v>
      </c>
      <c r="F215" s="248" t="s">
        <v>271</v>
      </c>
      <c r="G215" s="246"/>
      <c r="H215" s="249">
        <v>0.042000000000000003</v>
      </c>
      <c r="I215" s="250"/>
      <c r="J215" s="246"/>
      <c r="K215" s="246"/>
      <c r="L215" s="251"/>
      <c r="M215" s="252"/>
      <c r="N215" s="253"/>
      <c r="O215" s="253"/>
      <c r="P215" s="253"/>
      <c r="Q215" s="253"/>
      <c r="R215" s="253"/>
      <c r="S215" s="253"/>
      <c r="T215" s="25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5" t="s">
        <v>176</v>
      </c>
      <c r="AU215" s="255" t="s">
        <v>89</v>
      </c>
      <c r="AV215" s="13" t="s">
        <v>89</v>
      </c>
      <c r="AW215" s="13" t="s">
        <v>36</v>
      </c>
      <c r="AX215" s="13" t="s">
        <v>80</v>
      </c>
      <c r="AY215" s="255" t="s">
        <v>154</v>
      </c>
    </row>
    <row r="216" s="13" customFormat="1">
      <c r="A216" s="13"/>
      <c r="B216" s="245"/>
      <c r="C216" s="246"/>
      <c r="D216" s="240" t="s">
        <v>176</v>
      </c>
      <c r="E216" s="247" t="s">
        <v>1</v>
      </c>
      <c r="F216" s="248" t="s">
        <v>272</v>
      </c>
      <c r="G216" s="246"/>
      <c r="H216" s="249">
        <v>0.213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176</v>
      </c>
      <c r="AU216" s="255" t="s">
        <v>89</v>
      </c>
      <c r="AV216" s="13" t="s">
        <v>89</v>
      </c>
      <c r="AW216" s="13" t="s">
        <v>36</v>
      </c>
      <c r="AX216" s="13" t="s">
        <v>80</v>
      </c>
      <c r="AY216" s="255" t="s">
        <v>154</v>
      </c>
    </row>
    <row r="217" s="13" customFormat="1">
      <c r="A217" s="13"/>
      <c r="B217" s="245"/>
      <c r="C217" s="246"/>
      <c r="D217" s="240" t="s">
        <v>176</v>
      </c>
      <c r="E217" s="247" t="s">
        <v>1</v>
      </c>
      <c r="F217" s="248" t="s">
        <v>273</v>
      </c>
      <c r="G217" s="246"/>
      <c r="H217" s="249">
        <v>0.17399999999999999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5" t="s">
        <v>176</v>
      </c>
      <c r="AU217" s="255" t="s">
        <v>89</v>
      </c>
      <c r="AV217" s="13" t="s">
        <v>89</v>
      </c>
      <c r="AW217" s="13" t="s">
        <v>36</v>
      </c>
      <c r="AX217" s="13" t="s">
        <v>80</v>
      </c>
      <c r="AY217" s="255" t="s">
        <v>154</v>
      </c>
    </row>
    <row r="218" s="14" customFormat="1">
      <c r="A218" s="14"/>
      <c r="B218" s="266"/>
      <c r="C218" s="267"/>
      <c r="D218" s="240" t="s">
        <v>176</v>
      </c>
      <c r="E218" s="268" t="s">
        <v>1</v>
      </c>
      <c r="F218" s="269" t="s">
        <v>207</v>
      </c>
      <c r="G218" s="267"/>
      <c r="H218" s="270">
        <v>0.42899999999999999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6" t="s">
        <v>176</v>
      </c>
      <c r="AU218" s="276" t="s">
        <v>89</v>
      </c>
      <c r="AV218" s="14" t="s">
        <v>161</v>
      </c>
      <c r="AW218" s="14" t="s">
        <v>36</v>
      </c>
      <c r="AX218" s="14" t="s">
        <v>87</v>
      </c>
      <c r="AY218" s="276" t="s">
        <v>154</v>
      </c>
    </row>
    <row r="219" s="2" customFormat="1" ht="24.15" customHeight="1">
      <c r="A219" s="39"/>
      <c r="B219" s="40"/>
      <c r="C219" s="256" t="s">
        <v>274</v>
      </c>
      <c r="D219" s="256" t="s">
        <v>190</v>
      </c>
      <c r="E219" s="257" t="s">
        <v>275</v>
      </c>
      <c r="F219" s="258" t="s">
        <v>276</v>
      </c>
      <c r="G219" s="259" t="s">
        <v>235</v>
      </c>
      <c r="H219" s="260">
        <v>0.36399999999999999</v>
      </c>
      <c r="I219" s="261"/>
      <c r="J219" s="262">
        <f>ROUND(I219*H219,2)</f>
        <v>0</v>
      </c>
      <c r="K219" s="258" t="s">
        <v>160</v>
      </c>
      <c r="L219" s="263"/>
      <c r="M219" s="264" t="s">
        <v>1</v>
      </c>
      <c r="N219" s="265" t="s">
        <v>45</v>
      </c>
      <c r="O219" s="92"/>
      <c r="P219" s="236">
        <f>O219*H219</f>
        <v>0</v>
      </c>
      <c r="Q219" s="236">
        <v>1</v>
      </c>
      <c r="R219" s="236">
        <f>Q219*H219</f>
        <v>0.36399999999999999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193</v>
      </c>
      <c r="AT219" s="238" t="s">
        <v>190</v>
      </c>
      <c r="AU219" s="238" t="s">
        <v>89</v>
      </c>
      <c r="AY219" s="18" t="s">
        <v>154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87</v>
      </c>
      <c r="BK219" s="239">
        <f>ROUND(I219*H219,2)</f>
        <v>0</v>
      </c>
      <c r="BL219" s="18" t="s">
        <v>161</v>
      </c>
      <c r="BM219" s="238" t="s">
        <v>277</v>
      </c>
    </row>
    <row r="220" s="15" customFormat="1">
      <c r="A220" s="15"/>
      <c r="B220" s="277"/>
      <c r="C220" s="278"/>
      <c r="D220" s="240" t="s">
        <v>176</v>
      </c>
      <c r="E220" s="279" t="s">
        <v>1</v>
      </c>
      <c r="F220" s="280" t="s">
        <v>221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86" t="s">
        <v>176</v>
      </c>
      <c r="AU220" s="286" t="s">
        <v>89</v>
      </c>
      <c r="AV220" s="15" t="s">
        <v>87</v>
      </c>
      <c r="AW220" s="15" t="s">
        <v>36</v>
      </c>
      <c r="AX220" s="15" t="s">
        <v>80</v>
      </c>
      <c r="AY220" s="286" t="s">
        <v>154</v>
      </c>
    </row>
    <row r="221" s="13" customFormat="1">
      <c r="A221" s="13"/>
      <c r="B221" s="245"/>
      <c r="C221" s="246"/>
      <c r="D221" s="240" t="s">
        <v>176</v>
      </c>
      <c r="E221" s="247" t="s">
        <v>1</v>
      </c>
      <c r="F221" s="248" t="s">
        <v>278</v>
      </c>
      <c r="G221" s="246"/>
      <c r="H221" s="249">
        <v>0.36399999999999999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176</v>
      </c>
      <c r="AU221" s="255" t="s">
        <v>89</v>
      </c>
      <c r="AV221" s="13" t="s">
        <v>89</v>
      </c>
      <c r="AW221" s="13" t="s">
        <v>36</v>
      </c>
      <c r="AX221" s="13" t="s">
        <v>87</v>
      </c>
      <c r="AY221" s="255" t="s">
        <v>154</v>
      </c>
    </row>
    <row r="222" s="2" customFormat="1" ht="24.15" customHeight="1">
      <c r="A222" s="39"/>
      <c r="B222" s="40"/>
      <c r="C222" s="256" t="s">
        <v>279</v>
      </c>
      <c r="D222" s="256" t="s">
        <v>190</v>
      </c>
      <c r="E222" s="257" t="s">
        <v>280</v>
      </c>
      <c r="F222" s="258" t="s">
        <v>281</v>
      </c>
      <c r="G222" s="259" t="s">
        <v>235</v>
      </c>
      <c r="H222" s="260">
        <v>0.106</v>
      </c>
      <c r="I222" s="261"/>
      <c r="J222" s="262">
        <f>ROUND(I222*H222,2)</f>
        <v>0</v>
      </c>
      <c r="K222" s="258" t="s">
        <v>160</v>
      </c>
      <c r="L222" s="263"/>
      <c r="M222" s="264" t="s">
        <v>1</v>
      </c>
      <c r="N222" s="265" t="s">
        <v>45</v>
      </c>
      <c r="O222" s="92"/>
      <c r="P222" s="236">
        <f>O222*H222</f>
        <v>0</v>
      </c>
      <c r="Q222" s="236">
        <v>1</v>
      </c>
      <c r="R222" s="236">
        <f>Q222*H222</f>
        <v>0.106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193</v>
      </c>
      <c r="AT222" s="238" t="s">
        <v>190</v>
      </c>
      <c r="AU222" s="238" t="s">
        <v>89</v>
      </c>
      <c r="AY222" s="18" t="s">
        <v>154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87</v>
      </c>
      <c r="BK222" s="239">
        <f>ROUND(I222*H222,2)</f>
        <v>0</v>
      </c>
      <c r="BL222" s="18" t="s">
        <v>161</v>
      </c>
      <c r="BM222" s="238" t="s">
        <v>282</v>
      </c>
    </row>
    <row r="223" s="15" customFormat="1">
      <c r="A223" s="15"/>
      <c r="B223" s="277"/>
      <c r="C223" s="278"/>
      <c r="D223" s="240" t="s">
        <v>176</v>
      </c>
      <c r="E223" s="279" t="s">
        <v>1</v>
      </c>
      <c r="F223" s="280" t="s">
        <v>221</v>
      </c>
      <c r="G223" s="278"/>
      <c r="H223" s="279" t="s">
        <v>1</v>
      </c>
      <c r="I223" s="281"/>
      <c r="J223" s="278"/>
      <c r="K223" s="278"/>
      <c r="L223" s="282"/>
      <c r="M223" s="283"/>
      <c r="N223" s="284"/>
      <c r="O223" s="284"/>
      <c r="P223" s="284"/>
      <c r="Q223" s="284"/>
      <c r="R223" s="284"/>
      <c r="S223" s="284"/>
      <c r="T223" s="28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6" t="s">
        <v>176</v>
      </c>
      <c r="AU223" s="286" t="s">
        <v>89</v>
      </c>
      <c r="AV223" s="15" t="s">
        <v>87</v>
      </c>
      <c r="AW223" s="15" t="s">
        <v>36</v>
      </c>
      <c r="AX223" s="15" t="s">
        <v>80</v>
      </c>
      <c r="AY223" s="286" t="s">
        <v>154</v>
      </c>
    </row>
    <row r="224" s="13" customFormat="1">
      <c r="A224" s="13"/>
      <c r="B224" s="245"/>
      <c r="C224" s="246"/>
      <c r="D224" s="240" t="s">
        <v>176</v>
      </c>
      <c r="E224" s="247" t="s">
        <v>1</v>
      </c>
      <c r="F224" s="248" t="s">
        <v>283</v>
      </c>
      <c r="G224" s="246"/>
      <c r="H224" s="249">
        <v>0.106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5" t="s">
        <v>176</v>
      </c>
      <c r="AU224" s="255" t="s">
        <v>89</v>
      </c>
      <c r="AV224" s="13" t="s">
        <v>89</v>
      </c>
      <c r="AW224" s="13" t="s">
        <v>36</v>
      </c>
      <c r="AX224" s="13" t="s">
        <v>87</v>
      </c>
      <c r="AY224" s="255" t="s">
        <v>154</v>
      </c>
    </row>
    <row r="225" s="2" customFormat="1" ht="24.15" customHeight="1">
      <c r="A225" s="39"/>
      <c r="B225" s="40"/>
      <c r="C225" s="256" t="s">
        <v>7</v>
      </c>
      <c r="D225" s="256" t="s">
        <v>190</v>
      </c>
      <c r="E225" s="257" t="s">
        <v>284</v>
      </c>
      <c r="F225" s="258" t="s">
        <v>285</v>
      </c>
      <c r="G225" s="259" t="s">
        <v>235</v>
      </c>
      <c r="H225" s="260">
        <v>0.02</v>
      </c>
      <c r="I225" s="261"/>
      <c r="J225" s="262">
        <f>ROUND(I225*H225,2)</f>
        <v>0</v>
      </c>
      <c r="K225" s="258" t="s">
        <v>160</v>
      </c>
      <c r="L225" s="263"/>
      <c r="M225" s="264" t="s">
        <v>1</v>
      </c>
      <c r="N225" s="265" t="s">
        <v>45</v>
      </c>
      <c r="O225" s="92"/>
      <c r="P225" s="236">
        <f>O225*H225</f>
        <v>0</v>
      </c>
      <c r="Q225" s="236">
        <v>1</v>
      </c>
      <c r="R225" s="236">
        <f>Q225*H225</f>
        <v>0.02</v>
      </c>
      <c r="S225" s="236">
        <v>0</v>
      </c>
      <c r="T225" s="23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8" t="s">
        <v>193</v>
      </c>
      <c r="AT225" s="238" t="s">
        <v>190</v>
      </c>
      <c r="AU225" s="238" t="s">
        <v>89</v>
      </c>
      <c r="AY225" s="18" t="s">
        <v>154</v>
      </c>
      <c r="BE225" s="239">
        <f>IF(N225="základní",J225,0)</f>
        <v>0</v>
      </c>
      <c r="BF225" s="239">
        <f>IF(N225="snížená",J225,0)</f>
        <v>0</v>
      </c>
      <c r="BG225" s="239">
        <f>IF(N225="zákl. přenesená",J225,0)</f>
        <v>0</v>
      </c>
      <c r="BH225" s="239">
        <f>IF(N225="sníž. přenesená",J225,0)</f>
        <v>0</v>
      </c>
      <c r="BI225" s="239">
        <f>IF(N225="nulová",J225,0)</f>
        <v>0</v>
      </c>
      <c r="BJ225" s="18" t="s">
        <v>87</v>
      </c>
      <c r="BK225" s="239">
        <f>ROUND(I225*H225,2)</f>
        <v>0</v>
      </c>
      <c r="BL225" s="18" t="s">
        <v>161</v>
      </c>
      <c r="BM225" s="238" t="s">
        <v>286</v>
      </c>
    </row>
    <row r="226" s="15" customFormat="1">
      <c r="A226" s="15"/>
      <c r="B226" s="277"/>
      <c r="C226" s="278"/>
      <c r="D226" s="240" t="s">
        <v>176</v>
      </c>
      <c r="E226" s="279" t="s">
        <v>1</v>
      </c>
      <c r="F226" s="280" t="s">
        <v>221</v>
      </c>
      <c r="G226" s="278"/>
      <c r="H226" s="279" t="s">
        <v>1</v>
      </c>
      <c r="I226" s="281"/>
      <c r="J226" s="278"/>
      <c r="K226" s="278"/>
      <c r="L226" s="282"/>
      <c r="M226" s="283"/>
      <c r="N226" s="284"/>
      <c r="O226" s="284"/>
      <c r="P226" s="284"/>
      <c r="Q226" s="284"/>
      <c r="R226" s="284"/>
      <c r="S226" s="284"/>
      <c r="T226" s="28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86" t="s">
        <v>176</v>
      </c>
      <c r="AU226" s="286" t="s">
        <v>89</v>
      </c>
      <c r="AV226" s="15" t="s">
        <v>87</v>
      </c>
      <c r="AW226" s="15" t="s">
        <v>36</v>
      </c>
      <c r="AX226" s="15" t="s">
        <v>80</v>
      </c>
      <c r="AY226" s="286" t="s">
        <v>154</v>
      </c>
    </row>
    <row r="227" s="13" customFormat="1">
      <c r="A227" s="13"/>
      <c r="B227" s="245"/>
      <c r="C227" s="246"/>
      <c r="D227" s="240" t="s">
        <v>176</v>
      </c>
      <c r="E227" s="247" t="s">
        <v>1</v>
      </c>
      <c r="F227" s="248" t="s">
        <v>287</v>
      </c>
      <c r="G227" s="246"/>
      <c r="H227" s="249">
        <v>0.02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5" t="s">
        <v>176</v>
      </c>
      <c r="AU227" s="255" t="s">
        <v>89</v>
      </c>
      <c r="AV227" s="13" t="s">
        <v>89</v>
      </c>
      <c r="AW227" s="13" t="s">
        <v>36</v>
      </c>
      <c r="AX227" s="13" t="s">
        <v>87</v>
      </c>
      <c r="AY227" s="255" t="s">
        <v>154</v>
      </c>
    </row>
    <row r="228" s="2" customFormat="1" ht="24.15" customHeight="1">
      <c r="A228" s="39"/>
      <c r="B228" s="40"/>
      <c r="C228" s="256" t="s">
        <v>288</v>
      </c>
      <c r="D228" s="256" t="s">
        <v>190</v>
      </c>
      <c r="E228" s="257" t="s">
        <v>289</v>
      </c>
      <c r="F228" s="258" t="s">
        <v>290</v>
      </c>
      <c r="G228" s="259" t="s">
        <v>235</v>
      </c>
      <c r="H228" s="260">
        <v>0.042999999999999997</v>
      </c>
      <c r="I228" s="261"/>
      <c r="J228" s="262">
        <f>ROUND(I228*H228,2)</f>
        <v>0</v>
      </c>
      <c r="K228" s="258" t="s">
        <v>236</v>
      </c>
      <c r="L228" s="263"/>
      <c r="M228" s="264" t="s">
        <v>1</v>
      </c>
      <c r="N228" s="265" t="s">
        <v>45</v>
      </c>
      <c r="O228" s="92"/>
      <c r="P228" s="236">
        <f>O228*H228</f>
        <v>0</v>
      </c>
      <c r="Q228" s="236">
        <v>1</v>
      </c>
      <c r="R228" s="236">
        <f>Q228*H228</f>
        <v>0.042999999999999997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193</v>
      </c>
      <c r="AT228" s="238" t="s">
        <v>190</v>
      </c>
      <c r="AU228" s="238" t="s">
        <v>89</v>
      </c>
      <c r="AY228" s="18" t="s">
        <v>154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87</v>
      </c>
      <c r="BK228" s="239">
        <f>ROUND(I228*H228,2)</f>
        <v>0</v>
      </c>
      <c r="BL228" s="18" t="s">
        <v>161</v>
      </c>
      <c r="BM228" s="238" t="s">
        <v>291</v>
      </c>
    </row>
    <row r="229" s="15" customFormat="1">
      <c r="A229" s="15"/>
      <c r="B229" s="277"/>
      <c r="C229" s="278"/>
      <c r="D229" s="240" t="s">
        <v>176</v>
      </c>
      <c r="E229" s="279" t="s">
        <v>1</v>
      </c>
      <c r="F229" s="280" t="s">
        <v>221</v>
      </c>
      <c r="G229" s="278"/>
      <c r="H229" s="279" t="s">
        <v>1</v>
      </c>
      <c r="I229" s="281"/>
      <c r="J229" s="278"/>
      <c r="K229" s="278"/>
      <c r="L229" s="282"/>
      <c r="M229" s="283"/>
      <c r="N229" s="284"/>
      <c r="O229" s="284"/>
      <c r="P229" s="284"/>
      <c r="Q229" s="284"/>
      <c r="R229" s="284"/>
      <c r="S229" s="284"/>
      <c r="T229" s="28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86" t="s">
        <v>176</v>
      </c>
      <c r="AU229" s="286" t="s">
        <v>89</v>
      </c>
      <c r="AV229" s="15" t="s">
        <v>87</v>
      </c>
      <c r="AW229" s="15" t="s">
        <v>36</v>
      </c>
      <c r="AX229" s="15" t="s">
        <v>80</v>
      </c>
      <c r="AY229" s="286" t="s">
        <v>154</v>
      </c>
    </row>
    <row r="230" s="13" customFormat="1">
      <c r="A230" s="13"/>
      <c r="B230" s="245"/>
      <c r="C230" s="246"/>
      <c r="D230" s="240" t="s">
        <v>176</v>
      </c>
      <c r="E230" s="247" t="s">
        <v>1</v>
      </c>
      <c r="F230" s="248" t="s">
        <v>292</v>
      </c>
      <c r="G230" s="246"/>
      <c r="H230" s="249">
        <v>0.042999999999999997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5" t="s">
        <v>176</v>
      </c>
      <c r="AU230" s="255" t="s">
        <v>89</v>
      </c>
      <c r="AV230" s="13" t="s">
        <v>89</v>
      </c>
      <c r="AW230" s="13" t="s">
        <v>36</v>
      </c>
      <c r="AX230" s="13" t="s">
        <v>87</v>
      </c>
      <c r="AY230" s="255" t="s">
        <v>154</v>
      </c>
    </row>
    <row r="231" s="2" customFormat="1" ht="14.4" customHeight="1">
      <c r="A231" s="39"/>
      <c r="B231" s="40"/>
      <c r="C231" s="227" t="s">
        <v>293</v>
      </c>
      <c r="D231" s="227" t="s">
        <v>156</v>
      </c>
      <c r="E231" s="228" t="s">
        <v>294</v>
      </c>
      <c r="F231" s="229" t="s">
        <v>295</v>
      </c>
      <c r="G231" s="230" t="s">
        <v>235</v>
      </c>
      <c r="H231" s="231">
        <v>310</v>
      </c>
      <c r="I231" s="232"/>
      <c r="J231" s="233">
        <f>ROUND(I231*H231,2)</f>
        <v>0</v>
      </c>
      <c r="K231" s="229" t="s">
        <v>160</v>
      </c>
      <c r="L231" s="45"/>
      <c r="M231" s="234" t="s">
        <v>1</v>
      </c>
      <c r="N231" s="235" t="s">
        <v>45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161</v>
      </c>
      <c r="AT231" s="238" t="s">
        <v>156</v>
      </c>
      <c r="AU231" s="238" t="s">
        <v>89</v>
      </c>
      <c r="AY231" s="18" t="s">
        <v>154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87</v>
      </c>
      <c r="BK231" s="239">
        <f>ROUND(I231*H231,2)</f>
        <v>0</v>
      </c>
      <c r="BL231" s="18" t="s">
        <v>161</v>
      </c>
      <c r="BM231" s="238" t="s">
        <v>296</v>
      </c>
    </row>
    <row r="232" s="13" customFormat="1">
      <c r="A232" s="13"/>
      <c r="B232" s="245"/>
      <c r="C232" s="246"/>
      <c r="D232" s="240" t="s">
        <v>176</v>
      </c>
      <c r="E232" s="247" t="s">
        <v>1</v>
      </c>
      <c r="F232" s="248" t="s">
        <v>297</v>
      </c>
      <c r="G232" s="246"/>
      <c r="H232" s="249">
        <v>310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176</v>
      </c>
      <c r="AU232" s="255" t="s">
        <v>89</v>
      </c>
      <c r="AV232" s="13" t="s">
        <v>89</v>
      </c>
      <c r="AW232" s="13" t="s">
        <v>36</v>
      </c>
      <c r="AX232" s="13" t="s">
        <v>87</v>
      </c>
      <c r="AY232" s="255" t="s">
        <v>154</v>
      </c>
    </row>
    <row r="233" s="12" customFormat="1" ht="22.8" customHeight="1">
      <c r="A233" s="12"/>
      <c r="B233" s="211"/>
      <c r="C233" s="212"/>
      <c r="D233" s="213" t="s">
        <v>79</v>
      </c>
      <c r="E233" s="225" t="s">
        <v>179</v>
      </c>
      <c r="F233" s="225" t="s">
        <v>298</v>
      </c>
      <c r="G233" s="212"/>
      <c r="H233" s="212"/>
      <c r="I233" s="215"/>
      <c r="J233" s="226">
        <f>BK233</f>
        <v>0</v>
      </c>
      <c r="K233" s="212"/>
      <c r="L233" s="217"/>
      <c r="M233" s="218"/>
      <c r="N233" s="219"/>
      <c r="O233" s="219"/>
      <c r="P233" s="220">
        <f>SUM(P234:P235)</f>
        <v>0</v>
      </c>
      <c r="Q233" s="219"/>
      <c r="R233" s="220">
        <f>SUM(R234:R235)</f>
        <v>0</v>
      </c>
      <c r="S233" s="219"/>
      <c r="T233" s="221">
        <f>SUM(T234:T235)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2" t="s">
        <v>87</v>
      </c>
      <c r="AT233" s="223" t="s">
        <v>79</v>
      </c>
      <c r="AU233" s="223" t="s">
        <v>87</v>
      </c>
      <c r="AY233" s="222" t="s">
        <v>154</v>
      </c>
      <c r="BK233" s="224">
        <f>SUM(BK234:BK235)</f>
        <v>0</v>
      </c>
    </row>
    <row r="234" s="2" customFormat="1" ht="14.4" customHeight="1">
      <c r="A234" s="39"/>
      <c r="B234" s="40"/>
      <c r="C234" s="227" t="s">
        <v>299</v>
      </c>
      <c r="D234" s="227" t="s">
        <v>156</v>
      </c>
      <c r="E234" s="228" t="s">
        <v>300</v>
      </c>
      <c r="F234" s="229" t="s">
        <v>301</v>
      </c>
      <c r="G234" s="230" t="s">
        <v>159</v>
      </c>
      <c r="H234" s="231">
        <v>24</v>
      </c>
      <c r="I234" s="232"/>
      <c r="J234" s="233">
        <f>ROUND(I234*H234,2)</f>
        <v>0</v>
      </c>
      <c r="K234" s="229" t="s">
        <v>160</v>
      </c>
      <c r="L234" s="45"/>
      <c r="M234" s="234" t="s">
        <v>1</v>
      </c>
      <c r="N234" s="235" t="s">
        <v>45</v>
      </c>
      <c r="O234" s="92"/>
      <c r="P234" s="236">
        <f>O234*H234</f>
        <v>0</v>
      </c>
      <c r="Q234" s="236">
        <v>0</v>
      </c>
      <c r="R234" s="236">
        <f>Q234*H234</f>
        <v>0</v>
      </c>
      <c r="S234" s="236">
        <v>0</v>
      </c>
      <c r="T234" s="23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8" t="s">
        <v>161</v>
      </c>
      <c r="AT234" s="238" t="s">
        <v>156</v>
      </c>
      <c r="AU234" s="238" t="s">
        <v>89</v>
      </c>
      <c r="AY234" s="18" t="s">
        <v>154</v>
      </c>
      <c r="BE234" s="239">
        <f>IF(N234="základní",J234,0)</f>
        <v>0</v>
      </c>
      <c r="BF234" s="239">
        <f>IF(N234="snížená",J234,0)</f>
        <v>0</v>
      </c>
      <c r="BG234" s="239">
        <f>IF(N234="zákl. přenesená",J234,0)</f>
        <v>0</v>
      </c>
      <c r="BH234" s="239">
        <f>IF(N234="sníž. přenesená",J234,0)</f>
        <v>0</v>
      </c>
      <c r="BI234" s="239">
        <f>IF(N234="nulová",J234,0)</f>
        <v>0</v>
      </c>
      <c r="BJ234" s="18" t="s">
        <v>87</v>
      </c>
      <c r="BK234" s="239">
        <f>ROUND(I234*H234,2)</f>
        <v>0</v>
      </c>
      <c r="BL234" s="18" t="s">
        <v>161</v>
      </c>
      <c r="BM234" s="238" t="s">
        <v>302</v>
      </c>
    </row>
    <row r="235" s="13" customFormat="1">
      <c r="A235" s="13"/>
      <c r="B235" s="245"/>
      <c r="C235" s="246"/>
      <c r="D235" s="240" t="s">
        <v>176</v>
      </c>
      <c r="E235" s="247" t="s">
        <v>1</v>
      </c>
      <c r="F235" s="248" t="s">
        <v>303</v>
      </c>
      <c r="G235" s="246"/>
      <c r="H235" s="249">
        <v>24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5" t="s">
        <v>176</v>
      </c>
      <c r="AU235" s="255" t="s">
        <v>89</v>
      </c>
      <c r="AV235" s="13" t="s">
        <v>89</v>
      </c>
      <c r="AW235" s="13" t="s">
        <v>36</v>
      </c>
      <c r="AX235" s="13" t="s">
        <v>87</v>
      </c>
      <c r="AY235" s="255" t="s">
        <v>154</v>
      </c>
    </row>
    <row r="236" s="12" customFormat="1" ht="22.8" customHeight="1">
      <c r="A236" s="12"/>
      <c r="B236" s="211"/>
      <c r="C236" s="212"/>
      <c r="D236" s="213" t="s">
        <v>79</v>
      </c>
      <c r="E236" s="225" t="s">
        <v>185</v>
      </c>
      <c r="F236" s="225" t="s">
        <v>304</v>
      </c>
      <c r="G236" s="212"/>
      <c r="H236" s="212"/>
      <c r="I236" s="215"/>
      <c r="J236" s="226">
        <f>BK236</f>
        <v>0</v>
      </c>
      <c r="K236" s="212"/>
      <c r="L236" s="217"/>
      <c r="M236" s="218"/>
      <c r="N236" s="219"/>
      <c r="O236" s="219"/>
      <c r="P236" s="220">
        <f>SUM(P237:P256)</f>
        <v>0</v>
      </c>
      <c r="Q236" s="219"/>
      <c r="R236" s="220">
        <f>SUM(R237:R256)</f>
        <v>24.061281317700001</v>
      </c>
      <c r="S236" s="219"/>
      <c r="T236" s="221">
        <f>SUM(T237:T256)</f>
        <v>26.614368000000002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2" t="s">
        <v>87</v>
      </c>
      <c r="AT236" s="223" t="s">
        <v>79</v>
      </c>
      <c r="AU236" s="223" t="s">
        <v>87</v>
      </c>
      <c r="AY236" s="222" t="s">
        <v>154</v>
      </c>
      <c r="BK236" s="224">
        <f>SUM(BK237:BK256)</f>
        <v>0</v>
      </c>
    </row>
    <row r="237" s="2" customFormat="1" ht="24.15" customHeight="1">
      <c r="A237" s="39"/>
      <c r="B237" s="40"/>
      <c r="C237" s="227" t="s">
        <v>305</v>
      </c>
      <c r="D237" s="227" t="s">
        <v>156</v>
      </c>
      <c r="E237" s="228" t="s">
        <v>306</v>
      </c>
      <c r="F237" s="229" t="s">
        <v>307</v>
      </c>
      <c r="G237" s="230" t="s">
        <v>159</v>
      </c>
      <c r="H237" s="231">
        <v>277.233</v>
      </c>
      <c r="I237" s="232"/>
      <c r="J237" s="233">
        <f>ROUND(I237*H237,2)</f>
        <v>0</v>
      </c>
      <c r="K237" s="229" t="s">
        <v>160</v>
      </c>
      <c r="L237" s="45"/>
      <c r="M237" s="234" t="s">
        <v>1</v>
      </c>
      <c r="N237" s="235" t="s">
        <v>45</v>
      </c>
      <c r="O237" s="92"/>
      <c r="P237" s="236">
        <f>O237*H237</f>
        <v>0</v>
      </c>
      <c r="Q237" s="236">
        <v>0.086736900000000006</v>
      </c>
      <c r="R237" s="236">
        <f>Q237*H237</f>
        <v>24.0463309977</v>
      </c>
      <c r="S237" s="236">
        <v>0.096000000000000002</v>
      </c>
      <c r="T237" s="237">
        <f>S237*H237</f>
        <v>26.614368000000002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8" t="s">
        <v>161</v>
      </c>
      <c r="AT237" s="238" t="s">
        <v>156</v>
      </c>
      <c r="AU237" s="238" t="s">
        <v>89</v>
      </c>
      <c r="AY237" s="18" t="s">
        <v>154</v>
      </c>
      <c r="BE237" s="239">
        <f>IF(N237="základní",J237,0)</f>
        <v>0</v>
      </c>
      <c r="BF237" s="239">
        <f>IF(N237="snížená",J237,0)</f>
        <v>0</v>
      </c>
      <c r="BG237" s="239">
        <f>IF(N237="zákl. přenesená",J237,0)</f>
        <v>0</v>
      </c>
      <c r="BH237" s="239">
        <f>IF(N237="sníž. přenesená",J237,0)</f>
        <v>0</v>
      </c>
      <c r="BI237" s="239">
        <f>IF(N237="nulová",J237,0)</f>
        <v>0</v>
      </c>
      <c r="BJ237" s="18" t="s">
        <v>87</v>
      </c>
      <c r="BK237" s="239">
        <f>ROUND(I237*H237,2)</f>
        <v>0</v>
      </c>
      <c r="BL237" s="18" t="s">
        <v>161</v>
      </c>
      <c r="BM237" s="238" t="s">
        <v>308</v>
      </c>
    </row>
    <row r="238" s="15" customFormat="1">
      <c r="A238" s="15"/>
      <c r="B238" s="277"/>
      <c r="C238" s="278"/>
      <c r="D238" s="240" t="s">
        <v>176</v>
      </c>
      <c r="E238" s="279" t="s">
        <v>1</v>
      </c>
      <c r="F238" s="280" t="s">
        <v>221</v>
      </c>
      <c r="G238" s="278"/>
      <c r="H238" s="279" t="s">
        <v>1</v>
      </c>
      <c r="I238" s="281"/>
      <c r="J238" s="278"/>
      <c r="K238" s="278"/>
      <c r="L238" s="282"/>
      <c r="M238" s="283"/>
      <c r="N238" s="284"/>
      <c r="O238" s="284"/>
      <c r="P238" s="284"/>
      <c r="Q238" s="284"/>
      <c r="R238" s="284"/>
      <c r="S238" s="284"/>
      <c r="T238" s="28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6" t="s">
        <v>176</v>
      </c>
      <c r="AU238" s="286" t="s">
        <v>89</v>
      </c>
      <c r="AV238" s="15" t="s">
        <v>87</v>
      </c>
      <c r="AW238" s="15" t="s">
        <v>36</v>
      </c>
      <c r="AX238" s="15" t="s">
        <v>80</v>
      </c>
      <c r="AY238" s="286" t="s">
        <v>154</v>
      </c>
    </row>
    <row r="239" s="13" customFormat="1">
      <c r="A239" s="13"/>
      <c r="B239" s="245"/>
      <c r="C239" s="246"/>
      <c r="D239" s="240" t="s">
        <v>176</v>
      </c>
      <c r="E239" s="247" t="s">
        <v>1</v>
      </c>
      <c r="F239" s="248" t="s">
        <v>309</v>
      </c>
      <c r="G239" s="246"/>
      <c r="H239" s="249">
        <v>62.5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176</v>
      </c>
      <c r="AU239" s="255" t="s">
        <v>89</v>
      </c>
      <c r="AV239" s="13" t="s">
        <v>89</v>
      </c>
      <c r="AW239" s="13" t="s">
        <v>36</v>
      </c>
      <c r="AX239" s="13" t="s">
        <v>80</v>
      </c>
      <c r="AY239" s="255" t="s">
        <v>154</v>
      </c>
    </row>
    <row r="240" s="15" customFormat="1">
      <c r="A240" s="15"/>
      <c r="B240" s="277"/>
      <c r="C240" s="278"/>
      <c r="D240" s="240" t="s">
        <v>176</v>
      </c>
      <c r="E240" s="279" t="s">
        <v>1</v>
      </c>
      <c r="F240" s="280" t="s">
        <v>310</v>
      </c>
      <c r="G240" s="278"/>
      <c r="H240" s="279" t="s">
        <v>1</v>
      </c>
      <c r="I240" s="281"/>
      <c r="J240" s="278"/>
      <c r="K240" s="278"/>
      <c r="L240" s="282"/>
      <c r="M240" s="283"/>
      <c r="N240" s="284"/>
      <c r="O240" s="284"/>
      <c r="P240" s="284"/>
      <c r="Q240" s="284"/>
      <c r="R240" s="284"/>
      <c r="S240" s="284"/>
      <c r="T240" s="28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6" t="s">
        <v>176</v>
      </c>
      <c r="AU240" s="286" t="s">
        <v>89</v>
      </c>
      <c r="AV240" s="15" t="s">
        <v>87</v>
      </c>
      <c r="AW240" s="15" t="s">
        <v>36</v>
      </c>
      <c r="AX240" s="15" t="s">
        <v>80</v>
      </c>
      <c r="AY240" s="286" t="s">
        <v>154</v>
      </c>
    </row>
    <row r="241" s="13" customFormat="1">
      <c r="A241" s="13"/>
      <c r="B241" s="245"/>
      <c r="C241" s="246"/>
      <c r="D241" s="240" t="s">
        <v>176</v>
      </c>
      <c r="E241" s="247" t="s">
        <v>1</v>
      </c>
      <c r="F241" s="248" t="s">
        <v>311</v>
      </c>
      <c r="G241" s="246"/>
      <c r="H241" s="249">
        <v>117.203</v>
      </c>
      <c r="I241" s="250"/>
      <c r="J241" s="246"/>
      <c r="K241" s="246"/>
      <c r="L241" s="251"/>
      <c r="M241" s="252"/>
      <c r="N241" s="253"/>
      <c r="O241" s="253"/>
      <c r="P241" s="253"/>
      <c r="Q241" s="253"/>
      <c r="R241" s="253"/>
      <c r="S241" s="253"/>
      <c r="T241" s="25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5" t="s">
        <v>176</v>
      </c>
      <c r="AU241" s="255" t="s">
        <v>89</v>
      </c>
      <c r="AV241" s="13" t="s">
        <v>89</v>
      </c>
      <c r="AW241" s="13" t="s">
        <v>36</v>
      </c>
      <c r="AX241" s="13" t="s">
        <v>80</v>
      </c>
      <c r="AY241" s="255" t="s">
        <v>154</v>
      </c>
    </row>
    <row r="242" s="13" customFormat="1">
      <c r="A242" s="13"/>
      <c r="B242" s="245"/>
      <c r="C242" s="246"/>
      <c r="D242" s="240" t="s">
        <v>176</v>
      </c>
      <c r="E242" s="247" t="s">
        <v>1</v>
      </c>
      <c r="F242" s="248" t="s">
        <v>312</v>
      </c>
      <c r="G242" s="246"/>
      <c r="H242" s="249">
        <v>29.93</v>
      </c>
      <c r="I242" s="250"/>
      <c r="J242" s="246"/>
      <c r="K242" s="246"/>
      <c r="L242" s="251"/>
      <c r="M242" s="252"/>
      <c r="N242" s="253"/>
      <c r="O242" s="253"/>
      <c r="P242" s="253"/>
      <c r="Q242" s="253"/>
      <c r="R242" s="253"/>
      <c r="S242" s="253"/>
      <c r="T242" s="25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5" t="s">
        <v>176</v>
      </c>
      <c r="AU242" s="255" t="s">
        <v>89</v>
      </c>
      <c r="AV242" s="13" t="s">
        <v>89</v>
      </c>
      <c r="AW242" s="13" t="s">
        <v>36</v>
      </c>
      <c r="AX242" s="13" t="s">
        <v>80</v>
      </c>
      <c r="AY242" s="255" t="s">
        <v>154</v>
      </c>
    </row>
    <row r="243" s="15" customFormat="1">
      <c r="A243" s="15"/>
      <c r="B243" s="277"/>
      <c r="C243" s="278"/>
      <c r="D243" s="240" t="s">
        <v>176</v>
      </c>
      <c r="E243" s="279" t="s">
        <v>1</v>
      </c>
      <c r="F243" s="280" t="s">
        <v>313</v>
      </c>
      <c r="G243" s="278"/>
      <c r="H243" s="279" t="s">
        <v>1</v>
      </c>
      <c r="I243" s="281"/>
      <c r="J243" s="278"/>
      <c r="K243" s="278"/>
      <c r="L243" s="282"/>
      <c r="M243" s="283"/>
      <c r="N243" s="284"/>
      <c r="O243" s="284"/>
      <c r="P243" s="284"/>
      <c r="Q243" s="284"/>
      <c r="R243" s="284"/>
      <c r="S243" s="284"/>
      <c r="T243" s="28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6" t="s">
        <v>176</v>
      </c>
      <c r="AU243" s="286" t="s">
        <v>89</v>
      </c>
      <c r="AV243" s="15" t="s">
        <v>87</v>
      </c>
      <c r="AW243" s="15" t="s">
        <v>36</v>
      </c>
      <c r="AX243" s="15" t="s">
        <v>80</v>
      </c>
      <c r="AY243" s="286" t="s">
        <v>154</v>
      </c>
    </row>
    <row r="244" s="13" customFormat="1">
      <c r="A244" s="13"/>
      <c r="B244" s="245"/>
      <c r="C244" s="246"/>
      <c r="D244" s="240" t="s">
        <v>176</v>
      </c>
      <c r="E244" s="247" t="s">
        <v>1</v>
      </c>
      <c r="F244" s="248" t="s">
        <v>314</v>
      </c>
      <c r="G244" s="246"/>
      <c r="H244" s="249">
        <v>67.599999999999994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176</v>
      </c>
      <c r="AU244" s="255" t="s">
        <v>89</v>
      </c>
      <c r="AV244" s="13" t="s">
        <v>89</v>
      </c>
      <c r="AW244" s="13" t="s">
        <v>36</v>
      </c>
      <c r="AX244" s="13" t="s">
        <v>80</v>
      </c>
      <c r="AY244" s="255" t="s">
        <v>154</v>
      </c>
    </row>
    <row r="245" s="14" customFormat="1">
      <c r="A245" s="14"/>
      <c r="B245" s="266"/>
      <c r="C245" s="267"/>
      <c r="D245" s="240" t="s">
        <v>176</v>
      </c>
      <c r="E245" s="268" t="s">
        <v>1</v>
      </c>
      <c r="F245" s="269" t="s">
        <v>207</v>
      </c>
      <c r="G245" s="267"/>
      <c r="H245" s="270">
        <v>277.233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76" t="s">
        <v>176</v>
      </c>
      <c r="AU245" s="276" t="s">
        <v>89</v>
      </c>
      <c r="AV245" s="14" t="s">
        <v>161</v>
      </c>
      <c r="AW245" s="14" t="s">
        <v>36</v>
      </c>
      <c r="AX245" s="14" t="s">
        <v>87</v>
      </c>
      <c r="AY245" s="276" t="s">
        <v>154</v>
      </c>
    </row>
    <row r="246" s="2" customFormat="1" ht="24.15" customHeight="1">
      <c r="A246" s="39"/>
      <c r="B246" s="40"/>
      <c r="C246" s="227" t="s">
        <v>315</v>
      </c>
      <c r="D246" s="227" t="s">
        <v>156</v>
      </c>
      <c r="E246" s="228" t="s">
        <v>316</v>
      </c>
      <c r="F246" s="229" t="s">
        <v>317</v>
      </c>
      <c r="G246" s="230" t="s">
        <v>159</v>
      </c>
      <c r="H246" s="231">
        <v>14.787000000000001</v>
      </c>
      <c r="I246" s="232"/>
      <c r="J246" s="233">
        <f>ROUND(I246*H246,2)</f>
        <v>0</v>
      </c>
      <c r="K246" s="229" t="s">
        <v>160</v>
      </c>
      <c r="L246" s="45"/>
      <c r="M246" s="234" t="s">
        <v>1</v>
      </c>
      <c r="N246" s="235" t="s">
        <v>45</v>
      </c>
      <c r="O246" s="92"/>
      <c r="P246" s="236">
        <f>O246*H246</f>
        <v>0</v>
      </c>
      <c r="Q246" s="236">
        <v>0</v>
      </c>
      <c r="R246" s="236">
        <f>Q246*H246</f>
        <v>0</v>
      </c>
      <c r="S246" s="236">
        <v>0</v>
      </c>
      <c r="T246" s="237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8" t="s">
        <v>161</v>
      </c>
      <c r="AT246" s="238" t="s">
        <v>156</v>
      </c>
      <c r="AU246" s="238" t="s">
        <v>89</v>
      </c>
      <c r="AY246" s="18" t="s">
        <v>154</v>
      </c>
      <c r="BE246" s="239">
        <f>IF(N246="základní",J246,0)</f>
        <v>0</v>
      </c>
      <c r="BF246" s="239">
        <f>IF(N246="snížená",J246,0)</f>
        <v>0</v>
      </c>
      <c r="BG246" s="239">
        <f>IF(N246="zákl. přenesená",J246,0)</f>
        <v>0</v>
      </c>
      <c r="BH246" s="239">
        <f>IF(N246="sníž. přenesená",J246,0)</f>
        <v>0</v>
      </c>
      <c r="BI246" s="239">
        <f>IF(N246="nulová",J246,0)</f>
        <v>0</v>
      </c>
      <c r="BJ246" s="18" t="s">
        <v>87</v>
      </c>
      <c r="BK246" s="239">
        <f>ROUND(I246*H246,2)</f>
        <v>0</v>
      </c>
      <c r="BL246" s="18" t="s">
        <v>161</v>
      </c>
      <c r="BM246" s="238" t="s">
        <v>318</v>
      </c>
    </row>
    <row r="247" s="2" customFormat="1">
      <c r="A247" s="39"/>
      <c r="B247" s="40"/>
      <c r="C247" s="41"/>
      <c r="D247" s="240" t="s">
        <v>170</v>
      </c>
      <c r="E247" s="41"/>
      <c r="F247" s="241" t="s">
        <v>319</v>
      </c>
      <c r="G247" s="41"/>
      <c r="H247" s="41"/>
      <c r="I247" s="242"/>
      <c r="J247" s="41"/>
      <c r="K247" s="41"/>
      <c r="L247" s="45"/>
      <c r="M247" s="243"/>
      <c r="N247" s="244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170</v>
      </c>
      <c r="AU247" s="18" t="s">
        <v>89</v>
      </c>
    </row>
    <row r="248" s="13" customFormat="1">
      <c r="A248" s="13"/>
      <c r="B248" s="245"/>
      <c r="C248" s="246"/>
      <c r="D248" s="240" t="s">
        <v>176</v>
      </c>
      <c r="E248" s="247" t="s">
        <v>1</v>
      </c>
      <c r="F248" s="248" t="s">
        <v>320</v>
      </c>
      <c r="G248" s="246"/>
      <c r="H248" s="249">
        <v>11.779</v>
      </c>
      <c r="I248" s="250"/>
      <c r="J248" s="246"/>
      <c r="K248" s="246"/>
      <c r="L248" s="251"/>
      <c r="M248" s="252"/>
      <c r="N248" s="253"/>
      <c r="O248" s="253"/>
      <c r="P248" s="253"/>
      <c r="Q248" s="253"/>
      <c r="R248" s="253"/>
      <c r="S248" s="253"/>
      <c r="T248" s="25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5" t="s">
        <v>176</v>
      </c>
      <c r="AU248" s="255" t="s">
        <v>89</v>
      </c>
      <c r="AV248" s="13" t="s">
        <v>89</v>
      </c>
      <c r="AW248" s="13" t="s">
        <v>36</v>
      </c>
      <c r="AX248" s="13" t="s">
        <v>80</v>
      </c>
      <c r="AY248" s="255" t="s">
        <v>154</v>
      </c>
    </row>
    <row r="249" s="13" customFormat="1">
      <c r="A249" s="13"/>
      <c r="B249" s="245"/>
      <c r="C249" s="246"/>
      <c r="D249" s="240" t="s">
        <v>176</v>
      </c>
      <c r="E249" s="247" t="s">
        <v>1</v>
      </c>
      <c r="F249" s="248" t="s">
        <v>321</v>
      </c>
      <c r="G249" s="246"/>
      <c r="H249" s="249">
        <v>3.008</v>
      </c>
      <c r="I249" s="250"/>
      <c r="J249" s="246"/>
      <c r="K249" s="246"/>
      <c r="L249" s="251"/>
      <c r="M249" s="252"/>
      <c r="N249" s="253"/>
      <c r="O249" s="253"/>
      <c r="P249" s="253"/>
      <c r="Q249" s="253"/>
      <c r="R249" s="253"/>
      <c r="S249" s="253"/>
      <c r="T249" s="25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5" t="s">
        <v>176</v>
      </c>
      <c r="AU249" s="255" t="s">
        <v>89</v>
      </c>
      <c r="AV249" s="13" t="s">
        <v>89</v>
      </c>
      <c r="AW249" s="13" t="s">
        <v>36</v>
      </c>
      <c r="AX249" s="13" t="s">
        <v>80</v>
      </c>
      <c r="AY249" s="255" t="s">
        <v>154</v>
      </c>
    </row>
    <row r="250" s="14" customFormat="1">
      <c r="A250" s="14"/>
      <c r="B250" s="266"/>
      <c r="C250" s="267"/>
      <c r="D250" s="240" t="s">
        <v>176</v>
      </c>
      <c r="E250" s="268" t="s">
        <v>1</v>
      </c>
      <c r="F250" s="269" t="s">
        <v>207</v>
      </c>
      <c r="G250" s="267"/>
      <c r="H250" s="270">
        <v>14.787000000000001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76" t="s">
        <v>176</v>
      </c>
      <c r="AU250" s="276" t="s">
        <v>89</v>
      </c>
      <c r="AV250" s="14" t="s">
        <v>161</v>
      </c>
      <c r="AW250" s="14" t="s">
        <v>36</v>
      </c>
      <c r="AX250" s="14" t="s">
        <v>87</v>
      </c>
      <c r="AY250" s="276" t="s">
        <v>154</v>
      </c>
    </row>
    <row r="251" s="2" customFormat="1" ht="49.05" customHeight="1">
      <c r="A251" s="39"/>
      <c r="B251" s="40"/>
      <c r="C251" s="227" t="s">
        <v>322</v>
      </c>
      <c r="D251" s="227" t="s">
        <v>156</v>
      </c>
      <c r="E251" s="228" t="s">
        <v>323</v>
      </c>
      <c r="F251" s="229" t="s">
        <v>324</v>
      </c>
      <c r="G251" s="230" t="s">
        <v>159</v>
      </c>
      <c r="H251" s="231">
        <v>62.292999999999999</v>
      </c>
      <c r="I251" s="232"/>
      <c r="J251" s="233">
        <f>ROUND(I251*H251,2)</f>
        <v>0</v>
      </c>
      <c r="K251" s="229" t="s">
        <v>236</v>
      </c>
      <c r="L251" s="45"/>
      <c r="M251" s="234" t="s">
        <v>1</v>
      </c>
      <c r="N251" s="235" t="s">
        <v>45</v>
      </c>
      <c r="O251" s="92"/>
      <c r="P251" s="236">
        <f>O251*H251</f>
        <v>0</v>
      </c>
      <c r="Q251" s="236">
        <v>0.00024000000000000001</v>
      </c>
      <c r="R251" s="236">
        <f>Q251*H251</f>
        <v>0.01495032</v>
      </c>
      <c r="S251" s="236">
        <v>0</v>
      </c>
      <c r="T251" s="237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8" t="s">
        <v>250</v>
      </c>
      <c r="AT251" s="238" t="s">
        <v>156</v>
      </c>
      <c r="AU251" s="238" t="s">
        <v>89</v>
      </c>
      <c r="AY251" s="18" t="s">
        <v>154</v>
      </c>
      <c r="BE251" s="239">
        <f>IF(N251="základní",J251,0)</f>
        <v>0</v>
      </c>
      <c r="BF251" s="239">
        <f>IF(N251="snížená",J251,0)</f>
        <v>0</v>
      </c>
      <c r="BG251" s="239">
        <f>IF(N251="zákl. přenesená",J251,0)</f>
        <v>0</v>
      </c>
      <c r="BH251" s="239">
        <f>IF(N251="sníž. přenesená",J251,0)</f>
        <v>0</v>
      </c>
      <c r="BI251" s="239">
        <f>IF(N251="nulová",J251,0)</f>
        <v>0</v>
      </c>
      <c r="BJ251" s="18" t="s">
        <v>87</v>
      </c>
      <c r="BK251" s="239">
        <f>ROUND(I251*H251,2)</f>
        <v>0</v>
      </c>
      <c r="BL251" s="18" t="s">
        <v>250</v>
      </c>
      <c r="BM251" s="238" t="s">
        <v>325</v>
      </c>
    </row>
    <row r="252" s="13" customFormat="1">
      <c r="A252" s="13"/>
      <c r="B252" s="245"/>
      <c r="C252" s="246"/>
      <c r="D252" s="240" t="s">
        <v>176</v>
      </c>
      <c r="E252" s="247" t="s">
        <v>1</v>
      </c>
      <c r="F252" s="248" t="s">
        <v>326</v>
      </c>
      <c r="G252" s="246"/>
      <c r="H252" s="249">
        <v>19.140999999999998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176</v>
      </c>
      <c r="AU252" s="255" t="s">
        <v>89</v>
      </c>
      <c r="AV252" s="13" t="s">
        <v>89</v>
      </c>
      <c r="AW252" s="13" t="s">
        <v>36</v>
      </c>
      <c r="AX252" s="13" t="s">
        <v>80</v>
      </c>
      <c r="AY252" s="255" t="s">
        <v>154</v>
      </c>
    </row>
    <row r="253" s="13" customFormat="1">
      <c r="A253" s="13"/>
      <c r="B253" s="245"/>
      <c r="C253" s="246"/>
      <c r="D253" s="240" t="s">
        <v>176</v>
      </c>
      <c r="E253" s="247" t="s">
        <v>1</v>
      </c>
      <c r="F253" s="248" t="s">
        <v>327</v>
      </c>
      <c r="G253" s="246"/>
      <c r="H253" s="249">
        <v>4.8879999999999999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176</v>
      </c>
      <c r="AU253" s="255" t="s">
        <v>89</v>
      </c>
      <c r="AV253" s="13" t="s">
        <v>89</v>
      </c>
      <c r="AW253" s="13" t="s">
        <v>36</v>
      </c>
      <c r="AX253" s="13" t="s">
        <v>80</v>
      </c>
      <c r="AY253" s="255" t="s">
        <v>154</v>
      </c>
    </row>
    <row r="254" s="13" customFormat="1">
      <c r="A254" s="13"/>
      <c r="B254" s="245"/>
      <c r="C254" s="246"/>
      <c r="D254" s="240" t="s">
        <v>176</v>
      </c>
      <c r="E254" s="247" t="s">
        <v>1</v>
      </c>
      <c r="F254" s="248" t="s">
        <v>328</v>
      </c>
      <c r="G254" s="246"/>
      <c r="H254" s="249">
        <v>30.744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176</v>
      </c>
      <c r="AU254" s="255" t="s">
        <v>89</v>
      </c>
      <c r="AV254" s="13" t="s">
        <v>89</v>
      </c>
      <c r="AW254" s="13" t="s">
        <v>36</v>
      </c>
      <c r="AX254" s="13" t="s">
        <v>80</v>
      </c>
      <c r="AY254" s="255" t="s">
        <v>154</v>
      </c>
    </row>
    <row r="255" s="13" customFormat="1">
      <c r="A255" s="13"/>
      <c r="B255" s="245"/>
      <c r="C255" s="246"/>
      <c r="D255" s="240" t="s">
        <v>176</v>
      </c>
      <c r="E255" s="247" t="s">
        <v>1</v>
      </c>
      <c r="F255" s="248" t="s">
        <v>329</v>
      </c>
      <c r="G255" s="246"/>
      <c r="H255" s="249">
        <v>7.5199999999999996</v>
      </c>
      <c r="I255" s="250"/>
      <c r="J255" s="246"/>
      <c r="K255" s="246"/>
      <c r="L255" s="251"/>
      <c r="M255" s="252"/>
      <c r="N255" s="253"/>
      <c r="O255" s="253"/>
      <c r="P255" s="253"/>
      <c r="Q255" s="253"/>
      <c r="R255" s="253"/>
      <c r="S255" s="253"/>
      <c r="T255" s="25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5" t="s">
        <v>176</v>
      </c>
      <c r="AU255" s="255" t="s">
        <v>89</v>
      </c>
      <c r="AV255" s="13" t="s">
        <v>89</v>
      </c>
      <c r="AW255" s="13" t="s">
        <v>36</v>
      </c>
      <c r="AX255" s="13" t="s">
        <v>80</v>
      </c>
      <c r="AY255" s="255" t="s">
        <v>154</v>
      </c>
    </row>
    <row r="256" s="14" customFormat="1">
      <c r="A256" s="14"/>
      <c r="B256" s="266"/>
      <c r="C256" s="267"/>
      <c r="D256" s="240" t="s">
        <v>176</v>
      </c>
      <c r="E256" s="268" t="s">
        <v>1</v>
      </c>
      <c r="F256" s="269" t="s">
        <v>207</v>
      </c>
      <c r="G256" s="267"/>
      <c r="H256" s="270">
        <v>62.292999999999999</v>
      </c>
      <c r="I256" s="271"/>
      <c r="J256" s="267"/>
      <c r="K256" s="267"/>
      <c r="L256" s="272"/>
      <c r="M256" s="273"/>
      <c r="N256" s="274"/>
      <c r="O256" s="274"/>
      <c r="P256" s="274"/>
      <c r="Q256" s="274"/>
      <c r="R256" s="274"/>
      <c r="S256" s="274"/>
      <c r="T256" s="275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76" t="s">
        <v>176</v>
      </c>
      <c r="AU256" s="276" t="s">
        <v>89</v>
      </c>
      <c r="AV256" s="14" t="s">
        <v>161</v>
      </c>
      <c r="AW256" s="14" t="s">
        <v>36</v>
      </c>
      <c r="AX256" s="14" t="s">
        <v>87</v>
      </c>
      <c r="AY256" s="276" t="s">
        <v>154</v>
      </c>
    </row>
    <row r="257" s="12" customFormat="1" ht="22.8" customHeight="1">
      <c r="A257" s="12"/>
      <c r="B257" s="211"/>
      <c r="C257" s="212"/>
      <c r="D257" s="213" t="s">
        <v>79</v>
      </c>
      <c r="E257" s="225" t="s">
        <v>200</v>
      </c>
      <c r="F257" s="225" t="s">
        <v>330</v>
      </c>
      <c r="G257" s="212"/>
      <c r="H257" s="212"/>
      <c r="I257" s="215"/>
      <c r="J257" s="226">
        <f>BK257</f>
        <v>0</v>
      </c>
      <c r="K257" s="212"/>
      <c r="L257" s="217"/>
      <c r="M257" s="218"/>
      <c r="N257" s="219"/>
      <c r="O257" s="219"/>
      <c r="P257" s="220">
        <f>SUM(P258:P301)</f>
        <v>0</v>
      </c>
      <c r="Q257" s="219"/>
      <c r="R257" s="220">
        <f>SUM(R258:R301)</f>
        <v>2.5782759999999998</v>
      </c>
      <c r="S257" s="219"/>
      <c r="T257" s="221">
        <f>SUM(T258:T301)</f>
        <v>3.8017330000000005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2" t="s">
        <v>87</v>
      </c>
      <c r="AT257" s="223" t="s">
        <v>79</v>
      </c>
      <c r="AU257" s="223" t="s">
        <v>87</v>
      </c>
      <c r="AY257" s="222" t="s">
        <v>154</v>
      </c>
      <c r="BK257" s="224">
        <f>SUM(BK258:BK301)</f>
        <v>0</v>
      </c>
    </row>
    <row r="258" s="2" customFormat="1" ht="24.15" customHeight="1">
      <c r="A258" s="39"/>
      <c r="B258" s="40"/>
      <c r="C258" s="227" t="s">
        <v>331</v>
      </c>
      <c r="D258" s="227" t="s">
        <v>156</v>
      </c>
      <c r="E258" s="228" t="s">
        <v>332</v>
      </c>
      <c r="F258" s="229" t="s">
        <v>333</v>
      </c>
      <c r="G258" s="230" t="s">
        <v>182</v>
      </c>
      <c r="H258" s="231">
        <v>4300</v>
      </c>
      <c r="I258" s="232"/>
      <c r="J258" s="233">
        <f>ROUND(I258*H258,2)</f>
        <v>0</v>
      </c>
      <c r="K258" s="229" t="s">
        <v>160</v>
      </c>
      <c r="L258" s="45"/>
      <c r="M258" s="234" t="s">
        <v>1</v>
      </c>
      <c r="N258" s="235" t="s">
        <v>45</v>
      </c>
      <c r="O258" s="92"/>
      <c r="P258" s="236">
        <f>O258*H258</f>
        <v>0</v>
      </c>
      <c r="Q258" s="236">
        <v>0.00023000000000000001</v>
      </c>
      <c r="R258" s="236">
        <f>Q258*H258</f>
        <v>0.98899999999999999</v>
      </c>
      <c r="S258" s="236">
        <v>0</v>
      </c>
      <c r="T258" s="23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8" t="s">
        <v>161</v>
      </c>
      <c r="AT258" s="238" t="s">
        <v>156</v>
      </c>
      <c r="AU258" s="238" t="s">
        <v>89</v>
      </c>
      <c r="AY258" s="18" t="s">
        <v>154</v>
      </c>
      <c r="BE258" s="239">
        <f>IF(N258="základní",J258,0)</f>
        <v>0</v>
      </c>
      <c r="BF258" s="239">
        <f>IF(N258="snížená",J258,0)</f>
        <v>0</v>
      </c>
      <c r="BG258" s="239">
        <f>IF(N258="zákl. přenesená",J258,0)</f>
        <v>0</v>
      </c>
      <c r="BH258" s="239">
        <f>IF(N258="sníž. přenesená",J258,0)</f>
        <v>0</v>
      </c>
      <c r="BI258" s="239">
        <f>IF(N258="nulová",J258,0)</f>
        <v>0</v>
      </c>
      <c r="BJ258" s="18" t="s">
        <v>87</v>
      </c>
      <c r="BK258" s="239">
        <f>ROUND(I258*H258,2)</f>
        <v>0</v>
      </c>
      <c r="BL258" s="18" t="s">
        <v>161</v>
      </c>
      <c r="BM258" s="238" t="s">
        <v>334</v>
      </c>
    </row>
    <row r="259" s="13" customFormat="1">
      <c r="A259" s="13"/>
      <c r="B259" s="245"/>
      <c r="C259" s="246"/>
      <c r="D259" s="240" t="s">
        <v>176</v>
      </c>
      <c r="E259" s="247" t="s">
        <v>1</v>
      </c>
      <c r="F259" s="248" t="s">
        <v>335</v>
      </c>
      <c r="G259" s="246"/>
      <c r="H259" s="249">
        <v>2622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176</v>
      </c>
      <c r="AU259" s="255" t="s">
        <v>89</v>
      </c>
      <c r="AV259" s="13" t="s">
        <v>89</v>
      </c>
      <c r="AW259" s="13" t="s">
        <v>36</v>
      </c>
      <c r="AX259" s="13" t="s">
        <v>80</v>
      </c>
      <c r="AY259" s="255" t="s">
        <v>154</v>
      </c>
    </row>
    <row r="260" s="13" customFormat="1">
      <c r="A260" s="13"/>
      <c r="B260" s="245"/>
      <c r="C260" s="246"/>
      <c r="D260" s="240" t="s">
        <v>176</v>
      </c>
      <c r="E260" s="247" t="s">
        <v>1</v>
      </c>
      <c r="F260" s="248" t="s">
        <v>336</v>
      </c>
      <c r="G260" s="246"/>
      <c r="H260" s="249">
        <v>910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176</v>
      </c>
      <c r="AU260" s="255" t="s">
        <v>89</v>
      </c>
      <c r="AV260" s="13" t="s">
        <v>89</v>
      </c>
      <c r="AW260" s="13" t="s">
        <v>36</v>
      </c>
      <c r="AX260" s="13" t="s">
        <v>80</v>
      </c>
      <c r="AY260" s="255" t="s">
        <v>154</v>
      </c>
    </row>
    <row r="261" s="13" customFormat="1">
      <c r="A261" s="13"/>
      <c r="B261" s="245"/>
      <c r="C261" s="246"/>
      <c r="D261" s="240" t="s">
        <v>176</v>
      </c>
      <c r="E261" s="247" t="s">
        <v>1</v>
      </c>
      <c r="F261" s="248" t="s">
        <v>337</v>
      </c>
      <c r="G261" s="246"/>
      <c r="H261" s="249">
        <v>94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176</v>
      </c>
      <c r="AU261" s="255" t="s">
        <v>89</v>
      </c>
      <c r="AV261" s="13" t="s">
        <v>89</v>
      </c>
      <c r="AW261" s="13" t="s">
        <v>36</v>
      </c>
      <c r="AX261" s="13" t="s">
        <v>80</v>
      </c>
      <c r="AY261" s="255" t="s">
        <v>154</v>
      </c>
    </row>
    <row r="262" s="13" customFormat="1">
      <c r="A262" s="13"/>
      <c r="B262" s="245"/>
      <c r="C262" s="246"/>
      <c r="D262" s="240" t="s">
        <v>176</v>
      </c>
      <c r="E262" s="247" t="s">
        <v>1</v>
      </c>
      <c r="F262" s="248" t="s">
        <v>338</v>
      </c>
      <c r="G262" s="246"/>
      <c r="H262" s="249">
        <v>132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176</v>
      </c>
      <c r="AU262" s="255" t="s">
        <v>89</v>
      </c>
      <c r="AV262" s="13" t="s">
        <v>89</v>
      </c>
      <c r="AW262" s="13" t="s">
        <v>36</v>
      </c>
      <c r="AX262" s="13" t="s">
        <v>80</v>
      </c>
      <c r="AY262" s="255" t="s">
        <v>154</v>
      </c>
    </row>
    <row r="263" s="13" customFormat="1">
      <c r="A263" s="13"/>
      <c r="B263" s="245"/>
      <c r="C263" s="246"/>
      <c r="D263" s="240" t="s">
        <v>176</v>
      </c>
      <c r="E263" s="247" t="s">
        <v>1</v>
      </c>
      <c r="F263" s="248" t="s">
        <v>339</v>
      </c>
      <c r="G263" s="246"/>
      <c r="H263" s="249">
        <v>280</v>
      </c>
      <c r="I263" s="250"/>
      <c r="J263" s="246"/>
      <c r="K263" s="246"/>
      <c r="L263" s="251"/>
      <c r="M263" s="252"/>
      <c r="N263" s="253"/>
      <c r="O263" s="253"/>
      <c r="P263" s="253"/>
      <c r="Q263" s="253"/>
      <c r="R263" s="253"/>
      <c r="S263" s="253"/>
      <c r="T263" s="25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5" t="s">
        <v>176</v>
      </c>
      <c r="AU263" s="255" t="s">
        <v>89</v>
      </c>
      <c r="AV263" s="13" t="s">
        <v>89</v>
      </c>
      <c r="AW263" s="13" t="s">
        <v>36</v>
      </c>
      <c r="AX263" s="13" t="s">
        <v>80</v>
      </c>
      <c r="AY263" s="255" t="s">
        <v>154</v>
      </c>
    </row>
    <row r="264" s="13" customFormat="1">
      <c r="A264" s="13"/>
      <c r="B264" s="245"/>
      <c r="C264" s="246"/>
      <c r="D264" s="240" t="s">
        <v>176</v>
      </c>
      <c r="E264" s="247" t="s">
        <v>1</v>
      </c>
      <c r="F264" s="248" t="s">
        <v>340</v>
      </c>
      <c r="G264" s="246"/>
      <c r="H264" s="249">
        <v>24</v>
      </c>
      <c r="I264" s="250"/>
      <c r="J264" s="246"/>
      <c r="K264" s="246"/>
      <c r="L264" s="251"/>
      <c r="M264" s="252"/>
      <c r="N264" s="253"/>
      <c r="O264" s="253"/>
      <c r="P264" s="253"/>
      <c r="Q264" s="253"/>
      <c r="R264" s="253"/>
      <c r="S264" s="253"/>
      <c r="T264" s="25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5" t="s">
        <v>176</v>
      </c>
      <c r="AU264" s="255" t="s">
        <v>89</v>
      </c>
      <c r="AV264" s="13" t="s">
        <v>89</v>
      </c>
      <c r="AW264" s="13" t="s">
        <v>36</v>
      </c>
      <c r="AX264" s="13" t="s">
        <v>80</v>
      </c>
      <c r="AY264" s="255" t="s">
        <v>154</v>
      </c>
    </row>
    <row r="265" s="13" customFormat="1">
      <c r="A265" s="13"/>
      <c r="B265" s="245"/>
      <c r="C265" s="246"/>
      <c r="D265" s="240" t="s">
        <v>176</v>
      </c>
      <c r="E265" s="247" t="s">
        <v>1</v>
      </c>
      <c r="F265" s="248" t="s">
        <v>341</v>
      </c>
      <c r="G265" s="246"/>
      <c r="H265" s="249">
        <v>172</v>
      </c>
      <c r="I265" s="250"/>
      <c r="J265" s="246"/>
      <c r="K265" s="246"/>
      <c r="L265" s="251"/>
      <c r="M265" s="252"/>
      <c r="N265" s="253"/>
      <c r="O265" s="253"/>
      <c r="P265" s="253"/>
      <c r="Q265" s="253"/>
      <c r="R265" s="253"/>
      <c r="S265" s="253"/>
      <c r="T265" s="25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5" t="s">
        <v>176</v>
      </c>
      <c r="AU265" s="255" t="s">
        <v>89</v>
      </c>
      <c r="AV265" s="13" t="s">
        <v>89</v>
      </c>
      <c r="AW265" s="13" t="s">
        <v>36</v>
      </c>
      <c r="AX265" s="13" t="s">
        <v>80</v>
      </c>
      <c r="AY265" s="255" t="s">
        <v>154</v>
      </c>
    </row>
    <row r="266" s="13" customFormat="1">
      <c r="A266" s="13"/>
      <c r="B266" s="245"/>
      <c r="C266" s="246"/>
      <c r="D266" s="240" t="s">
        <v>176</v>
      </c>
      <c r="E266" s="247" t="s">
        <v>1</v>
      </c>
      <c r="F266" s="248" t="s">
        <v>342</v>
      </c>
      <c r="G266" s="246"/>
      <c r="H266" s="249">
        <v>66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176</v>
      </c>
      <c r="AU266" s="255" t="s">
        <v>89</v>
      </c>
      <c r="AV266" s="13" t="s">
        <v>89</v>
      </c>
      <c r="AW266" s="13" t="s">
        <v>36</v>
      </c>
      <c r="AX266" s="13" t="s">
        <v>80</v>
      </c>
      <c r="AY266" s="255" t="s">
        <v>154</v>
      </c>
    </row>
    <row r="267" s="14" customFormat="1">
      <c r="A267" s="14"/>
      <c r="B267" s="266"/>
      <c r="C267" s="267"/>
      <c r="D267" s="240" t="s">
        <v>176</v>
      </c>
      <c r="E267" s="268" t="s">
        <v>1</v>
      </c>
      <c r="F267" s="269" t="s">
        <v>207</v>
      </c>
      <c r="G267" s="267"/>
      <c r="H267" s="270">
        <v>4300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76" t="s">
        <v>176</v>
      </c>
      <c r="AU267" s="276" t="s">
        <v>89</v>
      </c>
      <c r="AV267" s="14" t="s">
        <v>161</v>
      </c>
      <c r="AW267" s="14" t="s">
        <v>36</v>
      </c>
      <c r="AX267" s="14" t="s">
        <v>87</v>
      </c>
      <c r="AY267" s="276" t="s">
        <v>154</v>
      </c>
    </row>
    <row r="268" s="2" customFormat="1" ht="14.4" customHeight="1">
      <c r="A268" s="39"/>
      <c r="B268" s="40"/>
      <c r="C268" s="227" t="s">
        <v>343</v>
      </c>
      <c r="D268" s="227" t="s">
        <v>156</v>
      </c>
      <c r="E268" s="228" t="s">
        <v>344</v>
      </c>
      <c r="F268" s="229" t="s">
        <v>345</v>
      </c>
      <c r="G268" s="230" t="s">
        <v>182</v>
      </c>
      <c r="H268" s="231">
        <v>4</v>
      </c>
      <c r="I268" s="232"/>
      <c r="J268" s="233">
        <f>ROUND(I268*H268,2)</f>
        <v>0</v>
      </c>
      <c r="K268" s="229" t="s">
        <v>160</v>
      </c>
      <c r="L268" s="45"/>
      <c r="M268" s="234" t="s">
        <v>1</v>
      </c>
      <c r="N268" s="235" t="s">
        <v>45</v>
      </c>
      <c r="O268" s="92"/>
      <c r="P268" s="236">
        <f>O268*H268</f>
        <v>0</v>
      </c>
      <c r="Q268" s="236">
        <v>6.0000000000000002E-05</v>
      </c>
      <c r="R268" s="236">
        <f>Q268*H268</f>
        <v>0.00024000000000000001</v>
      </c>
      <c r="S268" s="236">
        <v>0</v>
      </c>
      <c r="T268" s="237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8" t="s">
        <v>161</v>
      </c>
      <c r="AT268" s="238" t="s">
        <v>156</v>
      </c>
      <c r="AU268" s="238" t="s">
        <v>89</v>
      </c>
      <c r="AY268" s="18" t="s">
        <v>154</v>
      </c>
      <c r="BE268" s="239">
        <f>IF(N268="základní",J268,0)</f>
        <v>0</v>
      </c>
      <c r="BF268" s="239">
        <f>IF(N268="snížená",J268,0)</f>
        <v>0</v>
      </c>
      <c r="BG268" s="239">
        <f>IF(N268="zákl. přenesená",J268,0)</f>
        <v>0</v>
      </c>
      <c r="BH268" s="239">
        <f>IF(N268="sníž. přenesená",J268,0)</f>
        <v>0</v>
      </c>
      <c r="BI268" s="239">
        <f>IF(N268="nulová",J268,0)</f>
        <v>0</v>
      </c>
      <c r="BJ268" s="18" t="s">
        <v>87</v>
      </c>
      <c r="BK268" s="239">
        <f>ROUND(I268*H268,2)</f>
        <v>0</v>
      </c>
      <c r="BL268" s="18" t="s">
        <v>161</v>
      </c>
      <c r="BM268" s="238" t="s">
        <v>346</v>
      </c>
    </row>
    <row r="269" s="2" customFormat="1" ht="24.15" customHeight="1">
      <c r="A269" s="39"/>
      <c r="B269" s="40"/>
      <c r="C269" s="227" t="s">
        <v>347</v>
      </c>
      <c r="D269" s="227" t="s">
        <v>156</v>
      </c>
      <c r="E269" s="228" t="s">
        <v>348</v>
      </c>
      <c r="F269" s="229" t="s">
        <v>349</v>
      </c>
      <c r="G269" s="230" t="s">
        <v>182</v>
      </c>
      <c r="H269" s="231">
        <v>4</v>
      </c>
      <c r="I269" s="232"/>
      <c r="J269" s="233">
        <f>ROUND(I269*H269,2)</f>
        <v>0</v>
      </c>
      <c r="K269" s="229" t="s">
        <v>160</v>
      </c>
      <c r="L269" s="45"/>
      <c r="M269" s="234" t="s">
        <v>1</v>
      </c>
      <c r="N269" s="235" t="s">
        <v>45</v>
      </c>
      <c r="O269" s="92"/>
      <c r="P269" s="236">
        <f>O269*H269</f>
        <v>0</v>
      </c>
      <c r="Q269" s="236">
        <v>0.36965999999999999</v>
      </c>
      <c r="R269" s="236">
        <f>Q269*H269</f>
        <v>1.47864</v>
      </c>
      <c r="S269" s="236">
        <v>0</v>
      </c>
      <c r="T269" s="237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8" t="s">
        <v>161</v>
      </c>
      <c r="AT269" s="238" t="s">
        <v>156</v>
      </c>
      <c r="AU269" s="238" t="s">
        <v>89</v>
      </c>
      <c r="AY269" s="18" t="s">
        <v>154</v>
      </c>
      <c r="BE269" s="239">
        <f>IF(N269="základní",J269,0)</f>
        <v>0</v>
      </c>
      <c r="BF269" s="239">
        <f>IF(N269="snížená",J269,0)</f>
        <v>0</v>
      </c>
      <c r="BG269" s="239">
        <f>IF(N269="zákl. přenesená",J269,0)</f>
        <v>0</v>
      </c>
      <c r="BH269" s="239">
        <f>IF(N269="sníž. přenesená",J269,0)</f>
        <v>0</v>
      </c>
      <c r="BI269" s="239">
        <f>IF(N269="nulová",J269,0)</f>
        <v>0</v>
      </c>
      <c r="BJ269" s="18" t="s">
        <v>87</v>
      </c>
      <c r="BK269" s="239">
        <f>ROUND(I269*H269,2)</f>
        <v>0</v>
      </c>
      <c r="BL269" s="18" t="s">
        <v>161</v>
      </c>
      <c r="BM269" s="238" t="s">
        <v>350</v>
      </c>
    </row>
    <row r="270" s="2" customFormat="1" ht="24.15" customHeight="1">
      <c r="A270" s="39"/>
      <c r="B270" s="40"/>
      <c r="C270" s="227" t="s">
        <v>351</v>
      </c>
      <c r="D270" s="227" t="s">
        <v>156</v>
      </c>
      <c r="E270" s="228" t="s">
        <v>352</v>
      </c>
      <c r="F270" s="229" t="s">
        <v>353</v>
      </c>
      <c r="G270" s="230" t="s">
        <v>354</v>
      </c>
      <c r="H270" s="231">
        <v>86</v>
      </c>
      <c r="I270" s="232"/>
      <c r="J270" s="233">
        <f>ROUND(I270*H270,2)</f>
        <v>0</v>
      </c>
      <c r="K270" s="229" t="s">
        <v>160</v>
      </c>
      <c r="L270" s="45"/>
      <c r="M270" s="234" t="s">
        <v>1</v>
      </c>
      <c r="N270" s="235" t="s">
        <v>45</v>
      </c>
      <c r="O270" s="92"/>
      <c r="P270" s="236">
        <f>O270*H270</f>
        <v>0</v>
      </c>
      <c r="Q270" s="236">
        <v>0</v>
      </c>
      <c r="R270" s="236">
        <f>Q270*H270</f>
        <v>0</v>
      </c>
      <c r="S270" s="236">
        <v>0</v>
      </c>
      <c r="T270" s="237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8" t="s">
        <v>161</v>
      </c>
      <c r="AT270" s="238" t="s">
        <v>156</v>
      </c>
      <c r="AU270" s="238" t="s">
        <v>89</v>
      </c>
      <c r="AY270" s="18" t="s">
        <v>154</v>
      </c>
      <c r="BE270" s="239">
        <f>IF(N270="základní",J270,0)</f>
        <v>0</v>
      </c>
      <c r="BF270" s="239">
        <f>IF(N270="snížená",J270,0)</f>
        <v>0</v>
      </c>
      <c r="BG270" s="239">
        <f>IF(N270="zákl. přenesená",J270,0)</f>
        <v>0</v>
      </c>
      <c r="BH270" s="239">
        <f>IF(N270="sníž. přenesená",J270,0)</f>
        <v>0</v>
      </c>
      <c r="BI270" s="239">
        <f>IF(N270="nulová",J270,0)</f>
        <v>0</v>
      </c>
      <c r="BJ270" s="18" t="s">
        <v>87</v>
      </c>
      <c r="BK270" s="239">
        <f>ROUND(I270*H270,2)</f>
        <v>0</v>
      </c>
      <c r="BL270" s="18" t="s">
        <v>161</v>
      </c>
      <c r="BM270" s="238" t="s">
        <v>355</v>
      </c>
    </row>
    <row r="271" s="13" customFormat="1">
      <c r="A271" s="13"/>
      <c r="B271" s="245"/>
      <c r="C271" s="246"/>
      <c r="D271" s="240" t="s">
        <v>176</v>
      </c>
      <c r="E271" s="247" t="s">
        <v>1</v>
      </c>
      <c r="F271" s="248" t="s">
        <v>356</v>
      </c>
      <c r="G271" s="246"/>
      <c r="H271" s="249">
        <v>86</v>
      </c>
      <c r="I271" s="250"/>
      <c r="J271" s="246"/>
      <c r="K271" s="246"/>
      <c r="L271" s="251"/>
      <c r="M271" s="252"/>
      <c r="N271" s="253"/>
      <c r="O271" s="253"/>
      <c r="P271" s="253"/>
      <c r="Q271" s="253"/>
      <c r="R271" s="253"/>
      <c r="S271" s="253"/>
      <c r="T271" s="25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5" t="s">
        <v>176</v>
      </c>
      <c r="AU271" s="255" t="s">
        <v>89</v>
      </c>
      <c r="AV271" s="13" t="s">
        <v>89</v>
      </c>
      <c r="AW271" s="13" t="s">
        <v>36</v>
      </c>
      <c r="AX271" s="13" t="s">
        <v>87</v>
      </c>
      <c r="AY271" s="255" t="s">
        <v>154</v>
      </c>
    </row>
    <row r="272" s="2" customFormat="1" ht="24.15" customHeight="1">
      <c r="A272" s="39"/>
      <c r="B272" s="40"/>
      <c r="C272" s="227" t="s">
        <v>357</v>
      </c>
      <c r="D272" s="227" t="s">
        <v>156</v>
      </c>
      <c r="E272" s="228" t="s">
        <v>358</v>
      </c>
      <c r="F272" s="229" t="s">
        <v>359</v>
      </c>
      <c r="G272" s="230" t="s">
        <v>354</v>
      </c>
      <c r="H272" s="231">
        <v>3440</v>
      </c>
      <c r="I272" s="232"/>
      <c r="J272" s="233">
        <f>ROUND(I272*H272,2)</f>
        <v>0</v>
      </c>
      <c r="K272" s="229" t="s">
        <v>160</v>
      </c>
      <c r="L272" s="45"/>
      <c r="M272" s="234" t="s">
        <v>1</v>
      </c>
      <c r="N272" s="235" t="s">
        <v>45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161</v>
      </c>
      <c r="AT272" s="238" t="s">
        <v>156</v>
      </c>
      <c r="AU272" s="238" t="s">
        <v>89</v>
      </c>
      <c r="AY272" s="18" t="s">
        <v>154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87</v>
      </c>
      <c r="BK272" s="239">
        <f>ROUND(I272*H272,2)</f>
        <v>0</v>
      </c>
      <c r="BL272" s="18" t="s">
        <v>161</v>
      </c>
      <c r="BM272" s="238" t="s">
        <v>360</v>
      </c>
    </row>
    <row r="273" s="13" customFormat="1">
      <c r="A273" s="13"/>
      <c r="B273" s="245"/>
      <c r="C273" s="246"/>
      <c r="D273" s="240" t="s">
        <v>176</v>
      </c>
      <c r="E273" s="247" t="s">
        <v>1</v>
      </c>
      <c r="F273" s="248" t="s">
        <v>361</v>
      </c>
      <c r="G273" s="246"/>
      <c r="H273" s="249">
        <v>3440</v>
      </c>
      <c r="I273" s="250"/>
      <c r="J273" s="246"/>
      <c r="K273" s="246"/>
      <c r="L273" s="251"/>
      <c r="M273" s="252"/>
      <c r="N273" s="253"/>
      <c r="O273" s="253"/>
      <c r="P273" s="253"/>
      <c r="Q273" s="253"/>
      <c r="R273" s="253"/>
      <c r="S273" s="253"/>
      <c r="T273" s="25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5" t="s">
        <v>176</v>
      </c>
      <c r="AU273" s="255" t="s">
        <v>89</v>
      </c>
      <c r="AV273" s="13" t="s">
        <v>89</v>
      </c>
      <c r="AW273" s="13" t="s">
        <v>36</v>
      </c>
      <c r="AX273" s="13" t="s">
        <v>87</v>
      </c>
      <c r="AY273" s="255" t="s">
        <v>154</v>
      </c>
    </row>
    <row r="274" s="2" customFormat="1" ht="24.15" customHeight="1">
      <c r="A274" s="39"/>
      <c r="B274" s="40"/>
      <c r="C274" s="227" t="s">
        <v>362</v>
      </c>
      <c r="D274" s="227" t="s">
        <v>156</v>
      </c>
      <c r="E274" s="228" t="s">
        <v>363</v>
      </c>
      <c r="F274" s="229" t="s">
        <v>364</v>
      </c>
      <c r="G274" s="230" t="s">
        <v>354</v>
      </c>
      <c r="H274" s="231">
        <v>86</v>
      </c>
      <c r="I274" s="232"/>
      <c r="J274" s="233">
        <f>ROUND(I274*H274,2)</f>
        <v>0</v>
      </c>
      <c r="K274" s="229" t="s">
        <v>160</v>
      </c>
      <c r="L274" s="45"/>
      <c r="M274" s="234" t="s">
        <v>1</v>
      </c>
      <c r="N274" s="235" t="s">
        <v>45</v>
      </c>
      <c r="O274" s="92"/>
      <c r="P274" s="236">
        <f>O274*H274</f>
        <v>0</v>
      </c>
      <c r="Q274" s="236">
        <v>0</v>
      </c>
      <c r="R274" s="236">
        <f>Q274*H274</f>
        <v>0</v>
      </c>
      <c r="S274" s="236">
        <v>0</v>
      </c>
      <c r="T274" s="237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8" t="s">
        <v>161</v>
      </c>
      <c r="AT274" s="238" t="s">
        <v>156</v>
      </c>
      <c r="AU274" s="238" t="s">
        <v>89</v>
      </c>
      <c r="AY274" s="18" t="s">
        <v>154</v>
      </c>
      <c r="BE274" s="239">
        <f>IF(N274="základní",J274,0)</f>
        <v>0</v>
      </c>
      <c r="BF274" s="239">
        <f>IF(N274="snížená",J274,0)</f>
        <v>0</v>
      </c>
      <c r="BG274" s="239">
        <f>IF(N274="zákl. přenesená",J274,0)</f>
        <v>0</v>
      </c>
      <c r="BH274" s="239">
        <f>IF(N274="sníž. přenesená",J274,0)</f>
        <v>0</v>
      </c>
      <c r="BI274" s="239">
        <f>IF(N274="nulová",J274,0)</f>
        <v>0</v>
      </c>
      <c r="BJ274" s="18" t="s">
        <v>87</v>
      </c>
      <c r="BK274" s="239">
        <f>ROUND(I274*H274,2)</f>
        <v>0</v>
      </c>
      <c r="BL274" s="18" t="s">
        <v>161</v>
      </c>
      <c r="BM274" s="238" t="s">
        <v>365</v>
      </c>
    </row>
    <row r="275" s="13" customFormat="1">
      <c r="A275" s="13"/>
      <c r="B275" s="245"/>
      <c r="C275" s="246"/>
      <c r="D275" s="240" t="s">
        <v>176</v>
      </c>
      <c r="E275" s="247" t="s">
        <v>1</v>
      </c>
      <c r="F275" s="248" t="s">
        <v>356</v>
      </c>
      <c r="G275" s="246"/>
      <c r="H275" s="249">
        <v>86</v>
      </c>
      <c r="I275" s="250"/>
      <c r="J275" s="246"/>
      <c r="K275" s="246"/>
      <c r="L275" s="251"/>
      <c r="M275" s="252"/>
      <c r="N275" s="253"/>
      <c r="O275" s="253"/>
      <c r="P275" s="253"/>
      <c r="Q275" s="253"/>
      <c r="R275" s="253"/>
      <c r="S275" s="253"/>
      <c r="T275" s="25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5" t="s">
        <v>176</v>
      </c>
      <c r="AU275" s="255" t="s">
        <v>89</v>
      </c>
      <c r="AV275" s="13" t="s">
        <v>89</v>
      </c>
      <c r="AW275" s="13" t="s">
        <v>36</v>
      </c>
      <c r="AX275" s="13" t="s">
        <v>87</v>
      </c>
      <c r="AY275" s="255" t="s">
        <v>154</v>
      </c>
    </row>
    <row r="276" s="2" customFormat="1" ht="14.4" customHeight="1">
      <c r="A276" s="39"/>
      <c r="B276" s="40"/>
      <c r="C276" s="227" t="s">
        <v>366</v>
      </c>
      <c r="D276" s="227" t="s">
        <v>156</v>
      </c>
      <c r="E276" s="228" t="s">
        <v>367</v>
      </c>
      <c r="F276" s="229" t="s">
        <v>368</v>
      </c>
      <c r="G276" s="230" t="s">
        <v>159</v>
      </c>
      <c r="H276" s="231">
        <v>258</v>
      </c>
      <c r="I276" s="232"/>
      <c r="J276" s="233">
        <f>ROUND(I276*H276,2)</f>
        <v>0</v>
      </c>
      <c r="K276" s="229" t="s">
        <v>160</v>
      </c>
      <c r="L276" s="45"/>
      <c r="M276" s="234" t="s">
        <v>1</v>
      </c>
      <c r="N276" s="235" t="s">
        <v>45</v>
      </c>
      <c r="O276" s="92"/>
      <c r="P276" s="236">
        <f>O276*H276</f>
        <v>0</v>
      </c>
      <c r="Q276" s="236">
        <v>0</v>
      </c>
      <c r="R276" s="236">
        <f>Q276*H276</f>
        <v>0</v>
      </c>
      <c r="S276" s="236">
        <v>0</v>
      </c>
      <c r="T276" s="237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8" t="s">
        <v>161</v>
      </c>
      <c r="AT276" s="238" t="s">
        <v>156</v>
      </c>
      <c r="AU276" s="238" t="s">
        <v>89</v>
      </c>
      <c r="AY276" s="18" t="s">
        <v>154</v>
      </c>
      <c r="BE276" s="239">
        <f>IF(N276="základní",J276,0)</f>
        <v>0</v>
      </c>
      <c r="BF276" s="239">
        <f>IF(N276="snížená",J276,0)</f>
        <v>0</v>
      </c>
      <c r="BG276" s="239">
        <f>IF(N276="zákl. přenesená",J276,0)</f>
        <v>0</v>
      </c>
      <c r="BH276" s="239">
        <f>IF(N276="sníž. přenesená",J276,0)</f>
        <v>0</v>
      </c>
      <c r="BI276" s="239">
        <f>IF(N276="nulová",J276,0)</f>
        <v>0</v>
      </c>
      <c r="BJ276" s="18" t="s">
        <v>87</v>
      </c>
      <c r="BK276" s="239">
        <f>ROUND(I276*H276,2)</f>
        <v>0</v>
      </c>
      <c r="BL276" s="18" t="s">
        <v>161</v>
      </c>
      <c r="BM276" s="238" t="s">
        <v>369</v>
      </c>
    </row>
    <row r="277" s="13" customFormat="1">
      <c r="A277" s="13"/>
      <c r="B277" s="245"/>
      <c r="C277" s="246"/>
      <c r="D277" s="240" t="s">
        <v>176</v>
      </c>
      <c r="E277" s="247" t="s">
        <v>1</v>
      </c>
      <c r="F277" s="248" t="s">
        <v>370</v>
      </c>
      <c r="G277" s="246"/>
      <c r="H277" s="249">
        <v>258</v>
      </c>
      <c r="I277" s="250"/>
      <c r="J277" s="246"/>
      <c r="K277" s="246"/>
      <c r="L277" s="251"/>
      <c r="M277" s="252"/>
      <c r="N277" s="253"/>
      <c r="O277" s="253"/>
      <c r="P277" s="253"/>
      <c r="Q277" s="253"/>
      <c r="R277" s="253"/>
      <c r="S277" s="253"/>
      <c r="T277" s="25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5" t="s">
        <v>176</v>
      </c>
      <c r="AU277" s="255" t="s">
        <v>89</v>
      </c>
      <c r="AV277" s="13" t="s">
        <v>89</v>
      </c>
      <c r="AW277" s="13" t="s">
        <v>36</v>
      </c>
      <c r="AX277" s="13" t="s">
        <v>87</v>
      </c>
      <c r="AY277" s="255" t="s">
        <v>154</v>
      </c>
    </row>
    <row r="278" s="2" customFormat="1" ht="14.4" customHeight="1">
      <c r="A278" s="39"/>
      <c r="B278" s="40"/>
      <c r="C278" s="227" t="s">
        <v>371</v>
      </c>
      <c r="D278" s="227" t="s">
        <v>156</v>
      </c>
      <c r="E278" s="228" t="s">
        <v>372</v>
      </c>
      <c r="F278" s="229" t="s">
        <v>373</v>
      </c>
      <c r="G278" s="230" t="s">
        <v>159</v>
      </c>
      <c r="H278" s="231">
        <v>10320</v>
      </c>
      <c r="I278" s="232"/>
      <c r="J278" s="233">
        <f>ROUND(I278*H278,2)</f>
        <v>0</v>
      </c>
      <c r="K278" s="229" t="s">
        <v>160</v>
      </c>
      <c r="L278" s="45"/>
      <c r="M278" s="234" t="s">
        <v>1</v>
      </c>
      <c r="N278" s="235" t="s">
        <v>45</v>
      </c>
      <c r="O278" s="92"/>
      <c r="P278" s="236">
        <f>O278*H278</f>
        <v>0</v>
      </c>
      <c r="Q278" s="236">
        <v>0</v>
      </c>
      <c r="R278" s="236">
        <f>Q278*H278</f>
        <v>0</v>
      </c>
      <c r="S278" s="236">
        <v>0</v>
      </c>
      <c r="T278" s="237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8" t="s">
        <v>161</v>
      </c>
      <c r="AT278" s="238" t="s">
        <v>156</v>
      </c>
      <c r="AU278" s="238" t="s">
        <v>89</v>
      </c>
      <c r="AY278" s="18" t="s">
        <v>154</v>
      </c>
      <c r="BE278" s="239">
        <f>IF(N278="základní",J278,0)</f>
        <v>0</v>
      </c>
      <c r="BF278" s="239">
        <f>IF(N278="snížená",J278,0)</f>
        <v>0</v>
      </c>
      <c r="BG278" s="239">
        <f>IF(N278="zákl. přenesená",J278,0)</f>
        <v>0</v>
      </c>
      <c r="BH278" s="239">
        <f>IF(N278="sníž. přenesená",J278,0)</f>
        <v>0</v>
      </c>
      <c r="BI278" s="239">
        <f>IF(N278="nulová",J278,0)</f>
        <v>0</v>
      </c>
      <c r="BJ278" s="18" t="s">
        <v>87</v>
      </c>
      <c r="BK278" s="239">
        <f>ROUND(I278*H278,2)</f>
        <v>0</v>
      </c>
      <c r="BL278" s="18" t="s">
        <v>161</v>
      </c>
      <c r="BM278" s="238" t="s">
        <v>374</v>
      </c>
    </row>
    <row r="279" s="13" customFormat="1">
      <c r="A279" s="13"/>
      <c r="B279" s="245"/>
      <c r="C279" s="246"/>
      <c r="D279" s="240" t="s">
        <v>176</v>
      </c>
      <c r="E279" s="247" t="s">
        <v>1</v>
      </c>
      <c r="F279" s="248" t="s">
        <v>375</v>
      </c>
      <c r="G279" s="246"/>
      <c r="H279" s="249">
        <v>10320</v>
      </c>
      <c r="I279" s="250"/>
      <c r="J279" s="246"/>
      <c r="K279" s="246"/>
      <c r="L279" s="251"/>
      <c r="M279" s="252"/>
      <c r="N279" s="253"/>
      <c r="O279" s="253"/>
      <c r="P279" s="253"/>
      <c r="Q279" s="253"/>
      <c r="R279" s="253"/>
      <c r="S279" s="253"/>
      <c r="T279" s="25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5" t="s">
        <v>176</v>
      </c>
      <c r="AU279" s="255" t="s">
        <v>89</v>
      </c>
      <c r="AV279" s="13" t="s">
        <v>89</v>
      </c>
      <c r="AW279" s="13" t="s">
        <v>36</v>
      </c>
      <c r="AX279" s="13" t="s">
        <v>87</v>
      </c>
      <c r="AY279" s="255" t="s">
        <v>154</v>
      </c>
    </row>
    <row r="280" s="2" customFormat="1" ht="14.4" customHeight="1">
      <c r="A280" s="39"/>
      <c r="B280" s="40"/>
      <c r="C280" s="227" t="s">
        <v>376</v>
      </c>
      <c r="D280" s="227" t="s">
        <v>156</v>
      </c>
      <c r="E280" s="228" t="s">
        <v>377</v>
      </c>
      <c r="F280" s="229" t="s">
        <v>378</v>
      </c>
      <c r="G280" s="230" t="s">
        <v>159</v>
      </c>
      <c r="H280" s="231">
        <v>258</v>
      </c>
      <c r="I280" s="232"/>
      <c r="J280" s="233">
        <f>ROUND(I280*H280,2)</f>
        <v>0</v>
      </c>
      <c r="K280" s="229" t="s">
        <v>160</v>
      </c>
      <c r="L280" s="45"/>
      <c r="M280" s="234" t="s">
        <v>1</v>
      </c>
      <c r="N280" s="235" t="s">
        <v>45</v>
      </c>
      <c r="O280" s="92"/>
      <c r="P280" s="236">
        <f>O280*H280</f>
        <v>0</v>
      </c>
      <c r="Q280" s="236">
        <v>0</v>
      </c>
      <c r="R280" s="236">
        <f>Q280*H280</f>
        <v>0</v>
      </c>
      <c r="S280" s="236">
        <v>0</v>
      </c>
      <c r="T280" s="237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8" t="s">
        <v>161</v>
      </c>
      <c r="AT280" s="238" t="s">
        <v>156</v>
      </c>
      <c r="AU280" s="238" t="s">
        <v>89</v>
      </c>
      <c r="AY280" s="18" t="s">
        <v>154</v>
      </c>
      <c r="BE280" s="239">
        <f>IF(N280="základní",J280,0)</f>
        <v>0</v>
      </c>
      <c r="BF280" s="239">
        <f>IF(N280="snížená",J280,0)</f>
        <v>0</v>
      </c>
      <c r="BG280" s="239">
        <f>IF(N280="zákl. přenesená",J280,0)</f>
        <v>0</v>
      </c>
      <c r="BH280" s="239">
        <f>IF(N280="sníž. přenesená",J280,0)</f>
        <v>0</v>
      </c>
      <c r="BI280" s="239">
        <f>IF(N280="nulová",J280,0)</f>
        <v>0</v>
      </c>
      <c r="BJ280" s="18" t="s">
        <v>87</v>
      </c>
      <c r="BK280" s="239">
        <f>ROUND(I280*H280,2)</f>
        <v>0</v>
      </c>
      <c r="BL280" s="18" t="s">
        <v>161</v>
      </c>
      <c r="BM280" s="238" t="s">
        <v>379</v>
      </c>
    </row>
    <row r="281" s="13" customFormat="1">
      <c r="A281" s="13"/>
      <c r="B281" s="245"/>
      <c r="C281" s="246"/>
      <c r="D281" s="240" t="s">
        <v>176</v>
      </c>
      <c r="E281" s="247" t="s">
        <v>1</v>
      </c>
      <c r="F281" s="248" t="s">
        <v>370</v>
      </c>
      <c r="G281" s="246"/>
      <c r="H281" s="249">
        <v>258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176</v>
      </c>
      <c r="AU281" s="255" t="s">
        <v>89</v>
      </c>
      <c r="AV281" s="13" t="s">
        <v>89</v>
      </c>
      <c r="AW281" s="13" t="s">
        <v>36</v>
      </c>
      <c r="AX281" s="13" t="s">
        <v>87</v>
      </c>
      <c r="AY281" s="255" t="s">
        <v>154</v>
      </c>
    </row>
    <row r="282" s="2" customFormat="1" ht="24.15" customHeight="1">
      <c r="A282" s="39"/>
      <c r="B282" s="40"/>
      <c r="C282" s="227" t="s">
        <v>380</v>
      </c>
      <c r="D282" s="227" t="s">
        <v>156</v>
      </c>
      <c r="E282" s="228" t="s">
        <v>381</v>
      </c>
      <c r="F282" s="229" t="s">
        <v>382</v>
      </c>
      <c r="G282" s="230" t="s">
        <v>159</v>
      </c>
      <c r="H282" s="231">
        <v>172</v>
      </c>
      <c r="I282" s="232"/>
      <c r="J282" s="233">
        <f>ROUND(I282*H282,2)</f>
        <v>0</v>
      </c>
      <c r="K282" s="229" t="s">
        <v>160</v>
      </c>
      <c r="L282" s="45"/>
      <c r="M282" s="234" t="s">
        <v>1</v>
      </c>
      <c r="N282" s="235" t="s">
        <v>45</v>
      </c>
      <c r="O282" s="92"/>
      <c r="P282" s="236">
        <f>O282*H282</f>
        <v>0</v>
      </c>
      <c r="Q282" s="236">
        <v>0</v>
      </c>
      <c r="R282" s="236">
        <f>Q282*H282</f>
        <v>0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161</v>
      </c>
      <c r="AT282" s="238" t="s">
        <v>156</v>
      </c>
      <c r="AU282" s="238" t="s">
        <v>89</v>
      </c>
      <c r="AY282" s="18" t="s">
        <v>154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87</v>
      </c>
      <c r="BK282" s="239">
        <f>ROUND(I282*H282,2)</f>
        <v>0</v>
      </c>
      <c r="BL282" s="18" t="s">
        <v>161</v>
      </c>
      <c r="BM282" s="238" t="s">
        <v>383</v>
      </c>
    </row>
    <row r="283" s="13" customFormat="1">
      <c r="A283" s="13"/>
      <c r="B283" s="245"/>
      <c r="C283" s="246"/>
      <c r="D283" s="240" t="s">
        <v>176</v>
      </c>
      <c r="E283" s="247" t="s">
        <v>1</v>
      </c>
      <c r="F283" s="248" t="s">
        <v>384</v>
      </c>
      <c r="G283" s="246"/>
      <c r="H283" s="249">
        <v>172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176</v>
      </c>
      <c r="AU283" s="255" t="s">
        <v>89</v>
      </c>
      <c r="AV283" s="13" t="s">
        <v>89</v>
      </c>
      <c r="AW283" s="13" t="s">
        <v>36</v>
      </c>
      <c r="AX283" s="13" t="s">
        <v>87</v>
      </c>
      <c r="AY283" s="255" t="s">
        <v>154</v>
      </c>
    </row>
    <row r="284" s="2" customFormat="1" ht="24.15" customHeight="1">
      <c r="A284" s="39"/>
      <c r="B284" s="40"/>
      <c r="C284" s="227" t="s">
        <v>385</v>
      </c>
      <c r="D284" s="227" t="s">
        <v>156</v>
      </c>
      <c r="E284" s="228" t="s">
        <v>386</v>
      </c>
      <c r="F284" s="229" t="s">
        <v>387</v>
      </c>
      <c r="G284" s="230" t="s">
        <v>159</v>
      </c>
      <c r="H284" s="231">
        <v>6880</v>
      </c>
      <c r="I284" s="232"/>
      <c r="J284" s="233">
        <f>ROUND(I284*H284,2)</f>
        <v>0</v>
      </c>
      <c r="K284" s="229" t="s">
        <v>160</v>
      </c>
      <c r="L284" s="45"/>
      <c r="M284" s="234" t="s">
        <v>1</v>
      </c>
      <c r="N284" s="235" t="s">
        <v>45</v>
      </c>
      <c r="O284" s="92"/>
      <c r="P284" s="236">
        <f>O284*H284</f>
        <v>0</v>
      </c>
      <c r="Q284" s="236">
        <v>0</v>
      </c>
      <c r="R284" s="236">
        <f>Q284*H284</f>
        <v>0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161</v>
      </c>
      <c r="AT284" s="238" t="s">
        <v>156</v>
      </c>
      <c r="AU284" s="238" t="s">
        <v>89</v>
      </c>
      <c r="AY284" s="18" t="s">
        <v>154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87</v>
      </c>
      <c r="BK284" s="239">
        <f>ROUND(I284*H284,2)</f>
        <v>0</v>
      </c>
      <c r="BL284" s="18" t="s">
        <v>161</v>
      </c>
      <c r="BM284" s="238" t="s">
        <v>388</v>
      </c>
    </row>
    <row r="285" s="13" customFormat="1">
      <c r="A285" s="13"/>
      <c r="B285" s="245"/>
      <c r="C285" s="246"/>
      <c r="D285" s="240" t="s">
        <v>176</v>
      </c>
      <c r="E285" s="247" t="s">
        <v>1</v>
      </c>
      <c r="F285" s="248" t="s">
        <v>389</v>
      </c>
      <c r="G285" s="246"/>
      <c r="H285" s="249">
        <v>6880</v>
      </c>
      <c r="I285" s="250"/>
      <c r="J285" s="246"/>
      <c r="K285" s="246"/>
      <c r="L285" s="251"/>
      <c r="M285" s="252"/>
      <c r="N285" s="253"/>
      <c r="O285" s="253"/>
      <c r="P285" s="253"/>
      <c r="Q285" s="253"/>
      <c r="R285" s="253"/>
      <c r="S285" s="253"/>
      <c r="T285" s="25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5" t="s">
        <v>176</v>
      </c>
      <c r="AU285" s="255" t="s">
        <v>89</v>
      </c>
      <c r="AV285" s="13" t="s">
        <v>89</v>
      </c>
      <c r="AW285" s="13" t="s">
        <v>36</v>
      </c>
      <c r="AX285" s="13" t="s">
        <v>87</v>
      </c>
      <c r="AY285" s="255" t="s">
        <v>154</v>
      </c>
    </row>
    <row r="286" s="2" customFormat="1" ht="24.15" customHeight="1">
      <c r="A286" s="39"/>
      <c r="B286" s="40"/>
      <c r="C286" s="227" t="s">
        <v>390</v>
      </c>
      <c r="D286" s="227" t="s">
        <v>156</v>
      </c>
      <c r="E286" s="228" t="s">
        <v>391</v>
      </c>
      <c r="F286" s="229" t="s">
        <v>392</v>
      </c>
      <c r="G286" s="230" t="s">
        <v>159</v>
      </c>
      <c r="H286" s="231">
        <v>172</v>
      </c>
      <c r="I286" s="232"/>
      <c r="J286" s="233">
        <f>ROUND(I286*H286,2)</f>
        <v>0</v>
      </c>
      <c r="K286" s="229" t="s">
        <v>160</v>
      </c>
      <c r="L286" s="45"/>
      <c r="M286" s="234" t="s">
        <v>1</v>
      </c>
      <c r="N286" s="235" t="s">
        <v>45</v>
      </c>
      <c r="O286" s="92"/>
      <c r="P286" s="236">
        <f>O286*H286</f>
        <v>0</v>
      </c>
      <c r="Q286" s="236">
        <v>0</v>
      </c>
      <c r="R286" s="236">
        <f>Q286*H286</f>
        <v>0</v>
      </c>
      <c r="S286" s="236">
        <v>0</v>
      </c>
      <c r="T286" s="237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8" t="s">
        <v>161</v>
      </c>
      <c r="AT286" s="238" t="s">
        <v>156</v>
      </c>
      <c r="AU286" s="238" t="s">
        <v>89</v>
      </c>
      <c r="AY286" s="18" t="s">
        <v>154</v>
      </c>
      <c r="BE286" s="239">
        <f>IF(N286="základní",J286,0)</f>
        <v>0</v>
      </c>
      <c r="BF286" s="239">
        <f>IF(N286="snížená",J286,0)</f>
        <v>0</v>
      </c>
      <c r="BG286" s="239">
        <f>IF(N286="zákl. přenesená",J286,0)</f>
        <v>0</v>
      </c>
      <c r="BH286" s="239">
        <f>IF(N286="sníž. přenesená",J286,0)</f>
        <v>0</v>
      </c>
      <c r="BI286" s="239">
        <f>IF(N286="nulová",J286,0)</f>
        <v>0</v>
      </c>
      <c r="BJ286" s="18" t="s">
        <v>87</v>
      </c>
      <c r="BK286" s="239">
        <f>ROUND(I286*H286,2)</f>
        <v>0</v>
      </c>
      <c r="BL286" s="18" t="s">
        <v>161</v>
      </c>
      <c r="BM286" s="238" t="s">
        <v>393</v>
      </c>
    </row>
    <row r="287" s="13" customFormat="1">
      <c r="A287" s="13"/>
      <c r="B287" s="245"/>
      <c r="C287" s="246"/>
      <c r="D287" s="240" t="s">
        <v>176</v>
      </c>
      <c r="E287" s="247" t="s">
        <v>1</v>
      </c>
      <c r="F287" s="248" t="s">
        <v>384</v>
      </c>
      <c r="G287" s="246"/>
      <c r="H287" s="249">
        <v>172</v>
      </c>
      <c r="I287" s="250"/>
      <c r="J287" s="246"/>
      <c r="K287" s="246"/>
      <c r="L287" s="251"/>
      <c r="M287" s="252"/>
      <c r="N287" s="253"/>
      <c r="O287" s="253"/>
      <c r="P287" s="253"/>
      <c r="Q287" s="253"/>
      <c r="R287" s="253"/>
      <c r="S287" s="253"/>
      <c r="T287" s="25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5" t="s">
        <v>176</v>
      </c>
      <c r="AU287" s="255" t="s">
        <v>89</v>
      </c>
      <c r="AV287" s="13" t="s">
        <v>89</v>
      </c>
      <c r="AW287" s="13" t="s">
        <v>36</v>
      </c>
      <c r="AX287" s="13" t="s">
        <v>87</v>
      </c>
      <c r="AY287" s="255" t="s">
        <v>154</v>
      </c>
    </row>
    <row r="288" s="2" customFormat="1" ht="14.4" customHeight="1">
      <c r="A288" s="39"/>
      <c r="B288" s="40"/>
      <c r="C288" s="227" t="s">
        <v>394</v>
      </c>
      <c r="D288" s="227" t="s">
        <v>156</v>
      </c>
      <c r="E288" s="228" t="s">
        <v>395</v>
      </c>
      <c r="F288" s="229" t="s">
        <v>396</v>
      </c>
      <c r="G288" s="230" t="s">
        <v>235</v>
      </c>
      <c r="H288" s="231">
        <v>25.09</v>
      </c>
      <c r="I288" s="232"/>
      <c r="J288" s="233">
        <f>ROUND(I288*H288,2)</f>
        <v>0</v>
      </c>
      <c r="K288" s="229" t="s">
        <v>160</v>
      </c>
      <c r="L288" s="45"/>
      <c r="M288" s="234" t="s">
        <v>1</v>
      </c>
      <c r="N288" s="235" t="s">
        <v>45</v>
      </c>
      <c r="O288" s="92"/>
      <c r="P288" s="236">
        <f>O288*H288</f>
        <v>0</v>
      </c>
      <c r="Q288" s="236">
        <v>0.0044000000000000003</v>
      </c>
      <c r="R288" s="236">
        <f>Q288*H288</f>
        <v>0.11039600000000001</v>
      </c>
      <c r="S288" s="236">
        <v>0</v>
      </c>
      <c r="T288" s="237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8" t="s">
        <v>161</v>
      </c>
      <c r="AT288" s="238" t="s">
        <v>156</v>
      </c>
      <c r="AU288" s="238" t="s">
        <v>89</v>
      </c>
      <c r="AY288" s="18" t="s">
        <v>154</v>
      </c>
      <c r="BE288" s="239">
        <f>IF(N288="základní",J288,0)</f>
        <v>0</v>
      </c>
      <c r="BF288" s="239">
        <f>IF(N288="snížená",J288,0)</f>
        <v>0</v>
      </c>
      <c r="BG288" s="239">
        <f>IF(N288="zákl. přenesená",J288,0)</f>
        <v>0</v>
      </c>
      <c r="BH288" s="239">
        <f>IF(N288="sníž. přenesená",J288,0)</f>
        <v>0</v>
      </c>
      <c r="BI288" s="239">
        <f>IF(N288="nulová",J288,0)</f>
        <v>0</v>
      </c>
      <c r="BJ288" s="18" t="s">
        <v>87</v>
      </c>
      <c r="BK288" s="239">
        <f>ROUND(I288*H288,2)</f>
        <v>0</v>
      </c>
      <c r="BL288" s="18" t="s">
        <v>161</v>
      </c>
      <c r="BM288" s="238" t="s">
        <v>397</v>
      </c>
    </row>
    <row r="289" s="13" customFormat="1">
      <c r="A289" s="13"/>
      <c r="B289" s="245"/>
      <c r="C289" s="246"/>
      <c r="D289" s="240" t="s">
        <v>176</v>
      </c>
      <c r="E289" s="247" t="s">
        <v>1</v>
      </c>
      <c r="F289" s="248" t="s">
        <v>398</v>
      </c>
      <c r="G289" s="246"/>
      <c r="H289" s="249">
        <v>25.09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5" t="s">
        <v>176</v>
      </c>
      <c r="AU289" s="255" t="s">
        <v>89</v>
      </c>
      <c r="AV289" s="13" t="s">
        <v>89</v>
      </c>
      <c r="AW289" s="13" t="s">
        <v>36</v>
      </c>
      <c r="AX289" s="13" t="s">
        <v>87</v>
      </c>
      <c r="AY289" s="255" t="s">
        <v>154</v>
      </c>
    </row>
    <row r="290" s="2" customFormat="1" ht="24.15" customHeight="1">
      <c r="A290" s="39"/>
      <c r="B290" s="40"/>
      <c r="C290" s="227" t="s">
        <v>399</v>
      </c>
      <c r="D290" s="227" t="s">
        <v>156</v>
      </c>
      <c r="E290" s="228" t="s">
        <v>400</v>
      </c>
      <c r="F290" s="229" t="s">
        <v>401</v>
      </c>
      <c r="G290" s="230" t="s">
        <v>235</v>
      </c>
      <c r="H290" s="231">
        <v>25.09</v>
      </c>
      <c r="I290" s="232"/>
      <c r="J290" s="233">
        <f>ROUND(I290*H290,2)</f>
        <v>0</v>
      </c>
      <c r="K290" s="229" t="s">
        <v>160</v>
      </c>
      <c r="L290" s="45"/>
      <c r="M290" s="234" t="s">
        <v>1</v>
      </c>
      <c r="N290" s="235" t="s">
        <v>45</v>
      </c>
      <c r="O290" s="92"/>
      <c r="P290" s="236">
        <f>O290*H290</f>
        <v>0</v>
      </c>
      <c r="Q290" s="236">
        <v>0</v>
      </c>
      <c r="R290" s="236">
        <f>Q290*H290</f>
        <v>0</v>
      </c>
      <c r="S290" s="236">
        <v>0</v>
      </c>
      <c r="T290" s="237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8" t="s">
        <v>161</v>
      </c>
      <c r="AT290" s="238" t="s">
        <v>156</v>
      </c>
      <c r="AU290" s="238" t="s">
        <v>89</v>
      </c>
      <c r="AY290" s="18" t="s">
        <v>154</v>
      </c>
      <c r="BE290" s="239">
        <f>IF(N290="základní",J290,0)</f>
        <v>0</v>
      </c>
      <c r="BF290" s="239">
        <f>IF(N290="snížená",J290,0)</f>
        <v>0</v>
      </c>
      <c r="BG290" s="239">
        <f>IF(N290="zákl. přenesená",J290,0)</f>
        <v>0</v>
      </c>
      <c r="BH290" s="239">
        <f>IF(N290="sníž. přenesená",J290,0)</f>
        <v>0</v>
      </c>
      <c r="BI290" s="239">
        <f>IF(N290="nulová",J290,0)</f>
        <v>0</v>
      </c>
      <c r="BJ290" s="18" t="s">
        <v>87</v>
      </c>
      <c r="BK290" s="239">
        <f>ROUND(I290*H290,2)</f>
        <v>0</v>
      </c>
      <c r="BL290" s="18" t="s">
        <v>161</v>
      </c>
      <c r="BM290" s="238" t="s">
        <v>402</v>
      </c>
    </row>
    <row r="291" s="13" customFormat="1">
      <c r="A291" s="13"/>
      <c r="B291" s="245"/>
      <c r="C291" s="246"/>
      <c r="D291" s="240" t="s">
        <v>176</v>
      </c>
      <c r="E291" s="247" t="s">
        <v>1</v>
      </c>
      <c r="F291" s="248" t="s">
        <v>398</v>
      </c>
      <c r="G291" s="246"/>
      <c r="H291" s="249">
        <v>25.09</v>
      </c>
      <c r="I291" s="250"/>
      <c r="J291" s="246"/>
      <c r="K291" s="246"/>
      <c r="L291" s="251"/>
      <c r="M291" s="252"/>
      <c r="N291" s="253"/>
      <c r="O291" s="253"/>
      <c r="P291" s="253"/>
      <c r="Q291" s="253"/>
      <c r="R291" s="253"/>
      <c r="S291" s="253"/>
      <c r="T291" s="25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5" t="s">
        <v>176</v>
      </c>
      <c r="AU291" s="255" t="s">
        <v>89</v>
      </c>
      <c r="AV291" s="13" t="s">
        <v>89</v>
      </c>
      <c r="AW291" s="13" t="s">
        <v>36</v>
      </c>
      <c r="AX291" s="13" t="s">
        <v>87</v>
      </c>
      <c r="AY291" s="255" t="s">
        <v>154</v>
      </c>
    </row>
    <row r="292" s="2" customFormat="1" ht="24.15" customHeight="1">
      <c r="A292" s="39"/>
      <c r="B292" s="40"/>
      <c r="C292" s="227" t="s">
        <v>403</v>
      </c>
      <c r="D292" s="227" t="s">
        <v>156</v>
      </c>
      <c r="E292" s="228" t="s">
        <v>404</v>
      </c>
      <c r="F292" s="229" t="s">
        <v>405</v>
      </c>
      <c r="G292" s="230" t="s">
        <v>235</v>
      </c>
      <c r="H292" s="231">
        <v>37.634999999999998</v>
      </c>
      <c r="I292" s="232"/>
      <c r="J292" s="233">
        <f>ROUND(I292*H292,2)</f>
        <v>0</v>
      </c>
      <c r="K292" s="229" t="s">
        <v>160</v>
      </c>
      <c r="L292" s="45"/>
      <c r="M292" s="234" t="s">
        <v>1</v>
      </c>
      <c r="N292" s="235" t="s">
        <v>45</v>
      </c>
      <c r="O292" s="92"/>
      <c r="P292" s="236">
        <f>O292*H292</f>
        <v>0</v>
      </c>
      <c r="Q292" s="236">
        <v>0</v>
      </c>
      <c r="R292" s="236">
        <f>Q292*H292</f>
        <v>0</v>
      </c>
      <c r="S292" s="236">
        <v>0</v>
      </c>
      <c r="T292" s="237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8" t="s">
        <v>161</v>
      </c>
      <c r="AT292" s="238" t="s">
        <v>156</v>
      </c>
      <c r="AU292" s="238" t="s">
        <v>89</v>
      </c>
      <c r="AY292" s="18" t="s">
        <v>154</v>
      </c>
      <c r="BE292" s="239">
        <f>IF(N292="základní",J292,0)</f>
        <v>0</v>
      </c>
      <c r="BF292" s="239">
        <f>IF(N292="snížená",J292,0)</f>
        <v>0</v>
      </c>
      <c r="BG292" s="239">
        <f>IF(N292="zákl. přenesená",J292,0)</f>
        <v>0</v>
      </c>
      <c r="BH292" s="239">
        <f>IF(N292="sníž. přenesená",J292,0)</f>
        <v>0</v>
      </c>
      <c r="BI292" s="239">
        <f>IF(N292="nulová",J292,0)</f>
        <v>0</v>
      </c>
      <c r="BJ292" s="18" t="s">
        <v>87</v>
      </c>
      <c r="BK292" s="239">
        <f>ROUND(I292*H292,2)</f>
        <v>0</v>
      </c>
      <c r="BL292" s="18" t="s">
        <v>161</v>
      </c>
      <c r="BM292" s="238" t="s">
        <v>406</v>
      </c>
    </row>
    <row r="293" s="13" customFormat="1">
      <c r="A293" s="13"/>
      <c r="B293" s="245"/>
      <c r="C293" s="246"/>
      <c r="D293" s="240" t="s">
        <v>176</v>
      </c>
      <c r="E293" s="247" t="s">
        <v>1</v>
      </c>
      <c r="F293" s="248" t="s">
        <v>407</v>
      </c>
      <c r="G293" s="246"/>
      <c r="H293" s="249">
        <v>37.634999999999998</v>
      </c>
      <c r="I293" s="250"/>
      <c r="J293" s="246"/>
      <c r="K293" s="246"/>
      <c r="L293" s="251"/>
      <c r="M293" s="252"/>
      <c r="N293" s="253"/>
      <c r="O293" s="253"/>
      <c r="P293" s="253"/>
      <c r="Q293" s="253"/>
      <c r="R293" s="253"/>
      <c r="S293" s="253"/>
      <c r="T293" s="254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5" t="s">
        <v>176</v>
      </c>
      <c r="AU293" s="255" t="s">
        <v>89</v>
      </c>
      <c r="AV293" s="13" t="s">
        <v>89</v>
      </c>
      <c r="AW293" s="13" t="s">
        <v>36</v>
      </c>
      <c r="AX293" s="13" t="s">
        <v>87</v>
      </c>
      <c r="AY293" s="255" t="s">
        <v>154</v>
      </c>
    </row>
    <row r="294" s="2" customFormat="1" ht="24.15" customHeight="1">
      <c r="A294" s="39"/>
      <c r="B294" s="40"/>
      <c r="C294" s="227" t="s">
        <v>408</v>
      </c>
      <c r="D294" s="227" t="s">
        <v>156</v>
      </c>
      <c r="E294" s="228" t="s">
        <v>409</v>
      </c>
      <c r="F294" s="229" t="s">
        <v>410</v>
      </c>
      <c r="G294" s="230" t="s">
        <v>219</v>
      </c>
      <c r="H294" s="231">
        <v>3801.7330000000002</v>
      </c>
      <c r="I294" s="232"/>
      <c r="J294" s="233">
        <f>ROUND(I294*H294,2)</f>
        <v>0</v>
      </c>
      <c r="K294" s="229" t="s">
        <v>160</v>
      </c>
      <c r="L294" s="45"/>
      <c r="M294" s="234" t="s">
        <v>1</v>
      </c>
      <c r="N294" s="235" t="s">
        <v>45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0.001</v>
      </c>
      <c r="T294" s="237">
        <f>S294*H294</f>
        <v>3.8017330000000005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161</v>
      </c>
      <c r="AT294" s="238" t="s">
        <v>156</v>
      </c>
      <c r="AU294" s="238" t="s">
        <v>89</v>
      </c>
      <c r="AY294" s="18" t="s">
        <v>154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87</v>
      </c>
      <c r="BK294" s="239">
        <f>ROUND(I294*H294,2)</f>
        <v>0</v>
      </c>
      <c r="BL294" s="18" t="s">
        <v>161</v>
      </c>
      <c r="BM294" s="238" t="s">
        <v>411</v>
      </c>
    </row>
    <row r="295" s="13" customFormat="1">
      <c r="A295" s="13"/>
      <c r="B295" s="245"/>
      <c r="C295" s="246"/>
      <c r="D295" s="240" t="s">
        <v>176</v>
      </c>
      <c r="E295" s="247" t="s">
        <v>1</v>
      </c>
      <c r="F295" s="248" t="s">
        <v>412</v>
      </c>
      <c r="G295" s="246"/>
      <c r="H295" s="249">
        <v>1064.6780000000001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176</v>
      </c>
      <c r="AU295" s="255" t="s">
        <v>89</v>
      </c>
      <c r="AV295" s="13" t="s">
        <v>89</v>
      </c>
      <c r="AW295" s="13" t="s">
        <v>36</v>
      </c>
      <c r="AX295" s="13" t="s">
        <v>80</v>
      </c>
      <c r="AY295" s="255" t="s">
        <v>154</v>
      </c>
    </row>
    <row r="296" s="13" customFormat="1">
      <c r="A296" s="13"/>
      <c r="B296" s="245"/>
      <c r="C296" s="246"/>
      <c r="D296" s="240" t="s">
        <v>176</v>
      </c>
      <c r="E296" s="247" t="s">
        <v>1</v>
      </c>
      <c r="F296" s="248" t="s">
        <v>413</v>
      </c>
      <c r="G296" s="246"/>
      <c r="H296" s="249">
        <v>2269.0549999999998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5" t="s">
        <v>176</v>
      </c>
      <c r="AU296" s="255" t="s">
        <v>89</v>
      </c>
      <c r="AV296" s="13" t="s">
        <v>89</v>
      </c>
      <c r="AW296" s="13" t="s">
        <v>36</v>
      </c>
      <c r="AX296" s="13" t="s">
        <v>80</v>
      </c>
      <c r="AY296" s="255" t="s">
        <v>154</v>
      </c>
    </row>
    <row r="297" s="13" customFormat="1">
      <c r="A297" s="13"/>
      <c r="B297" s="245"/>
      <c r="C297" s="246"/>
      <c r="D297" s="240" t="s">
        <v>176</v>
      </c>
      <c r="E297" s="247" t="s">
        <v>1</v>
      </c>
      <c r="F297" s="248" t="s">
        <v>414</v>
      </c>
      <c r="G297" s="246"/>
      <c r="H297" s="249">
        <v>468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176</v>
      </c>
      <c r="AU297" s="255" t="s">
        <v>89</v>
      </c>
      <c r="AV297" s="13" t="s">
        <v>89</v>
      </c>
      <c r="AW297" s="13" t="s">
        <v>36</v>
      </c>
      <c r="AX297" s="13" t="s">
        <v>80</v>
      </c>
      <c r="AY297" s="255" t="s">
        <v>154</v>
      </c>
    </row>
    <row r="298" s="14" customFormat="1">
      <c r="A298" s="14"/>
      <c r="B298" s="266"/>
      <c r="C298" s="267"/>
      <c r="D298" s="240" t="s">
        <v>176</v>
      </c>
      <c r="E298" s="268" t="s">
        <v>1</v>
      </c>
      <c r="F298" s="269" t="s">
        <v>207</v>
      </c>
      <c r="G298" s="267"/>
      <c r="H298" s="270">
        <v>3801.7330000000002</v>
      </c>
      <c r="I298" s="271"/>
      <c r="J298" s="267"/>
      <c r="K298" s="267"/>
      <c r="L298" s="272"/>
      <c r="M298" s="273"/>
      <c r="N298" s="274"/>
      <c r="O298" s="274"/>
      <c r="P298" s="274"/>
      <c r="Q298" s="274"/>
      <c r="R298" s="274"/>
      <c r="S298" s="274"/>
      <c r="T298" s="27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76" t="s">
        <v>176</v>
      </c>
      <c r="AU298" s="276" t="s">
        <v>89</v>
      </c>
      <c r="AV298" s="14" t="s">
        <v>161</v>
      </c>
      <c r="AW298" s="14" t="s">
        <v>36</v>
      </c>
      <c r="AX298" s="14" t="s">
        <v>87</v>
      </c>
      <c r="AY298" s="276" t="s">
        <v>154</v>
      </c>
    </row>
    <row r="299" s="2" customFormat="1" ht="14.4" customHeight="1">
      <c r="A299" s="39"/>
      <c r="B299" s="40"/>
      <c r="C299" s="227" t="s">
        <v>415</v>
      </c>
      <c r="D299" s="227" t="s">
        <v>156</v>
      </c>
      <c r="E299" s="228" t="s">
        <v>416</v>
      </c>
      <c r="F299" s="229" t="s">
        <v>417</v>
      </c>
      <c r="G299" s="230" t="s">
        <v>418</v>
      </c>
      <c r="H299" s="231">
        <v>440</v>
      </c>
      <c r="I299" s="232"/>
      <c r="J299" s="233">
        <f>ROUND(I299*H299,2)</f>
        <v>0</v>
      </c>
      <c r="K299" s="229" t="s">
        <v>236</v>
      </c>
      <c r="L299" s="45"/>
      <c r="M299" s="234" t="s">
        <v>1</v>
      </c>
      <c r="N299" s="235" t="s">
        <v>45</v>
      </c>
      <c r="O299" s="92"/>
      <c r="P299" s="236">
        <f>O299*H299</f>
        <v>0</v>
      </c>
      <c r="Q299" s="236">
        <v>0</v>
      </c>
      <c r="R299" s="236">
        <f>Q299*H299</f>
        <v>0</v>
      </c>
      <c r="S299" s="236">
        <v>0</v>
      </c>
      <c r="T299" s="237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8" t="s">
        <v>161</v>
      </c>
      <c r="AT299" s="238" t="s">
        <v>156</v>
      </c>
      <c r="AU299" s="238" t="s">
        <v>89</v>
      </c>
      <c r="AY299" s="18" t="s">
        <v>154</v>
      </c>
      <c r="BE299" s="239">
        <f>IF(N299="základní",J299,0)</f>
        <v>0</v>
      </c>
      <c r="BF299" s="239">
        <f>IF(N299="snížená",J299,0)</f>
        <v>0</v>
      </c>
      <c r="BG299" s="239">
        <f>IF(N299="zákl. přenesená",J299,0)</f>
        <v>0</v>
      </c>
      <c r="BH299" s="239">
        <f>IF(N299="sníž. přenesená",J299,0)</f>
        <v>0</v>
      </c>
      <c r="BI299" s="239">
        <f>IF(N299="nulová",J299,0)</f>
        <v>0</v>
      </c>
      <c r="BJ299" s="18" t="s">
        <v>87</v>
      </c>
      <c r="BK299" s="239">
        <f>ROUND(I299*H299,2)</f>
        <v>0</v>
      </c>
      <c r="BL299" s="18" t="s">
        <v>161</v>
      </c>
      <c r="BM299" s="238" t="s">
        <v>419</v>
      </c>
    </row>
    <row r="300" s="2" customFormat="1">
      <c r="A300" s="39"/>
      <c r="B300" s="40"/>
      <c r="C300" s="41"/>
      <c r="D300" s="240" t="s">
        <v>170</v>
      </c>
      <c r="E300" s="41"/>
      <c r="F300" s="241" t="s">
        <v>420</v>
      </c>
      <c r="G300" s="41"/>
      <c r="H300" s="41"/>
      <c r="I300" s="242"/>
      <c r="J300" s="41"/>
      <c r="K300" s="41"/>
      <c r="L300" s="45"/>
      <c r="M300" s="243"/>
      <c r="N300" s="244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170</v>
      </c>
      <c r="AU300" s="18" t="s">
        <v>89</v>
      </c>
    </row>
    <row r="301" s="13" customFormat="1">
      <c r="A301" s="13"/>
      <c r="B301" s="245"/>
      <c r="C301" s="246"/>
      <c r="D301" s="240" t="s">
        <v>176</v>
      </c>
      <c r="E301" s="247" t="s">
        <v>1</v>
      </c>
      <c r="F301" s="248" t="s">
        <v>421</v>
      </c>
      <c r="G301" s="246"/>
      <c r="H301" s="249">
        <v>440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176</v>
      </c>
      <c r="AU301" s="255" t="s">
        <v>89</v>
      </c>
      <c r="AV301" s="13" t="s">
        <v>89</v>
      </c>
      <c r="AW301" s="13" t="s">
        <v>36</v>
      </c>
      <c r="AX301" s="13" t="s">
        <v>87</v>
      </c>
      <c r="AY301" s="255" t="s">
        <v>154</v>
      </c>
    </row>
    <row r="302" s="12" customFormat="1" ht="22.8" customHeight="1">
      <c r="A302" s="12"/>
      <c r="B302" s="211"/>
      <c r="C302" s="212"/>
      <c r="D302" s="213" t="s">
        <v>79</v>
      </c>
      <c r="E302" s="225" t="s">
        <v>422</v>
      </c>
      <c r="F302" s="225" t="s">
        <v>423</v>
      </c>
      <c r="G302" s="212"/>
      <c r="H302" s="212"/>
      <c r="I302" s="215"/>
      <c r="J302" s="226">
        <f>BK302</f>
        <v>0</v>
      </c>
      <c r="K302" s="212"/>
      <c r="L302" s="217"/>
      <c r="M302" s="218"/>
      <c r="N302" s="219"/>
      <c r="O302" s="219"/>
      <c r="P302" s="220">
        <f>SUM(P303:P321)</f>
        <v>0</v>
      </c>
      <c r="Q302" s="219"/>
      <c r="R302" s="220">
        <f>SUM(R303:R321)</f>
        <v>0</v>
      </c>
      <c r="S302" s="219"/>
      <c r="T302" s="221">
        <f>SUM(T303:T321)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2" t="s">
        <v>87</v>
      </c>
      <c r="AT302" s="223" t="s">
        <v>79</v>
      </c>
      <c r="AU302" s="223" t="s">
        <v>87</v>
      </c>
      <c r="AY302" s="222" t="s">
        <v>154</v>
      </c>
      <c r="BK302" s="224">
        <f>SUM(BK303:BK321)</f>
        <v>0</v>
      </c>
    </row>
    <row r="303" s="2" customFormat="1" ht="24.15" customHeight="1">
      <c r="A303" s="39"/>
      <c r="B303" s="40"/>
      <c r="C303" s="227" t="s">
        <v>424</v>
      </c>
      <c r="D303" s="227" t="s">
        <v>156</v>
      </c>
      <c r="E303" s="228" t="s">
        <v>425</v>
      </c>
      <c r="F303" s="229" t="s">
        <v>426</v>
      </c>
      <c r="G303" s="230" t="s">
        <v>235</v>
      </c>
      <c r="H303" s="231">
        <v>38.399999999999999</v>
      </c>
      <c r="I303" s="232"/>
      <c r="J303" s="233">
        <f>ROUND(I303*H303,2)</f>
        <v>0</v>
      </c>
      <c r="K303" s="229" t="s">
        <v>160</v>
      </c>
      <c r="L303" s="45"/>
      <c r="M303" s="234" t="s">
        <v>1</v>
      </c>
      <c r="N303" s="235" t="s">
        <v>45</v>
      </c>
      <c r="O303" s="92"/>
      <c r="P303" s="236">
        <f>O303*H303</f>
        <v>0</v>
      </c>
      <c r="Q303" s="236">
        <v>0</v>
      </c>
      <c r="R303" s="236">
        <f>Q303*H303</f>
        <v>0</v>
      </c>
      <c r="S303" s="236">
        <v>0</v>
      </c>
      <c r="T303" s="237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8" t="s">
        <v>161</v>
      </c>
      <c r="AT303" s="238" t="s">
        <v>156</v>
      </c>
      <c r="AU303" s="238" t="s">
        <v>89</v>
      </c>
      <c r="AY303" s="18" t="s">
        <v>154</v>
      </c>
      <c r="BE303" s="239">
        <f>IF(N303="základní",J303,0)</f>
        <v>0</v>
      </c>
      <c r="BF303" s="239">
        <f>IF(N303="snížená",J303,0)</f>
        <v>0</v>
      </c>
      <c r="BG303" s="239">
        <f>IF(N303="zákl. přenesená",J303,0)</f>
        <v>0</v>
      </c>
      <c r="BH303" s="239">
        <f>IF(N303="sníž. přenesená",J303,0)</f>
        <v>0</v>
      </c>
      <c r="BI303" s="239">
        <f>IF(N303="nulová",J303,0)</f>
        <v>0</v>
      </c>
      <c r="BJ303" s="18" t="s">
        <v>87</v>
      </c>
      <c r="BK303" s="239">
        <f>ROUND(I303*H303,2)</f>
        <v>0</v>
      </c>
      <c r="BL303" s="18" t="s">
        <v>161</v>
      </c>
      <c r="BM303" s="238" t="s">
        <v>427</v>
      </c>
    </row>
    <row r="304" s="13" customFormat="1">
      <c r="A304" s="13"/>
      <c r="B304" s="245"/>
      <c r="C304" s="246"/>
      <c r="D304" s="240" t="s">
        <v>176</v>
      </c>
      <c r="E304" s="247" t="s">
        <v>1</v>
      </c>
      <c r="F304" s="248" t="s">
        <v>428</v>
      </c>
      <c r="G304" s="246"/>
      <c r="H304" s="249">
        <v>38.399999999999999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176</v>
      </c>
      <c r="AU304" s="255" t="s">
        <v>89</v>
      </c>
      <c r="AV304" s="13" t="s">
        <v>89</v>
      </c>
      <c r="AW304" s="13" t="s">
        <v>36</v>
      </c>
      <c r="AX304" s="13" t="s">
        <v>87</v>
      </c>
      <c r="AY304" s="255" t="s">
        <v>154</v>
      </c>
    </row>
    <row r="305" s="2" customFormat="1" ht="24.15" customHeight="1">
      <c r="A305" s="39"/>
      <c r="B305" s="40"/>
      <c r="C305" s="227" t="s">
        <v>429</v>
      </c>
      <c r="D305" s="227" t="s">
        <v>156</v>
      </c>
      <c r="E305" s="228" t="s">
        <v>430</v>
      </c>
      <c r="F305" s="229" t="s">
        <v>431</v>
      </c>
      <c r="G305" s="230" t="s">
        <v>235</v>
      </c>
      <c r="H305" s="231">
        <v>46.716999999999999</v>
      </c>
      <c r="I305" s="232"/>
      <c r="J305" s="233">
        <f>ROUND(I305*H305,2)</f>
        <v>0</v>
      </c>
      <c r="K305" s="229" t="s">
        <v>160</v>
      </c>
      <c r="L305" s="45"/>
      <c r="M305" s="234" t="s">
        <v>1</v>
      </c>
      <c r="N305" s="235" t="s">
        <v>45</v>
      </c>
      <c r="O305" s="92"/>
      <c r="P305" s="236">
        <f>O305*H305</f>
        <v>0</v>
      </c>
      <c r="Q305" s="236">
        <v>0</v>
      </c>
      <c r="R305" s="236">
        <f>Q305*H305</f>
        <v>0</v>
      </c>
      <c r="S305" s="236">
        <v>0</v>
      </c>
      <c r="T305" s="237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8" t="s">
        <v>161</v>
      </c>
      <c r="AT305" s="238" t="s">
        <v>156</v>
      </c>
      <c r="AU305" s="238" t="s">
        <v>89</v>
      </c>
      <c r="AY305" s="18" t="s">
        <v>154</v>
      </c>
      <c r="BE305" s="239">
        <f>IF(N305="základní",J305,0)</f>
        <v>0</v>
      </c>
      <c r="BF305" s="239">
        <f>IF(N305="snížená",J305,0)</f>
        <v>0</v>
      </c>
      <c r="BG305" s="239">
        <f>IF(N305="zákl. přenesená",J305,0)</f>
        <v>0</v>
      </c>
      <c r="BH305" s="239">
        <f>IF(N305="sníž. přenesená",J305,0)</f>
        <v>0</v>
      </c>
      <c r="BI305" s="239">
        <f>IF(N305="nulová",J305,0)</f>
        <v>0</v>
      </c>
      <c r="BJ305" s="18" t="s">
        <v>87</v>
      </c>
      <c r="BK305" s="239">
        <f>ROUND(I305*H305,2)</f>
        <v>0</v>
      </c>
      <c r="BL305" s="18" t="s">
        <v>161</v>
      </c>
      <c r="BM305" s="238" t="s">
        <v>432</v>
      </c>
    </row>
    <row r="306" s="13" customFormat="1">
      <c r="A306" s="13"/>
      <c r="B306" s="245"/>
      <c r="C306" s="246"/>
      <c r="D306" s="240" t="s">
        <v>176</v>
      </c>
      <c r="E306" s="247" t="s">
        <v>1</v>
      </c>
      <c r="F306" s="248" t="s">
        <v>433</v>
      </c>
      <c r="G306" s="246"/>
      <c r="H306" s="249">
        <v>46.716999999999999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5" t="s">
        <v>176</v>
      </c>
      <c r="AU306" s="255" t="s">
        <v>89</v>
      </c>
      <c r="AV306" s="13" t="s">
        <v>89</v>
      </c>
      <c r="AW306" s="13" t="s">
        <v>36</v>
      </c>
      <c r="AX306" s="13" t="s">
        <v>87</v>
      </c>
      <c r="AY306" s="255" t="s">
        <v>154</v>
      </c>
    </row>
    <row r="307" s="2" customFormat="1" ht="24.15" customHeight="1">
      <c r="A307" s="39"/>
      <c r="B307" s="40"/>
      <c r="C307" s="227" t="s">
        <v>434</v>
      </c>
      <c r="D307" s="227" t="s">
        <v>156</v>
      </c>
      <c r="E307" s="228" t="s">
        <v>435</v>
      </c>
      <c r="F307" s="229" t="s">
        <v>436</v>
      </c>
      <c r="G307" s="230" t="s">
        <v>235</v>
      </c>
      <c r="H307" s="231">
        <v>8.3170000000000002</v>
      </c>
      <c r="I307" s="232"/>
      <c r="J307" s="233">
        <f>ROUND(I307*H307,2)</f>
        <v>0</v>
      </c>
      <c r="K307" s="229" t="s">
        <v>160</v>
      </c>
      <c r="L307" s="45"/>
      <c r="M307" s="234" t="s">
        <v>1</v>
      </c>
      <c r="N307" s="235" t="s">
        <v>45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</v>
      </c>
      <c r="T307" s="237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161</v>
      </c>
      <c r="AT307" s="238" t="s">
        <v>156</v>
      </c>
      <c r="AU307" s="238" t="s">
        <v>89</v>
      </c>
      <c r="AY307" s="18" t="s">
        <v>154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87</v>
      </c>
      <c r="BK307" s="239">
        <f>ROUND(I307*H307,2)</f>
        <v>0</v>
      </c>
      <c r="BL307" s="18" t="s">
        <v>161</v>
      </c>
      <c r="BM307" s="238" t="s">
        <v>437</v>
      </c>
    </row>
    <row r="308" s="2" customFormat="1" ht="24.15" customHeight="1">
      <c r="A308" s="39"/>
      <c r="B308" s="40"/>
      <c r="C308" s="227" t="s">
        <v>438</v>
      </c>
      <c r="D308" s="227" t="s">
        <v>156</v>
      </c>
      <c r="E308" s="228" t="s">
        <v>439</v>
      </c>
      <c r="F308" s="229" t="s">
        <v>440</v>
      </c>
      <c r="G308" s="230" t="s">
        <v>235</v>
      </c>
      <c r="H308" s="231">
        <v>8.3170000000000002</v>
      </c>
      <c r="I308" s="232"/>
      <c r="J308" s="233">
        <f>ROUND(I308*H308,2)</f>
        <v>0</v>
      </c>
      <c r="K308" s="229" t="s">
        <v>160</v>
      </c>
      <c r="L308" s="45"/>
      <c r="M308" s="234" t="s">
        <v>1</v>
      </c>
      <c r="N308" s="235" t="s">
        <v>45</v>
      </c>
      <c r="O308" s="92"/>
      <c r="P308" s="236">
        <f>O308*H308</f>
        <v>0</v>
      </c>
      <c r="Q308" s="236">
        <v>0</v>
      </c>
      <c r="R308" s="236">
        <f>Q308*H308</f>
        <v>0</v>
      </c>
      <c r="S308" s="236">
        <v>0</v>
      </c>
      <c r="T308" s="237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8" t="s">
        <v>161</v>
      </c>
      <c r="AT308" s="238" t="s">
        <v>156</v>
      </c>
      <c r="AU308" s="238" t="s">
        <v>89</v>
      </c>
      <c r="AY308" s="18" t="s">
        <v>154</v>
      </c>
      <c r="BE308" s="239">
        <f>IF(N308="základní",J308,0)</f>
        <v>0</v>
      </c>
      <c r="BF308" s="239">
        <f>IF(N308="snížená",J308,0)</f>
        <v>0</v>
      </c>
      <c r="BG308" s="239">
        <f>IF(N308="zákl. přenesená",J308,0)</f>
        <v>0</v>
      </c>
      <c r="BH308" s="239">
        <f>IF(N308="sníž. přenesená",J308,0)</f>
        <v>0</v>
      </c>
      <c r="BI308" s="239">
        <f>IF(N308="nulová",J308,0)</f>
        <v>0</v>
      </c>
      <c r="BJ308" s="18" t="s">
        <v>87</v>
      </c>
      <c r="BK308" s="239">
        <f>ROUND(I308*H308,2)</f>
        <v>0</v>
      </c>
      <c r="BL308" s="18" t="s">
        <v>161</v>
      </c>
      <c r="BM308" s="238" t="s">
        <v>441</v>
      </c>
    </row>
    <row r="309" s="13" customFormat="1">
      <c r="A309" s="13"/>
      <c r="B309" s="245"/>
      <c r="C309" s="246"/>
      <c r="D309" s="240" t="s">
        <v>176</v>
      </c>
      <c r="E309" s="247" t="s">
        <v>1</v>
      </c>
      <c r="F309" s="248" t="s">
        <v>442</v>
      </c>
      <c r="G309" s="246"/>
      <c r="H309" s="249">
        <v>8.3170000000000002</v>
      </c>
      <c r="I309" s="250"/>
      <c r="J309" s="246"/>
      <c r="K309" s="246"/>
      <c r="L309" s="251"/>
      <c r="M309" s="252"/>
      <c r="N309" s="253"/>
      <c r="O309" s="253"/>
      <c r="P309" s="253"/>
      <c r="Q309" s="253"/>
      <c r="R309" s="253"/>
      <c r="S309" s="253"/>
      <c r="T309" s="25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5" t="s">
        <v>176</v>
      </c>
      <c r="AU309" s="255" t="s">
        <v>89</v>
      </c>
      <c r="AV309" s="13" t="s">
        <v>89</v>
      </c>
      <c r="AW309" s="13" t="s">
        <v>36</v>
      </c>
      <c r="AX309" s="13" t="s">
        <v>87</v>
      </c>
      <c r="AY309" s="255" t="s">
        <v>154</v>
      </c>
    </row>
    <row r="310" s="2" customFormat="1" ht="14.4" customHeight="1">
      <c r="A310" s="39"/>
      <c r="B310" s="40"/>
      <c r="C310" s="227" t="s">
        <v>443</v>
      </c>
      <c r="D310" s="227" t="s">
        <v>156</v>
      </c>
      <c r="E310" s="228" t="s">
        <v>444</v>
      </c>
      <c r="F310" s="229" t="s">
        <v>445</v>
      </c>
      <c r="G310" s="230" t="s">
        <v>235</v>
      </c>
      <c r="H310" s="231">
        <v>46.716999999999999</v>
      </c>
      <c r="I310" s="232"/>
      <c r="J310" s="233">
        <f>ROUND(I310*H310,2)</f>
        <v>0</v>
      </c>
      <c r="K310" s="229" t="s">
        <v>160</v>
      </c>
      <c r="L310" s="45"/>
      <c r="M310" s="234" t="s">
        <v>1</v>
      </c>
      <c r="N310" s="235" t="s">
        <v>45</v>
      </c>
      <c r="O310" s="92"/>
      <c r="P310" s="236">
        <f>O310*H310</f>
        <v>0</v>
      </c>
      <c r="Q310" s="236">
        <v>0</v>
      </c>
      <c r="R310" s="236">
        <f>Q310*H310</f>
        <v>0</v>
      </c>
      <c r="S310" s="236">
        <v>0</v>
      </c>
      <c r="T310" s="237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8" t="s">
        <v>161</v>
      </c>
      <c r="AT310" s="238" t="s">
        <v>156</v>
      </c>
      <c r="AU310" s="238" t="s">
        <v>89</v>
      </c>
      <c r="AY310" s="18" t="s">
        <v>154</v>
      </c>
      <c r="BE310" s="239">
        <f>IF(N310="základní",J310,0)</f>
        <v>0</v>
      </c>
      <c r="BF310" s="239">
        <f>IF(N310="snížená",J310,0)</f>
        <v>0</v>
      </c>
      <c r="BG310" s="239">
        <f>IF(N310="zákl. přenesená",J310,0)</f>
        <v>0</v>
      </c>
      <c r="BH310" s="239">
        <f>IF(N310="sníž. přenesená",J310,0)</f>
        <v>0</v>
      </c>
      <c r="BI310" s="239">
        <f>IF(N310="nulová",J310,0)</f>
        <v>0</v>
      </c>
      <c r="BJ310" s="18" t="s">
        <v>87</v>
      </c>
      <c r="BK310" s="239">
        <f>ROUND(I310*H310,2)</f>
        <v>0</v>
      </c>
      <c r="BL310" s="18" t="s">
        <v>161</v>
      </c>
      <c r="BM310" s="238" t="s">
        <v>446</v>
      </c>
    </row>
    <row r="311" s="13" customFormat="1">
      <c r="A311" s="13"/>
      <c r="B311" s="245"/>
      <c r="C311" s="246"/>
      <c r="D311" s="240" t="s">
        <v>176</v>
      </c>
      <c r="E311" s="247" t="s">
        <v>1</v>
      </c>
      <c r="F311" s="248" t="s">
        <v>433</v>
      </c>
      <c r="G311" s="246"/>
      <c r="H311" s="249">
        <v>46.716999999999999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5" t="s">
        <v>176</v>
      </c>
      <c r="AU311" s="255" t="s">
        <v>89</v>
      </c>
      <c r="AV311" s="13" t="s">
        <v>89</v>
      </c>
      <c r="AW311" s="13" t="s">
        <v>36</v>
      </c>
      <c r="AX311" s="13" t="s">
        <v>87</v>
      </c>
      <c r="AY311" s="255" t="s">
        <v>154</v>
      </c>
    </row>
    <row r="312" s="2" customFormat="1" ht="24.15" customHeight="1">
      <c r="A312" s="39"/>
      <c r="B312" s="40"/>
      <c r="C312" s="227" t="s">
        <v>447</v>
      </c>
      <c r="D312" s="227" t="s">
        <v>156</v>
      </c>
      <c r="E312" s="228" t="s">
        <v>448</v>
      </c>
      <c r="F312" s="229" t="s">
        <v>449</v>
      </c>
      <c r="G312" s="230" t="s">
        <v>235</v>
      </c>
      <c r="H312" s="231">
        <v>1214.6420000000001</v>
      </c>
      <c r="I312" s="232"/>
      <c r="J312" s="233">
        <f>ROUND(I312*H312,2)</f>
        <v>0</v>
      </c>
      <c r="K312" s="229" t="s">
        <v>160</v>
      </c>
      <c r="L312" s="45"/>
      <c r="M312" s="234" t="s">
        <v>1</v>
      </c>
      <c r="N312" s="235" t="s">
        <v>45</v>
      </c>
      <c r="O312" s="92"/>
      <c r="P312" s="236">
        <f>O312*H312</f>
        <v>0</v>
      </c>
      <c r="Q312" s="236">
        <v>0</v>
      </c>
      <c r="R312" s="236">
        <f>Q312*H312</f>
        <v>0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161</v>
      </c>
      <c r="AT312" s="238" t="s">
        <v>156</v>
      </c>
      <c r="AU312" s="238" t="s">
        <v>89</v>
      </c>
      <c r="AY312" s="18" t="s">
        <v>154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87</v>
      </c>
      <c r="BK312" s="239">
        <f>ROUND(I312*H312,2)</f>
        <v>0</v>
      </c>
      <c r="BL312" s="18" t="s">
        <v>161</v>
      </c>
      <c r="BM312" s="238" t="s">
        <v>450</v>
      </c>
    </row>
    <row r="313" s="13" customFormat="1">
      <c r="A313" s="13"/>
      <c r="B313" s="245"/>
      <c r="C313" s="246"/>
      <c r="D313" s="240" t="s">
        <v>176</v>
      </c>
      <c r="E313" s="247" t="s">
        <v>1</v>
      </c>
      <c r="F313" s="248" t="s">
        <v>451</v>
      </c>
      <c r="G313" s="246"/>
      <c r="H313" s="249">
        <v>1214.6420000000001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176</v>
      </c>
      <c r="AU313" s="255" t="s">
        <v>89</v>
      </c>
      <c r="AV313" s="13" t="s">
        <v>89</v>
      </c>
      <c r="AW313" s="13" t="s">
        <v>36</v>
      </c>
      <c r="AX313" s="13" t="s">
        <v>87</v>
      </c>
      <c r="AY313" s="255" t="s">
        <v>154</v>
      </c>
    </row>
    <row r="314" s="2" customFormat="1" ht="24.15" customHeight="1">
      <c r="A314" s="39"/>
      <c r="B314" s="40"/>
      <c r="C314" s="227" t="s">
        <v>452</v>
      </c>
      <c r="D314" s="227" t="s">
        <v>156</v>
      </c>
      <c r="E314" s="228" t="s">
        <v>453</v>
      </c>
      <c r="F314" s="229" t="s">
        <v>454</v>
      </c>
      <c r="G314" s="230" t="s">
        <v>235</v>
      </c>
      <c r="H314" s="231">
        <v>3.802</v>
      </c>
      <c r="I314" s="232"/>
      <c r="J314" s="233">
        <f>ROUND(I314*H314,2)</f>
        <v>0</v>
      </c>
      <c r="K314" s="229" t="s">
        <v>160</v>
      </c>
      <c r="L314" s="45"/>
      <c r="M314" s="234" t="s">
        <v>1</v>
      </c>
      <c r="N314" s="235" t="s">
        <v>45</v>
      </c>
      <c r="O314" s="92"/>
      <c r="P314" s="236">
        <f>O314*H314</f>
        <v>0</v>
      </c>
      <c r="Q314" s="236">
        <v>0</v>
      </c>
      <c r="R314" s="236">
        <f>Q314*H314</f>
        <v>0</v>
      </c>
      <c r="S314" s="236">
        <v>0</v>
      </c>
      <c r="T314" s="237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8" t="s">
        <v>161</v>
      </c>
      <c r="AT314" s="238" t="s">
        <v>156</v>
      </c>
      <c r="AU314" s="238" t="s">
        <v>89</v>
      </c>
      <c r="AY314" s="18" t="s">
        <v>154</v>
      </c>
      <c r="BE314" s="239">
        <f>IF(N314="základní",J314,0)</f>
        <v>0</v>
      </c>
      <c r="BF314" s="239">
        <f>IF(N314="snížená",J314,0)</f>
        <v>0</v>
      </c>
      <c r="BG314" s="239">
        <f>IF(N314="zákl. přenesená",J314,0)</f>
        <v>0</v>
      </c>
      <c r="BH314" s="239">
        <f>IF(N314="sníž. přenesená",J314,0)</f>
        <v>0</v>
      </c>
      <c r="BI314" s="239">
        <f>IF(N314="nulová",J314,0)</f>
        <v>0</v>
      </c>
      <c r="BJ314" s="18" t="s">
        <v>87</v>
      </c>
      <c r="BK314" s="239">
        <f>ROUND(I314*H314,2)</f>
        <v>0</v>
      </c>
      <c r="BL314" s="18" t="s">
        <v>161</v>
      </c>
      <c r="BM314" s="238" t="s">
        <v>455</v>
      </c>
    </row>
    <row r="315" s="13" customFormat="1">
      <c r="A315" s="13"/>
      <c r="B315" s="245"/>
      <c r="C315" s="246"/>
      <c r="D315" s="240" t="s">
        <v>176</v>
      </c>
      <c r="E315" s="247" t="s">
        <v>1</v>
      </c>
      <c r="F315" s="248" t="s">
        <v>456</v>
      </c>
      <c r="G315" s="246"/>
      <c r="H315" s="249">
        <v>3.802</v>
      </c>
      <c r="I315" s="250"/>
      <c r="J315" s="246"/>
      <c r="K315" s="246"/>
      <c r="L315" s="251"/>
      <c r="M315" s="252"/>
      <c r="N315" s="253"/>
      <c r="O315" s="253"/>
      <c r="P315" s="253"/>
      <c r="Q315" s="253"/>
      <c r="R315" s="253"/>
      <c r="S315" s="253"/>
      <c r="T315" s="25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5" t="s">
        <v>176</v>
      </c>
      <c r="AU315" s="255" t="s">
        <v>89</v>
      </c>
      <c r="AV315" s="13" t="s">
        <v>89</v>
      </c>
      <c r="AW315" s="13" t="s">
        <v>36</v>
      </c>
      <c r="AX315" s="13" t="s">
        <v>87</v>
      </c>
      <c r="AY315" s="255" t="s">
        <v>154</v>
      </c>
    </row>
    <row r="316" s="2" customFormat="1" ht="14.4" customHeight="1">
      <c r="A316" s="39"/>
      <c r="B316" s="40"/>
      <c r="C316" s="227" t="s">
        <v>457</v>
      </c>
      <c r="D316" s="227" t="s">
        <v>156</v>
      </c>
      <c r="E316" s="228" t="s">
        <v>458</v>
      </c>
      <c r="F316" s="229" t="s">
        <v>459</v>
      </c>
      <c r="G316" s="230" t="s">
        <v>235</v>
      </c>
      <c r="H316" s="231">
        <v>3.802</v>
      </c>
      <c r="I316" s="232"/>
      <c r="J316" s="233">
        <f>ROUND(I316*H316,2)</f>
        <v>0</v>
      </c>
      <c r="K316" s="229" t="s">
        <v>160</v>
      </c>
      <c r="L316" s="45"/>
      <c r="M316" s="234" t="s">
        <v>1</v>
      </c>
      <c r="N316" s="235" t="s">
        <v>45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161</v>
      </c>
      <c r="AT316" s="238" t="s">
        <v>156</v>
      </c>
      <c r="AU316" s="238" t="s">
        <v>89</v>
      </c>
      <c r="AY316" s="18" t="s">
        <v>154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87</v>
      </c>
      <c r="BK316" s="239">
        <f>ROUND(I316*H316,2)</f>
        <v>0</v>
      </c>
      <c r="BL316" s="18" t="s">
        <v>161</v>
      </c>
      <c r="BM316" s="238" t="s">
        <v>460</v>
      </c>
    </row>
    <row r="317" s="2" customFormat="1" ht="24.15" customHeight="1">
      <c r="A317" s="39"/>
      <c r="B317" s="40"/>
      <c r="C317" s="227" t="s">
        <v>461</v>
      </c>
      <c r="D317" s="227" t="s">
        <v>156</v>
      </c>
      <c r="E317" s="228" t="s">
        <v>462</v>
      </c>
      <c r="F317" s="229" t="s">
        <v>463</v>
      </c>
      <c r="G317" s="230" t="s">
        <v>235</v>
      </c>
      <c r="H317" s="231">
        <v>11.406000000000001</v>
      </c>
      <c r="I317" s="232"/>
      <c r="J317" s="233">
        <f>ROUND(I317*H317,2)</f>
        <v>0</v>
      </c>
      <c r="K317" s="229" t="s">
        <v>160</v>
      </c>
      <c r="L317" s="45"/>
      <c r="M317" s="234" t="s">
        <v>1</v>
      </c>
      <c r="N317" s="235" t="s">
        <v>45</v>
      </c>
      <c r="O317" s="92"/>
      <c r="P317" s="236">
        <f>O317*H317</f>
        <v>0</v>
      </c>
      <c r="Q317" s="236">
        <v>0</v>
      </c>
      <c r="R317" s="236">
        <f>Q317*H317</f>
        <v>0</v>
      </c>
      <c r="S317" s="236">
        <v>0</v>
      </c>
      <c r="T317" s="237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8" t="s">
        <v>161</v>
      </c>
      <c r="AT317" s="238" t="s">
        <v>156</v>
      </c>
      <c r="AU317" s="238" t="s">
        <v>89</v>
      </c>
      <c r="AY317" s="18" t="s">
        <v>154</v>
      </c>
      <c r="BE317" s="239">
        <f>IF(N317="základní",J317,0)</f>
        <v>0</v>
      </c>
      <c r="BF317" s="239">
        <f>IF(N317="snížená",J317,0)</f>
        <v>0</v>
      </c>
      <c r="BG317" s="239">
        <f>IF(N317="zákl. přenesená",J317,0)</f>
        <v>0</v>
      </c>
      <c r="BH317" s="239">
        <f>IF(N317="sníž. přenesená",J317,0)</f>
        <v>0</v>
      </c>
      <c r="BI317" s="239">
        <f>IF(N317="nulová",J317,0)</f>
        <v>0</v>
      </c>
      <c r="BJ317" s="18" t="s">
        <v>87</v>
      </c>
      <c r="BK317" s="239">
        <f>ROUND(I317*H317,2)</f>
        <v>0</v>
      </c>
      <c r="BL317" s="18" t="s">
        <v>161</v>
      </c>
      <c r="BM317" s="238" t="s">
        <v>464</v>
      </c>
    </row>
    <row r="318" s="13" customFormat="1">
      <c r="A318" s="13"/>
      <c r="B318" s="245"/>
      <c r="C318" s="246"/>
      <c r="D318" s="240" t="s">
        <v>176</v>
      </c>
      <c r="E318" s="247" t="s">
        <v>1</v>
      </c>
      <c r="F318" s="248" t="s">
        <v>465</v>
      </c>
      <c r="G318" s="246"/>
      <c r="H318" s="249">
        <v>11.406000000000001</v>
      </c>
      <c r="I318" s="250"/>
      <c r="J318" s="246"/>
      <c r="K318" s="246"/>
      <c r="L318" s="251"/>
      <c r="M318" s="252"/>
      <c r="N318" s="253"/>
      <c r="O318" s="253"/>
      <c r="P318" s="253"/>
      <c r="Q318" s="253"/>
      <c r="R318" s="253"/>
      <c r="S318" s="253"/>
      <c r="T318" s="25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5" t="s">
        <v>176</v>
      </c>
      <c r="AU318" s="255" t="s">
        <v>89</v>
      </c>
      <c r="AV318" s="13" t="s">
        <v>89</v>
      </c>
      <c r="AW318" s="13" t="s">
        <v>36</v>
      </c>
      <c r="AX318" s="13" t="s">
        <v>87</v>
      </c>
      <c r="AY318" s="255" t="s">
        <v>154</v>
      </c>
    </row>
    <row r="319" s="2" customFormat="1" ht="24.15" customHeight="1">
      <c r="A319" s="39"/>
      <c r="B319" s="40"/>
      <c r="C319" s="227" t="s">
        <v>466</v>
      </c>
      <c r="D319" s="227" t="s">
        <v>156</v>
      </c>
      <c r="E319" s="228" t="s">
        <v>467</v>
      </c>
      <c r="F319" s="229" t="s">
        <v>468</v>
      </c>
      <c r="G319" s="230" t="s">
        <v>235</v>
      </c>
      <c r="H319" s="231">
        <v>3.802</v>
      </c>
      <c r="I319" s="232"/>
      <c r="J319" s="233">
        <f>ROUND(I319*H319,2)</f>
        <v>0</v>
      </c>
      <c r="K319" s="229" t="s">
        <v>160</v>
      </c>
      <c r="L319" s="45"/>
      <c r="M319" s="234" t="s">
        <v>1</v>
      </c>
      <c r="N319" s="235" t="s">
        <v>45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161</v>
      </c>
      <c r="AT319" s="238" t="s">
        <v>156</v>
      </c>
      <c r="AU319" s="238" t="s">
        <v>89</v>
      </c>
      <c r="AY319" s="18" t="s">
        <v>154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87</v>
      </c>
      <c r="BK319" s="239">
        <f>ROUND(I319*H319,2)</f>
        <v>0</v>
      </c>
      <c r="BL319" s="18" t="s">
        <v>161</v>
      </c>
      <c r="BM319" s="238" t="s">
        <v>469</v>
      </c>
    </row>
    <row r="320" s="13" customFormat="1">
      <c r="A320" s="13"/>
      <c r="B320" s="245"/>
      <c r="C320" s="246"/>
      <c r="D320" s="240" t="s">
        <v>176</v>
      </c>
      <c r="E320" s="247" t="s">
        <v>1</v>
      </c>
      <c r="F320" s="248" t="s">
        <v>470</v>
      </c>
      <c r="G320" s="246"/>
      <c r="H320" s="249">
        <v>3.802</v>
      </c>
      <c r="I320" s="250"/>
      <c r="J320" s="246"/>
      <c r="K320" s="246"/>
      <c r="L320" s="251"/>
      <c r="M320" s="252"/>
      <c r="N320" s="253"/>
      <c r="O320" s="253"/>
      <c r="P320" s="253"/>
      <c r="Q320" s="253"/>
      <c r="R320" s="253"/>
      <c r="S320" s="253"/>
      <c r="T320" s="25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5" t="s">
        <v>176</v>
      </c>
      <c r="AU320" s="255" t="s">
        <v>89</v>
      </c>
      <c r="AV320" s="13" t="s">
        <v>89</v>
      </c>
      <c r="AW320" s="13" t="s">
        <v>36</v>
      </c>
      <c r="AX320" s="13" t="s">
        <v>87</v>
      </c>
      <c r="AY320" s="255" t="s">
        <v>154</v>
      </c>
    </row>
    <row r="321" s="2" customFormat="1" ht="14.4" customHeight="1">
      <c r="A321" s="39"/>
      <c r="B321" s="40"/>
      <c r="C321" s="227" t="s">
        <v>471</v>
      </c>
      <c r="D321" s="227" t="s">
        <v>156</v>
      </c>
      <c r="E321" s="228" t="s">
        <v>472</v>
      </c>
      <c r="F321" s="229" t="s">
        <v>473</v>
      </c>
      <c r="G321" s="230" t="s">
        <v>235</v>
      </c>
      <c r="H321" s="231">
        <v>3.802</v>
      </c>
      <c r="I321" s="232"/>
      <c r="J321" s="233">
        <f>ROUND(I321*H321,2)</f>
        <v>0</v>
      </c>
      <c r="K321" s="229" t="s">
        <v>160</v>
      </c>
      <c r="L321" s="45"/>
      <c r="M321" s="234" t="s">
        <v>1</v>
      </c>
      <c r="N321" s="235" t="s">
        <v>45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161</v>
      </c>
      <c r="AT321" s="238" t="s">
        <v>156</v>
      </c>
      <c r="AU321" s="238" t="s">
        <v>89</v>
      </c>
      <c r="AY321" s="18" t="s">
        <v>154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87</v>
      </c>
      <c r="BK321" s="239">
        <f>ROUND(I321*H321,2)</f>
        <v>0</v>
      </c>
      <c r="BL321" s="18" t="s">
        <v>161</v>
      </c>
      <c r="BM321" s="238" t="s">
        <v>474</v>
      </c>
    </row>
    <row r="322" s="12" customFormat="1" ht="22.8" customHeight="1">
      <c r="A322" s="12"/>
      <c r="B322" s="211"/>
      <c r="C322" s="212"/>
      <c r="D322" s="213" t="s">
        <v>79</v>
      </c>
      <c r="E322" s="225" t="s">
        <v>475</v>
      </c>
      <c r="F322" s="225" t="s">
        <v>476</v>
      </c>
      <c r="G322" s="212"/>
      <c r="H322" s="212"/>
      <c r="I322" s="215"/>
      <c r="J322" s="226">
        <f>BK322</f>
        <v>0</v>
      </c>
      <c r="K322" s="212"/>
      <c r="L322" s="217"/>
      <c r="M322" s="218"/>
      <c r="N322" s="219"/>
      <c r="O322" s="219"/>
      <c r="P322" s="220">
        <f>P323</f>
        <v>0</v>
      </c>
      <c r="Q322" s="219"/>
      <c r="R322" s="220">
        <f>R323</f>
        <v>0</v>
      </c>
      <c r="S322" s="219"/>
      <c r="T322" s="221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22" t="s">
        <v>87</v>
      </c>
      <c r="AT322" s="223" t="s">
        <v>79</v>
      </c>
      <c r="AU322" s="223" t="s">
        <v>87</v>
      </c>
      <c r="AY322" s="222" t="s">
        <v>154</v>
      </c>
      <c r="BK322" s="224">
        <f>BK323</f>
        <v>0</v>
      </c>
    </row>
    <row r="323" s="2" customFormat="1" ht="24.15" customHeight="1">
      <c r="A323" s="39"/>
      <c r="B323" s="40"/>
      <c r="C323" s="227" t="s">
        <v>477</v>
      </c>
      <c r="D323" s="227" t="s">
        <v>156</v>
      </c>
      <c r="E323" s="228" t="s">
        <v>478</v>
      </c>
      <c r="F323" s="229" t="s">
        <v>479</v>
      </c>
      <c r="G323" s="230" t="s">
        <v>235</v>
      </c>
      <c r="H323" s="231">
        <v>97.369</v>
      </c>
      <c r="I323" s="232"/>
      <c r="J323" s="233">
        <f>ROUND(I323*H323,2)</f>
        <v>0</v>
      </c>
      <c r="K323" s="229" t="s">
        <v>160</v>
      </c>
      <c r="L323" s="45"/>
      <c r="M323" s="287" t="s">
        <v>1</v>
      </c>
      <c r="N323" s="288" t="s">
        <v>45</v>
      </c>
      <c r="O323" s="289"/>
      <c r="P323" s="290">
        <f>O323*H323</f>
        <v>0</v>
      </c>
      <c r="Q323" s="290">
        <v>0</v>
      </c>
      <c r="R323" s="290">
        <f>Q323*H323</f>
        <v>0</v>
      </c>
      <c r="S323" s="290">
        <v>0</v>
      </c>
      <c r="T323" s="291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161</v>
      </c>
      <c r="AT323" s="238" t="s">
        <v>156</v>
      </c>
      <c r="AU323" s="238" t="s">
        <v>89</v>
      </c>
      <c r="AY323" s="18" t="s">
        <v>154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87</v>
      </c>
      <c r="BK323" s="239">
        <f>ROUND(I323*H323,2)</f>
        <v>0</v>
      </c>
      <c r="BL323" s="18" t="s">
        <v>161</v>
      </c>
      <c r="BM323" s="238" t="s">
        <v>480</v>
      </c>
    </row>
    <row r="324" s="2" customFormat="1" ht="6.96" customHeight="1">
      <c r="A324" s="39"/>
      <c r="B324" s="67"/>
      <c r="C324" s="68"/>
      <c r="D324" s="68"/>
      <c r="E324" s="68"/>
      <c r="F324" s="68"/>
      <c r="G324" s="68"/>
      <c r="H324" s="68"/>
      <c r="I324" s="68"/>
      <c r="J324" s="68"/>
      <c r="K324" s="68"/>
      <c r="L324" s="45"/>
      <c r="M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</row>
  </sheetData>
  <sheetProtection sheet="1" autoFilter="0" formatColumns="0" formatRows="0" objects="1" scenarios="1" spinCount="100000" saltValue="VQ6v9gNoGzm84uRSD2WIyzr4V+GJYi/AJYQCfoBAflsoVcprMys9TKgC2nzcgdUfk+QK/ZDnlDDOh6V207JQCw==" hashValue="ld1RfEBbMCVZC7iCsi3ArZ1aKMkLS8LKlKaH/ejkGFCWON+7CLdJ+UWJQwuELFZNlgizaYHPoIKVJrBIx+pyEw==" algorithmName="SHA-512" password="CC35"/>
  <autoFilter ref="C128:K32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481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ROUND((SUM(BE127:BE234)),  2)</f>
        <v>0</v>
      </c>
      <c r="G35" s="39"/>
      <c r="H35" s="39"/>
      <c r="I35" s="165">
        <v>0.20999999999999999</v>
      </c>
      <c r="J35" s="164">
        <f>ROUND(((SUM(BE127:BE234))*I35),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ROUND((SUM(BF127:BF234)),  2)</f>
        <v>0</v>
      </c>
      <c r="G36" s="39"/>
      <c r="H36" s="39"/>
      <c r="I36" s="165">
        <v>0.14999999999999999</v>
      </c>
      <c r="J36" s="164">
        <f>ROUND(((SUM(BF127:BF234))*I36),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ROUND((SUM(BG127:BG234)),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ROUND((SUM(BH127:BH234)),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ROUND((SUM(BI127:BI234)),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01.2 - Železniční svršek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133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134</v>
      </c>
      <c r="E101" s="197"/>
      <c r="F101" s="197"/>
      <c r="G101" s="197"/>
      <c r="H101" s="197"/>
      <c r="I101" s="197"/>
      <c r="J101" s="198">
        <f>J134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136</v>
      </c>
      <c r="E102" s="197"/>
      <c r="F102" s="197"/>
      <c r="G102" s="197"/>
      <c r="H102" s="197"/>
      <c r="I102" s="197"/>
      <c r="J102" s="198">
        <f>J205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137</v>
      </c>
      <c r="E103" s="197"/>
      <c r="F103" s="197"/>
      <c r="G103" s="197"/>
      <c r="H103" s="197"/>
      <c r="I103" s="197"/>
      <c r="J103" s="198">
        <f>J213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138</v>
      </c>
      <c r="E104" s="197"/>
      <c r="F104" s="197"/>
      <c r="G104" s="197"/>
      <c r="H104" s="197"/>
      <c r="I104" s="197"/>
      <c r="J104" s="198">
        <f>J226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9"/>
      <c r="C105" s="190"/>
      <c r="D105" s="191" t="s">
        <v>482</v>
      </c>
      <c r="E105" s="192"/>
      <c r="F105" s="192"/>
      <c r="G105" s="192"/>
      <c r="H105" s="192"/>
      <c r="I105" s="192"/>
      <c r="J105" s="193">
        <f>J229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Oprava mostních objektů trati Trutnov - Teplice nad Metují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122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123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01.2 - Železniční svršek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29. 9. 2020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32</v>
      </c>
      <c r="J123" s="37" t="str">
        <f>E23</f>
        <v>Ing. Ivan Šír, projektování dopravních staveb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140</v>
      </c>
      <c r="D126" s="203" t="s">
        <v>65</v>
      </c>
      <c r="E126" s="203" t="s">
        <v>61</v>
      </c>
      <c r="F126" s="203" t="s">
        <v>62</v>
      </c>
      <c r="G126" s="203" t="s">
        <v>141</v>
      </c>
      <c r="H126" s="203" t="s">
        <v>142</v>
      </c>
      <c r="I126" s="203" t="s">
        <v>143</v>
      </c>
      <c r="J126" s="203" t="s">
        <v>127</v>
      </c>
      <c r="K126" s="204" t="s">
        <v>144</v>
      </c>
      <c r="L126" s="205"/>
      <c r="M126" s="101" t="s">
        <v>1</v>
      </c>
      <c r="N126" s="102" t="s">
        <v>44</v>
      </c>
      <c r="O126" s="102" t="s">
        <v>145</v>
      </c>
      <c r="P126" s="102" t="s">
        <v>146</v>
      </c>
      <c r="Q126" s="102" t="s">
        <v>147</v>
      </c>
      <c r="R126" s="102" t="s">
        <v>148</v>
      </c>
      <c r="S126" s="102" t="s">
        <v>149</v>
      </c>
      <c r="T126" s="103" t="s">
        <v>150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151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P128+P229</f>
        <v>0</v>
      </c>
      <c r="Q127" s="105"/>
      <c r="R127" s="208">
        <f>R128+R229</f>
        <v>120.47728556199998</v>
      </c>
      <c r="S127" s="105"/>
      <c r="T127" s="209">
        <f>T128+T229</f>
        <v>243.17149999999998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129</v>
      </c>
      <c r="BK127" s="210">
        <f>BK128+BK229</f>
        <v>0</v>
      </c>
    </row>
    <row r="128" s="12" customFormat="1" ht="25.92" customHeight="1">
      <c r="A128" s="12"/>
      <c r="B128" s="211"/>
      <c r="C128" s="212"/>
      <c r="D128" s="213" t="s">
        <v>79</v>
      </c>
      <c r="E128" s="214" t="s">
        <v>152</v>
      </c>
      <c r="F128" s="214" t="s">
        <v>153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P129+P134+P205+P213+P226</f>
        <v>0</v>
      </c>
      <c r="Q128" s="219"/>
      <c r="R128" s="220">
        <f>R129+R134+R205+R213+R226</f>
        <v>120.47728556199998</v>
      </c>
      <c r="S128" s="219"/>
      <c r="T128" s="221">
        <f>T129+T134+T205+T213+T226</f>
        <v>243.17149999999998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87</v>
      </c>
      <c r="AT128" s="223" t="s">
        <v>79</v>
      </c>
      <c r="AU128" s="223" t="s">
        <v>80</v>
      </c>
      <c r="AY128" s="222" t="s">
        <v>154</v>
      </c>
      <c r="BK128" s="224">
        <f>BK129+BK134+BK205+BK213+BK226</f>
        <v>0</v>
      </c>
    </row>
    <row r="129" s="12" customFormat="1" ht="22.8" customHeight="1">
      <c r="A129" s="12"/>
      <c r="B129" s="211"/>
      <c r="C129" s="212"/>
      <c r="D129" s="213" t="s">
        <v>79</v>
      </c>
      <c r="E129" s="225" t="s">
        <v>161</v>
      </c>
      <c r="F129" s="225" t="s">
        <v>199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SUM(P130:P133)</f>
        <v>0</v>
      </c>
      <c r="Q129" s="219"/>
      <c r="R129" s="220">
        <f>SUM(R130:R133)</f>
        <v>0.0749335</v>
      </c>
      <c r="S129" s="219"/>
      <c r="T129" s="221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87</v>
      </c>
      <c r="AT129" s="223" t="s">
        <v>79</v>
      </c>
      <c r="AU129" s="223" t="s">
        <v>87</v>
      </c>
      <c r="AY129" s="222" t="s">
        <v>154</v>
      </c>
      <c r="BK129" s="224">
        <f>SUM(BK130:BK133)</f>
        <v>0</v>
      </c>
    </row>
    <row r="130" s="2" customFormat="1" ht="24.15" customHeight="1">
      <c r="A130" s="39"/>
      <c r="B130" s="40"/>
      <c r="C130" s="227" t="s">
        <v>87</v>
      </c>
      <c r="D130" s="227" t="s">
        <v>156</v>
      </c>
      <c r="E130" s="228" t="s">
        <v>483</v>
      </c>
      <c r="F130" s="229" t="s">
        <v>484</v>
      </c>
      <c r="G130" s="230" t="s">
        <v>159</v>
      </c>
      <c r="H130" s="231">
        <v>1.25</v>
      </c>
      <c r="I130" s="232"/>
      <c r="J130" s="233">
        <f>ROUND(I130*H130,2)</f>
        <v>0</v>
      </c>
      <c r="K130" s="229" t="s">
        <v>160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0.0145328</v>
      </c>
      <c r="R130" s="236">
        <f>Q130*H130</f>
        <v>0.018166000000000002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161</v>
      </c>
      <c r="AT130" s="238" t="s">
        <v>156</v>
      </c>
      <c r="AU130" s="238" t="s">
        <v>89</v>
      </c>
      <c r="AY130" s="18" t="s">
        <v>154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87</v>
      </c>
      <c r="BK130" s="239">
        <f>ROUND(I130*H130,2)</f>
        <v>0</v>
      </c>
      <c r="BL130" s="18" t="s">
        <v>161</v>
      </c>
      <c r="BM130" s="238" t="s">
        <v>485</v>
      </c>
    </row>
    <row r="131" s="13" customFormat="1">
      <c r="A131" s="13"/>
      <c r="B131" s="245"/>
      <c r="C131" s="246"/>
      <c r="D131" s="240" t="s">
        <v>176</v>
      </c>
      <c r="E131" s="247" t="s">
        <v>1</v>
      </c>
      <c r="F131" s="248" t="s">
        <v>486</v>
      </c>
      <c r="G131" s="246"/>
      <c r="H131" s="249">
        <v>1.25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5" t="s">
        <v>176</v>
      </c>
      <c r="AU131" s="255" t="s">
        <v>89</v>
      </c>
      <c r="AV131" s="13" t="s">
        <v>89</v>
      </c>
      <c r="AW131" s="13" t="s">
        <v>36</v>
      </c>
      <c r="AX131" s="13" t="s">
        <v>87</v>
      </c>
      <c r="AY131" s="255" t="s">
        <v>154</v>
      </c>
    </row>
    <row r="132" s="2" customFormat="1" ht="24.15" customHeight="1">
      <c r="A132" s="39"/>
      <c r="B132" s="40"/>
      <c r="C132" s="227" t="s">
        <v>89</v>
      </c>
      <c r="D132" s="227" t="s">
        <v>156</v>
      </c>
      <c r="E132" s="228" t="s">
        <v>487</v>
      </c>
      <c r="F132" s="229" t="s">
        <v>488</v>
      </c>
      <c r="G132" s="230" t="s">
        <v>159</v>
      </c>
      <c r="H132" s="231">
        <v>3.75</v>
      </c>
      <c r="I132" s="232"/>
      <c r="J132" s="233">
        <f>ROUND(I132*H132,2)</f>
        <v>0</v>
      </c>
      <c r="K132" s="229" t="s">
        <v>160</v>
      </c>
      <c r="L132" s="45"/>
      <c r="M132" s="234" t="s">
        <v>1</v>
      </c>
      <c r="N132" s="235" t="s">
        <v>45</v>
      </c>
      <c r="O132" s="92"/>
      <c r="P132" s="236">
        <f>O132*H132</f>
        <v>0</v>
      </c>
      <c r="Q132" s="236">
        <v>0.015138</v>
      </c>
      <c r="R132" s="236">
        <f>Q132*H132</f>
        <v>0.056767499999999999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161</v>
      </c>
      <c r="AT132" s="238" t="s">
        <v>156</v>
      </c>
      <c r="AU132" s="238" t="s">
        <v>89</v>
      </c>
      <c r="AY132" s="18" t="s">
        <v>154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87</v>
      </c>
      <c r="BK132" s="239">
        <f>ROUND(I132*H132,2)</f>
        <v>0</v>
      </c>
      <c r="BL132" s="18" t="s">
        <v>161</v>
      </c>
      <c r="BM132" s="238" t="s">
        <v>489</v>
      </c>
    </row>
    <row r="133" s="13" customFormat="1">
      <c r="A133" s="13"/>
      <c r="B133" s="245"/>
      <c r="C133" s="246"/>
      <c r="D133" s="240" t="s">
        <v>176</v>
      </c>
      <c r="E133" s="247" t="s">
        <v>1</v>
      </c>
      <c r="F133" s="248" t="s">
        <v>490</v>
      </c>
      <c r="G133" s="246"/>
      <c r="H133" s="249">
        <v>3.75</v>
      </c>
      <c r="I133" s="250"/>
      <c r="J133" s="246"/>
      <c r="K133" s="246"/>
      <c r="L133" s="251"/>
      <c r="M133" s="252"/>
      <c r="N133" s="253"/>
      <c r="O133" s="253"/>
      <c r="P133" s="253"/>
      <c r="Q133" s="253"/>
      <c r="R133" s="253"/>
      <c r="S133" s="253"/>
      <c r="T133" s="25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5" t="s">
        <v>176</v>
      </c>
      <c r="AU133" s="255" t="s">
        <v>89</v>
      </c>
      <c r="AV133" s="13" t="s">
        <v>89</v>
      </c>
      <c r="AW133" s="13" t="s">
        <v>36</v>
      </c>
      <c r="AX133" s="13" t="s">
        <v>87</v>
      </c>
      <c r="AY133" s="255" t="s">
        <v>154</v>
      </c>
    </row>
    <row r="134" s="12" customFormat="1" ht="22.8" customHeight="1">
      <c r="A134" s="12"/>
      <c r="B134" s="211"/>
      <c r="C134" s="212"/>
      <c r="D134" s="213" t="s">
        <v>79</v>
      </c>
      <c r="E134" s="225" t="s">
        <v>179</v>
      </c>
      <c r="F134" s="225" t="s">
        <v>298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SUM(P135:P204)</f>
        <v>0</v>
      </c>
      <c r="Q134" s="219"/>
      <c r="R134" s="220">
        <f>SUM(R135:R204)</f>
        <v>120.24975196999998</v>
      </c>
      <c r="S134" s="219"/>
      <c r="T134" s="221">
        <f>SUM(T135:T204)</f>
        <v>238.62509999999998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87</v>
      </c>
      <c r="AT134" s="223" t="s">
        <v>79</v>
      </c>
      <c r="AU134" s="223" t="s">
        <v>87</v>
      </c>
      <c r="AY134" s="222" t="s">
        <v>154</v>
      </c>
      <c r="BK134" s="224">
        <f>SUM(BK135:BK204)</f>
        <v>0</v>
      </c>
    </row>
    <row r="135" s="2" customFormat="1" ht="24.15" customHeight="1">
      <c r="A135" s="39"/>
      <c r="B135" s="40"/>
      <c r="C135" s="227" t="s">
        <v>166</v>
      </c>
      <c r="D135" s="227" t="s">
        <v>156</v>
      </c>
      <c r="E135" s="228" t="s">
        <v>491</v>
      </c>
      <c r="F135" s="229" t="s">
        <v>492</v>
      </c>
      <c r="G135" s="230" t="s">
        <v>174</v>
      </c>
      <c r="H135" s="231">
        <v>57</v>
      </c>
      <c r="I135" s="232"/>
      <c r="J135" s="233">
        <f>ROUND(I135*H135,2)</f>
        <v>0</v>
      </c>
      <c r="K135" s="229" t="s">
        <v>160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161</v>
      </c>
      <c r="AT135" s="238" t="s">
        <v>156</v>
      </c>
      <c r="AU135" s="238" t="s">
        <v>89</v>
      </c>
      <c r="AY135" s="18" t="s">
        <v>154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87</v>
      </c>
      <c r="BK135" s="239">
        <f>ROUND(I135*H135,2)</f>
        <v>0</v>
      </c>
      <c r="BL135" s="18" t="s">
        <v>161</v>
      </c>
      <c r="BM135" s="238" t="s">
        <v>493</v>
      </c>
    </row>
    <row r="136" s="13" customFormat="1">
      <c r="A136" s="13"/>
      <c r="B136" s="245"/>
      <c r="C136" s="246"/>
      <c r="D136" s="240" t="s">
        <v>176</v>
      </c>
      <c r="E136" s="247" t="s">
        <v>1</v>
      </c>
      <c r="F136" s="248" t="s">
        <v>494</v>
      </c>
      <c r="G136" s="246"/>
      <c r="H136" s="249">
        <v>57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176</v>
      </c>
      <c r="AU136" s="255" t="s">
        <v>89</v>
      </c>
      <c r="AV136" s="13" t="s">
        <v>89</v>
      </c>
      <c r="AW136" s="13" t="s">
        <v>36</v>
      </c>
      <c r="AX136" s="13" t="s">
        <v>87</v>
      </c>
      <c r="AY136" s="255" t="s">
        <v>154</v>
      </c>
    </row>
    <row r="137" s="2" customFormat="1" ht="24.15" customHeight="1">
      <c r="A137" s="39"/>
      <c r="B137" s="40"/>
      <c r="C137" s="227" t="s">
        <v>161</v>
      </c>
      <c r="D137" s="227" t="s">
        <v>156</v>
      </c>
      <c r="E137" s="228" t="s">
        <v>495</v>
      </c>
      <c r="F137" s="229" t="s">
        <v>496</v>
      </c>
      <c r="G137" s="230" t="s">
        <v>174</v>
      </c>
      <c r="H137" s="231">
        <v>57</v>
      </c>
      <c r="I137" s="232"/>
      <c r="J137" s="233">
        <f>ROUND(I137*H137,2)</f>
        <v>0</v>
      </c>
      <c r="K137" s="229" t="s">
        <v>160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161</v>
      </c>
      <c r="AT137" s="238" t="s">
        <v>156</v>
      </c>
      <c r="AU137" s="238" t="s">
        <v>89</v>
      </c>
      <c r="AY137" s="18" t="s">
        <v>154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87</v>
      </c>
      <c r="BK137" s="239">
        <f>ROUND(I137*H137,2)</f>
        <v>0</v>
      </c>
      <c r="BL137" s="18" t="s">
        <v>161</v>
      </c>
      <c r="BM137" s="238" t="s">
        <v>497</v>
      </c>
    </row>
    <row r="138" s="13" customFormat="1">
      <c r="A138" s="13"/>
      <c r="B138" s="245"/>
      <c r="C138" s="246"/>
      <c r="D138" s="240" t="s">
        <v>176</v>
      </c>
      <c r="E138" s="247" t="s">
        <v>1</v>
      </c>
      <c r="F138" s="248" t="s">
        <v>494</v>
      </c>
      <c r="G138" s="246"/>
      <c r="H138" s="249">
        <v>57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176</v>
      </c>
      <c r="AU138" s="255" t="s">
        <v>89</v>
      </c>
      <c r="AV138" s="13" t="s">
        <v>89</v>
      </c>
      <c r="AW138" s="13" t="s">
        <v>36</v>
      </c>
      <c r="AX138" s="13" t="s">
        <v>87</v>
      </c>
      <c r="AY138" s="255" t="s">
        <v>154</v>
      </c>
    </row>
    <row r="139" s="2" customFormat="1" ht="24.15" customHeight="1">
      <c r="A139" s="39"/>
      <c r="B139" s="40"/>
      <c r="C139" s="227" t="s">
        <v>179</v>
      </c>
      <c r="D139" s="227" t="s">
        <v>156</v>
      </c>
      <c r="E139" s="228" t="s">
        <v>498</v>
      </c>
      <c r="F139" s="229" t="s">
        <v>499</v>
      </c>
      <c r="G139" s="230" t="s">
        <v>174</v>
      </c>
      <c r="H139" s="231">
        <v>57</v>
      </c>
      <c r="I139" s="232"/>
      <c r="J139" s="233">
        <f>ROUND(I139*H139,2)</f>
        <v>0</v>
      </c>
      <c r="K139" s="229" t="s">
        <v>160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1.8080000000000001</v>
      </c>
      <c r="T139" s="237">
        <f>S139*H139</f>
        <v>103.056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161</v>
      </c>
      <c r="AT139" s="238" t="s">
        <v>156</v>
      </c>
      <c r="AU139" s="238" t="s">
        <v>89</v>
      </c>
      <c r="AY139" s="18" t="s">
        <v>154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87</v>
      </c>
      <c r="BK139" s="239">
        <f>ROUND(I139*H139,2)</f>
        <v>0</v>
      </c>
      <c r="BL139" s="18" t="s">
        <v>161</v>
      </c>
      <c r="BM139" s="238" t="s">
        <v>500</v>
      </c>
    </row>
    <row r="140" s="13" customFormat="1">
      <c r="A140" s="13"/>
      <c r="B140" s="245"/>
      <c r="C140" s="246"/>
      <c r="D140" s="240" t="s">
        <v>176</v>
      </c>
      <c r="E140" s="247" t="s">
        <v>1</v>
      </c>
      <c r="F140" s="248" t="s">
        <v>494</v>
      </c>
      <c r="G140" s="246"/>
      <c r="H140" s="249">
        <v>57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176</v>
      </c>
      <c r="AU140" s="255" t="s">
        <v>89</v>
      </c>
      <c r="AV140" s="13" t="s">
        <v>89</v>
      </c>
      <c r="AW140" s="13" t="s">
        <v>36</v>
      </c>
      <c r="AX140" s="13" t="s">
        <v>87</v>
      </c>
      <c r="AY140" s="255" t="s">
        <v>154</v>
      </c>
    </row>
    <row r="141" s="2" customFormat="1" ht="24.15" customHeight="1">
      <c r="A141" s="39"/>
      <c r="B141" s="40"/>
      <c r="C141" s="227" t="s">
        <v>185</v>
      </c>
      <c r="D141" s="227" t="s">
        <v>156</v>
      </c>
      <c r="E141" s="228" t="s">
        <v>501</v>
      </c>
      <c r="F141" s="229" t="s">
        <v>502</v>
      </c>
      <c r="G141" s="230" t="s">
        <v>174</v>
      </c>
      <c r="H141" s="231">
        <v>57</v>
      </c>
      <c r="I141" s="232"/>
      <c r="J141" s="233">
        <f>ROUND(I141*H141,2)</f>
        <v>0</v>
      </c>
      <c r="K141" s="229" t="s">
        <v>160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161</v>
      </c>
      <c r="AT141" s="238" t="s">
        <v>156</v>
      </c>
      <c r="AU141" s="238" t="s">
        <v>89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161</v>
      </c>
      <c r="BM141" s="238" t="s">
        <v>503</v>
      </c>
    </row>
    <row r="142" s="13" customFormat="1">
      <c r="A142" s="13"/>
      <c r="B142" s="245"/>
      <c r="C142" s="246"/>
      <c r="D142" s="240" t="s">
        <v>176</v>
      </c>
      <c r="E142" s="247" t="s">
        <v>1</v>
      </c>
      <c r="F142" s="248" t="s">
        <v>494</v>
      </c>
      <c r="G142" s="246"/>
      <c r="H142" s="249">
        <v>57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176</v>
      </c>
      <c r="AU142" s="255" t="s">
        <v>89</v>
      </c>
      <c r="AV142" s="13" t="s">
        <v>89</v>
      </c>
      <c r="AW142" s="13" t="s">
        <v>36</v>
      </c>
      <c r="AX142" s="13" t="s">
        <v>87</v>
      </c>
      <c r="AY142" s="255" t="s">
        <v>154</v>
      </c>
    </row>
    <row r="143" s="2" customFormat="1" ht="24.15" customHeight="1">
      <c r="A143" s="39"/>
      <c r="B143" s="40"/>
      <c r="C143" s="227" t="s">
        <v>189</v>
      </c>
      <c r="D143" s="227" t="s">
        <v>156</v>
      </c>
      <c r="E143" s="228" t="s">
        <v>504</v>
      </c>
      <c r="F143" s="229" t="s">
        <v>505</v>
      </c>
      <c r="G143" s="230" t="s">
        <v>182</v>
      </c>
      <c r="H143" s="231">
        <v>144</v>
      </c>
      <c r="I143" s="232"/>
      <c r="J143" s="233">
        <f>ROUND(I143*H143,2)</f>
        <v>0</v>
      </c>
      <c r="K143" s="229" t="s">
        <v>160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161</v>
      </c>
      <c r="AT143" s="238" t="s">
        <v>156</v>
      </c>
      <c r="AU143" s="238" t="s">
        <v>89</v>
      </c>
      <c r="AY143" s="18" t="s">
        <v>154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87</v>
      </c>
      <c r="BK143" s="239">
        <f>ROUND(I143*H143,2)</f>
        <v>0</v>
      </c>
      <c r="BL143" s="18" t="s">
        <v>161</v>
      </c>
      <c r="BM143" s="238" t="s">
        <v>506</v>
      </c>
    </row>
    <row r="144" s="13" customFormat="1">
      <c r="A144" s="13"/>
      <c r="B144" s="245"/>
      <c r="C144" s="246"/>
      <c r="D144" s="240" t="s">
        <v>176</v>
      </c>
      <c r="E144" s="247" t="s">
        <v>1</v>
      </c>
      <c r="F144" s="248" t="s">
        <v>507</v>
      </c>
      <c r="G144" s="246"/>
      <c r="H144" s="249">
        <v>144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176</v>
      </c>
      <c r="AU144" s="255" t="s">
        <v>89</v>
      </c>
      <c r="AV144" s="13" t="s">
        <v>89</v>
      </c>
      <c r="AW144" s="13" t="s">
        <v>36</v>
      </c>
      <c r="AX144" s="13" t="s">
        <v>87</v>
      </c>
      <c r="AY144" s="255" t="s">
        <v>154</v>
      </c>
    </row>
    <row r="145" s="2" customFormat="1" ht="24.15" customHeight="1">
      <c r="A145" s="39"/>
      <c r="B145" s="40"/>
      <c r="C145" s="227" t="s">
        <v>193</v>
      </c>
      <c r="D145" s="227" t="s">
        <v>156</v>
      </c>
      <c r="E145" s="228" t="s">
        <v>508</v>
      </c>
      <c r="F145" s="229" t="s">
        <v>509</v>
      </c>
      <c r="G145" s="230" t="s">
        <v>182</v>
      </c>
      <c r="H145" s="231">
        <v>72</v>
      </c>
      <c r="I145" s="232"/>
      <c r="J145" s="233">
        <f>ROUND(I145*H145,2)</f>
        <v>0</v>
      </c>
      <c r="K145" s="229" t="s">
        <v>160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0.00058299999999999997</v>
      </c>
      <c r="R145" s="236">
        <f>Q145*H145</f>
        <v>0.041975999999999999</v>
      </c>
      <c r="S145" s="236">
        <v>0.16600000000000001</v>
      </c>
      <c r="T145" s="237">
        <f>S145*H145</f>
        <v>11.952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161</v>
      </c>
      <c r="AT145" s="238" t="s">
        <v>156</v>
      </c>
      <c r="AU145" s="238" t="s">
        <v>89</v>
      </c>
      <c r="AY145" s="18" t="s">
        <v>154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87</v>
      </c>
      <c r="BK145" s="239">
        <f>ROUND(I145*H145,2)</f>
        <v>0</v>
      </c>
      <c r="BL145" s="18" t="s">
        <v>161</v>
      </c>
      <c r="BM145" s="238" t="s">
        <v>510</v>
      </c>
    </row>
    <row r="146" s="13" customFormat="1">
      <c r="A146" s="13"/>
      <c r="B146" s="245"/>
      <c r="C146" s="246"/>
      <c r="D146" s="240" t="s">
        <v>176</v>
      </c>
      <c r="E146" s="247" t="s">
        <v>1</v>
      </c>
      <c r="F146" s="248" t="s">
        <v>511</v>
      </c>
      <c r="G146" s="246"/>
      <c r="H146" s="249">
        <v>72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176</v>
      </c>
      <c r="AU146" s="255" t="s">
        <v>89</v>
      </c>
      <c r="AV146" s="13" t="s">
        <v>89</v>
      </c>
      <c r="AW146" s="13" t="s">
        <v>36</v>
      </c>
      <c r="AX146" s="13" t="s">
        <v>87</v>
      </c>
      <c r="AY146" s="255" t="s">
        <v>154</v>
      </c>
    </row>
    <row r="147" s="2" customFormat="1" ht="24.15" customHeight="1">
      <c r="A147" s="39"/>
      <c r="B147" s="40"/>
      <c r="C147" s="227" t="s">
        <v>200</v>
      </c>
      <c r="D147" s="227" t="s">
        <v>156</v>
      </c>
      <c r="E147" s="228" t="s">
        <v>512</v>
      </c>
      <c r="F147" s="229" t="s">
        <v>513</v>
      </c>
      <c r="G147" s="230" t="s">
        <v>182</v>
      </c>
      <c r="H147" s="231">
        <v>72</v>
      </c>
      <c r="I147" s="232"/>
      <c r="J147" s="233">
        <f>ROUND(I147*H147,2)</f>
        <v>0</v>
      </c>
      <c r="K147" s="229" t="s">
        <v>160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0.0021120000000000002</v>
      </c>
      <c r="R147" s="236">
        <f>Q147*H147</f>
        <v>0.15206400000000001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161</v>
      </c>
      <c r="AT147" s="238" t="s">
        <v>156</v>
      </c>
      <c r="AU147" s="238" t="s">
        <v>89</v>
      </c>
      <c r="AY147" s="18" t="s">
        <v>154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87</v>
      </c>
      <c r="BK147" s="239">
        <f>ROUND(I147*H147,2)</f>
        <v>0</v>
      </c>
      <c r="BL147" s="18" t="s">
        <v>161</v>
      </c>
      <c r="BM147" s="238" t="s">
        <v>514</v>
      </c>
    </row>
    <row r="148" s="13" customFormat="1">
      <c r="A148" s="13"/>
      <c r="B148" s="245"/>
      <c r="C148" s="246"/>
      <c r="D148" s="240" t="s">
        <v>176</v>
      </c>
      <c r="E148" s="247" t="s">
        <v>1</v>
      </c>
      <c r="F148" s="248" t="s">
        <v>511</v>
      </c>
      <c r="G148" s="246"/>
      <c r="H148" s="249">
        <v>72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176</v>
      </c>
      <c r="AU148" s="255" t="s">
        <v>89</v>
      </c>
      <c r="AV148" s="13" t="s">
        <v>89</v>
      </c>
      <c r="AW148" s="13" t="s">
        <v>36</v>
      </c>
      <c r="AX148" s="13" t="s">
        <v>87</v>
      </c>
      <c r="AY148" s="255" t="s">
        <v>154</v>
      </c>
    </row>
    <row r="149" s="2" customFormat="1" ht="24.15" customHeight="1">
      <c r="A149" s="39"/>
      <c r="B149" s="40"/>
      <c r="C149" s="227" t="s">
        <v>208</v>
      </c>
      <c r="D149" s="227" t="s">
        <v>156</v>
      </c>
      <c r="E149" s="228" t="s">
        <v>515</v>
      </c>
      <c r="F149" s="229" t="s">
        <v>516</v>
      </c>
      <c r="G149" s="230" t="s">
        <v>182</v>
      </c>
      <c r="H149" s="231">
        <v>72</v>
      </c>
      <c r="I149" s="232"/>
      <c r="J149" s="233">
        <f>ROUND(I149*H149,2)</f>
        <v>0</v>
      </c>
      <c r="K149" s="229" t="s">
        <v>160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0.0026556499999999999</v>
      </c>
      <c r="R149" s="236">
        <f>Q149*H149</f>
        <v>0.19120679999999998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161</v>
      </c>
      <c r="AT149" s="238" t="s">
        <v>156</v>
      </c>
      <c r="AU149" s="238" t="s">
        <v>89</v>
      </c>
      <c r="AY149" s="18" t="s">
        <v>154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87</v>
      </c>
      <c r="BK149" s="239">
        <f>ROUND(I149*H149,2)</f>
        <v>0</v>
      </c>
      <c r="BL149" s="18" t="s">
        <v>161</v>
      </c>
      <c r="BM149" s="238" t="s">
        <v>517</v>
      </c>
    </row>
    <row r="150" s="13" customFormat="1">
      <c r="A150" s="13"/>
      <c r="B150" s="245"/>
      <c r="C150" s="246"/>
      <c r="D150" s="240" t="s">
        <v>176</v>
      </c>
      <c r="E150" s="247" t="s">
        <v>1</v>
      </c>
      <c r="F150" s="248" t="s">
        <v>511</v>
      </c>
      <c r="G150" s="246"/>
      <c r="H150" s="249">
        <v>72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176</v>
      </c>
      <c r="AU150" s="255" t="s">
        <v>89</v>
      </c>
      <c r="AV150" s="13" t="s">
        <v>89</v>
      </c>
      <c r="AW150" s="13" t="s">
        <v>36</v>
      </c>
      <c r="AX150" s="13" t="s">
        <v>87</v>
      </c>
      <c r="AY150" s="255" t="s">
        <v>154</v>
      </c>
    </row>
    <row r="151" s="2" customFormat="1" ht="24.15" customHeight="1">
      <c r="A151" s="39"/>
      <c r="B151" s="40"/>
      <c r="C151" s="256" t="s">
        <v>212</v>
      </c>
      <c r="D151" s="256" t="s">
        <v>190</v>
      </c>
      <c r="E151" s="257" t="s">
        <v>518</v>
      </c>
      <c r="F151" s="258" t="s">
        <v>519</v>
      </c>
      <c r="G151" s="259" t="s">
        <v>174</v>
      </c>
      <c r="H151" s="260">
        <v>11.544000000000001</v>
      </c>
      <c r="I151" s="261"/>
      <c r="J151" s="262">
        <f>ROUND(I151*H151,2)</f>
        <v>0</v>
      </c>
      <c r="K151" s="258" t="s">
        <v>160</v>
      </c>
      <c r="L151" s="263"/>
      <c r="M151" s="264" t="s">
        <v>1</v>
      </c>
      <c r="N151" s="265" t="s">
        <v>45</v>
      </c>
      <c r="O151" s="92"/>
      <c r="P151" s="236">
        <f>O151*H151</f>
        <v>0</v>
      </c>
      <c r="Q151" s="236">
        <v>0.81499999999999995</v>
      </c>
      <c r="R151" s="236">
        <f>Q151*H151</f>
        <v>9.4083600000000001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193</v>
      </c>
      <c r="AT151" s="238" t="s">
        <v>190</v>
      </c>
      <c r="AU151" s="238" t="s">
        <v>89</v>
      </c>
      <c r="AY151" s="18" t="s">
        <v>154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87</v>
      </c>
      <c r="BK151" s="239">
        <f>ROUND(I151*H151,2)</f>
        <v>0</v>
      </c>
      <c r="BL151" s="18" t="s">
        <v>161</v>
      </c>
      <c r="BM151" s="238" t="s">
        <v>520</v>
      </c>
    </row>
    <row r="152" s="13" customFormat="1">
      <c r="A152" s="13"/>
      <c r="B152" s="245"/>
      <c r="C152" s="246"/>
      <c r="D152" s="240" t="s">
        <v>176</v>
      </c>
      <c r="E152" s="247" t="s">
        <v>1</v>
      </c>
      <c r="F152" s="248" t="s">
        <v>521</v>
      </c>
      <c r="G152" s="246"/>
      <c r="H152" s="249">
        <v>11.231999999999999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176</v>
      </c>
      <c r="AU152" s="255" t="s">
        <v>89</v>
      </c>
      <c r="AV152" s="13" t="s">
        <v>89</v>
      </c>
      <c r="AW152" s="13" t="s">
        <v>36</v>
      </c>
      <c r="AX152" s="13" t="s">
        <v>80</v>
      </c>
      <c r="AY152" s="255" t="s">
        <v>154</v>
      </c>
    </row>
    <row r="153" s="13" customFormat="1">
      <c r="A153" s="13"/>
      <c r="B153" s="245"/>
      <c r="C153" s="246"/>
      <c r="D153" s="240" t="s">
        <v>176</v>
      </c>
      <c r="E153" s="247" t="s">
        <v>1</v>
      </c>
      <c r="F153" s="248" t="s">
        <v>522</v>
      </c>
      <c r="G153" s="246"/>
      <c r="H153" s="249">
        <v>0.312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176</v>
      </c>
      <c r="AU153" s="255" t="s">
        <v>89</v>
      </c>
      <c r="AV153" s="13" t="s">
        <v>89</v>
      </c>
      <c r="AW153" s="13" t="s">
        <v>36</v>
      </c>
      <c r="AX153" s="13" t="s">
        <v>80</v>
      </c>
      <c r="AY153" s="255" t="s">
        <v>154</v>
      </c>
    </row>
    <row r="154" s="14" customFormat="1">
      <c r="A154" s="14"/>
      <c r="B154" s="266"/>
      <c r="C154" s="267"/>
      <c r="D154" s="240" t="s">
        <v>176</v>
      </c>
      <c r="E154" s="268" t="s">
        <v>1</v>
      </c>
      <c r="F154" s="269" t="s">
        <v>207</v>
      </c>
      <c r="G154" s="267"/>
      <c r="H154" s="270">
        <v>11.544000000000001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76" t="s">
        <v>176</v>
      </c>
      <c r="AU154" s="276" t="s">
        <v>89</v>
      </c>
      <c r="AV154" s="14" t="s">
        <v>161</v>
      </c>
      <c r="AW154" s="14" t="s">
        <v>36</v>
      </c>
      <c r="AX154" s="14" t="s">
        <v>87</v>
      </c>
      <c r="AY154" s="276" t="s">
        <v>154</v>
      </c>
    </row>
    <row r="155" s="2" customFormat="1" ht="24.15" customHeight="1">
      <c r="A155" s="39"/>
      <c r="B155" s="40"/>
      <c r="C155" s="256" t="s">
        <v>216</v>
      </c>
      <c r="D155" s="256" t="s">
        <v>190</v>
      </c>
      <c r="E155" s="257" t="s">
        <v>523</v>
      </c>
      <c r="F155" s="258" t="s">
        <v>524</v>
      </c>
      <c r="G155" s="259" t="s">
        <v>525</v>
      </c>
      <c r="H155" s="260">
        <v>2.8799999999999999</v>
      </c>
      <c r="I155" s="261"/>
      <c r="J155" s="262">
        <f>ROUND(I155*H155,2)</f>
        <v>0</v>
      </c>
      <c r="K155" s="258" t="s">
        <v>160</v>
      </c>
      <c r="L155" s="263"/>
      <c r="M155" s="264" t="s">
        <v>1</v>
      </c>
      <c r="N155" s="265" t="s">
        <v>45</v>
      </c>
      <c r="O155" s="92"/>
      <c r="P155" s="236">
        <f>O155*H155</f>
        <v>0</v>
      </c>
      <c r="Q155" s="236">
        <v>0.082500000000000004</v>
      </c>
      <c r="R155" s="236">
        <f>Q155*H155</f>
        <v>0.23760000000000001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193</v>
      </c>
      <c r="AT155" s="238" t="s">
        <v>190</v>
      </c>
      <c r="AU155" s="238" t="s">
        <v>89</v>
      </c>
      <c r="AY155" s="18" t="s">
        <v>154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87</v>
      </c>
      <c r="BK155" s="239">
        <f>ROUND(I155*H155,2)</f>
        <v>0</v>
      </c>
      <c r="BL155" s="18" t="s">
        <v>161</v>
      </c>
      <c r="BM155" s="238" t="s">
        <v>526</v>
      </c>
    </row>
    <row r="156" s="13" customFormat="1">
      <c r="A156" s="13"/>
      <c r="B156" s="245"/>
      <c r="C156" s="246"/>
      <c r="D156" s="240" t="s">
        <v>176</v>
      </c>
      <c r="E156" s="247" t="s">
        <v>1</v>
      </c>
      <c r="F156" s="248" t="s">
        <v>527</v>
      </c>
      <c r="G156" s="246"/>
      <c r="H156" s="249">
        <v>2.8799999999999999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176</v>
      </c>
      <c r="AU156" s="255" t="s">
        <v>89</v>
      </c>
      <c r="AV156" s="13" t="s">
        <v>89</v>
      </c>
      <c r="AW156" s="13" t="s">
        <v>36</v>
      </c>
      <c r="AX156" s="13" t="s">
        <v>87</v>
      </c>
      <c r="AY156" s="255" t="s">
        <v>154</v>
      </c>
    </row>
    <row r="157" s="2" customFormat="1" ht="14.4" customHeight="1">
      <c r="A157" s="39"/>
      <c r="B157" s="40"/>
      <c r="C157" s="256" t="s">
        <v>228</v>
      </c>
      <c r="D157" s="256" t="s">
        <v>190</v>
      </c>
      <c r="E157" s="257" t="s">
        <v>528</v>
      </c>
      <c r="F157" s="258" t="s">
        <v>529</v>
      </c>
      <c r="G157" s="259" t="s">
        <v>219</v>
      </c>
      <c r="H157" s="260">
        <v>144</v>
      </c>
      <c r="I157" s="261"/>
      <c r="J157" s="262">
        <f>ROUND(I157*H157,2)</f>
        <v>0</v>
      </c>
      <c r="K157" s="258" t="s">
        <v>160</v>
      </c>
      <c r="L157" s="263"/>
      <c r="M157" s="264" t="s">
        <v>1</v>
      </c>
      <c r="N157" s="265" t="s">
        <v>45</v>
      </c>
      <c r="O157" s="92"/>
      <c r="P157" s="236">
        <f>O157*H157</f>
        <v>0</v>
      </c>
      <c r="Q157" s="236">
        <v>0.001</v>
      </c>
      <c r="R157" s="236">
        <f>Q157*H157</f>
        <v>0.14400000000000002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193</v>
      </c>
      <c r="AT157" s="238" t="s">
        <v>190</v>
      </c>
      <c r="AU157" s="238" t="s">
        <v>89</v>
      </c>
      <c r="AY157" s="18" t="s">
        <v>154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87</v>
      </c>
      <c r="BK157" s="239">
        <f>ROUND(I157*H157,2)</f>
        <v>0</v>
      </c>
      <c r="BL157" s="18" t="s">
        <v>161</v>
      </c>
      <c r="BM157" s="238" t="s">
        <v>530</v>
      </c>
    </row>
    <row r="158" s="13" customFormat="1">
      <c r="A158" s="13"/>
      <c r="B158" s="245"/>
      <c r="C158" s="246"/>
      <c r="D158" s="240" t="s">
        <v>176</v>
      </c>
      <c r="E158" s="247" t="s">
        <v>1</v>
      </c>
      <c r="F158" s="248" t="s">
        <v>531</v>
      </c>
      <c r="G158" s="246"/>
      <c r="H158" s="249">
        <v>144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176</v>
      </c>
      <c r="AU158" s="255" t="s">
        <v>89</v>
      </c>
      <c r="AV158" s="13" t="s">
        <v>89</v>
      </c>
      <c r="AW158" s="13" t="s">
        <v>36</v>
      </c>
      <c r="AX158" s="13" t="s">
        <v>87</v>
      </c>
      <c r="AY158" s="255" t="s">
        <v>154</v>
      </c>
    </row>
    <row r="159" s="2" customFormat="1" ht="14.4" customHeight="1">
      <c r="A159" s="39"/>
      <c r="B159" s="40"/>
      <c r="C159" s="227" t="s">
        <v>232</v>
      </c>
      <c r="D159" s="227" t="s">
        <v>156</v>
      </c>
      <c r="E159" s="228" t="s">
        <v>532</v>
      </c>
      <c r="F159" s="229" t="s">
        <v>533</v>
      </c>
      <c r="G159" s="230" t="s">
        <v>182</v>
      </c>
      <c r="H159" s="231">
        <v>2</v>
      </c>
      <c r="I159" s="232"/>
      <c r="J159" s="233">
        <f>ROUND(I159*H159,2)</f>
        <v>0</v>
      </c>
      <c r="K159" s="229" t="s">
        <v>160</v>
      </c>
      <c r="L159" s="45"/>
      <c r="M159" s="234" t="s">
        <v>1</v>
      </c>
      <c r="N159" s="235" t="s">
        <v>45</v>
      </c>
      <c r="O159" s="92"/>
      <c r="P159" s="236">
        <f>O159*H159</f>
        <v>0</v>
      </c>
      <c r="Q159" s="236">
        <v>0.002124</v>
      </c>
      <c r="R159" s="236">
        <f>Q159*H159</f>
        <v>0.004248</v>
      </c>
      <c r="S159" s="236">
        <v>0</v>
      </c>
      <c r="T159" s="23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8" t="s">
        <v>161</v>
      </c>
      <c r="AT159" s="238" t="s">
        <v>156</v>
      </c>
      <c r="AU159" s="238" t="s">
        <v>89</v>
      </c>
      <c r="AY159" s="18" t="s">
        <v>154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8" t="s">
        <v>87</v>
      </c>
      <c r="BK159" s="239">
        <f>ROUND(I159*H159,2)</f>
        <v>0</v>
      </c>
      <c r="BL159" s="18" t="s">
        <v>161</v>
      </c>
      <c r="BM159" s="238" t="s">
        <v>534</v>
      </c>
    </row>
    <row r="160" s="13" customFormat="1">
      <c r="A160" s="13"/>
      <c r="B160" s="245"/>
      <c r="C160" s="246"/>
      <c r="D160" s="240" t="s">
        <v>176</v>
      </c>
      <c r="E160" s="247" t="s">
        <v>1</v>
      </c>
      <c r="F160" s="248" t="s">
        <v>89</v>
      </c>
      <c r="G160" s="246"/>
      <c r="H160" s="249">
        <v>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176</v>
      </c>
      <c r="AU160" s="255" t="s">
        <v>89</v>
      </c>
      <c r="AV160" s="13" t="s">
        <v>89</v>
      </c>
      <c r="AW160" s="13" t="s">
        <v>36</v>
      </c>
      <c r="AX160" s="13" t="s">
        <v>87</v>
      </c>
      <c r="AY160" s="255" t="s">
        <v>154</v>
      </c>
    </row>
    <row r="161" s="2" customFormat="1" ht="14.4" customHeight="1">
      <c r="A161" s="39"/>
      <c r="B161" s="40"/>
      <c r="C161" s="227" t="s">
        <v>8</v>
      </c>
      <c r="D161" s="227" t="s">
        <v>156</v>
      </c>
      <c r="E161" s="228" t="s">
        <v>535</v>
      </c>
      <c r="F161" s="229" t="s">
        <v>536</v>
      </c>
      <c r="G161" s="230" t="s">
        <v>182</v>
      </c>
      <c r="H161" s="231">
        <v>2</v>
      </c>
      <c r="I161" s="232"/>
      <c r="J161" s="233">
        <f>ROUND(I161*H161,2)</f>
        <v>0</v>
      </c>
      <c r="K161" s="229" t="s">
        <v>160</v>
      </c>
      <c r="L161" s="45"/>
      <c r="M161" s="234" t="s">
        <v>1</v>
      </c>
      <c r="N161" s="235" t="s">
        <v>45</v>
      </c>
      <c r="O161" s="92"/>
      <c r="P161" s="236">
        <f>O161*H161</f>
        <v>0</v>
      </c>
      <c r="Q161" s="236">
        <v>0.0047451000000000004</v>
      </c>
      <c r="R161" s="236">
        <f>Q161*H161</f>
        <v>0.0094902000000000007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161</v>
      </c>
      <c r="AT161" s="238" t="s">
        <v>156</v>
      </c>
      <c r="AU161" s="238" t="s">
        <v>89</v>
      </c>
      <c r="AY161" s="18" t="s">
        <v>154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87</v>
      </c>
      <c r="BK161" s="239">
        <f>ROUND(I161*H161,2)</f>
        <v>0</v>
      </c>
      <c r="BL161" s="18" t="s">
        <v>161</v>
      </c>
      <c r="BM161" s="238" t="s">
        <v>537</v>
      </c>
    </row>
    <row r="162" s="13" customFormat="1">
      <c r="A162" s="13"/>
      <c r="B162" s="245"/>
      <c r="C162" s="246"/>
      <c r="D162" s="240" t="s">
        <v>176</v>
      </c>
      <c r="E162" s="247" t="s">
        <v>1</v>
      </c>
      <c r="F162" s="248" t="s">
        <v>89</v>
      </c>
      <c r="G162" s="246"/>
      <c r="H162" s="249">
        <v>2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176</v>
      </c>
      <c r="AU162" s="255" t="s">
        <v>89</v>
      </c>
      <c r="AV162" s="13" t="s">
        <v>89</v>
      </c>
      <c r="AW162" s="13" t="s">
        <v>36</v>
      </c>
      <c r="AX162" s="13" t="s">
        <v>87</v>
      </c>
      <c r="AY162" s="255" t="s">
        <v>154</v>
      </c>
    </row>
    <row r="163" s="2" customFormat="1" ht="24.15" customHeight="1">
      <c r="A163" s="39"/>
      <c r="B163" s="40"/>
      <c r="C163" s="227" t="s">
        <v>250</v>
      </c>
      <c r="D163" s="227" t="s">
        <v>156</v>
      </c>
      <c r="E163" s="228" t="s">
        <v>538</v>
      </c>
      <c r="F163" s="229" t="s">
        <v>539</v>
      </c>
      <c r="G163" s="230" t="s">
        <v>182</v>
      </c>
      <c r="H163" s="231">
        <v>2</v>
      </c>
      <c r="I163" s="232"/>
      <c r="J163" s="233">
        <f>ROUND(I163*H163,2)</f>
        <v>0</v>
      </c>
      <c r="K163" s="229" t="s">
        <v>160</v>
      </c>
      <c r="L163" s="45"/>
      <c r="M163" s="234" t="s">
        <v>1</v>
      </c>
      <c r="N163" s="235" t="s">
        <v>45</v>
      </c>
      <c r="O163" s="92"/>
      <c r="P163" s="236">
        <f>O163*H163</f>
        <v>0</v>
      </c>
      <c r="Q163" s="236">
        <v>0.00058299999999999997</v>
      </c>
      <c r="R163" s="236">
        <f>Q163*H163</f>
        <v>0.0011659999999999999</v>
      </c>
      <c r="S163" s="236">
        <v>0.16600000000000001</v>
      </c>
      <c r="T163" s="237">
        <f>S163*H163</f>
        <v>0.33200000000000002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161</v>
      </c>
      <c r="AT163" s="238" t="s">
        <v>156</v>
      </c>
      <c r="AU163" s="238" t="s">
        <v>89</v>
      </c>
      <c r="AY163" s="18" t="s">
        <v>154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87</v>
      </c>
      <c r="BK163" s="239">
        <f>ROUND(I163*H163,2)</f>
        <v>0</v>
      </c>
      <c r="BL163" s="18" t="s">
        <v>161</v>
      </c>
      <c r="BM163" s="238" t="s">
        <v>540</v>
      </c>
    </row>
    <row r="164" s="13" customFormat="1">
      <c r="A164" s="13"/>
      <c r="B164" s="245"/>
      <c r="C164" s="246"/>
      <c r="D164" s="240" t="s">
        <v>176</v>
      </c>
      <c r="E164" s="247" t="s">
        <v>1</v>
      </c>
      <c r="F164" s="248" t="s">
        <v>89</v>
      </c>
      <c r="G164" s="246"/>
      <c r="H164" s="249">
        <v>2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176</v>
      </c>
      <c r="AU164" s="255" t="s">
        <v>89</v>
      </c>
      <c r="AV164" s="13" t="s">
        <v>89</v>
      </c>
      <c r="AW164" s="13" t="s">
        <v>36</v>
      </c>
      <c r="AX164" s="13" t="s">
        <v>87</v>
      </c>
      <c r="AY164" s="255" t="s">
        <v>154</v>
      </c>
    </row>
    <row r="165" s="2" customFormat="1" ht="24.15" customHeight="1">
      <c r="A165" s="39"/>
      <c r="B165" s="40"/>
      <c r="C165" s="227" t="s">
        <v>256</v>
      </c>
      <c r="D165" s="227" t="s">
        <v>156</v>
      </c>
      <c r="E165" s="228" t="s">
        <v>541</v>
      </c>
      <c r="F165" s="229" t="s">
        <v>542</v>
      </c>
      <c r="G165" s="230" t="s">
        <v>354</v>
      </c>
      <c r="H165" s="231">
        <v>90</v>
      </c>
      <c r="I165" s="232"/>
      <c r="J165" s="233">
        <f>ROUND(I165*H165,2)</f>
        <v>0</v>
      </c>
      <c r="K165" s="229" t="s">
        <v>160</v>
      </c>
      <c r="L165" s="45"/>
      <c r="M165" s="234" t="s">
        <v>1</v>
      </c>
      <c r="N165" s="235" t="s">
        <v>45</v>
      </c>
      <c r="O165" s="92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161</v>
      </c>
      <c r="AT165" s="238" t="s">
        <v>156</v>
      </c>
      <c r="AU165" s="238" t="s">
        <v>89</v>
      </c>
      <c r="AY165" s="18" t="s">
        <v>154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87</v>
      </c>
      <c r="BK165" s="239">
        <f>ROUND(I165*H165,2)</f>
        <v>0</v>
      </c>
      <c r="BL165" s="18" t="s">
        <v>161</v>
      </c>
      <c r="BM165" s="238" t="s">
        <v>543</v>
      </c>
    </row>
    <row r="166" s="13" customFormat="1">
      <c r="A166" s="13"/>
      <c r="B166" s="245"/>
      <c r="C166" s="246"/>
      <c r="D166" s="240" t="s">
        <v>176</v>
      </c>
      <c r="E166" s="247" t="s">
        <v>1</v>
      </c>
      <c r="F166" s="248" t="s">
        <v>544</v>
      </c>
      <c r="G166" s="246"/>
      <c r="H166" s="249">
        <v>90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176</v>
      </c>
      <c r="AU166" s="255" t="s">
        <v>89</v>
      </c>
      <c r="AV166" s="13" t="s">
        <v>89</v>
      </c>
      <c r="AW166" s="13" t="s">
        <v>36</v>
      </c>
      <c r="AX166" s="13" t="s">
        <v>87</v>
      </c>
      <c r="AY166" s="255" t="s">
        <v>154</v>
      </c>
    </row>
    <row r="167" s="2" customFormat="1" ht="24.15" customHeight="1">
      <c r="A167" s="39"/>
      <c r="B167" s="40"/>
      <c r="C167" s="256" t="s">
        <v>267</v>
      </c>
      <c r="D167" s="256" t="s">
        <v>190</v>
      </c>
      <c r="E167" s="257" t="s">
        <v>545</v>
      </c>
      <c r="F167" s="258" t="s">
        <v>546</v>
      </c>
      <c r="G167" s="259" t="s">
        <v>182</v>
      </c>
      <c r="H167" s="260">
        <v>142.857</v>
      </c>
      <c r="I167" s="261"/>
      <c r="J167" s="262">
        <f>ROUND(I167*H167,2)</f>
        <v>0</v>
      </c>
      <c r="K167" s="258" t="s">
        <v>160</v>
      </c>
      <c r="L167" s="263"/>
      <c r="M167" s="264" t="s">
        <v>1</v>
      </c>
      <c r="N167" s="265" t="s">
        <v>45</v>
      </c>
      <c r="O167" s="92"/>
      <c r="P167" s="236">
        <f>O167*H167</f>
        <v>0</v>
      </c>
      <c r="Q167" s="236">
        <v>0.0011100000000000001</v>
      </c>
      <c r="R167" s="236">
        <f>Q167*H167</f>
        <v>0.15857127000000001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193</v>
      </c>
      <c r="AT167" s="238" t="s">
        <v>190</v>
      </c>
      <c r="AU167" s="238" t="s">
        <v>89</v>
      </c>
      <c r="AY167" s="18" t="s">
        <v>154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87</v>
      </c>
      <c r="BK167" s="239">
        <f>ROUND(I167*H167,2)</f>
        <v>0</v>
      </c>
      <c r="BL167" s="18" t="s">
        <v>161</v>
      </c>
      <c r="BM167" s="238" t="s">
        <v>547</v>
      </c>
    </row>
    <row r="168" s="13" customFormat="1">
      <c r="A168" s="13"/>
      <c r="B168" s="245"/>
      <c r="C168" s="246"/>
      <c r="D168" s="240" t="s">
        <v>176</v>
      </c>
      <c r="E168" s="247" t="s">
        <v>1</v>
      </c>
      <c r="F168" s="248" t="s">
        <v>548</v>
      </c>
      <c r="G168" s="246"/>
      <c r="H168" s="249">
        <v>142.857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176</v>
      </c>
      <c r="AU168" s="255" t="s">
        <v>89</v>
      </c>
      <c r="AV168" s="13" t="s">
        <v>89</v>
      </c>
      <c r="AW168" s="13" t="s">
        <v>36</v>
      </c>
      <c r="AX168" s="13" t="s">
        <v>87</v>
      </c>
      <c r="AY168" s="255" t="s">
        <v>154</v>
      </c>
    </row>
    <row r="169" s="2" customFormat="1" ht="14.4" customHeight="1">
      <c r="A169" s="39"/>
      <c r="B169" s="40"/>
      <c r="C169" s="256" t="s">
        <v>274</v>
      </c>
      <c r="D169" s="256" t="s">
        <v>190</v>
      </c>
      <c r="E169" s="257" t="s">
        <v>549</v>
      </c>
      <c r="F169" s="258" t="s">
        <v>550</v>
      </c>
      <c r="G169" s="259" t="s">
        <v>182</v>
      </c>
      <c r="H169" s="260">
        <v>142.857</v>
      </c>
      <c r="I169" s="261"/>
      <c r="J169" s="262">
        <f>ROUND(I169*H169,2)</f>
        <v>0</v>
      </c>
      <c r="K169" s="258" t="s">
        <v>160</v>
      </c>
      <c r="L169" s="263"/>
      <c r="M169" s="264" t="s">
        <v>1</v>
      </c>
      <c r="N169" s="265" t="s">
        <v>45</v>
      </c>
      <c r="O169" s="92"/>
      <c r="P169" s="236">
        <f>O169*H169</f>
        <v>0</v>
      </c>
      <c r="Q169" s="236">
        <v>0.00059999999999999995</v>
      </c>
      <c r="R169" s="236">
        <f>Q169*H169</f>
        <v>0.08571419999999999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193</v>
      </c>
      <c r="AT169" s="238" t="s">
        <v>190</v>
      </c>
      <c r="AU169" s="238" t="s">
        <v>89</v>
      </c>
      <c r="AY169" s="18" t="s">
        <v>154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87</v>
      </c>
      <c r="BK169" s="239">
        <f>ROUND(I169*H169,2)</f>
        <v>0</v>
      </c>
      <c r="BL169" s="18" t="s">
        <v>161</v>
      </c>
      <c r="BM169" s="238" t="s">
        <v>551</v>
      </c>
    </row>
    <row r="170" s="2" customFormat="1" ht="24.15" customHeight="1">
      <c r="A170" s="39"/>
      <c r="B170" s="40"/>
      <c r="C170" s="256" t="s">
        <v>279</v>
      </c>
      <c r="D170" s="256" t="s">
        <v>190</v>
      </c>
      <c r="E170" s="257" t="s">
        <v>552</v>
      </c>
      <c r="F170" s="258" t="s">
        <v>553</v>
      </c>
      <c r="G170" s="259" t="s">
        <v>182</v>
      </c>
      <c r="H170" s="260">
        <v>142.857</v>
      </c>
      <c r="I170" s="261"/>
      <c r="J170" s="262">
        <f>ROUND(I170*H170,2)</f>
        <v>0</v>
      </c>
      <c r="K170" s="258" t="s">
        <v>160</v>
      </c>
      <c r="L170" s="263"/>
      <c r="M170" s="264" t="s">
        <v>1</v>
      </c>
      <c r="N170" s="265" t="s">
        <v>45</v>
      </c>
      <c r="O170" s="92"/>
      <c r="P170" s="236">
        <f>O170*H170</f>
        <v>0</v>
      </c>
      <c r="Q170" s="236">
        <v>0.0115</v>
      </c>
      <c r="R170" s="236">
        <f>Q170*H170</f>
        <v>1.6428555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193</v>
      </c>
      <c r="AT170" s="238" t="s">
        <v>190</v>
      </c>
      <c r="AU170" s="238" t="s">
        <v>89</v>
      </c>
      <c r="AY170" s="18" t="s">
        <v>154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87</v>
      </c>
      <c r="BK170" s="239">
        <f>ROUND(I170*H170,2)</f>
        <v>0</v>
      </c>
      <c r="BL170" s="18" t="s">
        <v>161</v>
      </c>
      <c r="BM170" s="238" t="s">
        <v>554</v>
      </c>
    </row>
    <row r="171" s="2" customFormat="1" ht="24.15" customHeight="1">
      <c r="A171" s="39"/>
      <c r="B171" s="40"/>
      <c r="C171" s="227" t="s">
        <v>7</v>
      </c>
      <c r="D171" s="227" t="s">
        <v>156</v>
      </c>
      <c r="E171" s="228" t="s">
        <v>555</v>
      </c>
      <c r="F171" s="229" t="s">
        <v>556</v>
      </c>
      <c r="G171" s="230" t="s">
        <v>354</v>
      </c>
      <c r="H171" s="231">
        <v>90</v>
      </c>
      <c r="I171" s="232"/>
      <c r="J171" s="233">
        <f>ROUND(I171*H171,2)</f>
        <v>0</v>
      </c>
      <c r="K171" s="229" t="s">
        <v>160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0.14538999999999999</v>
      </c>
      <c r="T171" s="237">
        <f>S171*H171</f>
        <v>13.085099999999999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161</v>
      </c>
      <c r="AT171" s="238" t="s">
        <v>156</v>
      </c>
      <c r="AU171" s="238" t="s">
        <v>89</v>
      </c>
      <c r="AY171" s="18" t="s">
        <v>154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87</v>
      </c>
      <c r="BK171" s="239">
        <f>ROUND(I171*H171,2)</f>
        <v>0</v>
      </c>
      <c r="BL171" s="18" t="s">
        <v>161</v>
      </c>
      <c r="BM171" s="238" t="s">
        <v>557</v>
      </c>
    </row>
    <row r="172" s="13" customFormat="1">
      <c r="A172" s="13"/>
      <c r="B172" s="245"/>
      <c r="C172" s="246"/>
      <c r="D172" s="240" t="s">
        <v>176</v>
      </c>
      <c r="E172" s="247" t="s">
        <v>1</v>
      </c>
      <c r="F172" s="248" t="s">
        <v>544</v>
      </c>
      <c r="G172" s="246"/>
      <c r="H172" s="249">
        <v>90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176</v>
      </c>
      <c r="AU172" s="255" t="s">
        <v>89</v>
      </c>
      <c r="AV172" s="13" t="s">
        <v>89</v>
      </c>
      <c r="AW172" s="13" t="s">
        <v>36</v>
      </c>
      <c r="AX172" s="13" t="s">
        <v>87</v>
      </c>
      <c r="AY172" s="255" t="s">
        <v>154</v>
      </c>
    </row>
    <row r="173" s="2" customFormat="1" ht="14.4" customHeight="1">
      <c r="A173" s="39"/>
      <c r="B173" s="40"/>
      <c r="C173" s="227" t="s">
        <v>288</v>
      </c>
      <c r="D173" s="227" t="s">
        <v>156</v>
      </c>
      <c r="E173" s="228" t="s">
        <v>558</v>
      </c>
      <c r="F173" s="229" t="s">
        <v>559</v>
      </c>
      <c r="G173" s="230" t="s">
        <v>182</v>
      </c>
      <c r="H173" s="231">
        <v>4</v>
      </c>
      <c r="I173" s="232"/>
      <c r="J173" s="233">
        <f>ROUND(I173*H173,2)</f>
        <v>0</v>
      </c>
      <c r="K173" s="229" t="s">
        <v>160</v>
      </c>
      <c r="L173" s="45"/>
      <c r="M173" s="234" t="s">
        <v>1</v>
      </c>
      <c r="N173" s="235" t="s">
        <v>45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161</v>
      </c>
      <c r="AT173" s="238" t="s">
        <v>156</v>
      </c>
      <c r="AU173" s="238" t="s">
        <v>89</v>
      </c>
      <c r="AY173" s="18" t="s">
        <v>154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87</v>
      </c>
      <c r="BK173" s="239">
        <f>ROUND(I173*H173,2)</f>
        <v>0</v>
      </c>
      <c r="BL173" s="18" t="s">
        <v>161</v>
      </c>
      <c r="BM173" s="238" t="s">
        <v>560</v>
      </c>
    </row>
    <row r="174" s="2" customFormat="1" ht="14.4" customHeight="1">
      <c r="A174" s="39"/>
      <c r="B174" s="40"/>
      <c r="C174" s="227" t="s">
        <v>293</v>
      </c>
      <c r="D174" s="227" t="s">
        <v>156</v>
      </c>
      <c r="E174" s="228" t="s">
        <v>561</v>
      </c>
      <c r="F174" s="229" t="s">
        <v>562</v>
      </c>
      <c r="G174" s="230" t="s">
        <v>354</v>
      </c>
      <c r="H174" s="231">
        <v>500</v>
      </c>
      <c r="I174" s="232"/>
      <c r="J174" s="233">
        <f>ROUND(I174*H174,2)</f>
        <v>0</v>
      </c>
      <c r="K174" s="229" t="s">
        <v>160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0.20000000000000001</v>
      </c>
      <c r="T174" s="237">
        <f>S174*H174</f>
        <v>100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161</v>
      </c>
      <c r="AT174" s="238" t="s">
        <v>156</v>
      </c>
      <c r="AU174" s="238" t="s">
        <v>89</v>
      </c>
      <c r="AY174" s="18" t="s">
        <v>154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87</v>
      </c>
      <c r="BK174" s="239">
        <f>ROUND(I174*H174,2)</f>
        <v>0</v>
      </c>
      <c r="BL174" s="18" t="s">
        <v>161</v>
      </c>
      <c r="BM174" s="238" t="s">
        <v>563</v>
      </c>
    </row>
    <row r="175" s="2" customFormat="1" ht="14.4" customHeight="1">
      <c r="A175" s="39"/>
      <c r="B175" s="40"/>
      <c r="C175" s="227" t="s">
        <v>299</v>
      </c>
      <c r="D175" s="227" t="s">
        <v>156</v>
      </c>
      <c r="E175" s="228" t="s">
        <v>564</v>
      </c>
      <c r="F175" s="229" t="s">
        <v>565</v>
      </c>
      <c r="G175" s="230" t="s">
        <v>174</v>
      </c>
      <c r="H175" s="231">
        <v>51</v>
      </c>
      <c r="I175" s="232"/>
      <c r="J175" s="233">
        <f>ROUND(I175*H175,2)</f>
        <v>0</v>
      </c>
      <c r="K175" s="229" t="s">
        <v>160</v>
      </c>
      <c r="L175" s="45"/>
      <c r="M175" s="234" t="s">
        <v>1</v>
      </c>
      <c r="N175" s="235" t="s">
        <v>45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0.20000000000000001</v>
      </c>
      <c r="T175" s="237">
        <f>S175*H175</f>
        <v>10.200000000000001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161</v>
      </c>
      <c r="AT175" s="238" t="s">
        <v>156</v>
      </c>
      <c r="AU175" s="238" t="s">
        <v>89</v>
      </c>
      <c r="AY175" s="18" t="s">
        <v>154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87</v>
      </c>
      <c r="BK175" s="239">
        <f>ROUND(I175*H175,2)</f>
        <v>0</v>
      </c>
      <c r="BL175" s="18" t="s">
        <v>161</v>
      </c>
      <c r="BM175" s="238" t="s">
        <v>566</v>
      </c>
    </row>
    <row r="176" s="13" customFormat="1">
      <c r="A176" s="13"/>
      <c r="B176" s="245"/>
      <c r="C176" s="246"/>
      <c r="D176" s="240" t="s">
        <v>176</v>
      </c>
      <c r="E176" s="247" t="s">
        <v>1</v>
      </c>
      <c r="F176" s="248" t="s">
        <v>567</v>
      </c>
      <c r="G176" s="246"/>
      <c r="H176" s="249">
        <v>51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176</v>
      </c>
      <c r="AU176" s="255" t="s">
        <v>89</v>
      </c>
      <c r="AV176" s="13" t="s">
        <v>89</v>
      </c>
      <c r="AW176" s="13" t="s">
        <v>36</v>
      </c>
      <c r="AX176" s="13" t="s">
        <v>87</v>
      </c>
      <c r="AY176" s="255" t="s">
        <v>154</v>
      </c>
    </row>
    <row r="177" s="2" customFormat="1" ht="14.4" customHeight="1">
      <c r="A177" s="39"/>
      <c r="B177" s="40"/>
      <c r="C177" s="256" t="s">
        <v>305</v>
      </c>
      <c r="D177" s="256" t="s">
        <v>190</v>
      </c>
      <c r="E177" s="257" t="s">
        <v>568</v>
      </c>
      <c r="F177" s="258" t="s">
        <v>569</v>
      </c>
      <c r="G177" s="259" t="s">
        <v>235</v>
      </c>
      <c r="H177" s="260">
        <v>107.09999999999999</v>
      </c>
      <c r="I177" s="261"/>
      <c r="J177" s="262">
        <f>ROUND(I177*H177,2)</f>
        <v>0</v>
      </c>
      <c r="K177" s="258" t="s">
        <v>160</v>
      </c>
      <c r="L177" s="263"/>
      <c r="M177" s="264" t="s">
        <v>1</v>
      </c>
      <c r="N177" s="265" t="s">
        <v>45</v>
      </c>
      <c r="O177" s="92"/>
      <c r="P177" s="236">
        <f>O177*H177</f>
        <v>0</v>
      </c>
      <c r="Q177" s="236">
        <v>1</v>
      </c>
      <c r="R177" s="236">
        <f>Q177*H177</f>
        <v>107.09999999999999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193</v>
      </c>
      <c r="AT177" s="238" t="s">
        <v>190</v>
      </c>
      <c r="AU177" s="238" t="s">
        <v>89</v>
      </c>
      <c r="AY177" s="18" t="s">
        <v>154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87</v>
      </c>
      <c r="BK177" s="239">
        <f>ROUND(I177*H177,2)</f>
        <v>0</v>
      </c>
      <c r="BL177" s="18" t="s">
        <v>161</v>
      </c>
      <c r="BM177" s="238" t="s">
        <v>570</v>
      </c>
    </row>
    <row r="178" s="13" customFormat="1">
      <c r="A178" s="13"/>
      <c r="B178" s="245"/>
      <c r="C178" s="246"/>
      <c r="D178" s="240" t="s">
        <v>176</v>
      </c>
      <c r="E178" s="247" t="s">
        <v>1</v>
      </c>
      <c r="F178" s="248" t="s">
        <v>571</v>
      </c>
      <c r="G178" s="246"/>
      <c r="H178" s="249">
        <v>107.09999999999999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176</v>
      </c>
      <c r="AU178" s="255" t="s">
        <v>89</v>
      </c>
      <c r="AV178" s="13" t="s">
        <v>89</v>
      </c>
      <c r="AW178" s="13" t="s">
        <v>36</v>
      </c>
      <c r="AX178" s="13" t="s">
        <v>87</v>
      </c>
      <c r="AY178" s="255" t="s">
        <v>154</v>
      </c>
    </row>
    <row r="179" s="2" customFormat="1" ht="24.15" customHeight="1">
      <c r="A179" s="39"/>
      <c r="B179" s="40"/>
      <c r="C179" s="227" t="s">
        <v>315</v>
      </c>
      <c r="D179" s="227" t="s">
        <v>156</v>
      </c>
      <c r="E179" s="228" t="s">
        <v>572</v>
      </c>
      <c r="F179" s="229" t="s">
        <v>573</v>
      </c>
      <c r="G179" s="230" t="s">
        <v>574</v>
      </c>
      <c r="H179" s="231">
        <v>0.02</v>
      </c>
      <c r="I179" s="232"/>
      <c r="J179" s="233">
        <f>ROUND(I179*H179,2)</f>
        <v>0</v>
      </c>
      <c r="K179" s="229" t="s">
        <v>575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161</v>
      </c>
      <c r="AT179" s="238" t="s">
        <v>156</v>
      </c>
      <c r="AU179" s="238" t="s">
        <v>89</v>
      </c>
      <c r="AY179" s="18" t="s">
        <v>154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87</v>
      </c>
      <c r="BK179" s="239">
        <f>ROUND(I179*H179,2)</f>
        <v>0</v>
      </c>
      <c r="BL179" s="18" t="s">
        <v>161</v>
      </c>
      <c r="BM179" s="238" t="s">
        <v>576</v>
      </c>
    </row>
    <row r="180" s="13" customFormat="1">
      <c r="A180" s="13"/>
      <c r="B180" s="245"/>
      <c r="C180" s="246"/>
      <c r="D180" s="240" t="s">
        <v>176</v>
      </c>
      <c r="E180" s="247" t="s">
        <v>1</v>
      </c>
      <c r="F180" s="248" t="s">
        <v>577</v>
      </c>
      <c r="G180" s="246"/>
      <c r="H180" s="249">
        <v>0.02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176</v>
      </c>
      <c r="AU180" s="255" t="s">
        <v>89</v>
      </c>
      <c r="AV180" s="13" t="s">
        <v>89</v>
      </c>
      <c r="AW180" s="13" t="s">
        <v>36</v>
      </c>
      <c r="AX180" s="13" t="s">
        <v>87</v>
      </c>
      <c r="AY180" s="255" t="s">
        <v>154</v>
      </c>
    </row>
    <row r="181" s="2" customFormat="1" ht="14.4" customHeight="1">
      <c r="A181" s="39"/>
      <c r="B181" s="40"/>
      <c r="C181" s="256" t="s">
        <v>331</v>
      </c>
      <c r="D181" s="256" t="s">
        <v>190</v>
      </c>
      <c r="E181" s="257" t="s">
        <v>578</v>
      </c>
      <c r="F181" s="258" t="s">
        <v>579</v>
      </c>
      <c r="G181" s="259" t="s">
        <v>182</v>
      </c>
      <c r="H181" s="260">
        <v>78</v>
      </c>
      <c r="I181" s="261"/>
      <c r="J181" s="262">
        <f>ROUND(I181*H181,2)</f>
        <v>0</v>
      </c>
      <c r="K181" s="258" t="s">
        <v>575</v>
      </c>
      <c r="L181" s="263"/>
      <c r="M181" s="264" t="s">
        <v>1</v>
      </c>
      <c r="N181" s="265" t="s">
        <v>45</v>
      </c>
      <c r="O181" s="92"/>
      <c r="P181" s="236">
        <f>O181*H181</f>
        <v>0</v>
      </c>
      <c r="Q181" s="236">
        <v>0.0085199999999999998</v>
      </c>
      <c r="R181" s="236">
        <f>Q181*H181</f>
        <v>0.66456000000000004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193</v>
      </c>
      <c r="AT181" s="238" t="s">
        <v>190</v>
      </c>
      <c r="AU181" s="238" t="s">
        <v>89</v>
      </c>
      <c r="AY181" s="18" t="s">
        <v>154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87</v>
      </c>
      <c r="BK181" s="239">
        <f>ROUND(I181*H181,2)</f>
        <v>0</v>
      </c>
      <c r="BL181" s="18" t="s">
        <v>161</v>
      </c>
      <c r="BM181" s="238" t="s">
        <v>580</v>
      </c>
    </row>
    <row r="182" s="2" customFormat="1" ht="24.15" customHeight="1">
      <c r="A182" s="39"/>
      <c r="B182" s="40"/>
      <c r="C182" s="256" t="s">
        <v>343</v>
      </c>
      <c r="D182" s="256" t="s">
        <v>190</v>
      </c>
      <c r="E182" s="257" t="s">
        <v>581</v>
      </c>
      <c r="F182" s="258" t="s">
        <v>582</v>
      </c>
      <c r="G182" s="259" t="s">
        <v>182</v>
      </c>
      <c r="H182" s="260">
        <v>156</v>
      </c>
      <c r="I182" s="261"/>
      <c r="J182" s="262">
        <f>ROUND(I182*H182,2)</f>
        <v>0</v>
      </c>
      <c r="K182" s="258" t="s">
        <v>575</v>
      </c>
      <c r="L182" s="263"/>
      <c r="M182" s="264" t="s">
        <v>1</v>
      </c>
      <c r="N182" s="265" t="s">
        <v>45</v>
      </c>
      <c r="O182" s="92"/>
      <c r="P182" s="236">
        <f>O182*H182</f>
        <v>0</v>
      </c>
      <c r="Q182" s="236">
        <v>0.0011100000000000001</v>
      </c>
      <c r="R182" s="236">
        <f>Q182*H182</f>
        <v>0.17316000000000001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193</v>
      </c>
      <c r="AT182" s="238" t="s">
        <v>190</v>
      </c>
      <c r="AU182" s="238" t="s">
        <v>89</v>
      </c>
      <c r="AY182" s="18" t="s">
        <v>154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87</v>
      </c>
      <c r="BK182" s="239">
        <f>ROUND(I182*H182,2)</f>
        <v>0</v>
      </c>
      <c r="BL182" s="18" t="s">
        <v>161</v>
      </c>
      <c r="BM182" s="238" t="s">
        <v>583</v>
      </c>
    </row>
    <row r="183" s="2" customFormat="1" ht="14.4" customHeight="1">
      <c r="A183" s="39"/>
      <c r="B183" s="40"/>
      <c r="C183" s="256" t="s">
        <v>347</v>
      </c>
      <c r="D183" s="256" t="s">
        <v>190</v>
      </c>
      <c r="E183" s="257" t="s">
        <v>584</v>
      </c>
      <c r="F183" s="258" t="s">
        <v>585</v>
      </c>
      <c r="G183" s="259" t="s">
        <v>182</v>
      </c>
      <c r="H183" s="260">
        <v>78</v>
      </c>
      <c r="I183" s="261"/>
      <c r="J183" s="262">
        <f>ROUND(I183*H183,2)</f>
        <v>0</v>
      </c>
      <c r="K183" s="258" t="s">
        <v>575</v>
      </c>
      <c r="L183" s="263"/>
      <c r="M183" s="264" t="s">
        <v>1</v>
      </c>
      <c r="N183" s="265" t="s">
        <v>45</v>
      </c>
      <c r="O183" s="92"/>
      <c r="P183" s="236">
        <f>O183*H183</f>
        <v>0</v>
      </c>
      <c r="Q183" s="236">
        <v>0.00018000000000000001</v>
      </c>
      <c r="R183" s="236">
        <f>Q183*H183</f>
        <v>0.01404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193</v>
      </c>
      <c r="AT183" s="238" t="s">
        <v>190</v>
      </c>
      <c r="AU183" s="238" t="s">
        <v>89</v>
      </c>
      <c r="AY183" s="18" t="s">
        <v>154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87</v>
      </c>
      <c r="BK183" s="239">
        <f>ROUND(I183*H183,2)</f>
        <v>0</v>
      </c>
      <c r="BL183" s="18" t="s">
        <v>161</v>
      </c>
      <c r="BM183" s="238" t="s">
        <v>586</v>
      </c>
    </row>
    <row r="184" s="2" customFormat="1" ht="14.4" customHeight="1">
      <c r="A184" s="39"/>
      <c r="B184" s="40"/>
      <c r="C184" s="256" t="s">
        <v>351</v>
      </c>
      <c r="D184" s="256" t="s">
        <v>190</v>
      </c>
      <c r="E184" s="257" t="s">
        <v>587</v>
      </c>
      <c r="F184" s="258" t="s">
        <v>588</v>
      </c>
      <c r="G184" s="259" t="s">
        <v>182</v>
      </c>
      <c r="H184" s="260">
        <v>78</v>
      </c>
      <c r="I184" s="261"/>
      <c r="J184" s="262">
        <f>ROUND(I184*H184,2)</f>
        <v>0</v>
      </c>
      <c r="K184" s="258" t="s">
        <v>575</v>
      </c>
      <c r="L184" s="263"/>
      <c r="M184" s="264" t="s">
        <v>1</v>
      </c>
      <c r="N184" s="265" t="s">
        <v>45</v>
      </c>
      <c r="O184" s="92"/>
      <c r="P184" s="236">
        <f>O184*H184</f>
        <v>0</v>
      </c>
      <c r="Q184" s="236">
        <v>0.00019000000000000001</v>
      </c>
      <c r="R184" s="236">
        <f>Q184*H184</f>
        <v>0.014820000000000002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193</v>
      </c>
      <c r="AT184" s="238" t="s">
        <v>190</v>
      </c>
      <c r="AU184" s="238" t="s">
        <v>89</v>
      </c>
      <c r="AY184" s="18" t="s">
        <v>154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87</v>
      </c>
      <c r="BK184" s="239">
        <f>ROUND(I184*H184,2)</f>
        <v>0</v>
      </c>
      <c r="BL184" s="18" t="s">
        <v>161</v>
      </c>
      <c r="BM184" s="238" t="s">
        <v>589</v>
      </c>
    </row>
    <row r="185" s="2" customFormat="1" ht="14.4" customHeight="1">
      <c r="A185" s="39"/>
      <c r="B185" s="40"/>
      <c r="C185" s="256" t="s">
        <v>357</v>
      </c>
      <c r="D185" s="256" t="s">
        <v>190</v>
      </c>
      <c r="E185" s="257" t="s">
        <v>590</v>
      </c>
      <c r="F185" s="258" t="s">
        <v>591</v>
      </c>
      <c r="G185" s="259" t="s">
        <v>182</v>
      </c>
      <c r="H185" s="260">
        <v>312</v>
      </c>
      <c r="I185" s="261"/>
      <c r="J185" s="262">
        <f>ROUND(I185*H185,2)</f>
        <v>0</v>
      </c>
      <c r="K185" s="258" t="s">
        <v>575</v>
      </c>
      <c r="L185" s="263"/>
      <c r="M185" s="264" t="s">
        <v>1</v>
      </c>
      <c r="N185" s="265" t="s">
        <v>45</v>
      </c>
      <c r="O185" s="92"/>
      <c r="P185" s="236">
        <f>O185*H185</f>
        <v>0</v>
      </c>
      <c r="Q185" s="236">
        <v>9.0000000000000006E-05</v>
      </c>
      <c r="R185" s="236">
        <f>Q185*H185</f>
        <v>0.028080000000000001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193</v>
      </c>
      <c r="AT185" s="238" t="s">
        <v>190</v>
      </c>
      <c r="AU185" s="238" t="s">
        <v>89</v>
      </c>
      <c r="AY185" s="18" t="s">
        <v>154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87</v>
      </c>
      <c r="BK185" s="239">
        <f>ROUND(I185*H185,2)</f>
        <v>0</v>
      </c>
      <c r="BL185" s="18" t="s">
        <v>161</v>
      </c>
      <c r="BM185" s="238" t="s">
        <v>592</v>
      </c>
    </row>
    <row r="186" s="2" customFormat="1" ht="14.4" customHeight="1">
      <c r="A186" s="39"/>
      <c r="B186" s="40"/>
      <c r="C186" s="256" t="s">
        <v>362</v>
      </c>
      <c r="D186" s="256" t="s">
        <v>190</v>
      </c>
      <c r="E186" s="257" t="s">
        <v>593</v>
      </c>
      <c r="F186" s="258" t="s">
        <v>594</v>
      </c>
      <c r="G186" s="259" t="s">
        <v>182</v>
      </c>
      <c r="H186" s="260">
        <v>312</v>
      </c>
      <c r="I186" s="261"/>
      <c r="J186" s="262">
        <f>ROUND(I186*H186,2)</f>
        <v>0</v>
      </c>
      <c r="K186" s="258" t="s">
        <v>575</v>
      </c>
      <c r="L186" s="263"/>
      <c r="M186" s="264" t="s">
        <v>1</v>
      </c>
      <c r="N186" s="265" t="s">
        <v>45</v>
      </c>
      <c r="O186" s="92"/>
      <c r="P186" s="236">
        <f>O186*H186</f>
        <v>0</v>
      </c>
      <c r="Q186" s="236">
        <v>0.00056999999999999998</v>
      </c>
      <c r="R186" s="236">
        <f>Q186*H186</f>
        <v>0.17784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193</v>
      </c>
      <c r="AT186" s="238" t="s">
        <v>190</v>
      </c>
      <c r="AU186" s="238" t="s">
        <v>89</v>
      </c>
      <c r="AY186" s="18" t="s">
        <v>154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87</v>
      </c>
      <c r="BK186" s="239">
        <f>ROUND(I186*H186,2)</f>
        <v>0</v>
      </c>
      <c r="BL186" s="18" t="s">
        <v>161</v>
      </c>
      <c r="BM186" s="238" t="s">
        <v>595</v>
      </c>
    </row>
    <row r="187" s="2" customFormat="1">
      <c r="A187" s="39"/>
      <c r="B187" s="40"/>
      <c r="C187" s="41"/>
      <c r="D187" s="240" t="s">
        <v>170</v>
      </c>
      <c r="E187" s="41"/>
      <c r="F187" s="241" t="s">
        <v>596</v>
      </c>
      <c r="G187" s="41"/>
      <c r="H187" s="41"/>
      <c r="I187" s="242"/>
      <c r="J187" s="41"/>
      <c r="K187" s="41"/>
      <c r="L187" s="45"/>
      <c r="M187" s="243"/>
      <c r="N187" s="244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170</v>
      </c>
      <c r="AU187" s="18" t="s">
        <v>89</v>
      </c>
    </row>
    <row r="188" s="2" customFormat="1" ht="24.15" customHeight="1">
      <c r="A188" s="39"/>
      <c r="B188" s="40"/>
      <c r="C188" s="256" t="s">
        <v>366</v>
      </c>
      <c r="D188" s="256" t="s">
        <v>190</v>
      </c>
      <c r="E188" s="257" t="s">
        <v>597</v>
      </c>
      <c r="F188" s="258" t="s">
        <v>598</v>
      </c>
      <c r="G188" s="259" t="s">
        <v>182</v>
      </c>
      <c r="H188" s="260">
        <v>0</v>
      </c>
      <c r="I188" s="261"/>
      <c r="J188" s="262">
        <f>ROUND(I188*H188,2)</f>
        <v>0</v>
      </c>
      <c r="K188" s="258" t="s">
        <v>575</v>
      </c>
      <c r="L188" s="263"/>
      <c r="M188" s="264" t="s">
        <v>1</v>
      </c>
      <c r="N188" s="265" t="s">
        <v>45</v>
      </c>
      <c r="O188" s="92"/>
      <c r="P188" s="236">
        <f>O188*H188</f>
        <v>0</v>
      </c>
      <c r="Q188" s="236">
        <v>0.104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193</v>
      </c>
      <c r="AT188" s="238" t="s">
        <v>190</v>
      </c>
      <c r="AU188" s="238" t="s">
        <v>89</v>
      </c>
      <c r="AY188" s="18" t="s">
        <v>154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87</v>
      </c>
      <c r="BK188" s="239">
        <f>ROUND(I188*H188,2)</f>
        <v>0</v>
      </c>
      <c r="BL188" s="18" t="s">
        <v>161</v>
      </c>
      <c r="BM188" s="238" t="s">
        <v>599</v>
      </c>
    </row>
    <row r="189" s="2" customFormat="1">
      <c r="A189" s="39"/>
      <c r="B189" s="40"/>
      <c r="C189" s="41"/>
      <c r="D189" s="240" t="s">
        <v>170</v>
      </c>
      <c r="E189" s="41"/>
      <c r="F189" s="241" t="s">
        <v>600</v>
      </c>
      <c r="G189" s="41"/>
      <c r="H189" s="41"/>
      <c r="I189" s="242"/>
      <c r="J189" s="41"/>
      <c r="K189" s="41"/>
      <c r="L189" s="45"/>
      <c r="M189" s="243"/>
      <c r="N189" s="244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170</v>
      </c>
      <c r="AU189" s="18" t="s">
        <v>89</v>
      </c>
    </row>
    <row r="190" s="13" customFormat="1">
      <c r="A190" s="13"/>
      <c r="B190" s="245"/>
      <c r="C190" s="246"/>
      <c r="D190" s="240" t="s">
        <v>176</v>
      </c>
      <c r="E190" s="246"/>
      <c r="F190" s="248" t="s">
        <v>601</v>
      </c>
      <c r="G190" s="246"/>
      <c r="H190" s="249">
        <v>0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5" t="s">
        <v>176</v>
      </c>
      <c r="AU190" s="255" t="s">
        <v>89</v>
      </c>
      <c r="AV190" s="13" t="s">
        <v>89</v>
      </c>
      <c r="AW190" s="13" t="s">
        <v>4</v>
      </c>
      <c r="AX190" s="13" t="s">
        <v>87</v>
      </c>
      <c r="AY190" s="255" t="s">
        <v>154</v>
      </c>
    </row>
    <row r="191" s="2" customFormat="1" ht="14.4" customHeight="1">
      <c r="A191" s="39"/>
      <c r="B191" s="40"/>
      <c r="C191" s="256" t="s">
        <v>371</v>
      </c>
      <c r="D191" s="256" t="s">
        <v>190</v>
      </c>
      <c r="E191" s="257" t="s">
        <v>602</v>
      </c>
      <c r="F191" s="258" t="s">
        <v>603</v>
      </c>
      <c r="G191" s="259" t="s">
        <v>354</v>
      </c>
      <c r="H191" s="260">
        <v>0</v>
      </c>
      <c r="I191" s="261"/>
      <c r="J191" s="262">
        <f>ROUND(I191*H191,2)</f>
        <v>0</v>
      </c>
      <c r="K191" s="258" t="s">
        <v>575</v>
      </c>
      <c r="L191" s="263"/>
      <c r="M191" s="264" t="s">
        <v>1</v>
      </c>
      <c r="N191" s="265" t="s">
        <v>45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193</v>
      </c>
      <c r="AT191" s="238" t="s">
        <v>190</v>
      </c>
      <c r="AU191" s="238" t="s">
        <v>89</v>
      </c>
      <c r="AY191" s="18" t="s">
        <v>154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87</v>
      </c>
      <c r="BK191" s="239">
        <f>ROUND(I191*H191,2)</f>
        <v>0</v>
      </c>
      <c r="BL191" s="18" t="s">
        <v>161</v>
      </c>
      <c r="BM191" s="238" t="s">
        <v>604</v>
      </c>
    </row>
    <row r="192" s="2" customFormat="1">
      <c r="A192" s="39"/>
      <c r="B192" s="40"/>
      <c r="C192" s="41"/>
      <c r="D192" s="240" t="s">
        <v>170</v>
      </c>
      <c r="E192" s="41"/>
      <c r="F192" s="241" t="s">
        <v>605</v>
      </c>
      <c r="G192" s="41"/>
      <c r="H192" s="41"/>
      <c r="I192" s="242"/>
      <c r="J192" s="41"/>
      <c r="K192" s="41"/>
      <c r="L192" s="45"/>
      <c r="M192" s="243"/>
      <c r="N192" s="244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170</v>
      </c>
      <c r="AU192" s="18" t="s">
        <v>89</v>
      </c>
    </row>
    <row r="193" s="13" customFormat="1">
      <c r="A193" s="13"/>
      <c r="B193" s="245"/>
      <c r="C193" s="246"/>
      <c r="D193" s="240" t="s">
        <v>176</v>
      </c>
      <c r="E193" s="246"/>
      <c r="F193" s="248" t="s">
        <v>606</v>
      </c>
      <c r="G193" s="246"/>
      <c r="H193" s="249">
        <v>0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5" t="s">
        <v>176</v>
      </c>
      <c r="AU193" s="255" t="s">
        <v>89</v>
      </c>
      <c r="AV193" s="13" t="s">
        <v>89</v>
      </c>
      <c r="AW193" s="13" t="s">
        <v>4</v>
      </c>
      <c r="AX193" s="13" t="s">
        <v>87</v>
      </c>
      <c r="AY193" s="255" t="s">
        <v>154</v>
      </c>
    </row>
    <row r="194" s="2" customFormat="1" ht="24.15" customHeight="1">
      <c r="A194" s="39"/>
      <c r="B194" s="40"/>
      <c r="C194" s="227" t="s">
        <v>322</v>
      </c>
      <c r="D194" s="227" t="s">
        <v>156</v>
      </c>
      <c r="E194" s="228" t="s">
        <v>607</v>
      </c>
      <c r="F194" s="229" t="s">
        <v>608</v>
      </c>
      <c r="G194" s="230" t="s">
        <v>574</v>
      </c>
      <c r="H194" s="231">
        <v>0.02</v>
      </c>
      <c r="I194" s="232"/>
      <c r="J194" s="233">
        <f>ROUND(I194*H194,2)</f>
        <v>0</v>
      </c>
      <c r="K194" s="229" t="s">
        <v>575</v>
      </c>
      <c r="L194" s="45"/>
      <c r="M194" s="234" t="s">
        <v>1</v>
      </c>
      <c r="N194" s="235" t="s">
        <v>45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161</v>
      </c>
      <c r="AT194" s="238" t="s">
        <v>156</v>
      </c>
      <c r="AU194" s="238" t="s">
        <v>89</v>
      </c>
      <c r="AY194" s="18" t="s">
        <v>154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87</v>
      </c>
      <c r="BK194" s="239">
        <f>ROUND(I194*H194,2)</f>
        <v>0</v>
      </c>
      <c r="BL194" s="18" t="s">
        <v>161</v>
      </c>
      <c r="BM194" s="238" t="s">
        <v>609</v>
      </c>
    </row>
    <row r="195" s="13" customFormat="1">
      <c r="A195" s="13"/>
      <c r="B195" s="245"/>
      <c r="C195" s="246"/>
      <c r="D195" s="240" t="s">
        <v>176</v>
      </c>
      <c r="E195" s="247" t="s">
        <v>1</v>
      </c>
      <c r="F195" s="248" t="s">
        <v>577</v>
      </c>
      <c r="G195" s="246"/>
      <c r="H195" s="249">
        <v>0.02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176</v>
      </c>
      <c r="AU195" s="255" t="s">
        <v>89</v>
      </c>
      <c r="AV195" s="13" t="s">
        <v>89</v>
      </c>
      <c r="AW195" s="13" t="s">
        <v>36</v>
      </c>
      <c r="AX195" s="13" t="s">
        <v>87</v>
      </c>
      <c r="AY195" s="255" t="s">
        <v>154</v>
      </c>
    </row>
    <row r="196" s="2" customFormat="1" ht="24.15" customHeight="1">
      <c r="A196" s="39"/>
      <c r="B196" s="40"/>
      <c r="C196" s="227" t="s">
        <v>376</v>
      </c>
      <c r="D196" s="227" t="s">
        <v>156</v>
      </c>
      <c r="E196" s="228" t="s">
        <v>610</v>
      </c>
      <c r="F196" s="229" t="s">
        <v>611</v>
      </c>
      <c r="G196" s="230" t="s">
        <v>574</v>
      </c>
      <c r="H196" s="231">
        <v>1</v>
      </c>
      <c r="I196" s="232"/>
      <c r="J196" s="233">
        <f>ROUND(I196*H196,2)</f>
        <v>0</v>
      </c>
      <c r="K196" s="229" t="s">
        <v>575</v>
      </c>
      <c r="L196" s="45"/>
      <c r="M196" s="234" t="s">
        <v>1</v>
      </c>
      <c r="N196" s="235" t="s">
        <v>45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161</v>
      </c>
      <c r="AT196" s="238" t="s">
        <v>156</v>
      </c>
      <c r="AU196" s="238" t="s">
        <v>89</v>
      </c>
      <c r="AY196" s="18" t="s">
        <v>154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87</v>
      </c>
      <c r="BK196" s="239">
        <f>ROUND(I196*H196,2)</f>
        <v>0</v>
      </c>
      <c r="BL196" s="18" t="s">
        <v>161</v>
      </c>
      <c r="BM196" s="238" t="s">
        <v>612</v>
      </c>
    </row>
    <row r="197" s="2" customFormat="1">
      <c r="A197" s="39"/>
      <c r="B197" s="40"/>
      <c r="C197" s="41"/>
      <c r="D197" s="240" t="s">
        <v>170</v>
      </c>
      <c r="E197" s="41"/>
      <c r="F197" s="241" t="s">
        <v>613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170</v>
      </c>
      <c r="AU197" s="18" t="s">
        <v>89</v>
      </c>
    </row>
    <row r="198" s="13" customFormat="1">
      <c r="A198" s="13"/>
      <c r="B198" s="245"/>
      <c r="C198" s="246"/>
      <c r="D198" s="240" t="s">
        <v>176</v>
      </c>
      <c r="E198" s="247" t="s">
        <v>1</v>
      </c>
      <c r="F198" s="248" t="s">
        <v>87</v>
      </c>
      <c r="G198" s="246"/>
      <c r="H198" s="249">
        <v>1</v>
      </c>
      <c r="I198" s="250"/>
      <c r="J198" s="246"/>
      <c r="K198" s="246"/>
      <c r="L198" s="251"/>
      <c r="M198" s="252"/>
      <c r="N198" s="253"/>
      <c r="O198" s="253"/>
      <c r="P198" s="253"/>
      <c r="Q198" s="253"/>
      <c r="R198" s="253"/>
      <c r="S198" s="253"/>
      <c r="T198" s="25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5" t="s">
        <v>176</v>
      </c>
      <c r="AU198" s="255" t="s">
        <v>89</v>
      </c>
      <c r="AV198" s="13" t="s">
        <v>89</v>
      </c>
      <c r="AW198" s="13" t="s">
        <v>36</v>
      </c>
      <c r="AX198" s="13" t="s">
        <v>87</v>
      </c>
      <c r="AY198" s="255" t="s">
        <v>154</v>
      </c>
    </row>
    <row r="199" s="2" customFormat="1" ht="24.15" customHeight="1">
      <c r="A199" s="39"/>
      <c r="B199" s="40"/>
      <c r="C199" s="227" t="s">
        <v>380</v>
      </c>
      <c r="D199" s="227" t="s">
        <v>156</v>
      </c>
      <c r="E199" s="228" t="s">
        <v>614</v>
      </c>
      <c r="F199" s="229" t="s">
        <v>615</v>
      </c>
      <c r="G199" s="230" t="s">
        <v>616</v>
      </c>
      <c r="H199" s="231">
        <v>4</v>
      </c>
      <c r="I199" s="232"/>
      <c r="J199" s="233">
        <f>ROUND(I199*H199,2)</f>
        <v>0</v>
      </c>
      <c r="K199" s="229" t="s">
        <v>575</v>
      </c>
      <c r="L199" s="45"/>
      <c r="M199" s="234" t="s">
        <v>1</v>
      </c>
      <c r="N199" s="235" t="s">
        <v>45</v>
      </c>
      <c r="O199" s="92"/>
      <c r="P199" s="236">
        <f>O199*H199</f>
        <v>0</v>
      </c>
      <c r="Q199" s="236">
        <v>0</v>
      </c>
      <c r="R199" s="236">
        <f>Q199*H199</f>
        <v>0</v>
      </c>
      <c r="S199" s="236">
        <v>0</v>
      </c>
      <c r="T199" s="23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8" t="s">
        <v>161</v>
      </c>
      <c r="AT199" s="238" t="s">
        <v>156</v>
      </c>
      <c r="AU199" s="238" t="s">
        <v>89</v>
      </c>
      <c r="AY199" s="18" t="s">
        <v>154</v>
      </c>
      <c r="BE199" s="239">
        <f>IF(N199="základní",J199,0)</f>
        <v>0</v>
      </c>
      <c r="BF199" s="239">
        <f>IF(N199="snížená",J199,0)</f>
        <v>0</v>
      </c>
      <c r="BG199" s="239">
        <f>IF(N199="zákl. přenesená",J199,0)</f>
        <v>0</v>
      </c>
      <c r="BH199" s="239">
        <f>IF(N199="sníž. přenesená",J199,0)</f>
        <v>0</v>
      </c>
      <c r="BI199" s="239">
        <f>IF(N199="nulová",J199,0)</f>
        <v>0</v>
      </c>
      <c r="BJ199" s="18" t="s">
        <v>87</v>
      </c>
      <c r="BK199" s="239">
        <f>ROUND(I199*H199,2)</f>
        <v>0</v>
      </c>
      <c r="BL199" s="18" t="s">
        <v>161</v>
      </c>
      <c r="BM199" s="238" t="s">
        <v>617</v>
      </c>
    </row>
    <row r="200" s="2" customFormat="1" ht="24.15" customHeight="1">
      <c r="A200" s="39"/>
      <c r="B200" s="40"/>
      <c r="C200" s="227" t="s">
        <v>385</v>
      </c>
      <c r="D200" s="227" t="s">
        <v>156</v>
      </c>
      <c r="E200" s="228" t="s">
        <v>618</v>
      </c>
      <c r="F200" s="229" t="s">
        <v>619</v>
      </c>
      <c r="G200" s="230" t="s">
        <v>616</v>
      </c>
      <c r="H200" s="231">
        <v>4</v>
      </c>
      <c r="I200" s="232"/>
      <c r="J200" s="233">
        <f>ROUND(I200*H200,2)</f>
        <v>0</v>
      </c>
      <c r="K200" s="229" t="s">
        <v>575</v>
      </c>
      <c r="L200" s="45"/>
      <c r="M200" s="234" t="s">
        <v>1</v>
      </c>
      <c r="N200" s="235" t="s">
        <v>45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161</v>
      </c>
      <c r="AT200" s="238" t="s">
        <v>156</v>
      </c>
      <c r="AU200" s="238" t="s">
        <v>89</v>
      </c>
      <c r="AY200" s="18" t="s">
        <v>154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87</v>
      </c>
      <c r="BK200" s="239">
        <f>ROUND(I200*H200,2)</f>
        <v>0</v>
      </c>
      <c r="BL200" s="18" t="s">
        <v>161</v>
      </c>
      <c r="BM200" s="238" t="s">
        <v>620</v>
      </c>
    </row>
    <row r="201" s="2" customFormat="1" ht="37.8" customHeight="1">
      <c r="A201" s="39"/>
      <c r="B201" s="40"/>
      <c r="C201" s="227" t="s">
        <v>390</v>
      </c>
      <c r="D201" s="227" t="s">
        <v>156</v>
      </c>
      <c r="E201" s="228" t="s">
        <v>621</v>
      </c>
      <c r="F201" s="229" t="s">
        <v>622</v>
      </c>
      <c r="G201" s="230" t="s">
        <v>354</v>
      </c>
      <c r="H201" s="231">
        <v>220</v>
      </c>
      <c r="I201" s="232"/>
      <c r="J201" s="233">
        <f>ROUND(I201*H201,2)</f>
        <v>0</v>
      </c>
      <c r="K201" s="229" t="s">
        <v>575</v>
      </c>
      <c r="L201" s="45"/>
      <c r="M201" s="234" t="s">
        <v>1</v>
      </c>
      <c r="N201" s="235" t="s">
        <v>45</v>
      </c>
      <c r="O201" s="92"/>
      <c r="P201" s="236">
        <f>O201*H201</f>
        <v>0</v>
      </c>
      <c r="Q201" s="236">
        <v>0</v>
      </c>
      <c r="R201" s="236">
        <f>Q201*H201</f>
        <v>0</v>
      </c>
      <c r="S201" s="236">
        <v>0</v>
      </c>
      <c r="T201" s="237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8" t="s">
        <v>161</v>
      </c>
      <c r="AT201" s="238" t="s">
        <v>156</v>
      </c>
      <c r="AU201" s="238" t="s">
        <v>89</v>
      </c>
      <c r="AY201" s="18" t="s">
        <v>154</v>
      </c>
      <c r="BE201" s="239">
        <f>IF(N201="základní",J201,0)</f>
        <v>0</v>
      </c>
      <c r="BF201" s="239">
        <f>IF(N201="snížená",J201,0)</f>
        <v>0</v>
      </c>
      <c r="BG201" s="239">
        <f>IF(N201="zákl. přenesená",J201,0)</f>
        <v>0</v>
      </c>
      <c r="BH201" s="239">
        <f>IF(N201="sníž. přenesená",J201,0)</f>
        <v>0</v>
      </c>
      <c r="BI201" s="239">
        <f>IF(N201="nulová",J201,0)</f>
        <v>0</v>
      </c>
      <c r="BJ201" s="18" t="s">
        <v>87</v>
      </c>
      <c r="BK201" s="239">
        <f>ROUND(I201*H201,2)</f>
        <v>0</v>
      </c>
      <c r="BL201" s="18" t="s">
        <v>161</v>
      </c>
      <c r="BM201" s="238" t="s">
        <v>623</v>
      </c>
    </row>
    <row r="202" s="13" customFormat="1">
      <c r="A202" s="13"/>
      <c r="B202" s="245"/>
      <c r="C202" s="246"/>
      <c r="D202" s="240" t="s">
        <v>176</v>
      </c>
      <c r="E202" s="247" t="s">
        <v>1</v>
      </c>
      <c r="F202" s="248" t="s">
        <v>624</v>
      </c>
      <c r="G202" s="246"/>
      <c r="H202" s="249">
        <v>220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176</v>
      </c>
      <c r="AU202" s="255" t="s">
        <v>89</v>
      </c>
      <c r="AV202" s="13" t="s">
        <v>89</v>
      </c>
      <c r="AW202" s="13" t="s">
        <v>36</v>
      </c>
      <c r="AX202" s="13" t="s">
        <v>87</v>
      </c>
      <c r="AY202" s="255" t="s">
        <v>154</v>
      </c>
    </row>
    <row r="203" s="2" customFormat="1" ht="37.8" customHeight="1">
      <c r="A203" s="39"/>
      <c r="B203" s="40"/>
      <c r="C203" s="227" t="s">
        <v>394</v>
      </c>
      <c r="D203" s="227" t="s">
        <v>156</v>
      </c>
      <c r="E203" s="228" t="s">
        <v>625</v>
      </c>
      <c r="F203" s="229" t="s">
        <v>626</v>
      </c>
      <c r="G203" s="230" t="s">
        <v>354</v>
      </c>
      <c r="H203" s="231">
        <v>220</v>
      </c>
      <c r="I203" s="232"/>
      <c r="J203" s="233">
        <f>ROUND(I203*H203,2)</f>
        <v>0</v>
      </c>
      <c r="K203" s="229" t="s">
        <v>575</v>
      </c>
      <c r="L203" s="45"/>
      <c r="M203" s="234" t="s">
        <v>1</v>
      </c>
      <c r="N203" s="235" t="s">
        <v>45</v>
      </c>
      <c r="O203" s="92"/>
      <c r="P203" s="236">
        <f>O203*H203</f>
        <v>0</v>
      </c>
      <c r="Q203" s="236">
        <v>0</v>
      </c>
      <c r="R203" s="236">
        <f>Q203*H203</f>
        <v>0</v>
      </c>
      <c r="S203" s="236">
        <v>0</v>
      </c>
      <c r="T203" s="23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8" t="s">
        <v>161</v>
      </c>
      <c r="AT203" s="238" t="s">
        <v>156</v>
      </c>
      <c r="AU203" s="238" t="s">
        <v>89</v>
      </c>
      <c r="AY203" s="18" t="s">
        <v>154</v>
      </c>
      <c r="BE203" s="239">
        <f>IF(N203="základní",J203,0)</f>
        <v>0</v>
      </c>
      <c r="BF203" s="239">
        <f>IF(N203="snížená",J203,0)</f>
        <v>0</v>
      </c>
      <c r="BG203" s="239">
        <f>IF(N203="zákl. přenesená",J203,0)</f>
        <v>0</v>
      </c>
      <c r="BH203" s="239">
        <f>IF(N203="sníž. přenesená",J203,0)</f>
        <v>0</v>
      </c>
      <c r="BI203" s="239">
        <f>IF(N203="nulová",J203,0)</f>
        <v>0</v>
      </c>
      <c r="BJ203" s="18" t="s">
        <v>87</v>
      </c>
      <c r="BK203" s="239">
        <f>ROUND(I203*H203,2)</f>
        <v>0</v>
      </c>
      <c r="BL203" s="18" t="s">
        <v>161</v>
      </c>
      <c r="BM203" s="238" t="s">
        <v>627</v>
      </c>
    </row>
    <row r="204" s="13" customFormat="1">
      <c r="A204" s="13"/>
      <c r="B204" s="245"/>
      <c r="C204" s="246"/>
      <c r="D204" s="240" t="s">
        <v>176</v>
      </c>
      <c r="E204" s="247" t="s">
        <v>1</v>
      </c>
      <c r="F204" s="248" t="s">
        <v>624</v>
      </c>
      <c r="G204" s="246"/>
      <c r="H204" s="249">
        <v>220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176</v>
      </c>
      <c r="AU204" s="255" t="s">
        <v>89</v>
      </c>
      <c r="AV204" s="13" t="s">
        <v>89</v>
      </c>
      <c r="AW204" s="13" t="s">
        <v>36</v>
      </c>
      <c r="AX204" s="13" t="s">
        <v>87</v>
      </c>
      <c r="AY204" s="255" t="s">
        <v>154</v>
      </c>
    </row>
    <row r="205" s="12" customFormat="1" ht="22.8" customHeight="1">
      <c r="A205" s="12"/>
      <c r="B205" s="211"/>
      <c r="C205" s="212"/>
      <c r="D205" s="213" t="s">
        <v>79</v>
      </c>
      <c r="E205" s="225" t="s">
        <v>200</v>
      </c>
      <c r="F205" s="225" t="s">
        <v>330</v>
      </c>
      <c r="G205" s="212"/>
      <c r="H205" s="212"/>
      <c r="I205" s="215"/>
      <c r="J205" s="226">
        <f>BK205</f>
        <v>0</v>
      </c>
      <c r="K205" s="212"/>
      <c r="L205" s="217"/>
      <c r="M205" s="218"/>
      <c r="N205" s="219"/>
      <c r="O205" s="219"/>
      <c r="P205" s="220">
        <f>SUM(P206:P212)</f>
        <v>0</v>
      </c>
      <c r="Q205" s="219"/>
      <c r="R205" s="220">
        <f>SUM(R206:R212)</f>
        <v>0.15260009199999999</v>
      </c>
      <c r="S205" s="219"/>
      <c r="T205" s="221">
        <f>SUM(T206:T212)</f>
        <v>4.5463999999999993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2" t="s">
        <v>87</v>
      </c>
      <c r="AT205" s="223" t="s">
        <v>79</v>
      </c>
      <c r="AU205" s="223" t="s">
        <v>87</v>
      </c>
      <c r="AY205" s="222" t="s">
        <v>154</v>
      </c>
      <c r="BK205" s="224">
        <f>SUM(BK206:BK212)</f>
        <v>0</v>
      </c>
    </row>
    <row r="206" s="2" customFormat="1" ht="24.15" customHeight="1">
      <c r="A206" s="39"/>
      <c r="B206" s="40"/>
      <c r="C206" s="227" t="s">
        <v>399</v>
      </c>
      <c r="D206" s="227" t="s">
        <v>156</v>
      </c>
      <c r="E206" s="228" t="s">
        <v>628</v>
      </c>
      <c r="F206" s="229" t="s">
        <v>629</v>
      </c>
      <c r="G206" s="230" t="s">
        <v>354</v>
      </c>
      <c r="H206" s="231">
        <v>67.599999999999994</v>
      </c>
      <c r="I206" s="232"/>
      <c r="J206" s="233">
        <f>ROUND(I206*H206,2)</f>
        <v>0</v>
      </c>
      <c r="K206" s="229" t="s">
        <v>160</v>
      </c>
      <c r="L206" s="45"/>
      <c r="M206" s="234" t="s">
        <v>1</v>
      </c>
      <c r="N206" s="235" t="s">
        <v>45</v>
      </c>
      <c r="O206" s="92"/>
      <c r="P206" s="236">
        <f>O206*H206</f>
        <v>0</v>
      </c>
      <c r="Q206" s="236">
        <v>0</v>
      </c>
      <c r="R206" s="236">
        <f>Q206*H206</f>
        <v>0</v>
      </c>
      <c r="S206" s="236">
        <v>0.064000000000000001</v>
      </c>
      <c r="T206" s="237">
        <f>S206*H206</f>
        <v>4.3263999999999996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8" t="s">
        <v>161</v>
      </c>
      <c r="AT206" s="238" t="s">
        <v>156</v>
      </c>
      <c r="AU206" s="238" t="s">
        <v>89</v>
      </c>
      <c r="AY206" s="18" t="s">
        <v>154</v>
      </c>
      <c r="BE206" s="239">
        <f>IF(N206="základní",J206,0)</f>
        <v>0</v>
      </c>
      <c r="BF206" s="239">
        <f>IF(N206="snížená",J206,0)</f>
        <v>0</v>
      </c>
      <c r="BG206" s="239">
        <f>IF(N206="zákl. přenesená",J206,0)</f>
        <v>0</v>
      </c>
      <c r="BH206" s="239">
        <f>IF(N206="sníž. přenesená",J206,0)</f>
        <v>0</v>
      </c>
      <c r="BI206" s="239">
        <f>IF(N206="nulová",J206,0)</f>
        <v>0</v>
      </c>
      <c r="BJ206" s="18" t="s">
        <v>87</v>
      </c>
      <c r="BK206" s="239">
        <f>ROUND(I206*H206,2)</f>
        <v>0</v>
      </c>
      <c r="BL206" s="18" t="s">
        <v>161</v>
      </c>
      <c r="BM206" s="238" t="s">
        <v>630</v>
      </c>
    </row>
    <row r="207" s="13" customFormat="1">
      <c r="A207" s="13"/>
      <c r="B207" s="245"/>
      <c r="C207" s="246"/>
      <c r="D207" s="240" t="s">
        <v>176</v>
      </c>
      <c r="E207" s="247" t="s">
        <v>1</v>
      </c>
      <c r="F207" s="248" t="s">
        <v>631</v>
      </c>
      <c r="G207" s="246"/>
      <c r="H207" s="249">
        <v>67.599999999999994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176</v>
      </c>
      <c r="AU207" s="255" t="s">
        <v>89</v>
      </c>
      <c r="AV207" s="13" t="s">
        <v>89</v>
      </c>
      <c r="AW207" s="13" t="s">
        <v>36</v>
      </c>
      <c r="AX207" s="13" t="s">
        <v>87</v>
      </c>
      <c r="AY207" s="255" t="s">
        <v>154</v>
      </c>
    </row>
    <row r="208" s="2" customFormat="1" ht="24.15" customHeight="1">
      <c r="A208" s="39"/>
      <c r="B208" s="40"/>
      <c r="C208" s="227" t="s">
        <v>403</v>
      </c>
      <c r="D208" s="227" t="s">
        <v>156</v>
      </c>
      <c r="E208" s="228" t="s">
        <v>632</v>
      </c>
      <c r="F208" s="229" t="s">
        <v>633</v>
      </c>
      <c r="G208" s="230" t="s">
        <v>354</v>
      </c>
      <c r="H208" s="231">
        <v>67.599999999999994</v>
      </c>
      <c r="I208" s="232"/>
      <c r="J208" s="233">
        <f>ROUND(I208*H208,2)</f>
        <v>0</v>
      </c>
      <c r="K208" s="229" t="s">
        <v>160</v>
      </c>
      <c r="L208" s="45"/>
      <c r="M208" s="234" t="s">
        <v>1</v>
      </c>
      <c r="N208" s="235" t="s">
        <v>45</v>
      </c>
      <c r="O208" s="92"/>
      <c r="P208" s="236">
        <f>O208*H208</f>
        <v>0</v>
      </c>
      <c r="Q208" s="236">
        <v>0.0022486699999999999</v>
      </c>
      <c r="R208" s="236">
        <f>Q208*H208</f>
        <v>0.15201009199999999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161</v>
      </c>
      <c r="AT208" s="238" t="s">
        <v>156</v>
      </c>
      <c r="AU208" s="238" t="s">
        <v>89</v>
      </c>
      <c r="AY208" s="18" t="s">
        <v>154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87</v>
      </c>
      <c r="BK208" s="239">
        <f>ROUND(I208*H208,2)</f>
        <v>0</v>
      </c>
      <c r="BL208" s="18" t="s">
        <v>161</v>
      </c>
      <c r="BM208" s="238" t="s">
        <v>634</v>
      </c>
    </row>
    <row r="209" s="13" customFormat="1">
      <c r="A209" s="13"/>
      <c r="B209" s="245"/>
      <c r="C209" s="246"/>
      <c r="D209" s="240" t="s">
        <v>176</v>
      </c>
      <c r="E209" s="247" t="s">
        <v>1</v>
      </c>
      <c r="F209" s="248" t="s">
        <v>631</v>
      </c>
      <c r="G209" s="246"/>
      <c r="H209" s="249">
        <v>67.599999999999994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176</v>
      </c>
      <c r="AU209" s="255" t="s">
        <v>89</v>
      </c>
      <c r="AV209" s="13" t="s">
        <v>89</v>
      </c>
      <c r="AW209" s="13" t="s">
        <v>36</v>
      </c>
      <c r="AX209" s="13" t="s">
        <v>87</v>
      </c>
      <c r="AY209" s="255" t="s">
        <v>154</v>
      </c>
    </row>
    <row r="210" s="2" customFormat="1" ht="24.15" customHeight="1">
      <c r="A210" s="39"/>
      <c r="B210" s="40"/>
      <c r="C210" s="227" t="s">
        <v>408</v>
      </c>
      <c r="D210" s="227" t="s">
        <v>156</v>
      </c>
      <c r="E210" s="228" t="s">
        <v>635</v>
      </c>
      <c r="F210" s="229" t="s">
        <v>636</v>
      </c>
      <c r="G210" s="230" t="s">
        <v>637</v>
      </c>
      <c r="H210" s="231">
        <v>2</v>
      </c>
      <c r="I210" s="232"/>
      <c r="J210" s="233">
        <f>ROUND(I210*H210,2)</f>
        <v>0</v>
      </c>
      <c r="K210" s="229" t="s">
        <v>160</v>
      </c>
      <c r="L210" s="45"/>
      <c r="M210" s="234" t="s">
        <v>1</v>
      </c>
      <c r="N210" s="235" t="s">
        <v>45</v>
      </c>
      <c r="O210" s="92"/>
      <c r="P210" s="236">
        <f>O210*H210</f>
        <v>0</v>
      </c>
      <c r="Q210" s="236">
        <v>0.00029500000000000001</v>
      </c>
      <c r="R210" s="236">
        <f>Q210*H210</f>
        <v>0.00059000000000000003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161</v>
      </c>
      <c r="AT210" s="238" t="s">
        <v>156</v>
      </c>
      <c r="AU210" s="238" t="s">
        <v>89</v>
      </c>
      <c r="AY210" s="18" t="s">
        <v>154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87</v>
      </c>
      <c r="BK210" s="239">
        <f>ROUND(I210*H210,2)</f>
        <v>0</v>
      </c>
      <c r="BL210" s="18" t="s">
        <v>161</v>
      </c>
      <c r="BM210" s="238" t="s">
        <v>638</v>
      </c>
    </row>
    <row r="211" s="2" customFormat="1" ht="24.15" customHeight="1">
      <c r="A211" s="39"/>
      <c r="B211" s="40"/>
      <c r="C211" s="227" t="s">
        <v>415</v>
      </c>
      <c r="D211" s="227" t="s">
        <v>156</v>
      </c>
      <c r="E211" s="228" t="s">
        <v>639</v>
      </c>
      <c r="F211" s="229" t="s">
        <v>640</v>
      </c>
      <c r="G211" s="230" t="s">
        <v>159</v>
      </c>
      <c r="H211" s="231">
        <v>1.25</v>
      </c>
      <c r="I211" s="232"/>
      <c r="J211" s="233">
        <f>ROUND(I211*H211,2)</f>
        <v>0</v>
      </c>
      <c r="K211" s="229" t="s">
        <v>160</v>
      </c>
      <c r="L211" s="45"/>
      <c r="M211" s="234" t="s">
        <v>1</v>
      </c>
      <c r="N211" s="235" t="s">
        <v>45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0.17599999999999999</v>
      </c>
      <c r="T211" s="237">
        <f>S211*H211</f>
        <v>0.21999999999999997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161</v>
      </c>
      <c r="AT211" s="238" t="s">
        <v>156</v>
      </c>
      <c r="AU211" s="238" t="s">
        <v>89</v>
      </c>
      <c r="AY211" s="18" t="s">
        <v>154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87</v>
      </c>
      <c r="BK211" s="239">
        <f>ROUND(I211*H211,2)</f>
        <v>0</v>
      </c>
      <c r="BL211" s="18" t="s">
        <v>161</v>
      </c>
      <c r="BM211" s="238" t="s">
        <v>641</v>
      </c>
    </row>
    <row r="212" s="13" customFormat="1">
      <c r="A212" s="13"/>
      <c r="B212" s="245"/>
      <c r="C212" s="246"/>
      <c r="D212" s="240" t="s">
        <v>176</v>
      </c>
      <c r="E212" s="247" t="s">
        <v>1</v>
      </c>
      <c r="F212" s="248" t="s">
        <v>486</v>
      </c>
      <c r="G212" s="246"/>
      <c r="H212" s="249">
        <v>1.25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176</v>
      </c>
      <c r="AU212" s="255" t="s">
        <v>89</v>
      </c>
      <c r="AV212" s="13" t="s">
        <v>89</v>
      </c>
      <c r="AW212" s="13" t="s">
        <v>36</v>
      </c>
      <c r="AX212" s="13" t="s">
        <v>87</v>
      </c>
      <c r="AY212" s="255" t="s">
        <v>154</v>
      </c>
    </row>
    <row r="213" s="12" customFormat="1" ht="22.8" customHeight="1">
      <c r="A213" s="12"/>
      <c r="B213" s="211"/>
      <c r="C213" s="212"/>
      <c r="D213" s="213" t="s">
        <v>79</v>
      </c>
      <c r="E213" s="225" t="s">
        <v>422</v>
      </c>
      <c r="F213" s="225" t="s">
        <v>423</v>
      </c>
      <c r="G213" s="212"/>
      <c r="H213" s="212"/>
      <c r="I213" s="215"/>
      <c r="J213" s="226">
        <f>BK213</f>
        <v>0</v>
      </c>
      <c r="K213" s="212"/>
      <c r="L213" s="217"/>
      <c r="M213" s="218"/>
      <c r="N213" s="219"/>
      <c r="O213" s="219"/>
      <c r="P213" s="220">
        <f>SUM(P214:P225)</f>
        <v>0</v>
      </c>
      <c r="Q213" s="219"/>
      <c r="R213" s="220">
        <f>SUM(R214:R225)</f>
        <v>0</v>
      </c>
      <c r="S213" s="219"/>
      <c r="T213" s="221">
        <f>SUM(T214:T225)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2" t="s">
        <v>87</v>
      </c>
      <c r="AT213" s="223" t="s">
        <v>79</v>
      </c>
      <c r="AU213" s="223" t="s">
        <v>87</v>
      </c>
      <c r="AY213" s="222" t="s">
        <v>154</v>
      </c>
      <c r="BK213" s="224">
        <f>SUM(BK214:BK225)</f>
        <v>0</v>
      </c>
    </row>
    <row r="214" s="2" customFormat="1" ht="24.15" customHeight="1">
      <c r="A214" s="39"/>
      <c r="B214" s="40"/>
      <c r="C214" s="227" t="s">
        <v>424</v>
      </c>
      <c r="D214" s="227" t="s">
        <v>156</v>
      </c>
      <c r="E214" s="228" t="s">
        <v>642</v>
      </c>
      <c r="F214" s="229" t="s">
        <v>643</v>
      </c>
      <c r="G214" s="230" t="s">
        <v>235</v>
      </c>
      <c r="H214" s="231">
        <v>125.895</v>
      </c>
      <c r="I214" s="232"/>
      <c r="J214" s="233">
        <f>ROUND(I214*H214,2)</f>
        <v>0</v>
      </c>
      <c r="K214" s="229" t="s">
        <v>160</v>
      </c>
      <c r="L214" s="45"/>
      <c r="M214" s="234" t="s">
        <v>1</v>
      </c>
      <c r="N214" s="235" t="s">
        <v>45</v>
      </c>
      <c r="O214" s="92"/>
      <c r="P214" s="236">
        <f>O214*H214</f>
        <v>0</v>
      </c>
      <c r="Q214" s="236">
        <v>0</v>
      </c>
      <c r="R214" s="236">
        <f>Q214*H214</f>
        <v>0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161</v>
      </c>
      <c r="AT214" s="238" t="s">
        <v>156</v>
      </c>
      <c r="AU214" s="238" t="s">
        <v>89</v>
      </c>
      <c r="AY214" s="18" t="s">
        <v>154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87</v>
      </c>
      <c r="BK214" s="239">
        <f>ROUND(I214*H214,2)</f>
        <v>0</v>
      </c>
      <c r="BL214" s="18" t="s">
        <v>161</v>
      </c>
      <c r="BM214" s="238" t="s">
        <v>644</v>
      </c>
    </row>
    <row r="215" s="2" customFormat="1" ht="24.15" customHeight="1">
      <c r="A215" s="39"/>
      <c r="B215" s="40"/>
      <c r="C215" s="227" t="s">
        <v>429</v>
      </c>
      <c r="D215" s="227" t="s">
        <v>156</v>
      </c>
      <c r="E215" s="228" t="s">
        <v>645</v>
      </c>
      <c r="F215" s="229" t="s">
        <v>646</v>
      </c>
      <c r="G215" s="230" t="s">
        <v>235</v>
      </c>
      <c r="H215" s="231">
        <v>3147.375</v>
      </c>
      <c r="I215" s="232"/>
      <c r="J215" s="233">
        <f>ROUND(I215*H215,2)</f>
        <v>0</v>
      </c>
      <c r="K215" s="229" t="s">
        <v>160</v>
      </c>
      <c r="L215" s="45"/>
      <c r="M215" s="234" t="s">
        <v>1</v>
      </c>
      <c r="N215" s="235" t="s">
        <v>45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161</v>
      </c>
      <c r="AT215" s="238" t="s">
        <v>156</v>
      </c>
      <c r="AU215" s="238" t="s">
        <v>89</v>
      </c>
      <c r="AY215" s="18" t="s">
        <v>154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87</v>
      </c>
      <c r="BK215" s="239">
        <f>ROUND(I215*H215,2)</f>
        <v>0</v>
      </c>
      <c r="BL215" s="18" t="s">
        <v>161</v>
      </c>
      <c r="BM215" s="238" t="s">
        <v>647</v>
      </c>
    </row>
    <row r="216" s="13" customFormat="1">
      <c r="A216" s="13"/>
      <c r="B216" s="245"/>
      <c r="C216" s="246"/>
      <c r="D216" s="240" t="s">
        <v>176</v>
      </c>
      <c r="E216" s="247" t="s">
        <v>1</v>
      </c>
      <c r="F216" s="248" t="s">
        <v>648</v>
      </c>
      <c r="G216" s="246"/>
      <c r="H216" s="249">
        <v>3147.375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176</v>
      </c>
      <c r="AU216" s="255" t="s">
        <v>89</v>
      </c>
      <c r="AV216" s="13" t="s">
        <v>89</v>
      </c>
      <c r="AW216" s="13" t="s">
        <v>36</v>
      </c>
      <c r="AX216" s="13" t="s">
        <v>87</v>
      </c>
      <c r="AY216" s="255" t="s">
        <v>154</v>
      </c>
    </row>
    <row r="217" s="2" customFormat="1" ht="24.15" customHeight="1">
      <c r="A217" s="39"/>
      <c r="B217" s="40"/>
      <c r="C217" s="227" t="s">
        <v>434</v>
      </c>
      <c r="D217" s="227" t="s">
        <v>156</v>
      </c>
      <c r="E217" s="228" t="s">
        <v>430</v>
      </c>
      <c r="F217" s="229" t="s">
        <v>431</v>
      </c>
      <c r="G217" s="230" t="s">
        <v>235</v>
      </c>
      <c r="H217" s="231">
        <v>103.056</v>
      </c>
      <c r="I217" s="232"/>
      <c r="J217" s="233">
        <f>ROUND(I217*H217,2)</f>
        <v>0</v>
      </c>
      <c r="K217" s="229" t="s">
        <v>160</v>
      </c>
      <c r="L217" s="45"/>
      <c r="M217" s="234" t="s">
        <v>1</v>
      </c>
      <c r="N217" s="235" t="s">
        <v>45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161</v>
      </c>
      <c r="AT217" s="238" t="s">
        <v>156</v>
      </c>
      <c r="AU217" s="238" t="s">
        <v>89</v>
      </c>
      <c r="AY217" s="18" t="s">
        <v>154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87</v>
      </c>
      <c r="BK217" s="239">
        <f>ROUND(I217*H217,2)</f>
        <v>0</v>
      </c>
      <c r="BL217" s="18" t="s">
        <v>161</v>
      </c>
      <c r="BM217" s="238" t="s">
        <v>649</v>
      </c>
    </row>
    <row r="218" s="2" customFormat="1" ht="24.15" customHeight="1">
      <c r="A218" s="39"/>
      <c r="B218" s="40"/>
      <c r="C218" s="227" t="s">
        <v>438</v>
      </c>
      <c r="D218" s="227" t="s">
        <v>156</v>
      </c>
      <c r="E218" s="228" t="s">
        <v>453</v>
      </c>
      <c r="F218" s="229" t="s">
        <v>454</v>
      </c>
      <c r="G218" s="230" t="s">
        <v>235</v>
      </c>
      <c r="H218" s="231">
        <v>22.838999999999999</v>
      </c>
      <c r="I218" s="232"/>
      <c r="J218" s="233">
        <f>ROUND(I218*H218,2)</f>
        <v>0</v>
      </c>
      <c r="K218" s="229" t="s">
        <v>160</v>
      </c>
      <c r="L218" s="45"/>
      <c r="M218" s="234" t="s">
        <v>1</v>
      </c>
      <c r="N218" s="235" t="s">
        <v>45</v>
      </c>
      <c r="O218" s="92"/>
      <c r="P218" s="236">
        <f>O218*H218</f>
        <v>0</v>
      </c>
      <c r="Q218" s="236">
        <v>0</v>
      </c>
      <c r="R218" s="236">
        <f>Q218*H218</f>
        <v>0</v>
      </c>
      <c r="S218" s="236">
        <v>0</v>
      </c>
      <c r="T218" s="237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8" t="s">
        <v>161</v>
      </c>
      <c r="AT218" s="238" t="s">
        <v>156</v>
      </c>
      <c r="AU218" s="238" t="s">
        <v>89</v>
      </c>
      <c r="AY218" s="18" t="s">
        <v>154</v>
      </c>
      <c r="BE218" s="239">
        <f>IF(N218="základní",J218,0)</f>
        <v>0</v>
      </c>
      <c r="BF218" s="239">
        <f>IF(N218="snížená",J218,0)</f>
        <v>0</v>
      </c>
      <c r="BG218" s="239">
        <f>IF(N218="zákl. přenesená",J218,0)</f>
        <v>0</v>
      </c>
      <c r="BH218" s="239">
        <f>IF(N218="sníž. přenesená",J218,0)</f>
        <v>0</v>
      </c>
      <c r="BI218" s="239">
        <f>IF(N218="nulová",J218,0)</f>
        <v>0</v>
      </c>
      <c r="BJ218" s="18" t="s">
        <v>87</v>
      </c>
      <c r="BK218" s="239">
        <f>ROUND(I218*H218,2)</f>
        <v>0</v>
      </c>
      <c r="BL218" s="18" t="s">
        <v>161</v>
      </c>
      <c r="BM218" s="238" t="s">
        <v>650</v>
      </c>
    </row>
    <row r="219" s="2" customFormat="1" ht="14.4" customHeight="1">
      <c r="A219" s="39"/>
      <c r="B219" s="40"/>
      <c r="C219" s="227" t="s">
        <v>443</v>
      </c>
      <c r="D219" s="227" t="s">
        <v>156</v>
      </c>
      <c r="E219" s="228" t="s">
        <v>651</v>
      </c>
      <c r="F219" s="229" t="s">
        <v>652</v>
      </c>
      <c r="G219" s="230" t="s">
        <v>182</v>
      </c>
      <c r="H219" s="231">
        <v>87</v>
      </c>
      <c r="I219" s="232"/>
      <c r="J219" s="233">
        <f>ROUND(I219*H219,2)</f>
        <v>0</v>
      </c>
      <c r="K219" s="229" t="s">
        <v>160</v>
      </c>
      <c r="L219" s="45"/>
      <c r="M219" s="234" t="s">
        <v>1</v>
      </c>
      <c r="N219" s="235" t="s">
        <v>45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161</v>
      </c>
      <c r="AT219" s="238" t="s">
        <v>156</v>
      </c>
      <c r="AU219" s="238" t="s">
        <v>89</v>
      </c>
      <c r="AY219" s="18" t="s">
        <v>154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87</v>
      </c>
      <c r="BK219" s="239">
        <f>ROUND(I219*H219,2)</f>
        <v>0</v>
      </c>
      <c r="BL219" s="18" t="s">
        <v>161</v>
      </c>
      <c r="BM219" s="238" t="s">
        <v>653</v>
      </c>
    </row>
    <row r="220" s="13" customFormat="1">
      <c r="A220" s="13"/>
      <c r="B220" s="245"/>
      <c r="C220" s="246"/>
      <c r="D220" s="240" t="s">
        <v>176</v>
      </c>
      <c r="E220" s="247" t="s">
        <v>1</v>
      </c>
      <c r="F220" s="248" t="s">
        <v>654</v>
      </c>
      <c r="G220" s="246"/>
      <c r="H220" s="249">
        <v>87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176</v>
      </c>
      <c r="AU220" s="255" t="s">
        <v>89</v>
      </c>
      <c r="AV220" s="13" t="s">
        <v>89</v>
      </c>
      <c r="AW220" s="13" t="s">
        <v>36</v>
      </c>
      <c r="AX220" s="13" t="s">
        <v>87</v>
      </c>
      <c r="AY220" s="255" t="s">
        <v>154</v>
      </c>
    </row>
    <row r="221" s="2" customFormat="1" ht="14.4" customHeight="1">
      <c r="A221" s="39"/>
      <c r="B221" s="40"/>
      <c r="C221" s="227" t="s">
        <v>447</v>
      </c>
      <c r="D221" s="227" t="s">
        <v>156</v>
      </c>
      <c r="E221" s="228" t="s">
        <v>655</v>
      </c>
      <c r="F221" s="229" t="s">
        <v>656</v>
      </c>
      <c r="G221" s="230" t="s">
        <v>235</v>
      </c>
      <c r="H221" s="231">
        <v>6.96</v>
      </c>
      <c r="I221" s="232"/>
      <c r="J221" s="233">
        <f>ROUND(I221*H221,2)</f>
        <v>0</v>
      </c>
      <c r="K221" s="229" t="s">
        <v>575</v>
      </c>
      <c r="L221" s="45"/>
      <c r="M221" s="234" t="s">
        <v>1</v>
      </c>
      <c r="N221" s="235" t="s">
        <v>45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657</v>
      </c>
      <c r="AT221" s="238" t="s">
        <v>156</v>
      </c>
      <c r="AU221" s="238" t="s">
        <v>89</v>
      </c>
      <c r="AY221" s="18" t="s">
        <v>154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87</v>
      </c>
      <c r="BK221" s="239">
        <f>ROUND(I221*H221,2)</f>
        <v>0</v>
      </c>
      <c r="BL221" s="18" t="s">
        <v>657</v>
      </c>
      <c r="BM221" s="238" t="s">
        <v>658</v>
      </c>
    </row>
    <row r="222" s="13" customFormat="1">
      <c r="A222" s="13"/>
      <c r="B222" s="245"/>
      <c r="C222" s="246"/>
      <c r="D222" s="240" t="s">
        <v>176</v>
      </c>
      <c r="E222" s="247" t="s">
        <v>1</v>
      </c>
      <c r="F222" s="248" t="s">
        <v>659</v>
      </c>
      <c r="G222" s="246"/>
      <c r="H222" s="249">
        <v>6.96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176</v>
      </c>
      <c r="AU222" s="255" t="s">
        <v>89</v>
      </c>
      <c r="AV222" s="13" t="s">
        <v>89</v>
      </c>
      <c r="AW222" s="13" t="s">
        <v>36</v>
      </c>
      <c r="AX222" s="13" t="s">
        <v>87</v>
      </c>
      <c r="AY222" s="255" t="s">
        <v>154</v>
      </c>
    </row>
    <row r="223" s="2" customFormat="1" ht="24.15" customHeight="1">
      <c r="A223" s="39"/>
      <c r="B223" s="40"/>
      <c r="C223" s="227" t="s">
        <v>452</v>
      </c>
      <c r="D223" s="227" t="s">
        <v>156</v>
      </c>
      <c r="E223" s="228" t="s">
        <v>660</v>
      </c>
      <c r="F223" s="229" t="s">
        <v>661</v>
      </c>
      <c r="G223" s="230" t="s">
        <v>235</v>
      </c>
      <c r="H223" s="231">
        <v>103.056</v>
      </c>
      <c r="I223" s="232"/>
      <c r="J223" s="233">
        <f>ROUND(I223*H223,2)</f>
        <v>0</v>
      </c>
      <c r="K223" s="229" t="s">
        <v>160</v>
      </c>
      <c r="L223" s="45"/>
      <c r="M223" s="234" t="s">
        <v>1</v>
      </c>
      <c r="N223" s="235" t="s">
        <v>45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161</v>
      </c>
      <c r="AT223" s="238" t="s">
        <v>156</v>
      </c>
      <c r="AU223" s="238" t="s">
        <v>89</v>
      </c>
      <c r="AY223" s="18" t="s">
        <v>154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87</v>
      </c>
      <c r="BK223" s="239">
        <f>ROUND(I223*H223,2)</f>
        <v>0</v>
      </c>
      <c r="BL223" s="18" t="s">
        <v>161</v>
      </c>
      <c r="BM223" s="238" t="s">
        <v>662</v>
      </c>
    </row>
    <row r="224" s="2" customFormat="1" ht="24.15" customHeight="1">
      <c r="A224" s="39"/>
      <c r="B224" s="40"/>
      <c r="C224" s="227" t="s">
        <v>457</v>
      </c>
      <c r="D224" s="227" t="s">
        <v>156</v>
      </c>
      <c r="E224" s="228" t="s">
        <v>663</v>
      </c>
      <c r="F224" s="229" t="s">
        <v>664</v>
      </c>
      <c r="G224" s="230" t="s">
        <v>235</v>
      </c>
      <c r="H224" s="231">
        <v>0.22</v>
      </c>
      <c r="I224" s="232"/>
      <c r="J224" s="233">
        <f>ROUND(I224*H224,2)</f>
        <v>0</v>
      </c>
      <c r="K224" s="229" t="s">
        <v>160</v>
      </c>
      <c r="L224" s="45"/>
      <c r="M224" s="234" t="s">
        <v>1</v>
      </c>
      <c r="N224" s="235" t="s">
        <v>45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161</v>
      </c>
      <c r="AT224" s="238" t="s">
        <v>156</v>
      </c>
      <c r="AU224" s="238" t="s">
        <v>89</v>
      </c>
      <c r="AY224" s="18" t="s">
        <v>154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87</v>
      </c>
      <c r="BK224" s="239">
        <f>ROUND(I224*H224,2)</f>
        <v>0</v>
      </c>
      <c r="BL224" s="18" t="s">
        <v>161</v>
      </c>
      <c r="BM224" s="238" t="s">
        <v>665</v>
      </c>
    </row>
    <row r="225" s="13" customFormat="1">
      <c r="A225" s="13"/>
      <c r="B225" s="245"/>
      <c r="C225" s="246"/>
      <c r="D225" s="240" t="s">
        <v>176</v>
      </c>
      <c r="E225" s="247" t="s">
        <v>1</v>
      </c>
      <c r="F225" s="248" t="s">
        <v>666</v>
      </c>
      <c r="G225" s="246"/>
      <c r="H225" s="249">
        <v>0.22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176</v>
      </c>
      <c r="AU225" s="255" t="s">
        <v>89</v>
      </c>
      <c r="AV225" s="13" t="s">
        <v>89</v>
      </c>
      <c r="AW225" s="13" t="s">
        <v>36</v>
      </c>
      <c r="AX225" s="13" t="s">
        <v>87</v>
      </c>
      <c r="AY225" s="255" t="s">
        <v>154</v>
      </c>
    </row>
    <row r="226" s="12" customFormat="1" ht="22.8" customHeight="1">
      <c r="A226" s="12"/>
      <c r="B226" s="211"/>
      <c r="C226" s="212"/>
      <c r="D226" s="213" t="s">
        <v>79</v>
      </c>
      <c r="E226" s="225" t="s">
        <v>475</v>
      </c>
      <c r="F226" s="225" t="s">
        <v>476</v>
      </c>
      <c r="G226" s="212"/>
      <c r="H226" s="212"/>
      <c r="I226" s="215"/>
      <c r="J226" s="226">
        <f>BK226</f>
        <v>0</v>
      </c>
      <c r="K226" s="212"/>
      <c r="L226" s="217"/>
      <c r="M226" s="218"/>
      <c r="N226" s="219"/>
      <c r="O226" s="219"/>
      <c r="P226" s="220">
        <f>SUM(P227:P228)</f>
        <v>0</v>
      </c>
      <c r="Q226" s="219"/>
      <c r="R226" s="220">
        <f>SUM(R227:R228)</f>
        <v>0</v>
      </c>
      <c r="S226" s="219"/>
      <c r="T226" s="221">
        <f>SUM(T227:T228)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2" t="s">
        <v>87</v>
      </c>
      <c r="AT226" s="223" t="s">
        <v>79</v>
      </c>
      <c r="AU226" s="223" t="s">
        <v>87</v>
      </c>
      <c r="AY226" s="222" t="s">
        <v>154</v>
      </c>
      <c r="BK226" s="224">
        <f>SUM(BK227:BK228)</f>
        <v>0</v>
      </c>
    </row>
    <row r="227" s="2" customFormat="1" ht="14.4" customHeight="1">
      <c r="A227" s="39"/>
      <c r="B227" s="40"/>
      <c r="C227" s="227" t="s">
        <v>461</v>
      </c>
      <c r="D227" s="227" t="s">
        <v>156</v>
      </c>
      <c r="E227" s="228" t="s">
        <v>667</v>
      </c>
      <c r="F227" s="229" t="s">
        <v>668</v>
      </c>
      <c r="G227" s="230" t="s">
        <v>235</v>
      </c>
      <c r="H227" s="231">
        <v>238.15299999999999</v>
      </c>
      <c r="I227" s="232"/>
      <c r="J227" s="233">
        <f>ROUND(I227*H227,2)</f>
        <v>0</v>
      </c>
      <c r="K227" s="229" t="s">
        <v>160</v>
      </c>
      <c r="L227" s="45"/>
      <c r="M227" s="234" t="s">
        <v>1</v>
      </c>
      <c r="N227" s="235" t="s">
        <v>45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161</v>
      </c>
      <c r="AT227" s="238" t="s">
        <v>156</v>
      </c>
      <c r="AU227" s="238" t="s">
        <v>89</v>
      </c>
      <c r="AY227" s="18" t="s">
        <v>154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87</v>
      </c>
      <c r="BK227" s="239">
        <f>ROUND(I227*H227,2)</f>
        <v>0</v>
      </c>
      <c r="BL227" s="18" t="s">
        <v>161</v>
      </c>
      <c r="BM227" s="238" t="s">
        <v>669</v>
      </c>
    </row>
    <row r="228" s="2" customFormat="1" ht="24.15" customHeight="1">
      <c r="A228" s="39"/>
      <c r="B228" s="40"/>
      <c r="C228" s="227" t="s">
        <v>466</v>
      </c>
      <c r="D228" s="227" t="s">
        <v>156</v>
      </c>
      <c r="E228" s="228" t="s">
        <v>670</v>
      </c>
      <c r="F228" s="229" t="s">
        <v>671</v>
      </c>
      <c r="G228" s="230" t="s">
        <v>235</v>
      </c>
      <c r="H228" s="231">
        <v>238.15299999999999</v>
      </c>
      <c r="I228" s="232"/>
      <c r="J228" s="233">
        <f>ROUND(I228*H228,2)</f>
        <v>0</v>
      </c>
      <c r="K228" s="229" t="s">
        <v>160</v>
      </c>
      <c r="L228" s="45"/>
      <c r="M228" s="234" t="s">
        <v>1</v>
      </c>
      <c r="N228" s="235" t="s">
        <v>45</v>
      </c>
      <c r="O228" s="92"/>
      <c r="P228" s="236">
        <f>O228*H228</f>
        <v>0</v>
      </c>
      <c r="Q228" s="236">
        <v>0</v>
      </c>
      <c r="R228" s="236">
        <f>Q228*H228</f>
        <v>0</v>
      </c>
      <c r="S228" s="236">
        <v>0</v>
      </c>
      <c r="T228" s="23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161</v>
      </c>
      <c r="AT228" s="238" t="s">
        <v>156</v>
      </c>
      <c r="AU228" s="238" t="s">
        <v>89</v>
      </c>
      <c r="AY228" s="18" t="s">
        <v>154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87</v>
      </c>
      <c r="BK228" s="239">
        <f>ROUND(I228*H228,2)</f>
        <v>0</v>
      </c>
      <c r="BL228" s="18" t="s">
        <v>161</v>
      </c>
      <c r="BM228" s="238" t="s">
        <v>672</v>
      </c>
    </row>
    <row r="229" s="12" customFormat="1" ht="25.92" customHeight="1">
      <c r="A229" s="12"/>
      <c r="B229" s="211"/>
      <c r="C229" s="212"/>
      <c r="D229" s="213" t="s">
        <v>79</v>
      </c>
      <c r="E229" s="214" t="s">
        <v>673</v>
      </c>
      <c r="F229" s="214" t="s">
        <v>674</v>
      </c>
      <c r="G229" s="212"/>
      <c r="H229" s="212"/>
      <c r="I229" s="215"/>
      <c r="J229" s="216">
        <f>BK229</f>
        <v>0</v>
      </c>
      <c r="K229" s="212"/>
      <c r="L229" s="217"/>
      <c r="M229" s="218"/>
      <c r="N229" s="219"/>
      <c r="O229" s="219"/>
      <c r="P229" s="220">
        <f>SUM(P230:P234)</f>
        <v>0</v>
      </c>
      <c r="Q229" s="219"/>
      <c r="R229" s="220">
        <f>SUM(R230:R234)</f>
        <v>0</v>
      </c>
      <c r="S229" s="219"/>
      <c r="T229" s="221">
        <f>SUM(T230:T234)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161</v>
      </c>
      <c r="AT229" s="223" t="s">
        <v>79</v>
      </c>
      <c r="AU229" s="223" t="s">
        <v>80</v>
      </c>
      <c r="AY229" s="222" t="s">
        <v>154</v>
      </c>
      <c r="BK229" s="224">
        <f>SUM(BK230:BK234)</f>
        <v>0</v>
      </c>
    </row>
    <row r="230" s="2" customFormat="1" ht="24.15" customHeight="1">
      <c r="A230" s="39"/>
      <c r="B230" s="40"/>
      <c r="C230" s="227" t="s">
        <v>471</v>
      </c>
      <c r="D230" s="227" t="s">
        <v>156</v>
      </c>
      <c r="E230" s="228" t="s">
        <v>675</v>
      </c>
      <c r="F230" s="229" t="s">
        <v>676</v>
      </c>
      <c r="G230" s="230" t="s">
        <v>235</v>
      </c>
      <c r="H230" s="231">
        <v>238.15299999999999</v>
      </c>
      <c r="I230" s="232"/>
      <c r="J230" s="233">
        <f>ROUND(I230*H230,2)</f>
        <v>0</v>
      </c>
      <c r="K230" s="229" t="s">
        <v>575</v>
      </c>
      <c r="L230" s="45"/>
      <c r="M230" s="234" t="s">
        <v>1</v>
      </c>
      <c r="N230" s="235" t="s">
        <v>45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</v>
      </c>
      <c r="T230" s="23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657</v>
      </c>
      <c r="AT230" s="238" t="s">
        <v>156</v>
      </c>
      <c r="AU230" s="238" t="s">
        <v>87</v>
      </c>
      <c r="AY230" s="18" t="s">
        <v>154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87</v>
      </c>
      <c r="BK230" s="239">
        <f>ROUND(I230*H230,2)</f>
        <v>0</v>
      </c>
      <c r="BL230" s="18" t="s">
        <v>657</v>
      </c>
      <c r="BM230" s="238" t="s">
        <v>677</v>
      </c>
    </row>
    <row r="231" s="2" customFormat="1" ht="24.15" customHeight="1">
      <c r="A231" s="39"/>
      <c r="B231" s="40"/>
      <c r="C231" s="227" t="s">
        <v>477</v>
      </c>
      <c r="D231" s="227" t="s">
        <v>156</v>
      </c>
      <c r="E231" s="228" t="s">
        <v>678</v>
      </c>
      <c r="F231" s="229" t="s">
        <v>679</v>
      </c>
      <c r="G231" s="230" t="s">
        <v>182</v>
      </c>
      <c r="H231" s="231">
        <v>1</v>
      </c>
      <c r="I231" s="232"/>
      <c r="J231" s="233">
        <f>ROUND(I231*H231,2)</f>
        <v>0</v>
      </c>
      <c r="K231" s="229" t="s">
        <v>575</v>
      </c>
      <c r="L231" s="45"/>
      <c r="M231" s="234" t="s">
        <v>1</v>
      </c>
      <c r="N231" s="235" t="s">
        <v>45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657</v>
      </c>
      <c r="AT231" s="238" t="s">
        <v>156</v>
      </c>
      <c r="AU231" s="238" t="s">
        <v>87</v>
      </c>
      <c r="AY231" s="18" t="s">
        <v>154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87</v>
      </c>
      <c r="BK231" s="239">
        <f>ROUND(I231*H231,2)</f>
        <v>0</v>
      </c>
      <c r="BL231" s="18" t="s">
        <v>657</v>
      </c>
      <c r="BM231" s="238" t="s">
        <v>680</v>
      </c>
    </row>
    <row r="232" s="2" customFormat="1">
      <c r="A232" s="39"/>
      <c r="B232" s="40"/>
      <c r="C232" s="41"/>
      <c r="D232" s="240" t="s">
        <v>170</v>
      </c>
      <c r="E232" s="41"/>
      <c r="F232" s="241" t="s">
        <v>681</v>
      </c>
      <c r="G232" s="41"/>
      <c r="H232" s="41"/>
      <c r="I232" s="242"/>
      <c r="J232" s="41"/>
      <c r="K232" s="41"/>
      <c r="L232" s="45"/>
      <c r="M232" s="243"/>
      <c r="N232" s="24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170</v>
      </c>
      <c r="AU232" s="18" t="s">
        <v>87</v>
      </c>
    </row>
    <row r="233" s="2" customFormat="1" ht="24.15" customHeight="1">
      <c r="A233" s="39"/>
      <c r="B233" s="40"/>
      <c r="C233" s="227" t="s">
        <v>682</v>
      </c>
      <c r="D233" s="227" t="s">
        <v>156</v>
      </c>
      <c r="E233" s="228" t="s">
        <v>683</v>
      </c>
      <c r="F233" s="229" t="s">
        <v>684</v>
      </c>
      <c r="G233" s="230" t="s">
        <v>182</v>
      </c>
      <c r="H233" s="231">
        <v>1</v>
      </c>
      <c r="I233" s="232"/>
      <c r="J233" s="233">
        <f>ROUND(I233*H233,2)</f>
        <v>0</v>
      </c>
      <c r="K233" s="229" t="s">
        <v>575</v>
      </c>
      <c r="L233" s="45"/>
      <c r="M233" s="234" t="s">
        <v>1</v>
      </c>
      <c r="N233" s="235" t="s">
        <v>45</v>
      </c>
      <c r="O233" s="92"/>
      <c r="P233" s="236">
        <f>O233*H233</f>
        <v>0</v>
      </c>
      <c r="Q233" s="236">
        <v>0</v>
      </c>
      <c r="R233" s="236">
        <f>Q233*H233</f>
        <v>0</v>
      </c>
      <c r="S233" s="236">
        <v>0</v>
      </c>
      <c r="T233" s="237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8" t="s">
        <v>657</v>
      </c>
      <c r="AT233" s="238" t="s">
        <v>156</v>
      </c>
      <c r="AU233" s="238" t="s">
        <v>87</v>
      </c>
      <c r="AY233" s="18" t="s">
        <v>154</v>
      </c>
      <c r="BE233" s="239">
        <f>IF(N233="základní",J233,0)</f>
        <v>0</v>
      </c>
      <c r="BF233" s="239">
        <f>IF(N233="snížená",J233,0)</f>
        <v>0</v>
      </c>
      <c r="BG233" s="239">
        <f>IF(N233="zákl. přenesená",J233,0)</f>
        <v>0</v>
      </c>
      <c r="BH233" s="239">
        <f>IF(N233="sníž. přenesená",J233,0)</f>
        <v>0</v>
      </c>
      <c r="BI233" s="239">
        <f>IF(N233="nulová",J233,0)</f>
        <v>0</v>
      </c>
      <c r="BJ233" s="18" t="s">
        <v>87</v>
      </c>
      <c r="BK233" s="239">
        <f>ROUND(I233*H233,2)</f>
        <v>0</v>
      </c>
      <c r="BL233" s="18" t="s">
        <v>657</v>
      </c>
      <c r="BM233" s="238" t="s">
        <v>685</v>
      </c>
    </row>
    <row r="234" s="2" customFormat="1">
      <c r="A234" s="39"/>
      <c r="B234" s="40"/>
      <c r="C234" s="41"/>
      <c r="D234" s="240" t="s">
        <v>170</v>
      </c>
      <c r="E234" s="41"/>
      <c r="F234" s="241" t="s">
        <v>686</v>
      </c>
      <c r="G234" s="41"/>
      <c r="H234" s="41"/>
      <c r="I234" s="242"/>
      <c r="J234" s="41"/>
      <c r="K234" s="41"/>
      <c r="L234" s="45"/>
      <c r="M234" s="292"/>
      <c r="N234" s="293"/>
      <c r="O234" s="289"/>
      <c r="P234" s="289"/>
      <c r="Q234" s="289"/>
      <c r="R234" s="289"/>
      <c r="S234" s="289"/>
      <c r="T234" s="294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170</v>
      </c>
      <c r="AU234" s="18" t="s">
        <v>87</v>
      </c>
    </row>
    <row r="235" s="2" customFormat="1" ht="6.96" customHeight="1">
      <c r="A235" s="39"/>
      <c r="B235" s="67"/>
      <c r="C235" s="68"/>
      <c r="D235" s="68"/>
      <c r="E235" s="68"/>
      <c r="F235" s="68"/>
      <c r="G235" s="68"/>
      <c r="H235" s="68"/>
      <c r="I235" s="68"/>
      <c r="J235" s="68"/>
      <c r="K235" s="68"/>
      <c r="L235" s="45"/>
      <c r="M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</row>
  </sheetData>
  <sheetProtection sheet="1" autoFilter="0" formatColumns="0" formatRows="0" objects="1" scenarios="1" spinCount="100000" saltValue="BgPlRbwsmzhJok/rmzYkphdvJiyeyccQIlnsbFDBNFKn6I92ECajtVsK2i5N/VMNR27EPdykVG2Qy+fHO56xCA==" hashValue="w4yUznd7Cakgr7vbY3fgqsuvXPAOMGClBpFIk7t/8OHRY36EOJfkg+m0CmtoPKSeGN7JMDDD+h/HnCU4MQq/aQ==" algorithmName="SHA-512" password="CC35"/>
  <autoFilter ref="C126:K2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122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687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ROUND((SUM(BE127:BE151)),  2)</f>
        <v>0</v>
      </c>
      <c r="G35" s="39"/>
      <c r="H35" s="39"/>
      <c r="I35" s="165">
        <v>0.20999999999999999</v>
      </c>
      <c r="J35" s="164">
        <f>ROUND(((SUM(BE127:BE151))*I35),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ROUND((SUM(BF127:BF151)),  2)</f>
        <v>0</v>
      </c>
      <c r="G36" s="39"/>
      <c r="H36" s="39"/>
      <c r="I36" s="165">
        <v>0.14999999999999999</v>
      </c>
      <c r="J36" s="164">
        <f>ROUND(((SUM(BF127:BF151))*I36),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ROUND((SUM(BG127:BG151)),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ROUND((SUM(BH127:BH151)),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ROUND((SUM(BI127:BI151)),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122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01.3 -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688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689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690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691</v>
      </c>
      <c r="E102" s="197"/>
      <c r="F102" s="197"/>
      <c r="G102" s="197"/>
      <c r="H102" s="197"/>
      <c r="I102" s="197"/>
      <c r="J102" s="198">
        <f>J132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692</v>
      </c>
      <c r="E103" s="197"/>
      <c r="F103" s="197"/>
      <c r="G103" s="197"/>
      <c r="H103" s="197"/>
      <c r="I103" s="197"/>
      <c r="J103" s="198">
        <f>J137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693</v>
      </c>
      <c r="E104" s="197"/>
      <c r="F104" s="197"/>
      <c r="G104" s="197"/>
      <c r="H104" s="197"/>
      <c r="I104" s="197"/>
      <c r="J104" s="198">
        <f>J145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694</v>
      </c>
      <c r="E105" s="197"/>
      <c r="F105" s="197"/>
      <c r="G105" s="197"/>
      <c r="H105" s="197"/>
      <c r="I105" s="197"/>
      <c r="J105" s="198">
        <f>J149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Oprava mostních objektů trati Trutnov - Teplice nad Metují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122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123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01.3 - VRN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29. 9. 2020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32</v>
      </c>
      <c r="J123" s="37" t="str">
        <f>E23</f>
        <v>Ing. Ivan Šír, projektování dopravních staveb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140</v>
      </c>
      <c r="D126" s="203" t="s">
        <v>65</v>
      </c>
      <c r="E126" s="203" t="s">
        <v>61</v>
      </c>
      <c r="F126" s="203" t="s">
        <v>62</v>
      </c>
      <c r="G126" s="203" t="s">
        <v>141</v>
      </c>
      <c r="H126" s="203" t="s">
        <v>142</v>
      </c>
      <c r="I126" s="203" t="s">
        <v>143</v>
      </c>
      <c r="J126" s="203" t="s">
        <v>127</v>
      </c>
      <c r="K126" s="204" t="s">
        <v>144</v>
      </c>
      <c r="L126" s="205"/>
      <c r="M126" s="101" t="s">
        <v>1</v>
      </c>
      <c r="N126" s="102" t="s">
        <v>44</v>
      </c>
      <c r="O126" s="102" t="s">
        <v>145</v>
      </c>
      <c r="P126" s="102" t="s">
        <v>146</v>
      </c>
      <c r="Q126" s="102" t="s">
        <v>147</v>
      </c>
      <c r="R126" s="102" t="s">
        <v>148</v>
      </c>
      <c r="S126" s="102" t="s">
        <v>149</v>
      </c>
      <c r="T126" s="103" t="s">
        <v>150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151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P128+P131</f>
        <v>0</v>
      </c>
      <c r="Q127" s="105"/>
      <c r="R127" s="208">
        <f>R128+R131</f>
        <v>0.0088000000000000005</v>
      </c>
      <c r="S127" s="105"/>
      <c r="T127" s="209">
        <f>T128+T131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129</v>
      </c>
      <c r="BK127" s="210">
        <f>BK128+BK131</f>
        <v>0</v>
      </c>
    </row>
    <row r="128" s="12" customFormat="1" ht="25.92" customHeight="1">
      <c r="A128" s="12"/>
      <c r="B128" s="211"/>
      <c r="C128" s="212"/>
      <c r="D128" s="213" t="s">
        <v>79</v>
      </c>
      <c r="E128" s="214" t="s">
        <v>190</v>
      </c>
      <c r="F128" s="214" t="s">
        <v>695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0.0088000000000000005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166</v>
      </c>
      <c r="AT128" s="223" t="s">
        <v>79</v>
      </c>
      <c r="AU128" s="223" t="s">
        <v>80</v>
      </c>
      <c r="AY128" s="222" t="s">
        <v>154</v>
      </c>
      <c r="BK128" s="224">
        <f>BK129</f>
        <v>0</v>
      </c>
    </row>
    <row r="129" s="12" customFormat="1" ht="22.8" customHeight="1">
      <c r="A129" s="12"/>
      <c r="B129" s="211"/>
      <c r="C129" s="212"/>
      <c r="D129" s="213" t="s">
        <v>79</v>
      </c>
      <c r="E129" s="225" t="s">
        <v>696</v>
      </c>
      <c r="F129" s="225" t="s">
        <v>697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0.0088000000000000005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166</v>
      </c>
      <c r="AT129" s="223" t="s">
        <v>79</v>
      </c>
      <c r="AU129" s="223" t="s">
        <v>87</v>
      </c>
      <c r="AY129" s="222" t="s">
        <v>154</v>
      </c>
      <c r="BK129" s="224">
        <f>BK130</f>
        <v>0</v>
      </c>
    </row>
    <row r="130" s="2" customFormat="1" ht="14.4" customHeight="1">
      <c r="A130" s="39"/>
      <c r="B130" s="40"/>
      <c r="C130" s="227" t="s">
        <v>87</v>
      </c>
      <c r="D130" s="227" t="s">
        <v>156</v>
      </c>
      <c r="E130" s="228" t="s">
        <v>698</v>
      </c>
      <c r="F130" s="229" t="s">
        <v>699</v>
      </c>
      <c r="G130" s="230" t="s">
        <v>700</v>
      </c>
      <c r="H130" s="231">
        <v>1</v>
      </c>
      <c r="I130" s="232"/>
      <c r="J130" s="233">
        <f>ROUND(I130*H130,2)</f>
        <v>0</v>
      </c>
      <c r="K130" s="229" t="s">
        <v>160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0.0088000000000000005</v>
      </c>
      <c r="R130" s="236">
        <f>Q130*H130</f>
        <v>0.0088000000000000005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701</v>
      </c>
      <c r="AT130" s="238" t="s">
        <v>156</v>
      </c>
      <c r="AU130" s="238" t="s">
        <v>89</v>
      </c>
      <c r="AY130" s="18" t="s">
        <v>154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87</v>
      </c>
      <c r="BK130" s="239">
        <f>ROUND(I130*H130,2)</f>
        <v>0</v>
      </c>
      <c r="BL130" s="18" t="s">
        <v>701</v>
      </c>
      <c r="BM130" s="238" t="s">
        <v>702</v>
      </c>
    </row>
    <row r="131" s="12" customFormat="1" ht="25.92" customHeight="1">
      <c r="A131" s="12"/>
      <c r="B131" s="211"/>
      <c r="C131" s="212"/>
      <c r="D131" s="213" t="s">
        <v>79</v>
      </c>
      <c r="E131" s="214" t="s">
        <v>99</v>
      </c>
      <c r="F131" s="214" t="s">
        <v>703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P132+P137+P145+P149</f>
        <v>0</v>
      </c>
      <c r="Q131" s="219"/>
      <c r="R131" s="220">
        <f>R132+R137+R145+R149</f>
        <v>0</v>
      </c>
      <c r="S131" s="219"/>
      <c r="T131" s="221">
        <f>T132+T137+T145+T149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179</v>
      </c>
      <c r="AT131" s="223" t="s">
        <v>79</v>
      </c>
      <c r="AU131" s="223" t="s">
        <v>80</v>
      </c>
      <c r="AY131" s="222" t="s">
        <v>154</v>
      </c>
      <c r="BK131" s="224">
        <f>BK132+BK137+BK145+BK149</f>
        <v>0</v>
      </c>
    </row>
    <row r="132" s="12" customFormat="1" ht="22.8" customHeight="1">
      <c r="A132" s="12"/>
      <c r="B132" s="211"/>
      <c r="C132" s="212"/>
      <c r="D132" s="213" t="s">
        <v>79</v>
      </c>
      <c r="E132" s="225" t="s">
        <v>704</v>
      </c>
      <c r="F132" s="225" t="s">
        <v>705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SUM(P133:P136)</f>
        <v>0</v>
      </c>
      <c r="Q132" s="219"/>
      <c r="R132" s="220">
        <f>SUM(R133:R136)</f>
        <v>0</v>
      </c>
      <c r="S132" s="219"/>
      <c r="T132" s="221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179</v>
      </c>
      <c r="AT132" s="223" t="s">
        <v>79</v>
      </c>
      <c r="AU132" s="223" t="s">
        <v>87</v>
      </c>
      <c r="AY132" s="222" t="s">
        <v>154</v>
      </c>
      <c r="BK132" s="224">
        <f>SUM(BK133:BK136)</f>
        <v>0</v>
      </c>
    </row>
    <row r="133" s="2" customFormat="1" ht="14.4" customHeight="1">
      <c r="A133" s="39"/>
      <c r="B133" s="40"/>
      <c r="C133" s="227" t="s">
        <v>89</v>
      </c>
      <c r="D133" s="227" t="s">
        <v>156</v>
      </c>
      <c r="E133" s="228" t="s">
        <v>706</v>
      </c>
      <c r="F133" s="229" t="s">
        <v>707</v>
      </c>
      <c r="G133" s="230" t="s">
        <v>637</v>
      </c>
      <c r="H133" s="231">
        <v>1</v>
      </c>
      <c r="I133" s="232"/>
      <c r="J133" s="233">
        <f>ROUND(I133*H133,2)</f>
        <v>0</v>
      </c>
      <c r="K133" s="229" t="s">
        <v>160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708</v>
      </c>
      <c r="AT133" s="238" t="s">
        <v>156</v>
      </c>
      <c r="AU133" s="238" t="s">
        <v>89</v>
      </c>
      <c r="AY133" s="18" t="s">
        <v>154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708</v>
      </c>
      <c r="BM133" s="238" t="s">
        <v>709</v>
      </c>
    </row>
    <row r="134" s="2" customFormat="1" ht="14.4" customHeight="1">
      <c r="A134" s="39"/>
      <c r="B134" s="40"/>
      <c r="C134" s="227" t="s">
        <v>166</v>
      </c>
      <c r="D134" s="227" t="s">
        <v>156</v>
      </c>
      <c r="E134" s="228" t="s">
        <v>710</v>
      </c>
      <c r="F134" s="229" t="s">
        <v>711</v>
      </c>
      <c r="G134" s="230" t="s">
        <v>637</v>
      </c>
      <c r="H134" s="231">
        <v>1</v>
      </c>
      <c r="I134" s="232"/>
      <c r="J134" s="233">
        <f>ROUND(I134*H134,2)</f>
        <v>0</v>
      </c>
      <c r="K134" s="229" t="s">
        <v>160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708</v>
      </c>
      <c r="AT134" s="238" t="s">
        <v>156</v>
      </c>
      <c r="AU134" s="238" t="s">
        <v>89</v>
      </c>
      <c r="AY134" s="18" t="s">
        <v>154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87</v>
      </c>
      <c r="BK134" s="239">
        <f>ROUND(I134*H134,2)</f>
        <v>0</v>
      </c>
      <c r="BL134" s="18" t="s">
        <v>708</v>
      </c>
      <c r="BM134" s="238" t="s">
        <v>712</v>
      </c>
    </row>
    <row r="135" s="2" customFormat="1" ht="14.4" customHeight="1">
      <c r="A135" s="39"/>
      <c r="B135" s="40"/>
      <c r="C135" s="227" t="s">
        <v>161</v>
      </c>
      <c r="D135" s="227" t="s">
        <v>156</v>
      </c>
      <c r="E135" s="228" t="s">
        <v>713</v>
      </c>
      <c r="F135" s="229" t="s">
        <v>714</v>
      </c>
      <c r="G135" s="230" t="s">
        <v>637</v>
      </c>
      <c r="H135" s="231">
        <v>1</v>
      </c>
      <c r="I135" s="232"/>
      <c r="J135" s="233">
        <f>ROUND(I135*H135,2)</f>
        <v>0</v>
      </c>
      <c r="K135" s="229" t="s">
        <v>160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708</v>
      </c>
      <c r="AT135" s="238" t="s">
        <v>156</v>
      </c>
      <c r="AU135" s="238" t="s">
        <v>89</v>
      </c>
      <c r="AY135" s="18" t="s">
        <v>154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87</v>
      </c>
      <c r="BK135" s="239">
        <f>ROUND(I135*H135,2)</f>
        <v>0</v>
      </c>
      <c r="BL135" s="18" t="s">
        <v>708</v>
      </c>
      <c r="BM135" s="238" t="s">
        <v>715</v>
      </c>
    </row>
    <row r="136" s="2" customFormat="1" ht="14.4" customHeight="1">
      <c r="A136" s="39"/>
      <c r="B136" s="40"/>
      <c r="C136" s="227" t="s">
        <v>179</v>
      </c>
      <c r="D136" s="227" t="s">
        <v>156</v>
      </c>
      <c r="E136" s="228" t="s">
        <v>716</v>
      </c>
      <c r="F136" s="229" t="s">
        <v>717</v>
      </c>
      <c r="G136" s="230" t="s">
        <v>637</v>
      </c>
      <c r="H136" s="231">
        <v>1</v>
      </c>
      <c r="I136" s="232"/>
      <c r="J136" s="233">
        <f>ROUND(I136*H136,2)</f>
        <v>0</v>
      </c>
      <c r="K136" s="229" t="s">
        <v>160</v>
      </c>
      <c r="L136" s="45"/>
      <c r="M136" s="234" t="s">
        <v>1</v>
      </c>
      <c r="N136" s="235" t="s">
        <v>45</v>
      </c>
      <c r="O136" s="92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708</v>
      </c>
      <c r="AT136" s="238" t="s">
        <v>156</v>
      </c>
      <c r="AU136" s="238" t="s">
        <v>89</v>
      </c>
      <c r="AY136" s="18" t="s">
        <v>154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87</v>
      </c>
      <c r="BK136" s="239">
        <f>ROUND(I136*H136,2)</f>
        <v>0</v>
      </c>
      <c r="BL136" s="18" t="s">
        <v>708</v>
      </c>
      <c r="BM136" s="238" t="s">
        <v>718</v>
      </c>
    </row>
    <row r="137" s="12" customFormat="1" ht="22.8" customHeight="1">
      <c r="A137" s="12"/>
      <c r="B137" s="211"/>
      <c r="C137" s="212"/>
      <c r="D137" s="213" t="s">
        <v>79</v>
      </c>
      <c r="E137" s="225" t="s">
        <v>719</v>
      </c>
      <c r="F137" s="225" t="s">
        <v>720</v>
      </c>
      <c r="G137" s="212"/>
      <c r="H137" s="212"/>
      <c r="I137" s="215"/>
      <c r="J137" s="226">
        <f>BK137</f>
        <v>0</v>
      </c>
      <c r="K137" s="212"/>
      <c r="L137" s="217"/>
      <c r="M137" s="218"/>
      <c r="N137" s="219"/>
      <c r="O137" s="219"/>
      <c r="P137" s="220">
        <f>SUM(P138:P144)</f>
        <v>0</v>
      </c>
      <c r="Q137" s="219"/>
      <c r="R137" s="220">
        <f>SUM(R138:R144)</f>
        <v>0</v>
      </c>
      <c r="S137" s="219"/>
      <c r="T137" s="221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2" t="s">
        <v>179</v>
      </c>
      <c r="AT137" s="223" t="s">
        <v>79</v>
      </c>
      <c r="AU137" s="223" t="s">
        <v>87</v>
      </c>
      <c r="AY137" s="222" t="s">
        <v>154</v>
      </c>
      <c r="BK137" s="224">
        <f>SUM(BK138:BK144)</f>
        <v>0</v>
      </c>
    </row>
    <row r="138" s="2" customFormat="1" ht="14.4" customHeight="1">
      <c r="A138" s="39"/>
      <c r="B138" s="40"/>
      <c r="C138" s="227" t="s">
        <v>185</v>
      </c>
      <c r="D138" s="227" t="s">
        <v>156</v>
      </c>
      <c r="E138" s="228" t="s">
        <v>721</v>
      </c>
      <c r="F138" s="229" t="s">
        <v>722</v>
      </c>
      <c r="G138" s="230" t="s">
        <v>637</v>
      </c>
      <c r="H138" s="231">
        <v>1</v>
      </c>
      <c r="I138" s="232"/>
      <c r="J138" s="233">
        <f>ROUND(I138*H138,2)</f>
        <v>0</v>
      </c>
      <c r="K138" s="229" t="s">
        <v>160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708</v>
      </c>
      <c r="AT138" s="238" t="s">
        <v>156</v>
      </c>
      <c r="AU138" s="238" t="s">
        <v>89</v>
      </c>
      <c r="AY138" s="18" t="s">
        <v>154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87</v>
      </c>
      <c r="BK138" s="239">
        <f>ROUND(I138*H138,2)</f>
        <v>0</v>
      </c>
      <c r="BL138" s="18" t="s">
        <v>708</v>
      </c>
      <c r="BM138" s="238" t="s">
        <v>723</v>
      </c>
    </row>
    <row r="139" s="2" customFormat="1" ht="14.4" customHeight="1">
      <c r="A139" s="39"/>
      <c r="B139" s="40"/>
      <c r="C139" s="227" t="s">
        <v>189</v>
      </c>
      <c r="D139" s="227" t="s">
        <v>156</v>
      </c>
      <c r="E139" s="228" t="s">
        <v>724</v>
      </c>
      <c r="F139" s="229" t="s">
        <v>725</v>
      </c>
      <c r="G139" s="230" t="s">
        <v>637</v>
      </c>
      <c r="H139" s="231">
        <v>1</v>
      </c>
      <c r="I139" s="232"/>
      <c r="J139" s="233">
        <f>ROUND(I139*H139,2)</f>
        <v>0</v>
      </c>
      <c r="K139" s="229" t="s">
        <v>160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708</v>
      </c>
      <c r="AT139" s="238" t="s">
        <v>156</v>
      </c>
      <c r="AU139" s="238" t="s">
        <v>89</v>
      </c>
      <c r="AY139" s="18" t="s">
        <v>154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87</v>
      </c>
      <c r="BK139" s="239">
        <f>ROUND(I139*H139,2)</f>
        <v>0</v>
      </c>
      <c r="BL139" s="18" t="s">
        <v>708</v>
      </c>
      <c r="BM139" s="238" t="s">
        <v>726</v>
      </c>
    </row>
    <row r="140" s="2" customFormat="1" ht="14.4" customHeight="1">
      <c r="A140" s="39"/>
      <c r="B140" s="40"/>
      <c r="C140" s="227" t="s">
        <v>193</v>
      </c>
      <c r="D140" s="227" t="s">
        <v>156</v>
      </c>
      <c r="E140" s="228" t="s">
        <v>727</v>
      </c>
      <c r="F140" s="229" t="s">
        <v>728</v>
      </c>
      <c r="G140" s="230" t="s">
        <v>637</v>
      </c>
      <c r="H140" s="231">
        <v>1</v>
      </c>
      <c r="I140" s="232"/>
      <c r="J140" s="233">
        <f>ROUND(I140*H140,2)</f>
        <v>0</v>
      </c>
      <c r="K140" s="229" t="s">
        <v>160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708</v>
      </c>
      <c r="AT140" s="238" t="s">
        <v>156</v>
      </c>
      <c r="AU140" s="238" t="s">
        <v>89</v>
      </c>
      <c r="AY140" s="18" t="s">
        <v>154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87</v>
      </c>
      <c r="BK140" s="239">
        <f>ROUND(I140*H140,2)</f>
        <v>0</v>
      </c>
      <c r="BL140" s="18" t="s">
        <v>708</v>
      </c>
      <c r="BM140" s="238" t="s">
        <v>729</v>
      </c>
    </row>
    <row r="141" s="2" customFormat="1" ht="14.4" customHeight="1">
      <c r="A141" s="39"/>
      <c r="B141" s="40"/>
      <c r="C141" s="227" t="s">
        <v>200</v>
      </c>
      <c r="D141" s="227" t="s">
        <v>156</v>
      </c>
      <c r="E141" s="228" t="s">
        <v>730</v>
      </c>
      <c r="F141" s="229" t="s">
        <v>731</v>
      </c>
      <c r="G141" s="230" t="s">
        <v>637</v>
      </c>
      <c r="H141" s="231">
        <v>1</v>
      </c>
      <c r="I141" s="232"/>
      <c r="J141" s="233">
        <f>ROUND(I141*H141,2)</f>
        <v>0</v>
      </c>
      <c r="K141" s="229" t="s">
        <v>160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708</v>
      </c>
      <c r="AT141" s="238" t="s">
        <v>156</v>
      </c>
      <c r="AU141" s="238" t="s">
        <v>89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708</v>
      </c>
      <c r="BM141" s="238" t="s">
        <v>732</v>
      </c>
    </row>
    <row r="142" s="2" customFormat="1" ht="14.4" customHeight="1">
      <c r="A142" s="39"/>
      <c r="B142" s="40"/>
      <c r="C142" s="227" t="s">
        <v>208</v>
      </c>
      <c r="D142" s="227" t="s">
        <v>156</v>
      </c>
      <c r="E142" s="228" t="s">
        <v>733</v>
      </c>
      <c r="F142" s="229" t="s">
        <v>734</v>
      </c>
      <c r="G142" s="230" t="s">
        <v>637</v>
      </c>
      <c r="H142" s="231">
        <v>1</v>
      </c>
      <c r="I142" s="232"/>
      <c r="J142" s="233">
        <f>ROUND(I142*H142,2)</f>
        <v>0</v>
      </c>
      <c r="K142" s="229" t="s">
        <v>160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708</v>
      </c>
      <c r="AT142" s="238" t="s">
        <v>156</v>
      </c>
      <c r="AU142" s="238" t="s">
        <v>89</v>
      </c>
      <c r="AY142" s="18" t="s">
        <v>154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87</v>
      </c>
      <c r="BK142" s="239">
        <f>ROUND(I142*H142,2)</f>
        <v>0</v>
      </c>
      <c r="BL142" s="18" t="s">
        <v>708</v>
      </c>
      <c r="BM142" s="238" t="s">
        <v>735</v>
      </c>
    </row>
    <row r="143" s="2" customFormat="1" ht="14.4" customHeight="1">
      <c r="A143" s="39"/>
      <c r="B143" s="40"/>
      <c r="C143" s="227" t="s">
        <v>212</v>
      </c>
      <c r="D143" s="227" t="s">
        <v>156</v>
      </c>
      <c r="E143" s="228" t="s">
        <v>736</v>
      </c>
      <c r="F143" s="229" t="s">
        <v>737</v>
      </c>
      <c r="G143" s="230" t="s">
        <v>637</v>
      </c>
      <c r="H143" s="231">
        <v>1</v>
      </c>
      <c r="I143" s="232"/>
      <c r="J143" s="233">
        <f>ROUND(I143*H143,2)</f>
        <v>0</v>
      </c>
      <c r="K143" s="229" t="s">
        <v>160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708</v>
      </c>
      <c r="AT143" s="238" t="s">
        <v>156</v>
      </c>
      <c r="AU143" s="238" t="s">
        <v>89</v>
      </c>
      <c r="AY143" s="18" t="s">
        <v>154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87</v>
      </c>
      <c r="BK143" s="239">
        <f>ROUND(I143*H143,2)</f>
        <v>0</v>
      </c>
      <c r="BL143" s="18" t="s">
        <v>708</v>
      </c>
      <c r="BM143" s="238" t="s">
        <v>738</v>
      </c>
    </row>
    <row r="144" s="2" customFormat="1" ht="14.4" customHeight="1">
      <c r="A144" s="39"/>
      <c r="B144" s="40"/>
      <c r="C144" s="227" t="s">
        <v>216</v>
      </c>
      <c r="D144" s="227" t="s">
        <v>156</v>
      </c>
      <c r="E144" s="228" t="s">
        <v>739</v>
      </c>
      <c r="F144" s="229" t="s">
        <v>740</v>
      </c>
      <c r="G144" s="230" t="s">
        <v>637</v>
      </c>
      <c r="H144" s="231">
        <v>1</v>
      </c>
      <c r="I144" s="232"/>
      <c r="J144" s="233">
        <f>ROUND(I144*H144,2)</f>
        <v>0</v>
      </c>
      <c r="K144" s="229" t="s">
        <v>160</v>
      </c>
      <c r="L144" s="45"/>
      <c r="M144" s="234" t="s">
        <v>1</v>
      </c>
      <c r="N144" s="235" t="s">
        <v>45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708</v>
      </c>
      <c r="AT144" s="238" t="s">
        <v>156</v>
      </c>
      <c r="AU144" s="238" t="s">
        <v>89</v>
      </c>
      <c r="AY144" s="18" t="s">
        <v>154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87</v>
      </c>
      <c r="BK144" s="239">
        <f>ROUND(I144*H144,2)</f>
        <v>0</v>
      </c>
      <c r="BL144" s="18" t="s">
        <v>708</v>
      </c>
      <c r="BM144" s="238" t="s">
        <v>741</v>
      </c>
    </row>
    <row r="145" s="12" customFormat="1" ht="22.8" customHeight="1">
      <c r="A145" s="12"/>
      <c r="B145" s="211"/>
      <c r="C145" s="212"/>
      <c r="D145" s="213" t="s">
        <v>79</v>
      </c>
      <c r="E145" s="225" t="s">
        <v>742</v>
      </c>
      <c r="F145" s="225" t="s">
        <v>743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SUM(P146:P148)</f>
        <v>0</v>
      </c>
      <c r="Q145" s="219"/>
      <c r="R145" s="220">
        <f>SUM(R146:R148)</f>
        <v>0</v>
      </c>
      <c r="S145" s="219"/>
      <c r="T145" s="221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179</v>
      </c>
      <c r="AT145" s="223" t="s">
        <v>79</v>
      </c>
      <c r="AU145" s="223" t="s">
        <v>87</v>
      </c>
      <c r="AY145" s="222" t="s">
        <v>154</v>
      </c>
      <c r="BK145" s="224">
        <f>SUM(BK146:BK148)</f>
        <v>0</v>
      </c>
    </row>
    <row r="146" s="2" customFormat="1" ht="14.4" customHeight="1">
      <c r="A146" s="39"/>
      <c r="B146" s="40"/>
      <c r="C146" s="227" t="s">
        <v>8</v>
      </c>
      <c r="D146" s="227" t="s">
        <v>156</v>
      </c>
      <c r="E146" s="228" t="s">
        <v>744</v>
      </c>
      <c r="F146" s="229" t="s">
        <v>745</v>
      </c>
      <c r="G146" s="230" t="s">
        <v>637</v>
      </c>
      <c r="H146" s="231">
        <v>1</v>
      </c>
      <c r="I146" s="232"/>
      <c r="J146" s="233">
        <f>ROUND(I146*H146,2)</f>
        <v>0</v>
      </c>
      <c r="K146" s="229" t="s">
        <v>160</v>
      </c>
      <c r="L146" s="45"/>
      <c r="M146" s="234" t="s">
        <v>1</v>
      </c>
      <c r="N146" s="235" t="s">
        <v>45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708</v>
      </c>
      <c r="AT146" s="238" t="s">
        <v>156</v>
      </c>
      <c r="AU146" s="238" t="s">
        <v>89</v>
      </c>
      <c r="AY146" s="18" t="s">
        <v>154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87</v>
      </c>
      <c r="BK146" s="239">
        <f>ROUND(I146*H146,2)</f>
        <v>0</v>
      </c>
      <c r="BL146" s="18" t="s">
        <v>708</v>
      </c>
      <c r="BM146" s="238" t="s">
        <v>746</v>
      </c>
    </row>
    <row r="147" s="2" customFormat="1">
      <c r="A147" s="39"/>
      <c r="B147" s="40"/>
      <c r="C147" s="41"/>
      <c r="D147" s="240" t="s">
        <v>170</v>
      </c>
      <c r="E147" s="41"/>
      <c r="F147" s="241" t="s">
        <v>747</v>
      </c>
      <c r="G147" s="41"/>
      <c r="H147" s="41"/>
      <c r="I147" s="242"/>
      <c r="J147" s="41"/>
      <c r="K147" s="41"/>
      <c r="L147" s="45"/>
      <c r="M147" s="243"/>
      <c r="N147" s="244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170</v>
      </c>
      <c r="AU147" s="18" t="s">
        <v>89</v>
      </c>
    </row>
    <row r="148" s="2" customFormat="1" ht="14.4" customHeight="1">
      <c r="A148" s="39"/>
      <c r="B148" s="40"/>
      <c r="C148" s="227" t="s">
        <v>250</v>
      </c>
      <c r="D148" s="227" t="s">
        <v>156</v>
      </c>
      <c r="E148" s="228" t="s">
        <v>748</v>
      </c>
      <c r="F148" s="229" t="s">
        <v>749</v>
      </c>
      <c r="G148" s="230" t="s">
        <v>637</v>
      </c>
      <c r="H148" s="231">
        <v>1</v>
      </c>
      <c r="I148" s="232"/>
      <c r="J148" s="233">
        <f>ROUND(I148*H148,2)</f>
        <v>0</v>
      </c>
      <c r="K148" s="229" t="s">
        <v>160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708</v>
      </c>
      <c r="AT148" s="238" t="s">
        <v>156</v>
      </c>
      <c r="AU148" s="238" t="s">
        <v>89</v>
      </c>
      <c r="AY148" s="18" t="s">
        <v>154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87</v>
      </c>
      <c r="BK148" s="239">
        <f>ROUND(I148*H148,2)</f>
        <v>0</v>
      </c>
      <c r="BL148" s="18" t="s">
        <v>708</v>
      </c>
      <c r="BM148" s="238" t="s">
        <v>750</v>
      </c>
    </row>
    <row r="149" s="12" customFormat="1" ht="22.8" customHeight="1">
      <c r="A149" s="12"/>
      <c r="B149" s="211"/>
      <c r="C149" s="212"/>
      <c r="D149" s="213" t="s">
        <v>79</v>
      </c>
      <c r="E149" s="225" t="s">
        <v>751</v>
      </c>
      <c r="F149" s="225" t="s">
        <v>752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SUM(P150:P151)</f>
        <v>0</v>
      </c>
      <c r="Q149" s="219"/>
      <c r="R149" s="220">
        <f>SUM(R150:R151)</f>
        <v>0</v>
      </c>
      <c r="S149" s="219"/>
      <c r="T149" s="221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179</v>
      </c>
      <c r="AT149" s="223" t="s">
        <v>79</v>
      </c>
      <c r="AU149" s="223" t="s">
        <v>87</v>
      </c>
      <c r="AY149" s="222" t="s">
        <v>154</v>
      </c>
      <c r="BK149" s="224">
        <f>SUM(BK150:BK151)</f>
        <v>0</v>
      </c>
    </row>
    <row r="150" s="2" customFormat="1" ht="14.4" customHeight="1">
      <c r="A150" s="39"/>
      <c r="B150" s="40"/>
      <c r="C150" s="227" t="s">
        <v>256</v>
      </c>
      <c r="D150" s="227" t="s">
        <v>156</v>
      </c>
      <c r="E150" s="228" t="s">
        <v>753</v>
      </c>
      <c r="F150" s="229" t="s">
        <v>754</v>
      </c>
      <c r="G150" s="230" t="s">
        <v>637</v>
      </c>
      <c r="H150" s="231">
        <v>1</v>
      </c>
      <c r="I150" s="232"/>
      <c r="J150" s="233">
        <f>ROUND(I150*H150,2)</f>
        <v>0</v>
      </c>
      <c r="K150" s="229" t="s">
        <v>160</v>
      </c>
      <c r="L150" s="45"/>
      <c r="M150" s="234" t="s">
        <v>1</v>
      </c>
      <c r="N150" s="235" t="s">
        <v>45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708</v>
      </c>
      <c r="AT150" s="238" t="s">
        <v>156</v>
      </c>
      <c r="AU150" s="238" t="s">
        <v>89</v>
      </c>
      <c r="AY150" s="18" t="s">
        <v>154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87</v>
      </c>
      <c r="BK150" s="239">
        <f>ROUND(I150*H150,2)</f>
        <v>0</v>
      </c>
      <c r="BL150" s="18" t="s">
        <v>708</v>
      </c>
      <c r="BM150" s="238" t="s">
        <v>755</v>
      </c>
    </row>
    <row r="151" s="2" customFormat="1">
      <c r="A151" s="39"/>
      <c r="B151" s="40"/>
      <c r="C151" s="41"/>
      <c r="D151" s="240" t="s">
        <v>170</v>
      </c>
      <c r="E151" s="41"/>
      <c r="F151" s="241" t="s">
        <v>756</v>
      </c>
      <c r="G151" s="41"/>
      <c r="H151" s="41"/>
      <c r="I151" s="242"/>
      <c r="J151" s="41"/>
      <c r="K151" s="41"/>
      <c r="L151" s="45"/>
      <c r="M151" s="292"/>
      <c r="N151" s="293"/>
      <c r="O151" s="289"/>
      <c r="P151" s="289"/>
      <c r="Q151" s="289"/>
      <c r="R151" s="289"/>
      <c r="S151" s="289"/>
      <c r="T151" s="294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170</v>
      </c>
      <c r="AU151" s="18" t="s">
        <v>89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UsmZbz4VCAKoptOJBpxCxUbwlFTjruKR/EgT2r6UsP8+1+cXs8tlEB6o7kvg//1nqVizngKQ0WR3GW+PDVHUig==" hashValue="r522FyiRN3QeXCfdEfQ3T0dG6Aduwxy0uXZ89u216Oet/tw3ffocYRe8VbAYJSuidC7U9YtEDINvoDLj8Dh/AQ==" algorithmName="SHA-512" password="CC35"/>
  <autoFilter ref="C126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757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758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ROUND((SUM(BE127:BE232)),  2)</f>
        <v>0</v>
      </c>
      <c r="G35" s="39"/>
      <c r="H35" s="39"/>
      <c r="I35" s="165">
        <v>0.20999999999999999</v>
      </c>
      <c r="J35" s="164">
        <f>ROUND(((SUM(BE127:BE232))*I35),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ROUND((SUM(BF127:BF232)),  2)</f>
        <v>0</v>
      </c>
      <c r="G36" s="39"/>
      <c r="H36" s="39"/>
      <c r="I36" s="165">
        <v>0.14999999999999999</v>
      </c>
      <c r="J36" s="164">
        <f>ROUND(((SUM(BF127:BF232))*I36),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ROUND((SUM(BG127:BG232)),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ROUND((SUM(BH127:BH232)),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ROUND((SUM(BI127:BI232)),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02.1 - Oprava propustku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759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760</v>
      </c>
      <c r="E100" s="192"/>
      <c r="F100" s="192"/>
      <c r="G100" s="192"/>
      <c r="H100" s="192"/>
      <c r="I100" s="192"/>
      <c r="J100" s="193">
        <f>J152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761</v>
      </c>
      <c r="E101" s="192"/>
      <c r="F101" s="192"/>
      <c r="G101" s="192"/>
      <c r="H101" s="192"/>
      <c r="I101" s="192"/>
      <c r="J101" s="193">
        <f>J175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762</v>
      </c>
      <c r="E102" s="192"/>
      <c r="F102" s="192"/>
      <c r="G102" s="192"/>
      <c r="H102" s="192"/>
      <c r="I102" s="192"/>
      <c r="J102" s="193">
        <f>J192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130</v>
      </c>
      <c r="E103" s="192"/>
      <c r="F103" s="192"/>
      <c r="G103" s="192"/>
      <c r="H103" s="192"/>
      <c r="I103" s="192"/>
      <c r="J103" s="193">
        <f>J209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34"/>
      <c r="D104" s="196" t="s">
        <v>137</v>
      </c>
      <c r="E104" s="197"/>
      <c r="F104" s="197"/>
      <c r="G104" s="197"/>
      <c r="H104" s="197"/>
      <c r="I104" s="197"/>
      <c r="J104" s="198">
        <f>J210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138</v>
      </c>
      <c r="E105" s="197"/>
      <c r="F105" s="197"/>
      <c r="G105" s="197"/>
      <c r="H105" s="197"/>
      <c r="I105" s="197"/>
      <c r="J105" s="198">
        <f>J230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Oprava mostních objektů trati Trutnov - Teplice nad Metují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757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123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02.1 - Oprava propustku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29. 9. 2020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32</v>
      </c>
      <c r="J123" s="37" t="str">
        <f>E23</f>
        <v>Ing. Ivan Šír, projektování dopravních staveb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140</v>
      </c>
      <c r="D126" s="203" t="s">
        <v>65</v>
      </c>
      <c r="E126" s="203" t="s">
        <v>61</v>
      </c>
      <c r="F126" s="203" t="s">
        <v>62</v>
      </c>
      <c r="G126" s="203" t="s">
        <v>141</v>
      </c>
      <c r="H126" s="203" t="s">
        <v>142</v>
      </c>
      <c r="I126" s="203" t="s">
        <v>143</v>
      </c>
      <c r="J126" s="203" t="s">
        <v>127</v>
      </c>
      <c r="K126" s="204" t="s">
        <v>144</v>
      </c>
      <c r="L126" s="205"/>
      <c r="M126" s="101" t="s">
        <v>1</v>
      </c>
      <c r="N126" s="102" t="s">
        <v>44</v>
      </c>
      <c r="O126" s="102" t="s">
        <v>145</v>
      </c>
      <c r="P126" s="102" t="s">
        <v>146</v>
      </c>
      <c r="Q126" s="102" t="s">
        <v>147</v>
      </c>
      <c r="R126" s="102" t="s">
        <v>148</v>
      </c>
      <c r="S126" s="102" t="s">
        <v>149</v>
      </c>
      <c r="T126" s="103" t="s">
        <v>150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151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P128+P152+P175+P192+P209</f>
        <v>0</v>
      </c>
      <c r="Q127" s="105"/>
      <c r="R127" s="208">
        <f>R128+R152+R175+R192+R209</f>
        <v>407.79052436251999</v>
      </c>
      <c r="S127" s="105"/>
      <c r="T127" s="209">
        <f>T128+T152+T175+T192+T209</f>
        <v>32.126359999999998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129</v>
      </c>
      <c r="BK127" s="210">
        <f>BK128+BK152+BK175+BK192+BK209</f>
        <v>0</v>
      </c>
    </row>
    <row r="128" s="12" customFormat="1" ht="25.92" customHeight="1">
      <c r="A128" s="12"/>
      <c r="B128" s="211"/>
      <c r="C128" s="212"/>
      <c r="D128" s="213" t="s">
        <v>79</v>
      </c>
      <c r="E128" s="214" t="s">
        <v>87</v>
      </c>
      <c r="F128" s="214" t="s">
        <v>155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SUM(P129:P151)</f>
        <v>0</v>
      </c>
      <c r="Q128" s="219"/>
      <c r="R128" s="220">
        <f>SUM(R129:R151)</f>
        <v>30.531129</v>
      </c>
      <c r="S128" s="219"/>
      <c r="T128" s="221">
        <f>SUM(T129:T151)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87</v>
      </c>
      <c r="AT128" s="223" t="s">
        <v>79</v>
      </c>
      <c r="AU128" s="223" t="s">
        <v>80</v>
      </c>
      <c r="AY128" s="222" t="s">
        <v>154</v>
      </c>
      <c r="BK128" s="224">
        <f>SUM(BK129:BK151)</f>
        <v>0</v>
      </c>
    </row>
    <row r="129" s="2" customFormat="1" ht="24.15" customHeight="1">
      <c r="A129" s="39"/>
      <c r="B129" s="40"/>
      <c r="C129" s="227" t="s">
        <v>87</v>
      </c>
      <c r="D129" s="227" t="s">
        <v>156</v>
      </c>
      <c r="E129" s="228" t="s">
        <v>763</v>
      </c>
      <c r="F129" s="229" t="s">
        <v>764</v>
      </c>
      <c r="G129" s="230" t="s">
        <v>354</v>
      </c>
      <c r="H129" s="231">
        <v>30</v>
      </c>
      <c r="I129" s="232"/>
      <c r="J129" s="233">
        <f>ROUND(I129*H129,2)</f>
        <v>0</v>
      </c>
      <c r="K129" s="229" t="s">
        <v>160</v>
      </c>
      <c r="L129" s="45"/>
      <c r="M129" s="234" t="s">
        <v>1</v>
      </c>
      <c r="N129" s="235" t="s">
        <v>45</v>
      </c>
      <c r="O129" s="92"/>
      <c r="P129" s="236">
        <f>O129*H129</f>
        <v>0</v>
      </c>
      <c r="Q129" s="236">
        <v>0.036904300000000001</v>
      </c>
      <c r="R129" s="236">
        <f>Q129*H129</f>
        <v>1.107129</v>
      </c>
      <c r="S129" s="236">
        <v>0</v>
      </c>
      <c r="T129" s="23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8" t="s">
        <v>161</v>
      </c>
      <c r="AT129" s="238" t="s">
        <v>156</v>
      </c>
      <c r="AU129" s="238" t="s">
        <v>87</v>
      </c>
      <c r="AY129" s="18" t="s">
        <v>154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8" t="s">
        <v>87</v>
      </c>
      <c r="BK129" s="239">
        <f>ROUND(I129*H129,2)</f>
        <v>0</v>
      </c>
      <c r="BL129" s="18" t="s">
        <v>161</v>
      </c>
      <c r="BM129" s="238" t="s">
        <v>765</v>
      </c>
    </row>
    <row r="130" s="13" customFormat="1">
      <c r="A130" s="13"/>
      <c r="B130" s="245"/>
      <c r="C130" s="246"/>
      <c r="D130" s="240" t="s">
        <v>176</v>
      </c>
      <c r="E130" s="247" t="s">
        <v>1</v>
      </c>
      <c r="F130" s="248" t="s">
        <v>347</v>
      </c>
      <c r="G130" s="246"/>
      <c r="H130" s="249">
        <v>30</v>
      </c>
      <c r="I130" s="250"/>
      <c r="J130" s="246"/>
      <c r="K130" s="246"/>
      <c r="L130" s="251"/>
      <c r="M130" s="252"/>
      <c r="N130" s="253"/>
      <c r="O130" s="253"/>
      <c r="P130" s="253"/>
      <c r="Q130" s="253"/>
      <c r="R130" s="253"/>
      <c r="S130" s="253"/>
      <c r="T130" s="25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5" t="s">
        <v>176</v>
      </c>
      <c r="AU130" s="255" t="s">
        <v>87</v>
      </c>
      <c r="AV130" s="13" t="s">
        <v>89</v>
      </c>
      <c r="AW130" s="13" t="s">
        <v>36</v>
      </c>
      <c r="AX130" s="13" t="s">
        <v>87</v>
      </c>
      <c r="AY130" s="255" t="s">
        <v>154</v>
      </c>
    </row>
    <row r="131" s="2" customFormat="1" ht="37.8" customHeight="1">
      <c r="A131" s="39"/>
      <c r="B131" s="40"/>
      <c r="C131" s="227" t="s">
        <v>89</v>
      </c>
      <c r="D131" s="227" t="s">
        <v>156</v>
      </c>
      <c r="E131" s="228" t="s">
        <v>766</v>
      </c>
      <c r="F131" s="229" t="s">
        <v>767</v>
      </c>
      <c r="G131" s="230" t="s">
        <v>159</v>
      </c>
      <c r="H131" s="231">
        <v>100</v>
      </c>
      <c r="I131" s="232"/>
      <c r="J131" s="233">
        <f>ROUND(I131*H131,2)</f>
        <v>0</v>
      </c>
      <c r="K131" s="229" t="s">
        <v>160</v>
      </c>
      <c r="L131" s="45"/>
      <c r="M131" s="234" t="s">
        <v>1</v>
      </c>
      <c r="N131" s="235" t="s">
        <v>45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161</v>
      </c>
      <c r="AT131" s="238" t="s">
        <v>156</v>
      </c>
      <c r="AU131" s="238" t="s">
        <v>87</v>
      </c>
      <c r="AY131" s="18" t="s">
        <v>154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87</v>
      </c>
      <c r="BK131" s="239">
        <f>ROUND(I131*H131,2)</f>
        <v>0</v>
      </c>
      <c r="BL131" s="18" t="s">
        <v>161</v>
      </c>
      <c r="BM131" s="238" t="s">
        <v>768</v>
      </c>
    </row>
    <row r="132" s="2" customFormat="1" ht="14.4" customHeight="1">
      <c r="A132" s="39"/>
      <c r="B132" s="40"/>
      <c r="C132" s="227" t="s">
        <v>166</v>
      </c>
      <c r="D132" s="227" t="s">
        <v>156</v>
      </c>
      <c r="E132" s="228" t="s">
        <v>157</v>
      </c>
      <c r="F132" s="229" t="s">
        <v>158</v>
      </c>
      <c r="G132" s="230" t="s">
        <v>159</v>
      </c>
      <c r="H132" s="231">
        <v>100</v>
      </c>
      <c r="I132" s="232"/>
      <c r="J132" s="233">
        <f>ROUND(I132*H132,2)</f>
        <v>0</v>
      </c>
      <c r="K132" s="229" t="s">
        <v>160</v>
      </c>
      <c r="L132" s="45"/>
      <c r="M132" s="234" t="s">
        <v>1</v>
      </c>
      <c r="N132" s="235" t="s">
        <v>45</v>
      </c>
      <c r="O132" s="92"/>
      <c r="P132" s="236">
        <f>O132*H132</f>
        <v>0</v>
      </c>
      <c r="Q132" s="236">
        <v>3.0000000000000001E-05</v>
      </c>
      <c r="R132" s="236">
        <f>Q132*H132</f>
        <v>0.0030000000000000001</v>
      </c>
      <c r="S132" s="236">
        <v>0</v>
      </c>
      <c r="T132" s="237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8" t="s">
        <v>161</v>
      </c>
      <c r="AT132" s="238" t="s">
        <v>156</v>
      </c>
      <c r="AU132" s="238" t="s">
        <v>87</v>
      </c>
      <c r="AY132" s="18" t="s">
        <v>154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8" t="s">
        <v>87</v>
      </c>
      <c r="BK132" s="239">
        <f>ROUND(I132*H132,2)</f>
        <v>0</v>
      </c>
      <c r="BL132" s="18" t="s">
        <v>161</v>
      </c>
      <c r="BM132" s="238" t="s">
        <v>769</v>
      </c>
    </row>
    <row r="133" s="2" customFormat="1" ht="37.8" customHeight="1">
      <c r="A133" s="39"/>
      <c r="B133" s="40"/>
      <c r="C133" s="227" t="s">
        <v>161</v>
      </c>
      <c r="D133" s="227" t="s">
        <v>156</v>
      </c>
      <c r="E133" s="228" t="s">
        <v>770</v>
      </c>
      <c r="F133" s="229" t="s">
        <v>771</v>
      </c>
      <c r="G133" s="230" t="s">
        <v>174</v>
      </c>
      <c r="H133" s="231">
        <v>118.32299999999999</v>
      </c>
      <c r="I133" s="232"/>
      <c r="J133" s="233">
        <f>ROUND(I133*H133,2)</f>
        <v>0</v>
      </c>
      <c r="K133" s="229" t="s">
        <v>160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161</v>
      </c>
      <c r="AT133" s="238" t="s">
        <v>156</v>
      </c>
      <c r="AU133" s="238" t="s">
        <v>87</v>
      </c>
      <c r="AY133" s="18" t="s">
        <v>154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161</v>
      </c>
      <c r="BM133" s="238" t="s">
        <v>772</v>
      </c>
    </row>
    <row r="134" s="13" customFormat="1">
      <c r="A134" s="13"/>
      <c r="B134" s="245"/>
      <c r="C134" s="246"/>
      <c r="D134" s="240" t="s">
        <v>176</v>
      </c>
      <c r="E134" s="247" t="s">
        <v>1</v>
      </c>
      <c r="F134" s="248" t="s">
        <v>773</v>
      </c>
      <c r="G134" s="246"/>
      <c r="H134" s="249">
        <v>12.669000000000001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5" t="s">
        <v>176</v>
      </c>
      <c r="AU134" s="255" t="s">
        <v>87</v>
      </c>
      <c r="AV134" s="13" t="s">
        <v>89</v>
      </c>
      <c r="AW134" s="13" t="s">
        <v>36</v>
      </c>
      <c r="AX134" s="13" t="s">
        <v>80</v>
      </c>
      <c r="AY134" s="255" t="s">
        <v>154</v>
      </c>
    </row>
    <row r="135" s="13" customFormat="1">
      <c r="A135" s="13"/>
      <c r="B135" s="245"/>
      <c r="C135" s="246"/>
      <c r="D135" s="240" t="s">
        <v>176</v>
      </c>
      <c r="E135" s="247" t="s">
        <v>1</v>
      </c>
      <c r="F135" s="248" t="s">
        <v>774</v>
      </c>
      <c r="G135" s="246"/>
      <c r="H135" s="249">
        <v>105.654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176</v>
      </c>
      <c r="AU135" s="255" t="s">
        <v>87</v>
      </c>
      <c r="AV135" s="13" t="s">
        <v>89</v>
      </c>
      <c r="AW135" s="13" t="s">
        <v>36</v>
      </c>
      <c r="AX135" s="13" t="s">
        <v>80</v>
      </c>
      <c r="AY135" s="255" t="s">
        <v>154</v>
      </c>
    </row>
    <row r="136" s="14" customFormat="1">
      <c r="A136" s="14"/>
      <c r="B136" s="266"/>
      <c r="C136" s="267"/>
      <c r="D136" s="240" t="s">
        <v>176</v>
      </c>
      <c r="E136" s="268" t="s">
        <v>1</v>
      </c>
      <c r="F136" s="269" t="s">
        <v>207</v>
      </c>
      <c r="G136" s="267"/>
      <c r="H136" s="270">
        <v>118.32299999999999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76" t="s">
        <v>176</v>
      </c>
      <c r="AU136" s="276" t="s">
        <v>87</v>
      </c>
      <c r="AV136" s="14" t="s">
        <v>161</v>
      </c>
      <c r="AW136" s="14" t="s">
        <v>36</v>
      </c>
      <c r="AX136" s="14" t="s">
        <v>87</v>
      </c>
      <c r="AY136" s="276" t="s">
        <v>154</v>
      </c>
    </row>
    <row r="137" s="2" customFormat="1" ht="24.15" customHeight="1">
      <c r="A137" s="39"/>
      <c r="B137" s="40"/>
      <c r="C137" s="227" t="s">
        <v>179</v>
      </c>
      <c r="D137" s="227" t="s">
        <v>156</v>
      </c>
      <c r="E137" s="228" t="s">
        <v>775</v>
      </c>
      <c r="F137" s="229" t="s">
        <v>776</v>
      </c>
      <c r="G137" s="230" t="s">
        <v>174</v>
      </c>
      <c r="H137" s="231">
        <v>118.32299999999999</v>
      </c>
      <c r="I137" s="232"/>
      <c r="J137" s="233">
        <f>ROUND(I137*H137,2)</f>
        <v>0</v>
      </c>
      <c r="K137" s="229" t="s">
        <v>160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161</v>
      </c>
      <c r="AT137" s="238" t="s">
        <v>156</v>
      </c>
      <c r="AU137" s="238" t="s">
        <v>87</v>
      </c>
      <c r="AY137" s="18" t="s">
        <v>154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87</v>
      </c>
      <c r="BK137" s="239">
        <f>ROUND(I137*H137,2)</f>
        <v>0</v>
      </c>
      <c r="BL137" s="18" t="s">
        <v>161</v>
      </c>
      <c r="BM137" s="238" t="s">
        <v>777</v>
      </c>
    </row>
    <row r="138" s="2" customFormat="1" ht="37.8" customHeight="1">
      <c r="A138" s="39"/>
      <c r="B138" s="40"/>
      <c r="C138" s="227" t="s">
        <v>185</v>
      </c>
      <c r="D138" s="227" t="s">
        <v>156</v>
      </c>
      <c r="E138" s="228" t="s">
        <v>778</v>
      </c>
      <c r="F138" s="229" t="s">
        <v>779</v>
      </c>
      <c r="G138" s="230" t="s">
        <v>174</v>
      </c>
      <c r="H138" s="231">
        <v>1774.845</v>
      </c>
      <c r="I138" s="232"/>
      <c r="J138" s="233">
        <f>ROUND(I138*H138,2)</f>
        <v>0</v>
      </c>
      <c r="K138" s="229" t="s">
        <v>160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161</v>
      </c>
      <c r="AT138" s="238" t="s">
        <v>156</v>
      </c>
      <c r="AU138" s="238" t="s">
        <v>87</v>
      </c>
      <c r="AY138" s="18" t="s">
        <v>154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87</v>
      </c>
      <c r="BK138" s="239">
        <f>ROUND(I138*H138,2)</f>
        <v>0</v>
      </c>
      <c r="BL138" s="18" t="s">
        <v>161</v>
      </c>
      <c r="BM138" s="238" t="s">
        <v>780</v>
      </c>
    </row>
    <row r="139" s="13" customFormat="1">
      <c r="A139" s="13"/>
      <c r="B139" s="245"/>
      <c r="C139" s="246"/>
      <c r="D139" s="240" t="s">
        <v>176</v>
      </c>
      <c r="E139" s="247" t="s">
        <v>1</v>
      </c>
      <c r="F139" s="248" t="s">
        <v>781</v>
      </c>
      <c r="G139" s="246"/>
      <c r="H139" s="249">
        <v>1774.845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176</v>
      </c>
      <c r="AU139" s="255" t="s">
        <v>87</v>
      </c>
      <c r="AV139" s="13" t="s">
        <v>89</v>
      </c>
      <c r="AW139" s="13" t="s">
        <v>36</v>
      </c>
      <c r="AX139" s="13" t="s">
        <v>87</v>
      </c>
      <c r="AY139" s="255" t="s">
        <v>154</v>
      </c>
    </row>
    <row r="140" s="2" customFormat="1" ht="24.15" customHeight="1">
      <c r="A140" s="39"/>
      <c r="B140" s="40"/>
      <c r="C140" s="227" t="s">
        <v>189</v>
      </c>
      <c r="D140" s="227" t="s">
        <v>156</v>
      </c>
      <c r="E140" s="228" t="s">
        <v>782</v>
      </c>
      <c r="F140" s="229" t="s">
        <v>783</v>
      </c>
      <c r="G140" s="230" t="s">
        <v>174</v>
      </c>
      <c r="H140" s="231">
        <v>118.32299999999999</v>
      </c>
      <c r="I140" s="232"/>
      <c r="J140" s="233">
        <f>ROUND(I140*H140,2)</f>
        <v>0</v>
      </c>
      <c r="K140" s="229" t="s">
        <v>160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161</v>
      </c>
      <c r="AT140" s="238" t="s">
        <v>156</v>
      </c>
      <c r="AU140" s="238" t="s">
        <v>87</v>
      </c>
      <c r="AY140" s="18" t="s">
        <v>154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87</v>
      </c>
      <c r="BK140" s="239">
        <f>ROUND(I140*H140,2)</f>
        <v>0</v>
      </c>
      <c r="BL140" s="18" t="s">
        <v>161</v>
      </c>
      <c r="BM140" s="238" t="s">
        <v>784</v>
      </c>
    </row>
    <row r="141" s="2" customFormat="1" ht="24.15" customHeight="1">
      <c r="A141" s="39"/>
      <c r="B141" s="40"/>
      <c r="C141" s="227" t="s">
        <v>193</v>
      </c>
      <c r="D141" s="227" t="s">
        <v>156</v>
      </c>
      <c r="E141" s="228" t="s">
        <v>785</v>
      </c>
      <c r="F141" s="229" t="s">
        <v>786</v>
      </c>
      <c r="G141" s="230" t="s">
        <v>174</v>
      </c>
      <c r="H141" s="231">
        <v>118.32299999999999</v>
      </c>
      <c r="I141" s="232"/>
      <c r="J141" s="233">
        <f>ROUND(I141*H141,2)</f>
        <v>0</v>
      </c>
      <c r="K141" s="229" t="s">
        <v>160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161</v>
      </c>
      <c r="AT141" s="238" t="s">
        <v>156</v>
      </c>
      <c r="AU141" s="238" t="s">
        <v>87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161</v>
      </c>
      <c r="BM141" s="238" t="s">
        <v>787</v>
      </c>
    </row>
    <row r="142" s="2" customFormat="1" ht="14.4" customHeight="1">
      <c r="A142" s="39"/>
      <c r="B142" s="40"/>
      <c r="C142" s="227" t="s">
        <v>200</v>
      </c>
      <c r="D142" s="227" t="s">
        <v>156</v>
      </c>
      <c r="E142" s="228" t="s">
        <v>788</v>
      </c>
      <c r="F142" s="229" t="s">
        <v>789</v>
      </c>
      <c r="G142" s="230" t="s">
        <v>159</v>
      </c>
      <c r="H142" s="231">
        <v>61</v>
      </c>
      <c r="I142" s="232"/>
      <c r="J142" s="233">
        <f>ROUND(I142*H142,2)</f>
        <v>0</v>
      </c>
      <c r="K142" s="229" t="s">
        <v>160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161</v>
      </c>
      <c r="AT142" s="238" t="s">
        <v>156</v>
      </c>
      <c r="AU142" s="238" t="s">
        <v>87</v>
      </c>
      <c r="AY142" s="18" t="s">
        <v>154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87</v>
      </c>
      <c r="BK142" s="239">
        <f>ROUND(I142*H142,2)</f>
        <v>0</v>
      </c>
      <c r="BL142" s="18" t="s">
        <v>161</v>
      </c>
      <c r="BM142" s="238" t="s">
        <v>790</v>
      </c>
    </row>
    <row r="143" s="13" customFormat="1">
      <c r="A143" s="13"/>
      <c r="B143" s="245"/>
      <c r="C143" s="246"/>
      <c r="D143" s="240" t="s">
        <v>176</v>
      </c>
      <c r="E143" s="247" t="s">
        <v>1</v>
      </c>
      <c r="F143" s="248" t="s">
        <v>791</v>
      </c>
      <c r="G143" s="246"/>
      <c r="H143" s="249">
        <v>61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176</v>
      </c>
      <c r="AU143" s="255" t="s">
        <v>87</v>
      </c>
      <c r="AV143" s="13" t="s">
        <v>89</v>
      </c>
      <c r="AW143" s="13" t="s">
        <v>36</v>
      </c>
      <c r="AX143" s="13" t="s">
        <v>87</v>
      </c>
      <c r="AY143" s="255" t="s">
        <v>154</v>
      </c>
    </row>
    <row r="144" s="2" customFormat="1" ht="14.4" customHeight="1">
      <c r="A144" s="39"/>
      <c r="B144" s="40"/>
      <c r="C144" s="227" t="s">
        <v>208</v>
      </c>
      <c r="D144" s="227" t="s">
        <v>156</v>
      </c>
      <c r="E144" s="228" t="s">
        <v>792</v>
      </c>
      <c r="F144" s="229" t="s">
        <v>793</v>
      </c>
      <c r="G144" s="230" t="s">
        <v>174</v>
      </c>
      <c r="H144" s="231">
        <v>118.32299999999999</v>
      </c>
      <c r="I144" s="232"/>
      <c r="J144" s="233">
        <f>ROUND(I144*H144,2)</f>
        <v>0</v>
      </c>
      <c r="K144" s="229" t="s">
        <v>160</v>
      </c>
      <c r="L144" s="45"/>
      <c r="M144" s="234" t="s">
        <v>1</v>
      </c>
      <c r="N144" s="235" t="s">
        <v>45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161</v>
      </c>
      <c r="AT144" s="238" t="s">
        <v>156</v>
      </c>
      <c r="AU144" s="238" t="s">
        <v>87</v>
      </c>
      <c r="AY144" s="18" t="s">
        <v>154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87</v>
      </c>
      <c r="BK144" s="239">
        <f>ROUND(I144*H144,2)</f>
        <v>0</v>
      </c>
      <c r="BL144" s="18" t="s">
        <v>161</v>
      </c>
      <c r="BM144" s="238" t="s">
        <v>794</v>
      </c>
    </row>
    <row r="145" s="2" customFormat="1" ht="24.15" customHeight="1">
      <c r="A145" s="39"/>
      <c r="B145" s="40"/>
      <c r="C145" s="227" t="s">
        <v>212</v>
      </c>
      <c r="D145" s="227" t="s">
        <v>156</v>
      </c>
      <c r="E145" s="228" t="s">
        <v>795</v>
      </c>
      <c r="F145" s="229" t="s">
        <v>796</v>
      </c>
      <c r="G145" s="230" t="s">
        <v>174</v>
      </c>
      <c r="H145" s="231">
        <v>14.01</v>
      </c>
      <c r="I145" s="232"/>
      <c r="J145" s="233">
        <f>ROUND(I145*H145,2)</f>
        <v>0</v>
      </c>
      <c r="K145" s="229" t="s">
        <v>160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161</v>
      </c>
      <c r="AT145" s="238" t="s">
        <v>156</v>
      </c>
      <c r="AU145" s="238" t="s">
        <v>87</v>
      </c>
      <c r="AY145" s="18" t="s">
        <v>154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87</v>
      </c>
      <c r="BK145" s="239">
        <f>ROUND(I145*H145,2)</f>
        <v>0</v>
      </c>
      <c r="BL145" s="18" t="s">
        <v>161</v>
      </c>
      <c r="BM145" s="238" t="s">
        <v>797</v>
      </c>
    </row>
    <row r="146" s="13" customFormat="1">
      <c r="A146" s="13"/>
      <c r="B146" s="245"/>
      <c r="C146" s="246"/>
      <c r="D146" s="240" t="s">
        <v>176</v>
      </c>
      <c r="E146" s="247" t="s">
        <v>1</v>
      </c>
      <c r="F146" s="248" t="s">
        <v>798</v>
      </c>
      <c r="G146" s="246"/>
      <c r="H146" s="249">
        <v>14.01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176</v>
      </c>
      <c r="AU146" s="255" t="s">
        <v>87</v>
      </c>
      <c r="AV146" s="13" t="s">
        <v>89</v>
      </c>
      <c r="AW146" s="13" t="s">
        <v>36</v>
      </c>
      <c r="AX146" s="13" t="s">
        <v>80</v>
      </c>
      <c r="AY146" s="255" t="s">
        <v>154</v>
      </c>
    </row>
    <row r="147" s="14" customFormat="1">
      <c r="A147" s="14"/>
      <c r="B147" s="266"/>
      <c r="C147" s="267"/>
      <c r="D147" s="240" t="s">
        <v>176</v>
      </c>
      <c r="E147" s="268" t="s">
        <v>1</v>
      </c>
      <c r="F147" s="269" t="s">
        <v>207</v>
      </c>
      <c r="G147" s="267"/>
      <c r="H147" s="270">
        <v>14.01</v>
      </c>
      <c r="I147" s="271"/>
      <c r="J147" s="267"/>
      <c r="K147" s="267"/>
      <c r="L147" s="272"/>
      <c r="M147" s="273"/>
      <c r="N147" s="274"/>
      <c r="O147" s="274"/>
      <c r="P147" s="274"/>
      <c r="Q147" s="274"/>
      <c r="R147" s="274"/>
      <c r="S147" s="274"/>
      <c r="T147" s="27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6" t="s">
        <v>176</v>
      </c>
      <c r="AU147" s="276" t="s">
        <v>87</v>
      </c>
      <c r="AV147" s="14" t="s">
        <v>161</v>
      </c>
      <c r="AW147" s="14" t="s">
        <v>36</v>
      </c>
      <c r="AX147" s="14" t="s">
        <v>87</v>
      </c>
      <c r="AY147" s="276" t="s">
        <v>154</v>
      </c>
    </row>
    <row r="148" s="2" customFormat="1" ht="14.4" customHeight="1">
      <c r="A148" s="39"/>
      <c r="B148" s="40"/>
      <c r="C148" s="256" t="s">
        <v>216</v>
      </c>
      <c r="D148" s="256" t="s">
        <v>190</v>
      </c>
      <c r="E148" s="257" t="s">
        <v>799</v>
      </c>
      <c r="F148" s="258" t="s">
        <v>800</v>
      </c>
      <c r="G148" s="259" t="s">
        <v>235</v>
      </c>
      <c r="H148" s="260">
        <v>29.420999999999999</v>
      </c>
      <c r="I148" s="261"/>
      <c r="J148" s="262">
        <f>ROUND(I148*H148,2)</f>
        <v>0</v>
      </c>
      <c r="K148" s="258" t="s">
        <v>160</v>
      </c>
      <c r="L148" s="263"/>
      <c r="M148" s="264" t="s">
        <v>1</v>
      </c>
      <c r="N148" s="265" t="s">
        <v>45</v>
      </c>
      <c r="O148" s="92"/>
      <c r="P148" s="236">
        <f>O148*H148</f>
        <v>0</v>
      </c>
      <c r="Q148" s="236">
        <v>1</v>
      </c>
      <c r="R148" s="236">
        <f>Q148*H148</f>
        <v>29.420999999999999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193</v>
      </c>
      <c r="AT148" s="238" t="s">
        <v>190</v>
      </c>
      <c r="AU148" s="238" t="s">
        <v>87</v>
      </c>
      <c r="AY148" s="18" t="s">
        <v>154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87</v>
      </c>
      <c r="BK148" s="239">
        <f>ROUND(I148*H148,2)</f>
        <v>0</v>
      </c>
      <c r="BL148" s="18" t="s">
        <v>161</v>
      </c>
      <c r="BM148" s="238" t="s">
        <v>801</v>
      </c>
    </row>
    <row r="149" s="13" customFormat="1">
      <c r="A149" s="13"/>
      <c r="B149" s="245"/>
      <c r="C149" s="246"/>
      <c r="D149" s="240" t="s">
        <v>176</v>
      </c>
      <c r="E149" s="247" t="s">
        <v>1</v>
      </c>
      <c r="F149" s="248" t="s">
        <v>802</v>
      </c>
      <c r="G149" s="246"/>
      <c r="H149" s="249">
        <v>29.420999999999999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176</v>
      </c>
      <c r="AU149" s="255" t="s">
        <v>87</v>
      </c>
      <c r="AV149" s="13" t="s">
        <v>89</v>
      </c>
      <c r="AW149" s="13" t="s">
        <v>36</v>
      </c>
      <c r="AX149" s="13" t="s">
        <v>87</v>
      </c>
      <c r="AY149" s="255" t="s">
        <v>154</v>
      </c>
    </row>
    <row r="150" s="2" customFormat="1" ht="14.4" customHeight="1">
      <c r="A150" s="39"/>
      <c r="B150" s="40"/>
      <c r="C150" s="227" t="s">
        <v>228</v>
      </c>
      <c r="D150" s="227" t="s">
        <v>156</v>
      </c>
      <c r="E150" s="228" t="s">
        <v>803</v>
      </c>
      <c r="F150" s="229" t="s">
        <v>804</v>
      </c>
      <c r="G150" s="230" t="s">
        <v>159</v>
      </c>
      <c r="H150" s="231">
        <v>118.90000000000001</v>
      </c>
      <c r="I150" s="232"/>
      <c r="J150" s="233">
        <f>ROUND(I150*H150,2)</f>
        <v>0</v>
      </c>
      <c r="K150" s="229" t="s">
        <v>160</v>
      </c>
      <c r="L150" s="45"/>
      <c r="M150" s="234" t="s">
        <v>1</v>
      </c>
      <c r="N150" s="235" t="s">
        <v>45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161</v>
      </c>
      <c r="AT150" s="238" t="s">
        <v>156</v>
      </c>
      <c r="AU150" s="238" t="s">
        <v>87</v>
      </c>
      <c r="AY150" s="18" t="s">
        <v>154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87</v>
      </c>
      <c r="BK150" s="239">
        <f>ROUND(I150*H150,2)</f>
        <v>0</v>
      </c>
      <c r="BL150" s="18" t="s">
        <v>161</v>
      </c>
      <c r="BM150" s="238" t="s">
        <v>805</v>
      </c>
    </row>
    <row r="151" s="13" customFormat="1">
      <c r="A151" s="13"/>
      <c r="B151" s="245"/>
      <c r="C151" s="246"/>
      <c r="D151" s="240" t="s">
        <v>176</v>
      </c>
      <c r="E151" s="247" t="s">
        <v>1</v>
      </c>
      <c r="F151" s="248" t="s">
        <v>806</v>
      </c>
      <c r="G151" s="246"/>
      <c r="H151" s="249">
        <v>118.90000000000001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5" t="s">
        <v>176</v>
      </c>
      <c r="AU151" s="255" t="s">
        <v>87</v>
      </c>
      <c r="AV151" s="13" t="s">
        <v>89</v>
      </c>
      <c r="AW151" s="13" t="s">
        <v>36</v>
      </c>
      <c r="AX151" s="13" t="s">
        <v>87</v>
      </c>
      <c r="AY151" s="255" t="s">
        <v>154</v>
      </c>
    </row>
    <row r="152" s="12" customFormat="1" ht="25.92" customHeight="1">
      <c r="A152" s="12"/>
      <c r="B152" s="211"/>
      <c r="C152" s="212"/>
      <c r="D152" s="213" t="s">
        <v>79</v>
      </c>
      <c r="E152" s="214" t="s">
        <v>89</v>
      </c>
      <c r="F152" s="214" t="s">
        <v>178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SUM(P153:P174)</f>
        <v>0</v>
      </c>
      <c r="Q152" s="219"/>
      <c r="R152" s="220">
        <f>SUM(R153:R174)</f>
        <v>28.063943940019996</v>
      </c>
      <c r="S152" s="219"/>
      <c r="T152" s="221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87</v>
      </c>
      <c r="AT152" s="223" t="s">
        <v>79</v>
      </c>
      <c r="AU152" s="223" t="s">
        <v>80</v>
      </c>
      <c r="AY152" s="222" t="s">
        <v>154</v>
      </c>
      <c r="BK152" s="224">
        <f>SUM(BK153:BK174)</f>
        <v>0</v>
      </c>
    </row>
    <row r="153" s="2" customFormat="1" ht="24.15" customHeight="1">
      <c r="A153" s="39"/>
      <c r="B153" s="40"/>
      <c r="C153" s="227" t="s">
        <v>232</v>
      </c>
      <c r="D153" s="227" t="s">
        <v>156</v>
      </c>
      <c r="E153" s="228" t="s">
        <v>807</v>
      </c>
      <c r="F153" s="229" t="s">
        <v>808</v>
      </c>
      <c r="G153" s="230" t="s">
        <v>174</v>
      </c>
      <c r="H153" s="231">
        <v>1.7889999999999999</v>
      </c>
      <c r="I153" s="232"/>
      <c r="J153" s="233">
        <f>ROUND(I153*H153,2)</f>
        <v>0</v>
      </c>
      <c r="K153" s="229" t="s">
        <v>160</v>
      </c>
      <c r="L153" s="45"/>
      <c r="M153" s="234" t="s">
        <v>1</v>
      </c>
      <c r="N153" s="235" t="s">
        <v>45</v>
      </c>
      <c r="O153" s="92"/>
      <c r="P153" s="236">
        <f>O153*H153</f>
        <v>0</v>
      </c>
      <c r="Q153" s="236">
        <v>2.1600000000000001</v>
      </c>
      <c r="R153" s="236">
        <f>Q153*H153</f>
        <v>3.8642400000000001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161</v>
      </c>
      <c r="AT153" s="238" t="s">
        <v>156</v>
      </c>
      <c r="AU153" s="238" t="s">
        <v>87</v>
      </c>
      <c r="AY153" s="18" t="s">
        <v>154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87</v>
      </c>
      <c r="BK153" s="239">
        <f>ROUND(I153*H153,2)</f>
        <v>0</v>
      </c>
      <c r="BL153" s="18" t="s">
        <v>161</v>
      </c>
      <c r="BM153" s="238" t="s">
        <v>809</v>
      </c>
    </row>
    <row r="154" s="13" customFormat="1">
      <c r="A154" s="13"/>
      <c r="B154" s="245"/>
      <c r="C154" s="246"/>
      <c r="D154" s="240" t="s">
        <v>176</v>
      </c>
      <c r="E154" s="247" t="s">
        <v>1</v>
      </c>
      <c r="F154" s="248" t="s">
        <v>810</v>
      </c>
      <c r="G154" s="246"/>
      <c r="H154" s="249">
        <v>0.75900000000000001</v>
      </c>
      <c r="I154" s="250"/>
      <c r="J154" s="246"/>
      <c r="K154" s="246"/>
      <c r="L154" s="251"/>
      <c r="M154" s="252"/>
      <c r="N154" s="253"/>
      <c r="O154" s="253"/>
      <c r="P154" s="253"/>
      <c r="Q154" s="253"/>
      <c r="R154" s="253"/>
      <c r="S154" s="253"/>
      <c r="T154" s="25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5" t="s">
        <v>176</v>
      </c>
      <c r="AU154" s="255" t="s">
        <v>87</v>
      </c>
      <c r="AV154" s="13" t="s">
        <v>89</v>
      </c>
      <c r="AW154" s="13" t="s">
        <v>36</v>
      </c>
      <c r="AX154" s="13" t="s">
        <v>80</v>
      </c>
      <c r="AY154" s="255" t="s">
        <v>154</v>
      </c>
    </row>
    <row r="155" s="13" customFormat="1">
      <c r="A155" s="13"/>
      <c r="B155" s="245"/>
      <c r="C155" s="246"/>
      <c r="D155" s="240" t="s">
        <v>176</v>
      </c>
      <c r="E155" s="247" t="s">
        <v>1</v>
      </c>
      <c r="F155" s="248" t="s">
        <v>811</v>
      </c>
      <c r="G155" s="246"/>
      <c r="H155" s="249">
        <v>1.03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176</v>
      </c>
      <c r="AU155" s="255" t="s">
        <v>87</v>
      </c>
      <c r="AV155" s="13" t="s">
        <v>89</v>
      </c>
      <c r="AW155" s="13" t="s">
        <v>36</v>
      </c>
      <c r="AX155" s="13" t="s">
        <v>80</v>
      </c>
      <c r="AY155" s="255" t="s">
        <v>154</v>
      </c>
    </row>
    <row r="156" s="14" customFormat="1">
      <c r="A156" s="14"/>
      <c r="B156" s="266"/>
      <c r="C156" s="267"/>
      <c r="D156" s="240" t="s">
        <v>176</v>
      </c>
      <c r="E156" s="268" t="s">
        <v>1</v>
      </c>
      <c r="F156" s="269" t="s">
        <v>207</v>
      </c>
      <c r="G156" s="267"/>
      <c r="H156" s="270">
        <v>1.7889999999999999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6" t="s">
        <v>176</v>
      </c>
      <c r="AU156" s="276" t="s">
        <v>87</v>
      </c>
      <c r="AV156" s="14" t="s">
        <v>161</v>
      </c>
      <c r="AW156" s="14" t="s">
        <v>36</v>
      </c>
      <c r="AX156" s="14" t="s">
        <v>87</v>
      </c>
      <c r="AY156" s="276" t="s">
        <v>154</v>
      </c>
    </row>
    <row r="157" s="2" customFormat="1" ht="14.4" customHeight="1">
      <c r="A157" s="39"/>
      <c r="B157" s="40"/>
      <c r="C157" s="227" t="s">
        <v>8</v>
      </c>
      <c r="D157" s="227" t="s">
        <v>156</v>
      </c>
      <c r="E157" s="228" t="s">
        <v>812</v>
      </c>
      <c r="F157" s="229" t="s">
        <v>813</v>
      </c>
      <c r="G157" s="230" t="s">
        <v>174</v>
      </c>
      <c r="H157" s="231">
        <v>8.8550000000000004</v>
      </c>
      <c r="I157" s="232"/>
      <c r="J157" s="233">
        <f>ROUND(I157*H157,2)</f>
        <v>0</v>
      </c>
      <c r="K157" s="229" t="s">
        <v>160</v>
      </c>
      <c r="L157" s="45"/>
      <c r="M157" s="234" t="s">
        <v>1</v>
      </c>
      <c r="N157" s="235" t="s">
        <v>45</v>
      </c>
      <c r="O157" s="92"/>
      <c r="P157" s="236">
        <f>O157*H157</f>
        <v>0</v>
      </c>
      <c r="Q157" s="236">
        <v>2.4532922039999998</v>
      </c>
      <c r="R157" s="236">
        <f>Q157*H157</f>
        <v>21.72390246642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161</v>
      </c>
      <c r="AT157" s="238" t="s">
        <v>156</v>
      </c>
      <c r="AU157" s="238" t="s">
        <v>87</v>
      </c>
      <c r="AY157" s="18" t="s">
        <v>154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87</v>
      </c>
      <c r="BK157" s="239">
        <f>ROUND(I157*H157,2)</f>
        <v>0</v>
      </c>
      <c r="BL157" s="18" t="s">
        <v>161</v>
      </c>
      <c r="BM157" s="238" t="s">
        <v>814</v>
      </c>
    </row>
    <row r="158" s="13" customFormat="1">
      <c r="A158" s="13"/>
      <c r="B158" s="245"/>
      <c r="C158" s="246"/>
      <c r="D158" s="240" t="s">
        <v>176</v>
      </c>
      <c r="E158" s="247" t="s">
        <v>1</v>
      </c>
      <c r="F158" s="248" t="s">
        <v>815</v>
      </c>
      <c r="G158" s="246"/>
      <c r="H158" s="249">
        <v>0.92400000000000004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176</v>
      </c>
      <c r="AU158" s="255" t="s">
        <v>87</v>
      </c>
      <c r="AV158" s="13" t="s">
        <v>89</v>
      </c>
      <c r="AW158" s="13" t="s">
        <v>36</v>
      </c>
      <c r="AX158" s="13" t="s">
        <v>80</v>
      </c>
      <c r="AY158" s="255" t="s">
        <v>154</v>
      </c>
    </row>
    <row r="159" s="13" customFormat="1">
      <c r="A159" s="13"/>
      <c r="B159" s="245"/>
      <c r="C159" s="246"/>
      <c r="D159" s="240" t="s">
        <v>176</v>
      </c>
      <c r="E159" s="247" t="s">
        <v>1</v>
      </c>
      <c r="F159" s="248" t="s">
        <v>816</v>
      </c>
      <c r="G159" s="246"/>
      <c r="H159" s="249">
        <v>6.8029999999999999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176</v>
      </c>
      <c r="AU159" s="255" t="s">
        <v>87</v>
      </c>
      <c r="AV159" s="13" t="s">
        <v>89</v>
      </c>
      <c r="AW159" s="13" t="s">
        <v>36</v>
      </c>
      <c r="AX159" s="13" t="s">
        <v>80</v>
      </c>
      <c r="AY159" s="255" t="s">
        <v>154</v>
      </c>
    </row>
    <row r="160" s="13" customFormat="1">
      <c r="A160" s="13"/>
      <c r="B160" s="245"/>
      <c r="C160" s="246"/>
      <c r="D160" s="240" t="s">
        <v>176</v>
      </c>
      <c r="E160" s="247" t="s">
        <v>1</v>
      </c>
      <c r="F160" s="248" t="s">
        <v>817</v>
      </c>
      <c r="G160" s="246"/>
      <c r="H160" s="249">
        <v>0.192</v>
      </c>
      <c r="I160" s="250"/>
      <c r="J160" s="246"/>
      <c r="K160" s="246"/>
      <c r="L160" s="251"/>
      <c r="M160" s="252"/>
      <c r="N160" s="253"/>
      <c r="O160" s="253"/>
      <c r="P160" s="253"/>
      <c r="Q160" s="253"/>
      <c r="R160" s="253"/>
      <c r="S160" s="253"/>
      <c r="T160" s="25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5" t="s">
        <v>176</v>
      </c>
      <c r="AU160" s="255" t="s">
        <v>87</v>
      </c>
      <c r="AV160" s="13" t="s">
        <v>89</v>
      </c>
      <c r="AW160" s="13" t="s">
        <v>36</v>
      </c>
      <c r="AX160" s="13" t="s">
        <v>80</v>
      </c>
      <c r="AY160" s="255" t="s">
        <v>154</v>
      </c>
    </row>
    <row r="161" s="13" customFormat="1">
      <c r="A161" s="13"/>
      <c r="B161" s="245"/>
      <c r="C161" s="246"/>
      <c r="D161" s="240" t="s">
        <v>176</v>
      </c>
      <c r="E161" s="247" t="s">
        <v>1</v>
      </c>
      <c r="F161" s="248" t="s">
        <v>818</v>
      </c>
      <c r="G161" s="246"/>
      <c r="H161" s="249">
        <v>0.127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176</v>
      </c>
      <c r="AU161" s="255" t="s">
        <v>87</v>
      </c>
      <c r="AV161" s="13" t="s">
        <v>89</v>
      </c>
      <c r="AW161" s="13" t="s">
        <v>36</v>
      </c>
      <c r="AX161" s="13" t="s">
        <v>80</v>
      </c>
      <c r="AY161" s="255" t="s">
        <v>154</v>
      </c>
    </row>
    <row r="162" s="13" customFormat="1">
      <c r="A162" s="13"/>
      <c r="B162" s="245"/>
      <c r="C162" s="246"/>
      <c r="D162" s="240" t="s">
        <v>176</v>
      </c>
      <c r="E162" s="247" t="s">
        <v>1</v>
      </c>
      <c r="F162" s="248" t="s">
        <v>819</v>
      </c>
      <c r="G162" s="246"/>
      <c r="H162" s="249">
        <v>0.80900000000000005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176</v>
      </c>
      <c r="AU162" s="255" t="s">
        <v>87</v>
      </c>
      <c r="AV162" s="13" t="s">
        <v>89</v>
      </c>
      <c r="AW162" s="13" t="s">
        <v>36</v>
      </c>
      <c r="AX162" s="13" t="s">
        <v>80</v>
      </c>
      <c r="AY162" s="255" t="s">
        <v>154</v>
      </c>
    </row>
    <row r="163" s="14" customFormat="1">
      <c r="A163" s="14"/>
      <c r="B163" s="266"/>
      <c r="C163" s="267"/>
      <c r="D163" s="240" t="s">
        <v>176</v>
      </c>
      <c r="E163" s="268" t="s">
        <v>1</v>
      </c>
      <c r="F163" s="269" t="s">
        <v>207</v>
      </c>
      <c r="G163" s="267"/>
      <c r="H163" s="270">
        <v>8.8550000000000004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6" t="s">
        <v>176</v>
      </c>
      <c r="AU163" s="276" t="s">
        <v>87</v>
      </c>
      <c r="AV163" s="14" t="s">
        <v>161</v>
      </c>
      <c r="AW163" s="14" t="s">
        <v>36</v>
      </c>
      <c r="AX163" s="14" t="s">
        <v>87</v>
      </c>
      <c r="AY163" s="276" t="s">
        <v>154</v>
      </c>
    </row>
    <row r="164" s="2" customFormat="1" ht="24.15" customHeight="1">
      <c r="A164" s="39"/>
      <c r="B164" s="40"/>
      <c r="C164" s="227" t="s">
        <v>250</v>
      </c>
      <c r="D164" s="227" t="s">
        <v>156</v>
      </c>
      <c r="E164" s="228" t="s">
        <v>820</v>
      </c>
      <c r="F164" s="229" t="s">
        <v>821</v>
      </c>
      <c r="G164" s="230" t="s">
        <v>159</v>
      </c>
      <c r="H164" s="231">
        <v>27.718</v>
      </c>
      <c r="I164" s="232"/>
      <c r="J164" s="233">
        <f>ROUND(I164*H164,2)</f>
        <v>0</v>
      </c>
      <c r="K164" s="229" t="s">
        <v>160</v>
      </c>
      <c r="L164" s="45"/>
      <c r="M164" s="234" t="s">
        <v>1</v>
      </c>
      <c r="N164" s="235" t="s">
        <v>45</v>
      </c>
      <c r="O164" s="92"/>
      <c r="P164" s="236">
        <f>O164*H164</f>
        <v>0</v>
      </c>
      <c r="Q164" s="236">
        <v>0.035099999999999999</v>
      </c>
      <c r="R164" s="236">
        <f>Q164*H164</f>
        <v>0.97290179999999993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161</v>
      </c>
      <c r="AT164" s="238" t="s">
        <v>156</v>
      </c>
      <c r="AU164" s="238" t="s">
        <v>87</v>
      </c>
      <c r="AY164" s="18" t="s">
        <v>154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87</v>
      </c>
      <c r="BK164" s="239">
        <f>ROUND(I164*H164,2)</f>
        <v>0</v>
      </c>
      <c r="BL164" s="18" t="s">
        <v>161</v>
      </c>
      <c r="BM164" s="238" t="s">
        <v>822</v>
      </c>
    </row>
    <row r="165" s="13" customFormat="1">
      <c r="A165" s="13"/>
      <c r="B165" s="245"/>
      <c r="C165" s="246"/>
      <c r="D165" s="240" t="s">
        <v>176</v>
      </c>
      <c r="E165" s="247" t="s">
        <v>1</v>
      </c>
      <c r="F165" s="248" t="s">
        <v>823</v>
      </c>
      <c r="G165" s="246"/>
      <c r="H165" s="249">
        <v>5.5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176</v>
      </c>
      <c r="AU165" s="255" t="s">
        <v>87</v>
      </c>
      <c r="AV165" s="13" t="s">
        <v>89</v>
      </c>
      <c r="AW165" s="13" t="s">
        <v>36</v>
      </c>
      <c r="AX165" s="13" t="s">
        <v>80</v>
      </c>
      <c r="AY165" s="255" t="s">
        <v>154</v>
      </c>
    </row>
    <row r="166" s="13" customFormat="1">
      <c r="A166" s="13"/>
      <c r="B166" s="245"/>
      <c r="C166" s="246"/>
      <c r="D166" s="240" t="s">
        <v>176</v>
      </c>
      <c r="E166" s="247" t="s">
        <v>1</v>
      </c>
      <c r="F166" s="248" t="s">
        <v>824</v>
      </c>
      <c r="G166" s="246"/>
      <c r="H166" s="249">
        <v>4.7400000000000002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176</v>
      </c>
      <c r="AU166" s="255" t="s">
        <v>87</v>
      </c>
      <c r="AV166" s="13" t="s">
        <v>89</v>
      </c>
      <c r="AW166" s="13" t="s">
        <v>36</v>
      </c>
      <c r="AX166" s="13" t="s">
        <v>80</v>
      </c>
      <c r="AY166" s="255" t="s">
        <v>154</v>
      </c>
    </row>
    <row r="167" s="13" customFormat="1">
      <c r="A167" s="13"/>
      <c r="B167" s="245"/>
      <c r="C167" s="246"/>
      <c r="D167" s="240" t="s">
        <v>176</v>
      </c>
      <c r="E167" s="247" t="s">
        <v>1</v>
      </c>
      <c r="F167" s="248" t="s">
        <v>825</v>
      </c>
      <c r="G167" s="246"/>
      <c r="H167" s="249">
        <v>3.198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5" t="s">
        <v>176</v>
      </c>
      <c r="AU167" s="255" t="s">
        <v>87</v>
      </c>
      <c r="AV167" s="13" t="s">
        <v>89</v>
      </c>
      <c r="AW167" s="13" t="s">
        <v>36</v>
      </c>
      <c r="AX167" s="13" t="s">
        <v>80</v>
      </c>
      <c r="AY167" s="255" t="s">
        <v>154</v>
      </c>
    </row>
    <row r="168" s="13" customFormat="1">
      <c r="A168" s="13"/>
      <c r="B168" s="245"/>
      <c r="C168" s="246"/>
      <c r="D168" s="240" t="s">
        <v>176</v>
      </c>
      <c r="E168" s="247" t="s">
        <v>1</v>
      </c>
      <c r="F168" s="248" t="s">
        <v>826</v>
      </c>
      <c r="G168" s="246"/>
      <c r="H168" s="249">
        <v>1.44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176</v>
      </c>
      <c r="AU168" s="255" t="s">
        <v>87</v>
      </c>
      <c r="AV168" s="13" t="s">
        <v>89</v>
      </c>
      <c r="AW168" s="13" t="s">
        <v>36</v>
      </c>
      <c r="AX168" s="13" t="s">
        <v>80</v>
      </c>
      <c r="AY168" s="255" t="s">
        <v>154</v>
      </c>
    </row>
    <row r="169" s="13" customFormat="1">
      <c r="A169" s="13"/>
      <c r="B169" s="245"/>
      <c r="C169" s="246"/>
      <c r="D169" s="240" t="s">
        <v>176</v>
      </c>
      <c r="E169" s="247" t="s">
        <v>1</v>
      </c>
      <c r="F169" s="248" t="s">
        <v>827</v>
      </c>
      <c r="G169" s="246"/>
      <c r="H169" s="249">
        <v>1.788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5" t="s">
        <v>176</v>
      </c>
      <c r="AU169" s="255" t="s">
        <v>87</v>
      </c>
      <c r="AV169" s="13" t="s">
        <v>89</v>
      </c>
      <c r="AW169" s="13" t="s">
        <v>36</v>
      </c>
      <c r="AX169" s="13" t="s">
        <v>80</v>
      </c>
      <c r="AY169" s="255" t="s">
        <v>154</v>
      </c>
    </row>
    <row r="170" s="13" customFormat="1">
      <c r="A170" s="13"/>
      <c r="B170" s="245"/>
      <c r="C170" s="246"/>
      <c r="D170" s="240" t="s">
        <v>176</v>
      </c>
      <c r="E170" s="247" t="s">
        <v>1</v>
      </c>
      <c r="F170" s="248" t="s">
        <v>828</v>
      </c>
      <c r="G170" s="246"/>
      <c r="H170" s="249">
        <v>11.052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176</v>
      </c>
      <c r="AU170" s="255" t="s">
        <v>87</v>
      </c>
      <c r="AV170" s="13" t="s">
        <v>89</v>
      </c>
      <c r="AW170" s="13" t="s">
        <v>36</v>
      </c>
      <c r="AX170" s="13" t="s">
        <v>80</v>
      </c>
      <c r="AY170" s="255" t="s">
        <v>154</v>
      </c>
    </row>
    <row r="171" s="14" customFormat="1">
      <c r="A171" s="14"/>
      <c r="B171" s="266"/>
      <c r="C171" s="267"/>
      <c r="D171" s="240" t="s">
        <v>176</v>
      </c>
      <c r="E171" s="268" t="s">
        <v>1</v>
      </c>
      <c r="F171" s="269" t="s">
        <v>207</v>
      </c>
      <c r="G171" s="267"/>
      <c r="H171" s="270">
        <v>27.718</v>
      </c>
      <c r="I171" s="271"/>
      <c r="J171" s="267"/>
      <c r="K171" s="267"/>
      <c r="L171" s="272"/>
      <c r="M171" s="273"/>
      <c r="N171" s="274"/>
      <c r="O171" s="274"/>
      <c r="P171" s="274"/>
      <c r="Q171" s="274"/>
      <c r="R171" s="274"/>
      <c r="S171" s="274"/>
      <c r="T171" s="27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6" t="s">
        <v>176</v>
      </c>
      <c r="AU171" s="276" t="s">
        <v>87</v>
      </c>
      <c r="AV171" s="14" t="s">
        <v>161</v>
      </c>
      <c r="AW171" s="14" t="s">
        <v>36</v>
      </c>
      <c r="AX171" s="14" t="s">
        <v>87</v>
      </c>
      <c r="AY171" s="276" t="s">
        <v>154</v>
      </c>
    </row>
    <row r="172" s="2" customFormat="1" ht="14.4" customHeight="1">
      <c r="A172" s="39"/>
      <c r="B172" s="40"/>
      <c r="C172" s="227" t="s">
        <v>256</v>
      </c>
      <c r="D172" s="227" t="s">
        <v>156</v>
      </c>
      <c r="E172" s="228" t="s">
        <v>829</v>
      </c>
      <c r="F172" s="229" t="s">
        <v>830</v>
      </c>
      <c r="G172" s="230" t="s">
        <v>159</v>
      </c>
      <c r="H172" s="231">
        <v>27.718</v>
      </c>
      <c r="I172" s="232"/>
      <c r="J172" s="233">
        <f>ROUND(I172*H172,2)</f>
        <v>0</v>
      </c>
      <c r="K172" s="229" t="s">
        <v>160</v>
      </c>
      <c r="L172" s="45"/>
      <c r="M172" s="234" t="s">
        <v>1</v>
      </c>
      <c r="N172" s="235" t="s">
        <v>45</v>
      </c>
      <c r="O172" s="92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8" t="s">
        <v>161</v>
      </c>
      <c r="AT172" s="238" t="s">
        <v>156</v>
      </c>
      <c r="AU172" s="238" t="s">
        <v>87</v>
      </c>
      <c r="AY172" s="18" t="s">
        <v>154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8" t="s">
        <v>87</v>
      </c>
      <c r="BK172" s="239">
        <f>ROUND(I172*H172,2)</f>
        <v>0</v>
      </c>
      <c r="BL172" s="18" t="s">
        <v>161</v>
      </c>
      <c r="BM172" s="238" t="s">
        <v>831</v>
      </c>
    </row>
    <row r="173" s="2" customFormat="1" ht="14.4" customHeight="1">
      <c r="A173" s="39"/>
      <c r="B173" s="40"/>
      <c r="C173" s="227" t="s">
        <v>267</v>
      </c>
      <c r="D173" s="227" t="s">
        <v>156</v>
      </c>
      <c r="E173" s="228" t="s">
        <v>832</v>
      </c>
      <c r="F173" s="229" t="s">
        <v>833</v>
      </c>
      <c r="G173" s="230" t="s">
        <v>235</v>
      </c>
      <c r="H173" s="231">
        <v>1.417</v>
      </c>
      <c r="I173" s="232"/>
      <c r="J173" s="233">
        <f>ROUND(I173*H173,2)</f>
        <v>0</v>
      </c>
      <c r="K173" s="229" t="s">
        <v>160</v>
      </c>
      <c r="L173" s="45"/>
      <c r="M173" s="234" t="s">
        <v>1</v>
      </c>
      <c r="N173" s="235" t="s">
        <v>45</v>
      </c>
      <c r="O173" s="92"/>
      <c r="P173" s="236">
        <f>O173*H173</f>
        <v>0</v>
      </c>
      <c r="Q173" s="236">
        <v>1.0606207999999999</v>
      </c>
      <c r="R173" s="236">
        <f>Q173*H173</f>
        <v>1.5028996736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161</v>
      </c>
      <c r="AT173" s="238" t="s">
        <v>156</v>
      </c>
      <c r="AU173" s="238" t="s">
        <v>87</v>
      </c>
      <c r="AY173" s="18" t="s">
        <v>154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87</v>
      </c>
      <c r="BK173" s="239">
        <f>ROUND(I173*H173,2)</f>
        <v>0</v>
      </c>
      <c r="BL173" s="18" t="s">
        <v>161</v>
      </c>
      <c r="BM173" s="238" t="s">
        <v>834</v>
      </c>
    </row>
    <row r="174" s="13" customFormat="1">
      <c r="A174" s="13"/>
      <c r="B174" s="245"/>
      <c r="C174" s="246"/>
      <c r="D174" s="240" t="s">
        <v>176</v>
      </c>
      <c r="E174" s="247" t="s">
        <v>1</v>
      </c>
      <c r="F174" s="248" t="s">
        <v>835</v>
      </c>
      <c r="G174" s="246"/>
      <c r="H174" s="249">
        <v>1.417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5" t="s">
        <v>176</v>
      </c>
      <c r="AU174" s="255" t="s">
        <v>87</v>
      </c>
      <c r="AV174" s="13" t="s">
        <v>89</v>
      </c>
      <c r="AW174" s="13" t="s">
        <v>36</v>
      </c>
      <c r="AX174" s="13" t="s">
        <v>87</v>
      </c>
      <c r="AY174" s="255" t="s">
        <v>154</v>
      </c>
    </row>
    <row r="175" s="12" customFormat="1" ht="25.92" customHeight="1">
      <c r="A175" s="12"/>
      <c r="B175" s="211"/>
      <c r="C175" s="212"/>
      <c r="D175" s="213" t="s">
        <v>79</v>
      </c>
      <c r="E175" s="214" t="s">
        <v>161</v>
      </c>
      <c r="F175" s="214" t="s">
        <v>199</v>
      </c>
      <c r="G175" s="212"/>
      <c r="H175" s="212"/>
      <c r="I175" s="215"/>
      <c r="J175" s="216">
        <f>BK175</f>
        <v>0</v>
      </c>
      <c r="K175" s="212"/>
      <c r="L175" s="217"/>
      <c r="M175" s="218"/>
      <c r="N175" s="219"/>
      <c r="O175" s="219"/>
      <c r="P175" s="220">
        <f>SUM(P176:P191)</f>
        <v>0</v>
      </c>
      <c r="Q175" s="219"/>
      <c r="R175" s="220">
        <f>SUM(R176:R191)</f>
        <v>347.96582408</v>
      </c>
      <c r="S175" s="219"/>
      <c r="T175" s="221">
        <f>SUM(T176:T191)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87</v>
      </c>
      <c r="AT175" s="223" t="s">
        <v>79</v>
      </c>
      <c r="AU175" s="223" t="s">
        <v>80</v>
      </c>
      <c r="AY175" s="222" t="s">
        <v>154</v>
      </c>
      <c r="BK175" s="224">
        <f>SUM(BK176:BK191)</f>
        <v>0</v>
      </c>
    </row>
    <row r="176" s="2" customFormat="1" ht="24.15" customHeight="1">
      <c r="A176" s="39"/>
      <c r="B176" s="40"/>
      <c r="C176" s="227" t="s">
        <v>274</v>
      </c>
      <c r="D176" s="227" t="s">
        <v>156</v>
      </c>
      <c r="E176" s="228" t="s">
        <v>836</v>
      </c>
      <c r="F176" s="229" t="s">
        <v>837</v>
      </c>
      <c r="G176" s="230" t="s">
        <v>354</v>
      </c>
      <c r="H176" s="231">
        <v>8.5749999999999993</v>
      </c>
      <c r="I176" s="232"/>
      <c r="J176" s="233">
        <f>ROUND(I176*H176,2)</f>
        <v>0</v>
      </c>
      <c r="K176" s="229" t="s">
        <v>160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161</v>
      </c>
      <c r="AT176" s="238" t="s">
        <v>156</v>
      </c>
      <c r="AU176" s="238" t="s">
        <v>87</v>
      </c>
      <c r="AY176" s="18" t="s">
        <v>154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87</v>
      </c>
      <c r="BK176" s="239">
        <f>ROUND(I176*H176,2)</f>
        <v>0</v>
      </c>
      <c r="BL176" s="18" t="s">
        <v>161</v>
      </c>
      <c r="BM176" s="238" t="s">
        <v>838</v>
      </c>
    </row>
    <row r="177" s="2" customFormat="1" ht="24.15" customHeight="1">
      <c r="A177" s="39"/>
      <c r="B177" s="40"/>
      <c r="C177" s="256" t="s">
        <v>279</v>
      </c>
      <c r="D177" s="256" t="s">
        <v>190</v>
      </c>
      <c r="E177" s="257" t="s">
        <v>839</v>
      </c>
      <c r="F177" s="258" t="s">
        <v>840</v>
      </c>
      <c r="G177" s="259" t="s">
        <v>354</v>
      </c>
      <c r="H177" s="260">
        <v>8.5749999999999993</v>
      </c>
      <c r="I177" s="261"/>
      <c r="J177" s="262">
        <f>ROUND(I177*H177,2)</f>
        <v>0</v>
      </c>
      <c r="K177" s="258" t="s">
        <v>236</v>
      </c>
      <c r="L177" s="263"/>
      <c r="M177" s="264" t="s">
        <v>1</v>
      </c>
      <c r="N177" s="265" t="s">
        <v>45</v>
      </c>
      <c r="O177" s="92"/>
      <c r="P177" s="236">
        <f>O177*H177</f>
        <v>0</v>
      </c>
      <c r="Q177" s="236">
        <v>0.064000000000000001</v>
      </c>
      <c r="R177" s="236">
        <f>Q177*H177</f>
        <v>0.54879999999999995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193</v>
      </c>
      <c r="AT177" s="238" t="s">
        <v>190</v>
      </c>
      <c r="AU177" s="238" t="s">
        <v>87</v>
      </c>
      <c r="AY177" s="18" t="s">
        <v>154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87</v>
      </c>
      <c r="BK177" s="239">
        <f>ROUND(I177*H177,2)</f>
        <v>0</v>
      </c>
      <c r="BL177" s="18" t="s">
        <v>161</v>
      </c>
      <c r="BM177" s="238" t="s">
        <v>841</v>
      </c>
    </row>
    <row r="178" s="2" customFormat="1" ht="24.15" customHeight="1">
      <c r="A178" s="39"/>
      <c r="B178" s="40"/>
      <c r="C178" s="227" t="s">
        <v>7</v>
      </c>
      <c r="D178" s="227" t="s">
        <v>156</v>
      </c>
      <c r="E178" s="228" t="s">
        <v>842</v>
      </c>
      <c r="F178" s="229" t="s">
        <v>843</v>
      </c>
      <c r="G178" s="230" t="s">
        <v>159</v>
      </c>
      <c r="H178" s="231">
        <v>34.460000000000001</v>
      </c>
      <c r="I178" s="232"/>
      <c r="J178" s="233">
        <f>ROUND(I178*H178,2)</f>
        <v>0</v>
      </c>
      <c r="K178" s="229" t="s">
        <v>160</v>
      </c>
      <c r="L178" s="45"/>
      <c r="M178" s="234" t="s">
        <v>1</v>
      </c>
      <c r="N178" s="235" t="s">
        <v>45</v>
      </c>
      <c r="O178" s="92"/>
      <c r="P178" s="236">
        <f>O178*H178</f>
        <v>0</v>
      </c>
      <c r="Q178" s="236">
        <v>0.49562400000000001</v>
      </c>
      <c r="R178" s="236">
        <f>Q178*H178</f>
        <v>17.079203039999999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161</v>
      </c>
      <c r="AT178" s="238" t="s">
        <v>156</v>
      </c>
      <c r="AU178" s="238" t="s">
        <v>87</v>
      </c>
      <c r="AY178" s="18" t="s">
        <v>154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87</v>
      </c>
      <c r="BK178" s="239">
        <f>ROUND(I178*H178,2)</f>
        <v>0</v>
      </c>
      <c r="BL178" s="18" t="s">
        <v>161</v>
      </c>
      <c r="BM178" s="238" t="s">
        <v>844</v>
      </c>
    </row>
    <row r="179" s="13" customFormat="1">
      <c r="A179" s="13"/>
      <c r="B179" s="245"/>
      <c r="C179" s="246"/>
      <c r="D179" s="240" t="s">
        <v>176</v>
      </c>
      <c r="E179" s="247" t="s">
        <v>1</v>
      </c>
      <c r="F179" s="248" t="s">
        <v>845</v>
      </c>
      <c r="G179" s="246"/>
      <c r="H179" s="249">
        <v>13.5</v>
      </c>
      <c r="I179" s="250"/>
      <c r="J179" s="246"/>
      <c r="K179" s="246"/>
      <c r="L179" s="251"/>
      <c r="M179" s="252"/>
      <c r="N179" s="253"/>
      <c r="O179" s="253"/>
      <c r="P179" s="253"/>
      <c r="Q179" s="253"/>
      <c r="R179" s="253"/>
      <c r="S179" s="253"/>
      <c r="T179" s="25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5" t="s">
        <v>176</v>
      </c>
      <c r="AU179" s="255" t="s">
        <v>87</v>
      </c>
      <c r="AV179" s="13" t="s">
        <v>89</v>
      </c>
      <c r="AW179" s="13" t="s">
        <v>36</v>
      </c>
      <c r="AX179" s="13" t="s">
        <v>80</v>
      </c>
      <c r="AY179" s="255" t="s">
        <v>154</v>
      </c>
    </row>
    <row r="180" s="13" customFormat="1">
      <c r="A180" s="13"/>
      <c r="B180" s="245"/>
      <c r="C180" s="246"/>
      <c r="D180" s="240" t="s">
        <v>176</v>
      </c>
      <c r="E180" s="247" t="s">
        <v>1</v>
      </c>
      <c r="F180" s="248" t="s">
        <v>846</v>
      </c>
      <c r="G180" s="246"/>
      <c r="H180" s="249">
        <v>20.960000000000001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176</v>
      </c>
      <c r="AU180" s="255" t="s">
        <v>87</v>
      </c>
      <c r="AV180" s="13" t="s">
        <v>89</v>
      </c>
      <c r="AW180" s="13" t="s">
        <v>36</v>
      </c>
      <c r="AX180" s="13" t="s">
        <v>80</v>
      </c>
      <c r="AY180" s="255" t="s">
        <v>154</v>
      </c>
    </row>
    <row r="181" s="14" customFormat="1">
      <c r="A181" s="14"/>
      <c r="B181" s="266"/>
      <c r="C181" s="267"/>
      <c r="D181" s="240" t="s">
        <v>176</v>
      </c>
      <c r="E181" s="268" t="s">
        <v>1</v>
      </c>
      <c r="F181" s="269" t="s">
        <v>207</v>
      </c>
      <c r="G181" s="267"/>
      <c r="H181" s="270">
        <v>34.460000000000001</v>
      </c>
      <c r="I181" s="271"/>
      <c r="J181" s="267"/>
      <c r="K181" s="267"/>
      <c r="L181" s="272"/>
      <c r="M181" s="273"/>
      <c r="N181" s="274"/>
      <c r="O181" s="274"/>
      <c r="P181" s="274"/>
      <c r="Q181" s="274"/>
      <c r="R181" s="274"/>
      <c r="S181" s="274"/>
      <c r="T181" s="27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76" t="s">
        <v>176</v>
      </c>
      <c r="AU181" s="276" t="s">
        <v>87</v>
      </c>
      <c r="AV181" s="14" t="s">
        <v>161</v>
      </c>
      <c r="AW181" s="14" t="s">
        <v>36</v>
      </c>
      <c r="AX181" s="14" t="s">
        <v>87</v>
      </c>
      <c r="AY181" s="276" t="s">
        <v>154</v>
      </c>
    </row>
    <row r="182" s="2" customFormat="1" ht="24.15" customHeight="1">
      <c r="A182" s="39"/>
      <c r="B182" s="40"/>
      <c r="C182" s="227" t="s">
        <v>288</v>
      </c>
      <c r="D182" s="227" t="s">
        <v>156</v>
      </c>
      <c r="E182" s="228" t="s">
        <v>847</v>
      </c>
      <c r="F182" s="229" t="s">
        <v>848</v>
      </c>
      <c r="G182" s="230" t="s">
        <v>159</v>
      </c>
      <c r="H182" s="231">
        <v>20.960000000000001</v>
      </c>
      <c r="I182" s="232"/>
      <c r="J182" s="233">
        <f>ROUND(I182*H182,2)</f>
        <v>0</v>
      </c>
      <c r="K182" s="229" t="s">
        <v>160</v>
      </c>
      <c r="L182" s="45"/>
      <c r="M182" s="234" t="s">
        <v>1</v>
      </c>
      <c r="N182" s="235" t="s">
        <v>45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161</v>
      </c>
      <c r="AT182" s="238" t="s">
        <v>156</v>
      </c>
      <c r="AU182" s="238" t="s">
        <v>87</v>
      </c>
      <c r="AY182" s="18" t="s">
        <v>154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87</v>
      </c>
      <c r="BK182" s="239">
        <f>ROUND(I182*H182,2)</f>
        <v>0</v>
      </c>
      <c r="BL182" s="18" t="s">
        <v>161</v>
      </c>
      <c r="BM182" s="238" t="s">
        <v>849</v>
      </c>
    </row>
    <row r="183" s="2" customFormat="1" ht="24.15" customHeight="1">
      <c r="A183" s="39"/>
      <c r="B183" s="40"/>
      <c r="C183" s="227" t="s">
        <v>293</v>
      </c>
      <c r="D183" s="227" t="s">
        <v>156</v>
      </c>
      <c r="E183" s="228" t="s">
        <v>850</v>
      </c>
      <c r="F183" s="229" t="s">
        <v>851</v>
      </c>
      <c r="G183" s="230" t="s">
        <v>159</v>
      </c>
      <c r="H183" s="231">
        <v>16.875</v>
      </c>
      <c r="I183" s="232"/>
      <c r="J183" s="233">
        <f>ROUND(I183*H183,2)</f>
        <v>0</v>
      </c>
      <c r="K183" s="229" t="s">
        <v>160</v>
      </c>
      <c r="L183" s="45"/>
      <c r="M183" s="234" t="s">
        <v>1</v>
      </c>
      <c r="N183" s="235" t="s">
        <v>45</v>
      </c>
      <c r="O183" s="92"/>
      <c r="P183" s="236">
        <f>O183*H183</f>
        <v>0</v>
      </c>
      <c r="Q183" s="236">
        <v>0.40000000000000002</v>
      </c>
      <c r="R183" s="236">
        <f>Q183*H183</f>
        <v>6.75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161</v>
      </c>
      <c r="AT183" s="238" t="s">
        <v>156</v>
      </c>
      <c r="AU183" s="238" t="s">
        <v>87</v>
      </c>
      <c r="AY183" s="18" t="s">
        <v>154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87</v>
      </c>
      <c r="BK183" s="239">
        <f>ROUND(I183*H183,2)</f>
        <v>0</v>
      </c>
      <c r="BL183" s="18" t="s">
        <v>161</v>
      </c>
      <c r="BM183" s="238" t="s">
        <v>852</v>
      </c>
    </row>
    <row r="184" s="13" customFormat="1">
      <c r="A184" s="13"/>
      <c r="B184" s="245"/>
      <c r="C184" s="246"/>
      <c r="D184" s="240" t="s">
        <v>176</v>
      </c>
      <c r="E184" s="247" t="s">
        <v>1</v>
      </c>
      <c r="F184" s="248" t="s">
        <v>853</v>
      </c>
      <c r="G184" s="246"/>
      <c r="H184" s="249">
        <v>16.875</v>
      </c>
      <c r="I184" s="250"/>
      <c r="J184" s="246"/>
      <c r="K184" s="246"/>
      <c r="L184" s="251"/>
      <c r="M184" s="252"/>
      <c r="N184" s="253"/>
      <c r="O184" s="253"/>
      <c r="P184" s="253"/>
      <c r="Q184" s="253"/>
      <c r="R184" s="253"/>
      <c r="S184" s="253"/>
      <c r="T184" s="25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5" t="s">
        <v>176</v>
      </c>
      <c r="AU184" s="255" t="s">
        <v>87</v>
      </c>
      <c r="AV184" s="13" t="s">
        <v>89</v>
      </c>
      <c r="AW184" s="13" t="s">
        <v>36</v>
      </c>
      <c r="AX184" s="13" t="s">
        <v>87</v>
      </c>
      <c r="AY184" s="255" t="s">
        <v>154</v>
      </c>
    </row>
    <row r="185" s="2" customFormat="1" ht="24.15" customHeight="1">
      <c r="A185" s="39"/>
      <c r="B185" s="40"/>
      <c r="C185" s="227" t="s">
        <v>299</v>
      </c>
      <c r="D185" s="227" t="s">
        <v>156</v>
      </c>
      <c r="E185" s="228" t="s">
        <v>854</v>
      </c>
      <c r="F185" s="229" t="s">
        <v>855</v>
      </c>
      <c r="G185" s="230" t="s">
        <v>174</v>
      </c>
      <c r="H185" s="231">
        <v>122.96899999999999</v>
      </c>
      <c r="I185" s="232"/>
      <c r="J185" s="233">
        <f>ROUND(I185*H185,2)</f>
        <v>0</v>
      </c>
      <c r="K185" s="229" t="s">
        <v>160</v>
      </c>
      <c r="L185" s="45"/>
      <c r="M185" s="234" t="s">
        <v>1</v>
      </c>
      <c r="N185" s="235" t="s">
        <v>45</v>
      </c>
      <c r="O185" s="92"/>
      <c r="P185" s="236">
        <f>O185*H185</f>
        <v>0</v>
      </c>
      <c r="Q185" s="236">
        <v>2.4500000000000002</v>
      </c>
      <c r="R185" s="236">
        <f>Q185*H185</f>
        <v>301.27404999999999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161</v>
      </c>
      <c r="AT185" s="238" t="s">
        <v>156</v>
      </c>
      <c r="AU185" s="238" t="s">
        <v>87</v>
      </c>
      <c r="AY185" s="18" t="s">
        <v>154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87</v>
      </c>
      <c r="BK185" s="239">
        <f>ROUND(I185*H185,2)</f>
        <v>0</v>
      </c>
      <c r="BL185" s="18" t="s">
        <v>161</v>
      </c>
      <c r="BM185" s="238" t="s">
        <v>856</v>
      </c>
    </row>
    <row r="186" s="13" customFormat="1">
      <c r="A186" s="13"/>
      <c r="B186" s="245"/>
      <c r="C186" s="246"/>
      <c r="D186" s="240" t="s">
        <v>176</v>
      </c>
      <c r="E186" s="247" t="s">
        <v>1</v>
      </c>
      <c r="F186" s="248" t="s">
        <v>857</v>
      </c>
      <c r="G186" s="246"/>
      <c r="H186" s="249">
        <v>122.96899999999999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5" t="s">
        <v>176</v>
      </c>
      <c r="AU186" s="255" t="s">
        <v>87</v>
      </c>
      <c r="AV186" s="13" t="s">
        <v>89</v>
      </c>
      <c r="AW186" s="13" t="s">
        <v>36</v>
      </c>
      <c r="AX186" s="13" t="s">
        <v>80</v>
      </c>
      <c r="AY186" s="255" t="s">
        <v>154</v>
      </c>
    </row>
    <row r="187" s="14" customFormat="1">
      <c r="A187" s="14"/>
      <c r="B187" s="266"/>
      <c r="C187" s="267"/>
      <c r="D187" s="240" t="s">
        <v>176</v>
      </c>
      <c r="E187" s="268" t="s">
        <v>1</v>
      </c>
      <c r="F187" s="269" t="s">
        <v>207</v>
      </c>
      <c r="G187" s="267"/>
      <c r="H187" s="270">
        <v>122.96899999999999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6" t="s">
        <v>176</v>
      </c>
      <c r="AU187" s="276" t="s">
        <v>87</v>
      </c>
      <c r="AV187" s="14" t="s">
        <v>161</v>
      </c>
      <c r="AW187" s="14" t="s">
        <v>36</v>
      </c>
      <c r="AX187" s="14" t="s">
        <v>87</v>
      </c>
      <c r="AY187" s="276" t="s">
        <v>154</v>
      </c>
    </row>
    <row r="188" s="2" customFormat="1" ht="14.4" customHeight="1">
      <c r="A188" s="39"/>
      <c r="B188" s="40"/>
      <c r="C188" s="227" t="s">
        <v>305</v>
      </c>
      <c r="D188" s="227" t="s">
        <v>156</v>
      </c>
      <c r="E188" s="228" t="s">
        <v>858</v>
      </c>
      <c r="F188" s="229" t="s">
        <v>859</v>
      </c>
      <c r="G188" s="230" t="s">
        <v>174</v>
      </c>
      <c r="H188" s="231">
        <v>0.28799999999999998</v>
      </c>
      <c r="I188" s="232"/>
      <c r="J188" s="233">
        <f>ROUND(I188*H188,2)</f>
        <v>0</v>
      </c>
      <c r="K188" s="229" t="s">
        <v>160</v>
      </c>
      <c r="L188" s="45"/>
      <c r="M188" s="234" t="s">
        <v>1</v>
      </c>
      <c r="N188" s="235" t="s">
        <v>45</v>
      </c>
      <c r="O188" s="92"/>
      <c r="P188" s="236">
        <f>O188*H188</f>
        <v>0</v>
      </c>
      <c r="Q188" s="236">
        <v>2.4300000000000002</v>
      </c>
      <c r="R188" s="236">
        <f>Q188*H188</f>
        <v>0.69984000000000002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161</v>
      </c>
      <c r="AT188" s="238" t="s">
        <v>156</v>
      </c>
      <c r="AU188" s="238" t="s">
        <v>87</v>
      </c>
      <c r="AY188" s="18" t="s">
        <v>154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87</v>
      </c>
      <c r="BK188" s="239">
        <f>ROUND(I188*H188,2)</f>
        <v>0</v>
      </c>
      <c r="BL188" s="18" t="s">
        <v>161</v>
      </c>
      <c r="BM188" s="238" t="s">
        <v>860</v>
      </c>
    </row>
    <row r="189" s="13" customFormat="1">
      <c r="A189" s="13"/>
      <c r="B189" s="245"/>
      <c r="C189" s="246"/>
      <c r="D189" s="240" t="s">
        <v>176</v>
      </c>
      <c r="E189" s="247" t="s">
        <v>1</v>
      </c>
      <c r="F189" s="248" t="s">
        <v>861</v>
      </c>
      <c r="G189" s="246"/>
      <c r="H189" s="249">
        <v>0.28799999999999998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176</v>
      </c>
      <c r="AU189" s="255" t="s">
        <v>87</v>
      </c>
      <c r="AV189" s="13" t="s">
        <v>89</v>
      </c>
      <c r="AW189" s="13" t="s">
        <v>36</v>
      </c>
      <c r="AX189" s="13" t="s">
        <v>87</v>
      </c>
      <c r="AY189" s="255" t="s">
        <v>154</v>
      </c>
    </row>
    <row r="190" s="2" customFormat="1" ht="24.15" customHeight="1">
      <c r="A190" s="39"/>
      <c r="B190" s="40"/>
      <c r="C190" s="227" t="s">
        <v>315</v>
      </c>
      <c r="D190" s="227" t="s">
        <v>156</v>
      </c>
      <c r="E190" s="228" t="s">
        <v>862</v>
      </c>
      <c r="F190" s="229" t="s">
        <v>863</v>
      </c>
      <c r="G190" s="230" t="s">
        <v>159</v>
      </c>
      <c r="H190" s="231">
        <v>20.960000000000001</v>
      </c>
      <c r="I190" s="232"/>
      <c r="J190" s="233">
        <f>ROUND(I190*H190,2)</f>
        <v>0</v>
      </c>
      <c r="K190" s="229" t="s">
        <v>160</v>
      </c>
      <c r="L190" s="45"/>
      <c r="M190" s="234" t="s">
        <v>1</v>
      </c>
      <c r="N190" s="235" t="s">
        <v>45</v>
      </c>
      <c r="O190" s="92"/>
      <c r="P190" s="236">
        <f>O190*H190</f>
        <v>0</v>
      </c>
      <c r="Q190" s="236">
        <v>1.031199</v>
      </c>
      <c r="R190" s="236">
        <f>Q190*H190</f>
        <v>21.613931040000001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161</v>
      </c>
      <c r="AT190" s="238" t="s">
        <v>156</v>
      </c>
      <c r="AU190" s="238" t="s">
        <v>87</v>
      </c>
      <c r="AY190" s="18" t="s">
        <v>154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87</v>
      </c>
      <c r="BK190" s="239">
        <f>ROUND(I190*H190,2)</f>
        <v>0</v>
      </c>
      <c r="BL190" s="18" t="s">
        <v>161</v>
      </c>
      <c r="BM190" s="238" t="s">
        <v>864</v>
      </c>
    </row>
    <row r="191" s="13" customFormat="1">
      <c r="A191" s="13"/>
      <c r="B191" s="245"/>
      <c r="C191" s="246"/>
      <c r="D191" s="240" t="s">
        <v>176</v>
      </c>
      <c r="E191" s="247" t="s">
        <v>1</v>
      </c>
      <c r="F191" s="248" t="s">
        <v>865</v>
      </c>
      <c r="G191" s="246"/>
      <c r="H191" s="249">
        <v>20.960000000000001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176</v>
      </c>
      <c r="AU191" s="255" t="s">
        <v>87</v>
      </c>
      <c r="AV191" s="13" t="s">
        <v>89</v>
      </c>
      <c r="AW191" s="13" t="s">
        <v>36</v>
      </c>
      <c r="AX191" s="13" t="s">
        <v>87</v>
      </c>
      <c r="AY191" s="255" t="s">
        <v>154</v>
      </c>
    </row>
    <row r="192" s="12" customFormat="1" ht="25.92" customHeight="1">
      <c r="A192" s="12"/>
      <c r="B192" s="211"/>
      <c r="C192" s="212"/>
      <c r="D192" s="213" t="s">
        <v>79</v>
      </c>
      <c r="E192" s="214" t="s">
        <v>200</v>
      </c>
      <c r="F192" s="214" t="s">
        <v>330</v>
      </c>
      <c r="G192" s="212"/>
      <c r="H192" s="212"/>
      <c r="I192" s="215"/>
      <c r="J192" s="216">
        <f>BK192</f>
        <v>0</v>
      </c>
      <c r="K192" s="212"/>
      <c r="L192" s="217"/>
      <c r="M192" s="218"/>
      <c r="N192" s="219"/>
      <c r="O192" s="219"/>
      <c r="P192" s="220">
        <f>SUM(P193:P208)</f>
        <v>0</v>
      </c>
      <c r="Q192" s="219"/>
      <c r="R192" s="220">
        <f>SUM(R193:R208)</f>
        <v>1.2296273424999999</v>
      </c>
      <c r="S192" s="219"/>
      <c r="T192" s="221">
        <f>SUM(T193:T208)</f>
        <v>32.126359999999998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2" t="s">
        <v>87</v>
      </c>
      <c r="AT192" s="223" t="s">
        <v>79</v>
      </c>
      <c r="AU192" s="223" t="s">
        <v>80</v>
      </c>
      <c r="AY192" s="222" t="s">
        <v>154</v>
      </c>
      <c r="BK192" s="224">
        <f>SUM(BK193:BK208)</f>
        <v>0</v>
      </c>
    </row>
    <row r="193" s="2" customFormat="1" ht="24.15" customHeight="1">
      <c r="A193" s="39"/>
      <c r="B193" s="40"/>
      <c r="C193" s="227" t="s">
        <v>322</v>
      </c>
      <c r="D193" s="227" t="s">
        <v>156</v>
      </c>
      <c r="E193" s="228" t="s">
        <v>866</v>
      </c>
      <c r="F193" s="229" t="s">
        <v>867</v>
      </c>
      <c r="G193" s="230" t="s">
        <v>159</v>
      </c>
      <c r="H193" s="231">
        <v>67.790999999999997</v>
      </c>
      <c r="I193" s="232"/>
      <c r="J193" s="233">
        <f>ROUND(I193*H193,2)</f>
        <v>0</v>
      </c>
      <c r="K193" s="229" t="s">
        <v>160</v>
      </c>
      <c r="L193" s="45"/>
      <c r="M193" s="234" t="s">
        <v>1</v>
      </c>
      <c r="N193" s="235" t="s">
        <v>45</v>
      </c>
      <c r="O193" s="92"/>
      <c r="P193" s="236">
        <f>O193*H193</f>
        <v>0</v>
      </c>
      <c r="Q193" s="236">
        <v>0.0010175</v>
      </c>
      <c r="R193" s="236">
        <f>Q193*H193</f>
        <v>0.068977342499999997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161</v>
      </c>
      <c r="AT193" s="238" t="s">
        <v>156</v>
      </c>
      <c r="AU193" s="238" t="s">
        <v>87</v>
      </c>
      <c r="AY193" s="18" t="s">
        <v>154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87</v>
      </c>
      <c r="BK193" s="239">
        <f>ROUND(I193*H193,2)</f>
        <v>0</v>
      </c>
      <c r="BL193" s="18" t="s">
        <v>161</v>
      </c>
      <c r="BM193" s="238" t="s">
        <v>868</v>
      </c>
    </row>
    <row r="194" s="13" customFormat="1">
      <c r="A194" s="13"/>
      <c r="B194" s="245"/>
      <c r="C194" s="246"/>
      <c r="D194" s="240" t="s">
        <v>176</v>
      </c>
      <c r="E194" s="247" t="s">
        <v>1</v>
      </c>
      <c r="F194" s="248" t="s">
        <v>869</v>
      </c>
      <c r="G194" s="246"/>
      <c r="H194" s="249">
        <v>67.790999999999997</v>
      </c>
      <c r="I194" s="250"/>
      <c r="J194" s="246"/>
      <c r="K194" s="246"/>
      <c r="L194" s="251"/>
      <c r="M194" s="252"/>
      <c r="N194" s="253"/>
      <c r="O194" s="253"/>
      <c r="P194" s="253"/>
      <c r="Q194" s="253"/>
      <c r="R194" s="253"/>
      <c r="S194" s="253"/>
      <c r="T194" s="25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5" t="s">
        <v>176</v>
      </c>
      <c r="AU194" s="255" t="s">
        <v>87</v>
      </c>
      <c r="AV194" s="13" t="s">
        <v>89</v>
      </c>
      <c r="AW194" s="13" t="s">
        <v>36</v>
      </c>
      <c r="AX194" s="13" t="s">
        <v>87</v>
      </c>
      <c r="AY194" s="255" t="s">
        <v>154</v>
      </c>
    </row>
    <row r="195" s="2" customFormat="1" ht="24.15" customHeight="1">
      <c r="A195" s="39"/>
      <c r="B195" s="40"/>
      <c r="C195" s="227" t="s">
        <v>331</v>
      </c>
      <c r="D195" s="227" t="s">
        <v>156</v>
      </c>
      <c r="E195" s="228" t="s">
        <v>870</v>
      </c>
      <c r="F195" s="229" t="s">
        <v>871</v>
      </c>
      <c r="G195" s="230" t="s">
        <v>182</v>
      </c>
      <c r="H195" s="231">
        <v>2</v>
      </c>
      <c r="I195" s="232"/>
      <c r="J195" s="233">
        <f>ROUND(I195*H195,2)</f>
        <v>0</v>
      </c>
      <c r="K195" s="229" t="s">
        <v>160</v>
      </c>
      <c r="L195" s="45"/>
      <c r="M195" s="234" t="s">
        <v>1</v>
      </c>
      <c r="N195" s="235" t="s">
        <v>45</v>
      </c>
      <c r="O195" s="92"/>
      <c r="P195" s="236">
        <f>O195*H195</f>
        <v>0</v>
      </c>
      <c r="Q195" s="236">
        <v>0.0064850000000000003</v>
      </c>
      <c r="R195" s="236">
        <f>Q195*H195</f>
        <v>0.012970000000000001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161</v>
      </c>
      <c r="AT195" s="238" t="s">
        <v>156</v>
      </c>
      <c r="AU195" s="238" t="s">
        <v>87</v>
      </c>
      <c r="AY195" s="18" t="s">
        <v>154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87</v>
      </c>
      <c r="BK195" s="239">
        <f>ROUND(I195*H195,2)</f>
        <v>0</v>
      </c>
      <c r="BL195" s="18" t="s">
        <v>161</v>
      </c>
      <c r="BM195" s="238" t="s">
        <v>872</v>
      </c>
    </row>
    <row r="196" s="2" customFormat="1" ht="24.15" customHeight="1">
      <c r="A196" s="39"/>
      <c r="B196" s="40"/>
      <c r="C196" s="227" t="s">
        <v>343</v>
      </c>
      <c r="D196" s="227" t="s">
        <v>156</v>
      </c>
      <c r="E196" s="228" t="s">
        <v>873</v>
      </c>
      <c r="F196" s="229" t="s">
        <v>874</v>
      </c>
      <c r="G196" s="230" t="s">
        <v>354</v>
      </c>
      <c r="H196" s="231">
        <v>16</v>
      </c>
      <c r="I196" s="232"/>
      <c r="J196" s="233">
        <f>ROUND(I196*H196,2)</f>
        <v>0</v>
      </c>
      <c r="K196" s="229" t="s">
        <v>160</v>
      </c>
      <c r="L196" s="45"/>
      <c r="M196" s="234" t="s">
        <v>1</v>
      </c>
      <c r="N196" s="235" t="s">
        <v>45</v>
      </c>
      <c r="O196" s="92"/>
      <c r="P196" s="236">
        <f>O196*H196</f>
        <v>0</v>
      </c>
      <c r="Q196" s="236">
        <v>0</v>
      </c>
      <c r="R196" s="236">
        <f>Q196*H196</f>
        <v>0</v>
      </c>
      <c r="S196" s="236">
        <v>0.19400000000000001</v>
      </c>
      <c r="T196" s="237">
        <f>S196*H196</f>
        <v>3.1040000000000001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161</v>
      </c>
      <c r="AT196" s="238" t="s">
        <v>156</v>
      </c>
      <c r="AU196" s="238" t="s">
        <v>87</v>
      </c>
      <c r="AY196" s="18" t="s">
        <v>154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87</v>
      </c>
      <c r="BK196" s="239">
        <f>ROUND(I196*H196,2)</f>
        <v>0</v>
      </c>
      <c r="BL196" s="18" t="s">
        <v>161</v>
      </c>
      <c r="BM196" s="238" t="s">
        <v>875</v>
      </c>
    </row>
    <row r="197" s="13" customFormat="1">
      <c r="A197" s="13"/>
      <c r="B197" s="245"/>
      <c r="C197" s="246"/>
      <c r="D197" s="240" t="s">
        <v>176</v>
      </c>
      <c r="E197" s="247" t="s">
        <v>1</v>
      </c>
      <c r="F197" s="248" t="s">
        <v>250</v>
      </c>
      <c r="G197" s="246"/>
      <c r="H197" s="249">
        <v>16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5" t="s">
        <v>176</v>
      </c>
      <c r="AU197" s="255" t="s">
        <v>87</v>
      </c>
      <c r="AV197" s="13" t="s">
        <v>89</v>
      </c>
      <c r="AW197" s="13" t="s">
        <v>36</v>
      </c>
      <c r="AX197" s="13" t="s">
        <v>87</v>
      </c>
      <c r="AY197" s="255" t="s">
        <v>154</v>
      </c>
    </row>
    <row r="198" s="2" customFormat="1" ht="14.4" customHeight="1">
      <c r="A198" s="39"/>
      <c r="B198" s="40"/>
      <c r="C198" s="227" t="s">
        <v>347</v>
      </c>
      <c r="D198" s="227" t="s">
        <v>156</v>
      </c>
      <c r="E198" s="228" t="s">
        <v>876</v>
      </c>
      <c r="F198" s="229" t="s">
        <v>877</v>
      </c>
      <c r="G198" s="230" t="s">
        <v>174</v>
      </c>
      <c r="H198" s="231">
        <v>9.5640000000000001</v>
      </c>
      <c r="I198" s="232"/>
      <c r="J198" s="233">
        <f>ROUND(I198*H198,2)</f>
        <v>0</v>
      </c>
      <c r="K198" s="229" t="s">
        <v>160</v>
      </c>
      <c r="L198" s="45"/>
      <c r="M198" s="234" t="s">
        <v>1</v>
      </c>
      <c r="N198" s="235" t="s">
        <v>45</v>
      </c>
      <c r="O198" s="92"/>
      <c r="P198" s="236">
        <f>O198*H198</f>
        <v>0</v>
      </c>
      <c r="Q198" s="236">
        <v>0.12</v>
      </c>
      <c r="R198" s="236">
        <f>Q198*H198</f>
        <v>1.14768</v>
      </c>
      <c r="S198" s="236">
        <v>2.4900000000000002</v>
      </c>
      <c r="T198" s="237">
        <f>S198*H198</f>
        <v>23.814360000000001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161</v>
      </c>
      <c r="AT198" s="238" t="s">
        <v>156</v>
      </c>
      <c r="AU198" s="238" t="s">
        <v>87</v>
      </c>
      <c r="AY198" s="18" t="s">
        <v>154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87</v>
      </c>
      <c r="BK198" s="239">
        <f>ROUND(I198*H198,2)</f>
        <v>0</v>
      </c>
      <c r="BL198" s="18" t="s">
        <v>161</v>
      </c>
      <c r="BM198" s="238" t="s">
        <v>878</v>
      </c>
    </row>
    <row r="199" s="2" customFormat="1">
      <c r="A199" s="39"/>
      <c r="B199" s="40"/>
      <c r="C199" s="41"/>
      <c r="D199" s="240" t="s">
        <v>170</v>
      </c>
      <c r="E199" s="41"/>
      <c r="F199" s="241" t="s">
        <v>879</v>
      </c>
      <c r="G199" s="41"/>
      <c r="H199" s="41"/>
      <c r="I199" s="242"/>
      <c r="J199" s="41"/>
      <c r="K199" s="41"/>
      <c r="L199" s="45"/>
      <c r="M199" s="243"/>
      <c r="N199" s="244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170</v>
      </c>
      <c r="AU199" s="18" t="s">
        <v>87</v>
      </c>
    </row>
    <row r="200" s="13" customFormat="1">
      <c r="A200" s="13"/>
      <c r="B200" s="245"/>
      <c r="C200" s="246"/>
      <c r="D200" s="240" t="s">
        <v>176</v>
      </c>
      <c r="E200" s="247" t="s">
        <v>1</v>
      </c>
      <c r="F200" s="248" t="s">
        <v>880</v>
      </c>
      <c r="G200" s="246"/>
      <c r="H200" s="249">
        <v>1.2829999999999999</v>
      </c>
      <c r="I200" s="250"/>
      <c r="J200" s="246"/>
      <c r="K200" s="246"/>
      <c r="L200" s="251"/>
      <c r="M200" s="252"/>
      <c r="N200" s="253"/>
      <c r="O200" s="253"/>
      <c r="P200" s="253"/>
      <c r="Q200" s="253"/>
      <c r="R200" s="253"/>
      <c r="S200" s="253"/>
      <c r="T200" s="25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5" t="s">
        <v>176</v>
      </c>
      <c r="AU200" s="255" t="s">
        <v>87</v>
      </c>
      <c r="AV200" s="13" t="s">
        <v>89</v>
      </c>
      <c r="AW200" s="13" t="s">
        <v>36</v>
      </c>
      <c r="AX200" s="13" t="s">
        <v>80</v>
      </c>
      <c r="AY200" s="255" t="s">
        <v>154</v>
      </c>
    </row>
    <row r="201" s="13" customFormat="1">
      <c r="A201" s="13"/>
      <c r="B201" s="245"/>
      <c r="C201" s="246"/>
      <c r="D201" s="240" t="s">
        <v>176</v>
      </c>
      <c r="E201" s="247" t="s">
        <v>1</v>
      </c>
      <c r="F201" s="248" t="s">
        <v>881</v>
      </c>
      <c r="G201" s="246"/>
      <c r="H201" s="249">
        <v>0.14599999999999999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5" t="s">
        <v>176</v>
      </c>
      <c r="AU201" s="255" t="s">
        <v>87</v>
      </c>
      <c r="AV201" s="13" t="s">
        <v>89</v>
      </c>
      <c r="AW201" s="13" t="s">
        <v>36</v>
      </c>
      <c r="AX201" s="13" t="s">
        <v>80</v>
      </c>
      <c r="AY201" s="255" t="s">
        <v>154</v>
      </c>
    </row>
    <row r="202" s="13" customFormat="1">
      <c r="A202" s="13"/>
      <c r="B202" s="245"/>
      <c r="C202" s="246"/>
      <c r="D202" s="240" t="s">
        <v>176</v>
      </c>
      <c r="E202" s="247" t="s">
        <v>1</v>
      </c>
      <c r="F202" s="248" t="s">
        <v>882</v>
      </c>
      <c r="G202" s="246"/>
      <c r="H202" s="249">
        <v>8.1349999999999998</v>
      </c>
      <c r="I202" s="250"/>
      <c r="J202" s="246"/>
      <c r="K202" s="246"/>
      <c r="L202" s="251"/>
      <c r="M202" s="252"/>
      <c r="N202" s="253"/>
      <c r="O202" s="253"/>
      <c r="P202" s="253"/>
      <c r="Q202" s="253"/>
      <c r="R202" s="253"/>
      <c r="S202" s="253"/>
      <c r="T202" s="25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5" t="s">
        <v>176</v>
      </c>
      <c r="AU202" s="255" t="s">
        <v>87</v>
      </c>
      <c r="AV202" s="13" t="s">
        <v>89</v>
      </c>
      <c r="AW202" s="13" t="s">
        <v>36</v>
      </c>
      <c r="AX202" s="13" t="s">
        <v>80</v>
      </c>
      <c r="AY202" s="255" t="s">
        <v>154</v>
      </c>
    </row>
    <row r="203" s="14" customFormat="1">
      <c r="A203" s="14"/>
      <c r="B203" s="266"/>
      <c r="C203" s="267"/>
      <c r="D203" s="240" t="s">
        <v>176</v>
      </c>
      <c r="E203" s="268" t="s">
        <v>1</v>
      </c>
      <c r="F203" s="269" t="s">
        <v>207</v>
      </c>
      <c r="G203" s="267"/>
      <c r="H203" s="270">
        <v>9.5640000000000001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6" t="s">
        <v>176</v>
      </c>
      <c r="AU203" s="276" t="s">
        <v>87</v>
      </c>
      <c r="AV203" s="14" t="s">
        <v>161</v>
      </c>
      <c r="AW203" s="14" t="s">
        <v>36</v>
      </c>
      <c r="AX203" s="14" t="s">
        <v>87</v>
      </c>
      <c r="AY203" s="276" t="s">
        <v>154</v>
      </c>
    </row>
    <row r="204" s="2" customFormat="1" ht="14.4" customHeight="1">
      <c r="A204" s="39"/>
      <c r="B204" s="40"/>
      <c r="C204" s="227" t="s">
        <v>351</v>
      </c>
      <c r="D204" s="227" t="s">
        <v>156</v>
      </c>
      <c r="E204" s="228" t="s">
        <v>883</v>
      </c>
      <c r="F204" s="229" t="s">
        <v>884</v>
      </c>
      <c r="G204" s="230" t="s">
        <v>174</v>
      </c>
      <c r="H204" s="231">
        <v>2.1699999999999999</v>
      </c>
      <c r="I204" s="232"/>
      <c r="J204" s="233">
        <f>ROUND(I204*H204,2)</f>
        <v>0</v>
      </c>
      <c r="K204" s="229" t="s">
        <v>160</v>
      </c>
      <c r="L204" s="45"/>
      <c r="M204" s="234" t="s">
        <v>1</v>
      </c>
      <c r="N204" s="235" t="s">
        <v>45</v>
      </c>
      <c r="O204" s="92"/>
      <c r="P204" s="236">
        <f>O204*H204</f>
        <v>0</v>
      </c>
      <c r="Q204" s="236">
        <v>0</v>
      </c>
      <c r="R204" s="236">
        <f>Q204*H204</f>
        <v>0</v>
      </c>
      <c r="S204" s="236">
        <v>2.3999999999999999</v>
      </c>
      <c r="T204" s="237">
        <f>S204*H204</f>
        <v>5.2079999999999993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8" t="s">
        <v>161</v>
      </c>
      <c r="AT204" s="238" t="s">
        <v>156</v>
      </c>
      <c r="AU204" s="238" t="s">
        <v>87</v>
      </c>
      <c r="AY204" s="18" t="s">
        <v>154</v>
      </c>
      <c r="BE204" s="239">
        <f>IF(N204="základní",J204,0)</f>
        <v>0</v>
      </c>
      <c r="BF204" s="239">
        <f>IF(N204="snížená",J204,0)</f>
        <v>0</v>
      </c>
      <c r="BG204" s="239">
        <f>IF(N204="zákl. přenesená",J204,0)</f>
        <v>0</v>
      </c>
      <c r="BH204" s="239">
        <f>IF(N204="sníž. přenesená",J204,0)</f>
        <v>0</v>
      </c>
      <c r="BI204" s="239">
        <f>IF(N204="nulová",J204,0)</f>
        <v>0</v>
      </c>
      <c r="BJ204" s="18" t="s">
        <v>87</v>
      </c>
      <c r="BK204" s="239">
        <f>ROUND(I204*H204,2)</f>
        <v>0</v>
      </c>
      <c r="BL204" s="18" t="s">
        <v>161</v>
      </c>
      <c r="BM204" s="238" t="s">
        <v>885</v>
      </c>
    </row>
    <row r="205" s="2" customFormat="1">
      <c r="A205" s="39"/>
      <c r="B205" s="40"/>
      <c r="C205" s="41"/>
      <c r="D205" s="240" t="s">
        <v>170</v>
      </c>
      <c r="E205" s="41"/>
      <c r="F205" s="241" t="s">
        <v>886</v>
      </c>
      <c r="G205" s="41"/>
      <c r="H205" s="41"/>
      <c r="I205" s="242"/>
      <c r="J205" s="41"/>
      <c r="K205" s="41"/>
      <c r="L205" s="45"/>
      <c r="M205" s="243"/>
      <c r="N205" s="244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170</v>
      </c>
      <c r="AU205" s="18" t="s">
        <v>87</v>
      </c>
    </row>
    <row r="206" s="13" customFormat="1">
      <c r="A206" s="13"/>
      <c r="B206" s="245"/>
      <c r="C206" s="246"/>
      <c r="D206" s="240" t="s">
        <v>176</v>
      </c>
      <c r="E206" s="247" t="s">
        <v>1</v>
      </c>
      <c r="F206" s="248" t="s">
        <v>887</v>
      </c>
      <c r="G206" s="246"/>
      <c r="H206" s="249">
        <v>1.1970000000000001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176</v>
      </c>
      <c r="AU206" s="255" t="s">
        <v>87</v>
      </c>
      <c r="AV206" s="13" t="s">
        <v>89</v>
      </c>
      <c r="AW206" s="13" t="s">
        <v>36</v>
      </c>
      <c r="AX206" s="13" t="s">
        <v>80</v>
      </c>
      <c r="AY206" s="255" t="s">
        <v>154</v>
      </c>
    </row>
    <row r="207" s="13" customFormat="1">
      <c r="A207" s="13"/>
      <c r="B207" s="245"/>
      <c r="C207" s="246"/>
      <c r="D207" s="240" t="s">
        <v>176</v>
      </c>
      <c r="E207" s="247" t="s">
        <v>1</v>
      </c>
      <c r="F207" s="248" t="s">
        <v>888</v>
      </c>
      <c r="G207" s="246"/>
      <c r="H207" s="249">
        <v>0.97299999999999998</v>
      </c>
      <c r="I207" s="250"/>
      <c r="J207" s="246"/>
      <c r="K207" s="246"/>
      <c r="L207" s="251"/>
      <c r="M207" s="252"/>
      <c r="N207" s="253"/>
      <c r="O207" s="253"/>
      <c r="P207" s="253"/>
      <c r="Q207" s="253"/>
      <c r="R207" s="253"/>
      <c r="S207" s="253"/>
      <c r="T207" s="25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5" t="s">
        <v>176</v>
      </c>
      <c r="AU207" s="255" t="s">
        <v>87</v>
      </c>
      <c r="AV207" s="13" t="s">
        <v>89</v>
      </c>
      <c r="AW207" s="13" t="s">
        <v>36</v>
      </c>
      <c r="AX207" s="13" t="s">
        <v>80</v>
      </c>
      <c r="AY207" s="255" t="s">
        <v>154</v>
      </c>
    </row>
    <row r="208" s="14" customFormat="1">
      <c r="A208" s="14"/>
      <c r="B208" s="266"/>
      <c r="C208" s="267"/>
      <c r="D208" s="240" t="s">
        <v>176</v>
      </c>
      <c r="E208" s="268" t="s">
        <v>1</v>
      </c>
      <c r="F208" s="269" t="s">
        <v>207</v>
      </c>
      <c r="G208" s="267"/>
      <c r="H208" s="270">
        <v>2.1699999999999999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6" t="s">
        <v>176</v>
      </c>
      <c r="AU208" s="276" t="s">
        <v>87</v>
      </c>
      <c r="AV208" s="14" t="s">
        <v>161</v>
      </c>
      <c r="AW208" s="14" t="s">
        <v>36</v>
      </c>
      <c r="AX208" s="14" t="s">
        <v>87</v>
      </c>
      <c r="AY208" s="276" t="s">
        <v>154</v>
      </c>
    </row>
    <row r="209" s="12" customFormat="1" ht="25.92" customHeight="1">
      <c r="A209" s="12"/>
      <c r="B209" s="211"/>
      <c r="C209" s="212"/>
      <c r="D209" s="213" t="s">
        <v>79</v>
      </c>
      <c r="E209" s="214" t="s">
        <v>152</v>
      </c>
      <c r="F209" s="214" t="s">
        <v>153</v>
      </c>
      <c r="G209" s="212"/>
      <c r="H209" s="212"/>
      <c r="I209" s="215"/>
      <c r="J209" s="216">
        <f>BK209</f>
        <v>0</v>
      </c>
      <c r="K209" s="212"/>
      <c r="L209" s="217"/>
      <c r="M209" s="218"/>
      <c r="N209" s="219"/>
      <c r="O209" s="219"/>
      <c r="P209" s="220">
        <f>P210+P230</f>
        <v>0</v>
      </c>
      <c r="Q209" s="219"/>
      <c r="R209" s="220">
        <f>R210+R230</f>
        <v>0</v>
      </c>
      <c r="S209" s="219"/>
      <c r="T209" s="221">
        <f>T210+T230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2" t="s">
        <v>87</v>
      </c>
      <c r="AT209" s="223" t="s">
        <v>79</v>
      </c>
      <c r="AU209" s="223" t="s">
        <v>80</v>
      </c>
      <c r="AY209" s="222" t="s">
        <v>154</v>
      </c>
      <c r="BK209" s="224">
        <f>BK210+BK230</f>
        <v>0</v>
      </c>
    </row>
    <row r="210" s="12" customFormat="1" ht="22.8" customHeight="1">
      <c r="A210" s="12"/>
      <c r="B210" s="211"/>
      <c r="C210" s="212"/>
      <c r="D210" s="213" t="s">
        <v>79</v>
      </c>
      <c r="E210" s="225" t="s">
        <v>422</v>
      </c>
      <c r="F210" s="225" t="s">
        <v>423</v>
      </c>
      <c r="G210" s="212"/>
      <c r="H210" s="212"/>
      <c r="I210" s="215"/>
      <c r="J210" s="226">
        <f>BK210</f>
        <v>0</v>
      </c>
      <c r="K210" s="212"/>
      <c r="L210" s="217"/>
      <c r="M210" s="218"/>
      <c r="N210" s="219"/>
      <c r="O210" s="219"/>
      <c r="P210" s="220">
        <f>SUM(P211:P229)</f>
        <v>0</v>
      </c>
      <c r="Q210" s="219"/>
      <c r="R210" s="220">
        <f>SUM(R211:R229)</f>
        <v>0</v>
      </c>
      <c r="S210" s="219"/>
      <c r="T210" s="221">
        <f>SUM(T211:T229)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2" t="s">
        <v>87</v>
      </c>
      <c r="AT210" s="223" t="s">
        <v>79</v>
      </c>
      <c r="AU210" s="223" t="s">
        <v>87</v>
      </c>
      <c r="AY210" s="222" t="s">
        <v>154</v>
      </c>
      <c r="BK210" s="224">
        <f>SUM(BK211:BK229)</f>
        <v>0</v>
      </c>
    </row>
    <row r="211" s="2" customFormat="1" ht="24.15" customHeight="1">
      <c r="A211" s="39"/>
      <c r="B211" s="40"/>
      <c r="C211" s="227" t="s">
        <v>357</v>
      </c>
      <c r="D211" s="227" t="s">
        <v>156</v>
      </c>
      <c r="E211" s="228" t="s">
        <v>663</v>
      </c>
      <c r="F211" s="229" t="s">
        <v>664</v>
      </c>
      <c r="G211" s="230" t="s">
        <v>235</v>
      </c>
      <c r="H211" s="231">
        <v>5.2080000000000002</v>
      </c>
      <c r="I211" s="232"/>
      <c r="J211" s="233">
        <f>ROUND(I211*H211,2)</f>
        <v>0</v>
      </c>
      <c r="K211" s="229" t="s">
        <v>160</v>
      </c>
      <c r="L211" s="45"/>
      <c r="M211" s="234" t="s">
        <v>1</v>
      </c>
      <c r="N211" s="235" t="s">
        <v>45</v>
      </c>
      <c r="O211" s="92"/>
      <c r="P211" s="236">
        <f>O211*H211</f>
        <v>0</v>
      </c>
      <c r="Q211" s="236">
        <v>0</v>
      </c>
      <c r="R211" s="236">
        <f>Q211*H211</f>
        <v>0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161</v>
      </c>
      <c r="AT211" s="238" t="s">
        <v>156</v>
      </c>
      <c r="AU211" s="238" t="s">
        <v>89</v>
      </c>
      <c r="AY211" s="18" t="s">
        <v>154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87</v>
      </c>
      <c r="BK211" s="239">
        <f>ROUND(I211*H211,2)</f>
        <v>0</v>
      </c>
      <c r="BL211" s="18" t="s">
        <v>161</v>
      </c>
      <c r="BM211" s="238" t="s">
        <v>889</v>
      </c>
    </row>
    <row r="212" s="13" customFormat="1">
      <c r="A212" s="13"/>
      <c r="B212" s="245"/>
      <c r="C212" s="246"/>
      <c r="D212" s="240" t="s">
        <v>176</v>
      </c>
      <c r="E212" s="247" t="s">
        <v>1</v>
      </c>
      <c r="F212" s="248" t="s">
        <v>890</v>
      </c>
      <c r="G212" s="246"/>
      <c r="H212" s="249">
        <v>5.2080000000000002</v>
      </c>
      <c r="I212" s="250"/>
      <c r="J212" s="246"/>
      <c r="K212" s="246"/>
      <c r="L212" s="251"/>
      <c r="M212" s="252"/>
      <c r="N212" s="253"/>
      <c r="O212" s="253"/>
      <c r="P212" s="253"/>
      <c r="Q212" s="253"/>
      <c r="R212" s="253"/>
      <c r="S212" s="253"/>
      <c r="T212" s="25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5" t="s">
        <v>176</v>
      </c>
      <c r="AU212" s="255" t="s">
        <v>89</v>
      </c>
      <c r="AV212" s="13" t="s">
        <v>89</v>
      </c>
      <c r="AW212" s="13" t="s">
        <v>36</v>
      </c>
      <c r="AX212" s="13" t="s">
        <v>87</v>
      </c>
      <c r="AY212" s="255" t="s">
        <v>154</v>
      </c>
    </row>
    <row r="213" s="2" customFormat="1" ht="24.15" customHeight="1">
      <c r="A213" s="39"/>
      <c r="B213" s="40"/>
      <c r="C213" s="227" t="s">
        <v>362</v>
      </c>
      <c r="D213" s="227" t="s">
        <v>156</v>
      </c>
      <c r="E213" s="228" t="s">
        <v>891</v>
      </c>
      <c r="F213" s="229" t="s">
        <v>426</v>
      </c>
      <c r="G213" s="230" t="s">
        <v>235</v>
      </c>
      <c r="H213" s="231">
        <v>251.737</v>
      </c>
      <c r="I213" s="232"/>
      <c r="J213" s="233">
        <f>ROUND(I213*H213,2)</f>
        <v>0</v>
      </c>
      <c r="K213" s="229" t="s">
        <v>160</v>
      </c>
      <c r="L213" s="45"/>
      <c r="M213" s="234" t="s">
        <v>1</v>
      </c>
      <c r="N213" s="235" t="s">
        <v>45</v>
      </c>
      <c r="O213" s="92"/>
      <c r="P213" s="236">
        <f>O213*H213</f>
        <v>0</v>
      </c>
      <c r="Q213" s="236">
        <v>0</v>
      </c>
      <c r="R213" s="236">
        <f>Q213*H213</f>
        <v>0</v>
      </c>
      <c r="S213" s="236">
        <v>0</v>
      </c>
      <c r="T213" s="23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8" t="s">
        <v>161</v>
      </c>
      <c r="AT213" s="238" t="s">
        <v>156</v>
      </c>
      <c r="AU213" s="238" t="s">
        <v>89</v>
      </c>
      <c r="AY213" s="18" t="s">
        <v>154</v>
      </c>
      <c r="BE213" s="239">
        <f>IF(N213="základní",J213,0)</f>
        <v>0</v>
      </c>
      <c r="BF213" s="239">
        <f>IF(N213="snížená",J213,0)</f>
        <v>0</v>
      </c>
      <c r="BG213" s="239">
        <f>IF(N213="zákl. přenesená",J213,0)</f>
        <v>0</v>
      </c>
      <c r="BH213" s="239">
        <f>IF(N213="sníž. přenesená",J213,0)</f>
        <v>0</v>
      </c>
      <c r="BI213" s="239">
        <f>IF(N213="nulová",J213,0)</f>
        <v>0</v>
      </c>
      <c r="BJ213" s="18" t="s">
        <v>87</v>
      </c>
      <c r="BK213" s="239">
        <f>ROUND(I213*H213,2)</f>
        <v>0</v>
      </c>
      <c r="BL213" s="18" t="s">
        <v>161</v>
      </c>
      <c r="BM213" s="238" t="s">
        <v>892</v>
      </c>
    </row>
    <row r="214" s="13" customFormat="1">
      <c r="A214" s="13"/>
      <c r="B214" s="245"/>
      <c r="C214" s="246"/>
      <c r="D214" s="240" t="s">
        <v>176</v>
      </c>
      <c r="E214" s="247" t="s">
        <v>1</v>
      </c>
      <c r="F214" s="248" t="s">
        <v>893</v>
      </c>
      <c r="G214" s="246"/>
      <c r="H214" s="249">
        <v>251.737</v>
      </c>
      <c r="I214" s="250"/>
      <c r="J214" s="246"/>
      <c r="K214" s="246"/>
      <c r="L214" s="251"/>
      <c r="M214" s="252"/>
      <c r="N214" s="253"/>
      <c r="O214" s="253"/>
      <c r="P214" s="253"/>
      <c r="Q214" s="253"/>
      <c r="R214" s="253"/>
      <c r="S214" s="253"/>
      <c r="T214" s="25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5" t="s">
        <v>176</v>
      </c>
      <c r="AU214" s="255" t="s">
        <v>89</v>
      </c>
      <c r="AV214" s="13" t="s">
        <v>89</v>
      </c>
      <c r="AW214" s="13" t="s">
        <v>36</v>
      </c>
      <c r="AX214" s="13" t="s">
        <v>87</v>
      </c>
      <c r="AY214" s="255" t="s">
        <v>154</v>
      </c>
    </row>
    <row r="215" s="2" customFormat="1" ht="24.15" customHeight="1">
      <c r="A215" s="39"/>
      <c r="B215" s="40"/>
      <c r="C215" s="227" t="s">
        <v>366</v>
      </c>
      <c r="D215" s="227" t="s">
        <v>156</v>
      </c>
      <c r="E215" s="228" t="s">
        <v>453</v>
      </c>
      <c r="F215" s="229" t="s">
        <v>454</v>
      </c>
      <c r="G215" s="230" t="s">
        <v>235</v>
      </c>
      <c r="H215" s="231">
        <v>29.021999999999998</v>
      </c>
      <c r="I215" s="232"/>
      <c r="J215" s="233">
        <f>ROUND(I215*H215,2)</f>
        <v>0</v>
      </c>
      <c r="K215" s="229" t="s">
        <v>160</v>
      </c>
      <c r="L215" s="45"/>
      <c r="M215" s="234" t="s">
        <v>1</v>
      </c>
      <c r="N215" s="235" t="s">
        <v>45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161</v>
      </c>
      <c r="AT215" s="238" t="s">
        <v>156</v>
      </c>
      <c r="AU215" s="238" t="s">
        <v>89</v>
      </c>
      <c r="AY215" s="18" t="s">
        <v>154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87</v>
      </c>
      <c r="BK215" s="239">
        <f>ROUND(I215*H215,2)</f>
        <v>0</v>
      </c>
      <c r="BL215" s="18" t="s">
        <v>161</v>
      </c>
      <c r="BM215" s="238" t="s">
        <v>894</v>
      </c>
    </row>
    <row r="216" s="13" customFormat="1">
      <c r="A216" s="13"/>
      <c r="B216" s="245"/>
      <c r="C216" s="246"/>
      <c r="D216" s="240" t="s">
        <v>176</v>
      </c>
      <c r="E216" s="247" t="s">
        <v>1</v>
      </c>
      <c r="F216" s="248" t="s">
        <v>895</v>
      </c>
      <c r="G216" s="246"/>
      <c r="H216" s="249">
        <v>29.021999999999998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176</v>
      </c>
      <c r="AU216" s="255" t="s">
        <v>89</v>
      </c>
      <c r="AV216" s="13" t="s">
        <v>89</v>
      </c>
      <c r="AW216" s="13" t="s">
        <v>36</v>
      </c>
      <c r="AX216" s="13" t="s">
        <v>87</v>
      </c>
      <c r="AY216" s="255" t="s">
        <v>154</v>
      </c>
    </row>
    <row r="217" s="2" customFormat="1" ht="14.4" customHeight="1">
      <c r="A217" s="39"/>
      <c r="B217" s="40"/>
      <c r="C217" s="227" t="s">
        <v>371</v>
      </c>
      <c r="D217" s="227" t="s">
        <v>156</v>
      </c>
      <c r="E217" s="228" t="s">
        <v>472</v>
      </c>
      <c r="F217" s="229" t="s">
        <v>473</v>
      </c>
      <c r="G217" s="230" t="s">
        <v>235</v>
      </c>
      <c r="H217" s="231">
        <v>29.021999999999998</v>
      </c>
      <c r="I217" s="232"/>
      <c r="J217" s="233">
        <f>ROUND(I217*H217,2)</f>
        <v>0</v>
      </c>
      <c r="K217" s="229" t="s">
        <v>160</v>
      </c>
      <c r="L217" s="45"/>
      <c r="M217" s="234" t="s">
        <v>1</v>
      </c>
      <c r="N217" s="235" t="s">
        <v>45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161</v>
      </c>
      <c r="AT217" s="238" t="s">
        <v>156</v>
      </c>
      <c r="AU217" s="238" t="s">
        <v>89</v>
      </c>
      <c r="AY217" s="18" t="s">
        <v>154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87</v>
      </c>
      <c r="BK217" s="239">
        <f>ROUND(I217*H217,2)</f>
        <v>0</v>
      </c>
      <c r="BL217" s="18" t="s">
        <v>161</v>
      </c>
      <c r="BM217" s="238" t="s">
        <v>896</v>
      </c>
    </row>
    <row r="218" s="13" customFormat="1">
      <c r="A218" s="13"/>
      <c r="B218" s="245"/>
      <c r="C218" s="246"/>
      <c r="D218" s="240" t="s">
        <v>176</v>
      </c>
      <c r="E218" s="247" t="s">
        <v>1</v>
      </c>
      <c r="F218" s="248" t="s">
        <v>895</v>
      </c>
      <c r="G218" s="246"/>
      <c r="H218" s="249">
        <v>29.021999999999998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176</v>
      </c>
      <c r="AU218" s="255" t="s">
        <v>89</v>
      </c>
      <c r="AV218" s="13" t="s">
        <v>89</v>
      </c>
      <c r="AW218" s="13" t="s">
        <v>36</v>
      </c>
      <c r="AX218" s="13" t="s">
        <v>87</v>
      </c>
      <c r="AY218" s="255" t="s">
        <v>154</v>
      </c>
    </row>
    <row r="219" s="2" customFormat="1" ht="14.4" customHeight="1">
      <c r="A219" s="39"/>
      <c r="B219" s="40"/>
      <c r="C219" s="227" t="s">
        <v>376</v>
      </c>
      <c r="D219" s="227" t="s">
        <v>156</v>
      </c>
      <c r="E219" s="228" t="s">
        <v>458</v>
      </c>
      <c r="F219" s="229" t="s">
        <v>459</v>
      </c>
      <c r="G219" s="230" t="s">
        <v>235</v>
      </c>
      <c r="H219" s="231">
        <v>29.021999999999998</v>
      </c>
      <c r="I219" s="232"/>
      <c r="J219" s="233">
        <f>ROUND(I219*H219,2)</f>
        <v>0</v>
      </c>
      <c r="K219" s="229" t="s">
        <v>160</v>
      </c>
      <c r="L219" s="45"/>
      <c r="M219" s="234" t="s">
        <v>1</v>
      </c>
      <c r="N219" s="235" t="s">
        <v>45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161</v>
      </c>
      <c r="AT219" s="238" t="s">
        <v>156</v>
      </c>
      <c r="AU219" s="238" t="s">
        <v>89</v>
      </c>
      <c r="AY219" s="18" t="s">
        <v>154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87</v>
      </c>
      <c r="BK219" s="239">
        <f>ROUND(I219*H219,2)</f>
        <v>0</v>
      </c>
      <c r="BL219" s="18" t="s">
        <v>161</v>
      </c>
      <c r="BM219" s="238" t="s">
        <v>897</v>
      </c>
    </row>
    <row r="220" s="2" customFormat="1" ht="24.15" customHeight="1">
      <c r="A220" s="39"/>
      <c r="B220" s="40"/>
      <c r="C220" s="227" t="s">
        <v>380</v>
      </c>
      <c r="D220" s="227" t="s">
        <v>156</v>
      </c>
      <c r="E220" s="228" t="s">
        <v>462</v>
      </c>
      <c r="F220" s="229" t="s">
        <v>463</v>
      </c>
      <c r="G220" s="230" t="s">
        <v>235</v>
      </c>
      <c r="H220" s="231">
        <v>522.39599999999996</v>
      </c>
      <c r="I220" s="232"/>
      <c r="J220" s="233">
        <f>ROUND(I220*H220,2)</f>
        <v>0</v>
      </c>
      <c r="K220" s="229" t="s">
        <v>160</v>
      </c>
      <c r="L220" s="45"/>
      <c r="M220" s="234" t="s">
        <v>1</v>
      </c>
      <c r="N220" s="235" t="s">
        <v>45</v>
      </c>
      <c r="O220" s="92"/>
      <c r="P220" s="236">
        <f>O220*H220</f>
        <v>0</v>
      </c>
      <c r="Q220" s="236">
        <v>0</v>
      </c>
      <c r="R220" s="236">
        <f>Q220*H220</f>
        <v>0</v>
      </c>
      <c r="S220" s="236">
        <v>0</v>
      </c>
      <c r="T220" s="23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8" t="s">
        <v>161</v>
      </c>
      <c r="AT220" s="238" t="s">
        <v>156</v>
      </c>
      <c r="AU220" s="238" t="s">
        <v>89</v>
      </c>
      <c r="AY220" s="18" t="s">
        <v>154</v>
      </c>
      <c r="BE220" s="239">
        <f>IF(N220="základní",J220,0)</f>
        <v>0</v>
      </c>
      <c r="BF220" s="239">
        <f>IF(N220="snížená",J220,0)</f>
        <v>0</v>
      </c>
      <c r="BG220" s="239">
        <f>IF(N220="zákl. přenesená",J220,0)</f>
        <v>0</v>
      </c>
      <c r="BH220" s="239">
        <f>IF(N220="sníž. přenesená",J220,0)</f>
        <v>0</v>
      </c>
      <c r="BI220" s="239">
        <f>IF(N220="nulová",J220,0)</f>
        <v>0</v>
      </c>
      <c r="BJ220" s="18" t="s">
        <v>87</v>
      </c>
      <c r="BK220" s="239">
        <f>ROUND(I220*H220,2)</f>
        <v>0</v>
      </c>
      <c r="BL220" s="18" t="s">
        <v>161</v>
      </c>
      <c r="BM220" s="238" t="s">
        <v>898</v>
      </c>
    </row>
    <row r="221" s="13" customFormat="1">
      <c r="A221" s="13"/>
      <c r="B221" s="245"/>
      <c r="C221" s="246"/>
      <c r="D221" s="240" t="s">
        <v>176</v>
      </c>
      <c r="E221" s="247" t="s">
        <v>1</v>
      </c>
      <c r="F221" s="248" t="s">
        <v>899</v>
      </c>
      <c r="G221" s="246"/>
      <c r="H221" s="249">
        <v>522.39599999999996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5" t="s">
        <v>176</v>
      </c>
      <c r="AU221" s="255" t="s">
        <v>89</v>
      </c>
      <c r="AV221" s="13" t="s">
        <v>89</v>
      </c>
      <c r="AW221" s="13" t="s">
        <v>36</v>
      </c>
      <c r="AX221" s="13" t="s">
        <v>87</v>
      </c>
      <c r="AY221" s="255" t="s">
        <v>154</v>
      </c>
    </row>
    <row r="222" s="2" customFormat="1" ht="24.15" customHeight="1">
      <c r="A222" s="39"/>
      <c r="B222" s="40"/>
      <c r="C222" s="227" t="s">
        <v>385</v>
      </c>
      <c r="D222" s="227" t="s">
        <v>156</v>
      </c>
      <c r="E222" s="228" t="s">
        <v>467</v>
      </c>
      <c r="F222" s="229" t="s">
        <v>468</v>
      </c>
      <c r="G222" s="230" t="s">
        <v>235</v>
      </c>
      <c r="H222" s="231">
        <v>29.021999999999998</v>
      </c>
      <c r="I222" s="232"/>
      <c r="J222" s="233">
        <f>ROUND(I222*H222,2)</f>
        <v>0</v>
      </c>
      <c r="K222" s="229" t="s">
        <v>160</v>
      </c>
      <c r="L222" s="45"/>
      <c r="M222" s="234" t="s">
        <v>1</v>
      </c>
      <c r="N222" s="235" t="s">
        <v>45</v>
      </c>
      <c r="O222" s="92"/>
      <c r="P222" s="236">
        <f>O222*H222</f>
        <v>0</v>
      </c>
      <c r="Q222" s="236">
        <v>0</v>
      </c>
      <c r="R222" s="236">
        <f>Q222*H222</f>
        <v>0</v>
      </c>
      <c r="S222" s="236">
        <v>0</v>
      </c>
      <c r="T222" s="23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8" t="s">
        <v>161</v>
      </c>
      <c r="AT222" s="238" t="s">
        <v>156</v>
      </c>
      <c r="AU222" s="238" t="s">
        <v>89</v>
      </c>
      <c r="AY222" s="18" t="s">
        <v>154</v>
      </c>
      <c r="BE222" s="239">
        <f>IF(N222="základní",J222,0)</f>
        <v>0</v>
      </c>
      <c r="BF222" s="239">
        <f>IF(N222="snížená",J222,0)</f>
        <v>0</v>
      </c>
      <c r="BG222" s="239">
        <f>IF(N222="zákl. přenesená",J222,0)</f>
        <v>0</v>
      </c>
      <c r="BH222" s="239">
        <f>IF(N222="sníž. přenesená",J222,0)</f>
        <v>0</v>
      </c>
      <c r="BI222" s="239">
        <f>IF(N222="nulová",J222,0)</f>
        <v>0</v>
      </c>
      <c r="BJ222" s="18" t="s">
        <v>87</v>
      </c>
      <c r="BK222" s="239">
        <f>ROUND(I222*H222,2)</f>
        <v>0</v>
      </c>
      <c r="BL222" s="18" t="s">
        <v>161</v>
      </c>
      <c r="BM222" s="238" t="s">
        <v>900</v>
      </c>
    </row>
    <row r="223" s="2" customFormat="1" ht="24.15" customHeight="1">
      <c r="A223" s="39"/>
      <c r="B223" s="40"/>
      <c r="C223" s="227" t="s">
        <v>390</v>
      </c>
      <c r="D223" s="227" t="s">
        <v>156</v>
      </c>
      <c r="E223" s="228" t="s">
        <v>430</v>
      </c>
      <c r="F223" s="229" t="s">
        <v>431</v>
      </c>
      <c r="G223" s="230" t="s">
        <v>235</v>
      </c>
      <c r="H223" s="231">
        <v>29.021999999999998</v>
      </c>
      <c r="I223" s="232"/>
      <c r="J223" s="233">
        <f>ROUND(I223*H223,2)</f>
        <v>0</v>
      </c>
      <c r="K223" s="229" t="s">
        <v>160</v>
      </c>
      <c r="L223" s="45"/>
      <c r="M223" s="234" t="s">
        <v>1</v>
      </c>
      <c r="N223" s="235" t="s">
        <v>45</v>
      </c>
      <c r="O223" s="92"/>
      <c r="P223" s="236">
        <f>O223*H223</f>
        <v>0</v>
      </c>
      <c r="Q223" s="236">
        <v>0</v>
      </c>
      <c r="R223" s="236">
        <f>Q223*H223</f>
        <v>0</v>
      </c>
      <c r="S223" s="236">
        <v>0</v>
      </c>
      <c r="T223" s="23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8" t="s">
        <v>161</v>
      </c>
      <c r="AT223" s="238" t="s">
        <v>156</v>
      </c>
      <c r="AU223" s="238" t="s">
        <v>89</v>
      </c>
      <c r="AY223" s="18" t="s">
        <v>154</v>
      </c>
      <c r="BE223" s="239">
        <f>IF(N223="základní",J223,0)</f>
        <v>0</v>
      </c>
      <c r="BF223" s="239">
        <f>IF(N223="snížená",J223,0)</f>
        <v>0</v>
      </c>
      <c r="BG223" s="239">
        <f>IF(N223="zákl. přenesená",J223,0)</f>
        <v>0</v>
      </c>
      <c r="BH223" s="239">
        <f>IF(N223="sníž. přenesená",J223,0)</f>
        <v>0</v>
      </c>
      <c r="BI223" s="239">
        <f>IF(N223="nulová",J223,0)</f>
        <v>0</v>
      </c>
      <c r="BJ223" s="18" t="s">
        <v>87</v>
      </c>
      <c r="BK223" s="239">
        <f>ROUND(I223*H223,2)</f>
        <v>0</v>
      </c>
      <c r="BL223" s="18" t="s">
        <v>161</v>
      </c>
      <c r="BM223" s="238" t="s">
        <v>901</v>
      </c>
    </row>
    <row r="224" s="2" customFormat="1" ht="14.4" customHeight="1">
      <c r="A224" s="39"/>
      <c r="B224" s="40"/>
      <c r="C224" s="227" t="s">
        <v>394</v>
      </c>
      <c r="D224" s="227" t="s">
        <v>156</v>
      </c>
      <c r="E224" s="228" t="s">
        <v>902</v>
      </c>
      <c r="F224" s="229" t="s">
        <v>903</v>
      </c>
      <c r="G224" s="230" t="s">
        <v>235</v>
      </c>
      <c r="H224" s="231">
        <v>3.1040000000000001</v>
      </c>
      <c r="I224" s="232"/>
      <c r="J224" s="233">
        <f>ROUND(I224*H224,2)</f>
        <v>0</v>
      </c>
      <c r="K224" s="229" t="s">
        <v>160</v>
      </c>
      <c r="L224" s="45"/>
      <c r="M224" s="234" t="s">
        <v>1</v>
      </c>
      <c r="N224" s="235" t="s">
        <v>45</v>
      </c>
      <c r="O224" s="92"/>
      <c r="P224" s="236">
        <f>O224*H224</f>
        <v>0</v>
      </c>
      <c r="Q224" s="236">
        <v>0</v>
      </c>
      <c r="R224" s="236">
        <f>Q224*H224</f>
        <v>0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161</v>
      </c>
      <c r="AT224" s="238" t="s">
        <v>156</v>
      </c>
      <c r="AU224" s="238" t="s">
        <v>89</v>
      </c>
      <c r="AY224" s="18" t="s">
        <v>154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87</v>
      </c>
      <c r="BK224" s="239">
        <f>ROUND(I224*H224,2)</f>
        <v>0</v>
      </c>
      <c r="BL224" s="18" t="s">
        <v>161</v>
      </c>
      <c r="BM224" s="238" t="s">
        <v>904</v>
      </c>
    </row>
    <row r="225" s="13" customFormat="1">
      <c r="A225" s="13"/>
      <c r="B225" s="245"/>
      <c r="C225" s="246"/>
      <c r="D225" s="240" t="s">
        <v>176</v>
      </c>
      <c r="E225" s="247" t="s">
        <v>1</v>
      </c>
      <c r="F225" s="248" t="s">
        <v>905</v>
      </c>
      <c r="G225" s="246"/>
      <c r="H225" s="249">
        <v>3.1040000000000001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176</v>
      </c>
      <c r="AU225" s="255" t="s">
        <v>89</v>
      </c>
      <c r="AV225" s="13" t="s">
        <v>89</v>
      </c>
      <c r="AW225" s="13" t="s">
        <v>36</v>
      </c>
      <c r="AX225" s="13" t="s">
        <v>87</v>
      </c>
      <c r="AY225" s="255" t="s">
        <v>154</v>
      </c>
    </row>
    <row r="226" s="2" customFormat="1" ht="14.4" customHeight="1">
      <c r="A226" s="39"/>
      <c r="B226" s="40"/>
      <c r="C226" s="227" t="s">
        <v>399</v>
      </c>
      <c r="D226" s="227" t="s">
        <v>156</v>
      </c>
      <c r="E226" s="228" t="s">
        <v>906</v>
      </c>
      <c r="F226" s="229" t="s">
        <v>907</v>
      </c>
      <c r="G226" s="230" t="s">
        <v>235</v>
      </c>
      <c r="H226" s="231">
        <v>3.1040000000000001</v>
      </c>
      <c r="I226" s="232"/>
      <c r="J226" s="233">
        <f>ROUND(I226*H226,2)</f>
        <v>0</v>
      </c>
      <c r="K226" s="229" t="s">
        <v>160</v>
      </c>
      <c r="L226" s="45"/>
      <c r="M226" s="234" t="s">
        <v>1</v>
      </c>
      <c r="N226" s="235" t="s">
        <v>45</v>
      </c>
      <c r="O226" s="92"/>
      <c r="P226" s="236">
        <f>O226*H226</f>
        <v>0</v>
      </c>
      <c r="Q226" s="236">
        <v>0</v>
      </c>
      <c r="R226" s="236">
        <f>Q226*H226</f>
        <v>0</v>
      </c>
      <c r="S226" s="236">
        <v>0</v>
      </c>
      <c r="T226" s="23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8" t="s">
        <v>161</v>
      </c>
      <c r="AT226" s="238" t="s">
        <v>156</v>
      </c>
      <c r="AU226" s="238" t="s">
        <v>89</v>
      </c>
      <c r="AY226" s="18" t="s">
        <v>154</v>
      </c>
      <c r="BE226" s="239">
        <f>IF(N226="základní",J226,0)</f>
        <v>0</v>
      </c>
      <c r="BF226" s="239">
        <f>IF(N226="snížená",J226,0)</f>
        <v>0</v>
      </c>
      <c r="BG226" s="239">
        <f>IF(N226="zákl. přenesená",J226,0)</f>
        <v>0</v>
      </c>
      <c r="BH226" s="239">
        <f>IF(N226="sníž. přenesená",J226,0)</f>
        <v>0</v>
      </c>
      <c r="BI226" s="239">
        <f>IF(N226="nulová",J226,0)</f>
        <v>0</v>
      </c>
      <c r="BJ226" s="18" t="s">
        <v>87</v>
      </c>
      <c r="BK226" s="239">
        <f>ROUND(I226*H226,2)</f>
        <v>0</v>
      </c>
      <c r="BL226" s="18" t="s">
        <v>161</v>
      </c>
      <c r="BM226" s="238" t="s">
        <v>908</v>
      </c>
    </row>
    <row r="227" s="2" customFormat="1" ht="14.4" customHeight="1">
      <c r="A227" s="39"/>
      <c r="B227" s="40"/>
      <c r="C227" s="227" t="s">
        <v>403</v>
      </c>
      <c r="D227" s="227" t="s">
        <v>156</v>
      </c>
      <c r="E227" s="228" t="s">
        <v>909</v>
      </c>
      <c r="F227" s="229" t="s">
        <v>910</v>
      </c>
      <c r="G227" s="230" t="s">
        <v>235</v>
      </c>
      <c r="H227" s="231">
        <v>55.872</v>
      </c>
      <c r="I227" s="232"/>
      <c r="J227" s="233">
        <f>ROUND(I227*H227,2)</f>
        <v>0</v>
      </c>
      <c r="K227" s="229" t="s">
        <v>160</v>
      </c>
      <c r="L227" s="45"/>
      <c r="M227" s="234" t="s">
        <v>1</v>
      </c>
      <c r="N227" s="235" t="s">
        <v>45</v>
      </c>
      <c r="O227" s="92"/>
      <c r="P227" s="236">
        <f>O227*H227</f>
        <v>0</v>
      </c>
      <c r="Q227" s="236">
        <v>0</v>
      </c>
      <c r="R227" s="236">
        <f>Q227*H227</f>
        <v>0</v>
      </c>
      <c r="S227" s="236">
        <v>0</v>
      </c>
      <c r="T227" s="237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8" t="s">
        <v>161</v>
      </c>
      <c r="AT227" s="238" t="s">
        <v>156</v>
      </c>
      <c r="AU227" s="238" t="s">
        <v>89</v>
      </c>
      <c r="AY227" s="18" t="s">
        <v>154</v>
      </c>
      <c r="BE227" s="239">
        <f>IF(N227="základní",J227,0)</f>
        <v>0</v>
      </c>
      <c r="BF227" s="239">
        <f>IF(N227="snížená",J227,0)</f>
        <v>0</v>
      </c>
      <c r="BG227" s="239">
        <f>IF(N227="zákl. přenesená",J227,0)</f>
        <v>0</v>
      </c>
      <c r="BH227" s="239">
        <f>IF(N227="sníž. přenesená",J227,0)</f>
        <v>0</v>
      </c>
      <c r="BI227" s="239">
        <f>IF(N227="nulová",J227,0)</f>
        <v>0</v>
      </c>
      <c r="BJ227" s="18" t="s">
        <v>87</v>
      </c>
      <c r="BK227" s="239">
        <f>ROUND(I227*H227,2)</f>
        <v>0</v>
      </c>
      <c r="BL227" s="18" t="s">
        <v>161</v>
      </c>
      <c r="BM227" s="238" t="s">
        <v>911</v>
      </c>
    </row>
    <row r="228" s="13" customFormat="1">
      <c r="A228" s="13"/>
      <c r="B228" s="245"/>
      <c r="C228" s="246"/>
      <c r="D228" s="240" t="s">
        <v>176</v>
      </c>
      <c r="E228" s="247" t="s">
        <v>1</v>
      </c>
      <c r="F228" s="248" t="s">
        <v>912</v>
      </c>
      <c r="G228" s="246"/>
      <c r="H228" s="249">
        <v>55.872</v>
      </c>
      <c r="I228" s="250"/>
      <c r="J228" s="246"/>
      <c r="K228" s="246"/>
      <c r="L228" s="251"/>
      <c r="M228" s="252"/>
      <c r="N228" s="253"/>
      <c r="O228" s="253"/>
      <c r="P228" s="253"/>
      <c r="Q228" s="253"/>
      <c r="R228" s="253"/>
      <c r="S228" s="253"/>
      <c r="T228" s="254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5" t="s">
        <v>176</v>
      </c>
      <c r="AU228" s="255" t="s">
        <v>89</v>
      </c>
      <c r="AV228" s="13" t="s">
        <v>89</v>
      </c>
      <c r="AW228" s="13" t="s">
        <v>36</v>
      </c>
      <c r="AX228" s="13" t="s">
        <v>87</v>
      </c>
      <c r="AY228" s="255" t="s">
        <v>154</v>
      </c>
    </row>
    <row r="229" s="2" customFormat="1" ht="14.4" customHeight="1">
      <c r="A229" s="39"/>
      <c r="B229" s="40"/>
      <c r="C229" s="227" t="s">
        <v>408</v>
      </c>
      <c r="D229" s="227" t="s">
        <v>156</v>
      </c>
      <c r="E229" s="228" t="s">
        <v>913</v>
      </c>
      <c r="F229" s="229" t="s">
        <v>914</v>
      </c>
      <c r="G229" s="230" t="s">
        <v>235</v>
      </c>
      <c r="H229" s="231">
        <v>3.1040000000000001</v>
      </c>
      <c r="I229" s="232"/>
      <c r="J229" s="233">
        <f>ROUND(I229*H229,2)</f>
        <v>0</v>
      </c>
      <c r="K229" s="229" t="s">
        <v>160</v>
      </c>
      <c r="L229" s="45"/>
      <c r="M229" s="234" t="s">
        <v>1</v>
      </c>
      <c r="N229" s="235" t="s">
        <v>45</v>
      </c>
      <c r="O229" s="92"/>
      <c r="P229" s="236">
        <f>O229*H229</f>
        <v>0</v>
      </c>
      <c r="Q229" s="236">
        <v>0</v>
      </c>
      <c r="R229" s="236">
        <f>Q229*H229</f>
        <v>0</v>
      </c>
      <c r="S229" s="236">
        <v>0</v>
      </c>
      <c r="T229" s="237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8" t="s">
        <v>161</v>
      </c>
      <c r="AT229" s="238" t="s">
        <v>156</v>
      </c>
      <c r="AU229" s="238" t="s">
        <v>89</v>
      </c>
      <c r="AY229" s="18" t="s">
        <v>154</v>
      </c>
      <c r="BE229" s="239">
        <f>IF(N229="základní",J229,0)</f>
        <v>0</v>
      </c>
      <c r="BF229" s="239">
        <f>IF(N229="snížená",J229,0)</f>
        <v>0</v>
      </c>
      <c r="BG229" s="239">
        <f>IF(N229="zákl. přenesená",J229,0)</f>
        <v>0</v>
      </c>
      <c r="BH229" s="239">
        <f>IF(N229="sníž. přenesená",J229,0)</f>
        <v>0</v>
      </c>
      <c r="BI229" s="239">
        <f>IF(N229="nulová",J229,0)</f>
        <v>0</v>
      </c>
      <c r="BJ229" s="18" t="s">
        <v>87</v>
      </c>
      <c r="BK229" s="239">
        <f>ROUND(I229*H229,2)</f>
        <v>0</v>
      </c>
      <c r="BL229" s="18" t="s">
        <v>161</v>
      </c>
      <c r="BM229" s="238" t="s">
        <v>915</v>
      </c>
    </row>
    <row r="230" s="12" customFormat="1" ht="22.8" customHeight="1">
      <c r="A230" s="12"/>
      <c r="B230" s="211"/>
      <c r="C230" s="212"/>
      <c r="D230" s="213" t="s">
        <v>79</v>
      </c>
      <c r="E230" s="225" t="s">
        <v>475</v>
      </c>
      <c r="F230" s="225" t="s">
        <v>476</v>
      </c>
      <c r="G230" s="212"/>
      <c r="H230" s="212"/>
      <c r="I230" s="215"/>
      <c r="J230" s="226">
        <f>BK230</f>
        <v>0</v>
      </c>
      <c r="K230" s="212"/>
      <c r="L230" s="217"/>
      <c r="M230" s="218"/>
      <c r="N230" s="219"/>
      <c r="O230" s="219"/>
      <c r="P230" s="220">
        <f>SUM(P231:P232)</f>
        <v>0</v>
      </c>
      <c r="Q230" s="219"/>
      <c r="R230" s="220">
        <f>SUM(R231:R232)</f>
        <v>0</v>
      </c>
      <c r="S230" s="219"/>
      <c r="T230" s="221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2" t="s">
        <v>87</v>
      </c>
      <c r="AT230" s="223" t="s">
        <v>79</v>
      </c>
      <c r="AU230" s="223" t="s">
        <v>87</v>
      </c>
      <c r="AY230" s="222" t="s">
        <v>154</v>
      </c>
      <c r="BK230" s="224">
        <f>SUM(BK231:BK232)</f>
        <v>0</v>
      </c>
    </row>
    <row r="231" s="2" customFormat="1" ht="24.15" customHeight="1">
      <c r="A231" s="39"/>
      <c r="B231" s="40"/>
      <c r="C231" s="227" t="s">
        <v>415</v>
      </c>
      <c r="D231" s="227" t="s">
        <v>156</v>
      </c>
      <c r="E231" s="228" t="s">
        <v>478</v>
      </c>
      <c r="F231" s="229" t="s">
        <v>479</v>
      </c>
      <c r="G231" s="230" t="s">
        <v>235</v>
      </c>
      <c r="H231" s="231">
        <v>407.791</v>
      </c>
      <c r="I231" s="232"/>
      <c r="J231" s="233">
        <f>ROUND(I231*H231,2)</f>
        <v>0</v>
      </c>
      <c r="K231" s="229" t="s">
        <v>160</v>
      </c>
      <c r="L231" s="45"/>
      <c r="M231" s="234" t="s">
        <v>1</v>
      </c>
      <c r="N231" s="235" t="s">
        <v>45</v>
      </c>
      <c r="O231" s="92"/>
      <c r="P231" s="236">
        <f>O231*H231</f>
        <v>0</v>
      </c>
      <c r="Q231" s="236">
        <v>0</v>
      </c>
      <c r="R231" s="236">
        <f>Q231*H231</f>
        <v>0</v>
      </c>
      <c r="S231" s="236">
        <v>0</v>
      </c>
      <c r="T231" s="237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8" t="s">
        <v>161</v>
      </c>
      <c r="AT231" s="238" t="s">
        <v>156</v>
      </c>
      <c r="AU231" s="238" t="s">
        <v>89</v>
      </c>
      <c r="AY231" s="18" t="s">
        <v>154</v>
      </c>
      <c r="BE231" s="239">
        <f>IF(N231="základní",J231,0)</f>
        <v>0</v>
      </c>
      <c r="BF231" s="239">
        <f>IF(N231="snížená",J231,0)</f>
        <v>0</v>
      </c>
      <c r="BG231" s="239">
        <f>IF(N231="zákl. přenesená",J231,0)</f>
        <v>0</v>
      </c>
      <c r="BH231" s="239">
        <f>IF(N231="sníž. přenesená",J231,0)</f>
        <v>0</v>
      </c>
      <c r="BI231" s="239">
        <f>IF(N231="nulová",J231,0)</f>
        <v>0</v>
      </c>
      <c r="BJ231" s="18" t="s">
        <v>87</v>
      </c>
      <c r="BK231" s="239">
        <f>ROUND(I231*H231,2)</f>
        <v>0</v>
      </c>
      <c r="BL231" s="18" t="s">
        <v>161</v>
      </c>
      <c r="BM231" s="238" t="s">
        <v>916</v>
      </c>
    </row>
    <row r="232" s="2" customFormat="1" ht="24.15" customHeight="1">
      <c r="A232" s="39"/>
      <c r="B232" s="40"/>
      <c r="C232" s="227" t="s">
        <v>424</v>
      </c>
      <c r="D232" s="227" t="s">
        <v>156</v>
      </c>
      <c r="E232" s="228" t="s">
        <v>917</v>
      </c>
      <c r="F232" s="229" t="s">
        <v>918</v>
      </c>
      <c r="G232" s="230" t="s">
        <v>235</v>
      </c>
      <c r="H232" s="231">
        <v>407.791</v>
      </c>
      <c r="I232" s="232"/>
      <c r="J232" s="233">
        <f>ROUND(I232*H232,2)</f>
        <v>0</v>
      </c>
      <c r="K232" s="229" t="s">
        <v>160</v>
      </c>
      <c r="L232" s="45"/>
      <c r="M232" s="287" t="s">
        <v>1</v>
      </c>
      <c r="N232" s="288" t="s">
        <v>45</v>
      </c>
      <c r="O232" s="289"/>
      <c r="P232" s="290">
        <f>O232*H232</f>
        <v>0</v>
      </c>
      <c r="Q232" s="290">
        <v>0</v>
      </c>
      <c r="R232" s="290">
        <f>Q232*H232</f>
        <v>0</v>
      </c>
      <c r="S232" s="290">
        <v>0</v>
      </c>
      <c r="T232" s="291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8" t="s">
        <v>161</v>
      </c>
      <c r="AT232" s="238" t="s">
        <v>156</v>
      </c>
      <c r="AU232" s="238" t="s">
        <v>89</v>
      </c>
      <c r="AY232" s="18" t="s">
        <v>154</v>
      </c>
      <c r="BE232" s="239">
        <f>IF(N232="základní",J232,0)</f>
        <v>0</v>
      </c>
      <c r="BF232" s="239">
        <f>IF(N232="snížená",J232,0)</f>
        <v>0</v>
      </c>
      <c r="BG232" s="239">
        <f>IF(N232="zákl. přenesená",J232,0)</f>
        <v>0</v>
      </c>
      <c r="BH232" s="239">
        <f>IF(N232="sníž. přenesená",J232,0)</f>
        <v>0</v>
      </c>
      <c r="BI232" s="239">
        <f>IF(N232="nulová",J232,0)</f>
        <v>0</v>
      </c>
      <c r="BJ232" s="18" t="s">
        <v>87</v>
      </c>
      <c r="BK232" s="239">
        <f>ROUND(I232*H232,2)</f>
        <v>0</v>
      </c>
      <c r="BL232" s="18" t="s">
        <v>161</v>
      </c>
      <c r="BM232" s="238" t="s">
        <v>919</v>
      </c>
    </row>
    <row r="233" s="2" customFormat="1" ht="6.96" customHeight="1">
      <c r="A233" s="39"/>
      <c r="B233" s="67"/>
      <c r="C233" s="68"/>
      <c r="D233" s="68"/>
      <c r="E233" s="68"/>
      <c r="F233" s="68"/>
      <c r="G233" s="68"/>
      <c r="H233" s="68"/>
      <c r="I233" s="68"/>
      <c r="J233" s="68"/>
      <c r="K233" s="68"/>
      <c r="L233" s="45"/>
      <c r="M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</row>
  </sheetData>
  <sheetProtection sheet="1" autoFilter="0" formatColumns="0" formatRows="0" objects="1" scenarios="1" spinCount="100000" saltValue="nQgGWVhJNutdwEyNUnofRc6h7zPt3LEvR1s3TjdBD1n7Qx/TlUTACkAn2IiAaSYbuaVQrpljSe95dMR/D1I4lA==" hashValue="7zgMhrWn6+kMNQEk0QuhugTLfXerh68qlDUZsz/RjW+HtQBwhqffv1683jbEz2MCxDAzJiKNICx85VLEljByXw==" algorithmName="SHA-512" password="CC35"/>
  <autoFilter ref="C126:K2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757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ROUND((SUM(BE125:BE180)),  2)</f>
        <v>0</v>
      </c>
      <c r="G35" s="39"/>
      <c r="H35" s="39"/>
      <c r="I35" s="165">
        <v>0.20999999999999999</v>
      </c>
      <c r="J35" s="164">
        <f>ROUND(((SUM(BE125:BE180))*I35),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ROUND((SUM(BF125:BF180)),  2)</f>
        <v>0</v>
      </c>
      <c r="G36" s="39"/>
      <c r="H36" s="39"/>
      <c r="I36" s="165">
        <v>0.14999999999999999</v>
      </c>
      <c r="J36" s="164">
        <f>ROUND(((SUM(BF125:BF180))*I36),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ROUND((SUM(BG125:BG180)),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ROUND((SUM(BH125:BH180)),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ROUND((SUM(BI125:BI180)),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02.2 - Železniční svršek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134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137</v>
      </c>
      <c r="E101" s="197"/>
      <c r="F101" s="197"/>
      <c r="G101" s="197"/>
      <c r="H101" s="197"/>
      <c r="I101" s="197"/>
      <c r="J101" s="198">
        <f>J160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138</v>
      </c>
      <c r="E102" s="197"/>
      <c r="F102" s="197"/>
      <c r="G102" s="197"/>
      <c r="H102" s="197"/>
      <c r="I102" s="197"/>
      <c r="J102" s="198">
        <f>J172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482</v>
      </c>
      <c r="E103" s="192"/>
      <c r="F103" s="192"/>
      <c r="G103" s="192"/>
      <c r="H103" s="192"/>
      <c r="I103" s="192"/>
      <c r="J103" s="193">
        <f>J175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Oprava mostních objektů trati Trutnov - Teplice nad Metují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757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02.2 - Železniční svršek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29. 9. 2020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4.45" customHeight="1">
      <c r="A121" s="39"/>
      <c r="B121" s="40"/>
      <c r="C121" s="33" t="s">
        <v>24</v>
      </c>
      <c r="D121" s="41"/>
      <c r="E121" s="41"/>
      <c r="F121" s="28" t="str">
        <f>E17</f>
        <v xml:space="preserve"> </v>
      </c>
      <c r="G121" s="41"/>
      <c r="H121" s="41"/>
      <c r="I121" s="33" t="s">
        <v>32</v>
      </c>
      <c r="J121" s="37" t="str">
        <f>E23</f>
        <v>Ing. Ivan Šír, projektování dopravních staveb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140</v>
      </c>
      <c r="D124" s="203" t="s">
        <v>65</v>
      </c>
      <c r="E124" s="203" t="s">
        <v>61</v>
      </c>
      <c r="F124" s="203" t="s">
        <v>62</v>
      </c>
      <c r="G124" s="203" t="s">
        <v>141</v>
      </c>
      <c r="H124" s="203" t="s">
        <v>142</v>
      </c>
      <c r="I124" s="203" t="s">
        <v>143</v>
      </c>
      <c r="J124" s="203" t="s">
        <v>127</v>
      </c>
      <c r="K124" s="204" t="s">
        <v>144</v>
      </c>
      <c r="L124" s="205"/>
      <c r="M124" s="101" t="s">
        <v>1</v>
      </c>
      <c r="N124" s="102" t="s">
        <v>44</v>
      </c>
      <c r="O124" s="102" t="s">
        <v>145</v>
      </c>
      <c r="P124" s="102" t="s">
        <v>146</v>
      </c>
      <c r="Q124" s="102" t="s">
        <v>147</v>
      </c>
      <c r="R124" s="102" t="s">
        <v>148</v>
      </c>
      <c r="S124" s="102" t="s">
        <v>149</v>
      </c>
      <c r="T124" s="103" t="s">
        <v>150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151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P126+P175</f>
        <v>0</v>
      </c>
      <c r="Q125" s="105"/>
      <c r="R125" s="208">
        <f>R126+R175</f>
        <v>42.840000000000003</v>
      </c>
      <c r="S125" s="105"/>
      <c r="T125" s="209">
        <f>T126+T175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129</v>
      </c>
      <c r="BK125" s="210">
        <f>BK126+BK175</f>
        <v>0</v>
      </c>
    </row>
    <row r="126" s="12" customFormat="1" ht="25.92" customHeight="1">
      <c r="A126" s="12"/>
      <c r="B126" s="211"/>
      <c r="C126" s="212"/>
      <c r="D126" s="213" t="s">
        <v>79</v>
      </c>
      <c r="E126" s="214" t="s">
        <v>152</v>
      </c>
      <c r="F126" s="214" t="s">
        <v>153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P127+P160+P172</f>
        <v>0</v>
      </c>
      <c r="Q126" s="219"/>
      <c r="R126" s="220">
        <f>R127+R160+R172</f>
        <v>42.840000000000003</v>
      </c>
      <c r="S126" s="219"/>
      <c r="T126" s="221">
        <f>T127+T160+T172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87</v>
      </c>
      <c r="AT126" s="223" t="s">
        <v>79</v>
      </c>
      <c r="AU126" s="223" t="s">
        <v>80</v>
      </c>
      <c r="AY126" s="222" t="s">
        <v>154</v>
      </c>
      <c r="BK126" s="224">
        <f>BK127+BK160+BK172</f>
        <v>0</v>
      </c>
    </row>
    <row r="127" s="12" customFormat="1" ht="22.8" customHeight="1">
      <c r="A127" s="12"/>
      <c r="B127" s="211"/>
      <c r="C127" s="212"/>
      <c r="D127" s="213" t="s">
        <v>79</v>
      </c>
      <c r="E127" s="225" t="s">
        <v>179</v>
      </c>
      <c r="F127" s="225" t="s">
        <v>298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SUM(P128:P159)</f>
        <v>0</v>
      </c>
      <c r="Q127" s="219"/>
      <c r="R127" s="220">
        <f>SUM(R128:R159)</f>
        <v>42.840000000000003</v>
      </c>
      <c r="S127" s="219"/>
      <c r="T127" s="221">
        <f>SUM(T128:T159)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87</v>
      </c>
      <c r="AT127" s="223" t="s">
        <v>79</v>
      </c>
      <c r="AU127" s="223" t="s">
        <v>87</v>
      </c>
      <c r="AY127" s="222" t="s">
        <v>154</v>
      </c>
      <c r="BK127" s="224">
        <f>SUM(BK128:BK159)</f>
        <v>0</v>
      </c>
    </row>
    <row r="128" s="2" customFormat="1" ht="24.15" customHeight="1">
      <c r="A128" s="39"/>
      <c r="B128" s="40"/>
      <c r="C128" s="227" t="s">
        <v>87</v>
      </c>
      <c r="D128" s="227" t="s">
        <v>156</v>
      </c>
      <c r="E128" s="228" t="s">
        <v>491</v>
      </c>
      <c r="F128" s="229" t="s">
        <v>492</v>
      </c>
      <c r="G128" s="230" t="s">
        <v>174</v>
      </c>
      <c r="H128" s="231">
        <v>60</v>
      </c>
      <c r="I128" s="232"/>
      <c r="J128" s="233">
        <f>ROUND(I128*H128,2)</f>
        <v>0</v>
      </c>
      <c r="K128" s="229" t="s">
        <v>160</v>
      </c>
      <c r="L128" s="45"/>
      <c r="M128" s="234" t="s">
        <v>1</v>
      </c>
      <c r="N128" s="235" t="s">
        <v>45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161</v>
      </c>
      <c r="AT128" s="238" t="s">
        <v>156</v>
      </c>
      <c r="AU128" s="238" t="s">
        <v>89</v>
      </c>
      <c r="AY128" s="18" t="s">
        <v>154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87</v>
      </c>
      <c r="BK128" s="239">
        <f>ROUND(I128*H128,2)</f>
        <v>0</v>
      </c>
      <c r="BL128" s="18" t="s">
        <v>161</v>
      </c>
      <c r="BM128" s="238" t="s">
        <v>921</v>
      </c>
    </row>
    <row r="129" s="13" customFormat="1">
      <c r="A129" s="13"/>
      <c r="B129" s="245"/>
      <c r="C129" s="246"/>
      <c r="D129" s="240" t="s">
        <v>176</v>
      </c>
      <c r="E129" s="247" t="s">
        <v>1</v>
      </c>
      <c r="F129" s="248" t="s">
        <v>922</v>
      </c>
      <c r="G129" s="246"/>
      <c r="H129" s="249">
        <v>60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176</v>
      </c>
      <c r="AU129" s="255" t="s">
        <v>89</v>
      </c>
      <c r="AV129" s="13" t="s">
        <v>89</v>
      </c>
      <c r="AW129" s="13" t="s">
        <v>36</v>
      </c>
      <c r="AX129" s="13" t="s">
        <v>87</v>
      </c>
      <c r="AY129" s="255" t="s">
        <v>154</v>
      </c>
    </row>
    <row r="130" s="2" customFormat="1" ht="24.15" customHeight="1">
      <c r="A130" s="39"/>
      <c r="B130" s="40"/>
      <c r="C130" s="227" t="s">
        <v>89</v>
      </c>
      <c r="D130" s="227" t="s">
        <v>156</v>
      </c>
      <c r="E130" s="228" t="s">
        <v>495</v>
      </c>
      <c r="F130" s="229" t="s">
        <v>496</v>
      </c>
      <c r="G130" s="230" t="s">
        <v>174</v>
      </c>
      <c r="H130" s="231">
        <v>60</v>
      </c>
      <c r="I130" s="232"/>
      <c r="J130" s="233">
        <f>ROUND(I130*H130,2)</f>
        <v>0</v>
      </c>
      <c r="K130" s="229" t="s">
        <v>160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161</v>
      </c>
      <c r="AT130" s="238" t="s">
        <v>156</v>
      </c>
      <c r="AU130" s="238" t="s">
        <v>89</v>
      </c>
      <c r="AY130" s="18" t="s">
        <v>154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87</v>
      </c>
      <c r="BK130" s="239">
        <f>ROUND(I130*H130,2)</f>
        <v>0</v>
      </c>
      <c r="BL130" s="18" t="s">
        <v>161</v>
      </c>
      <c r="BM130" s="238" t="s">
        <v>923</v>
      </c>
    </row>
    <row r="131" s="2" customFormat="1" ht="24.15" customHeight="1">
      <c r="A131" s="39"/>
      <c r="B131" s="40"/>
      <c r="C131" s="227" t="s">
        <v>166</v>
      </c>
      <c r="D131" s="227" t="s">
        <v>156</v>
      </c>
      <c r="E131" s="228" t="s">
        <v>924</v>
      </c>
      <c r="F131" s="229" t="s">
        <v>925</v>
      </c>
      <c r="G131" s="230" t="s">
        <v>174</v>
      </c>
      <c r="H131" s="231">
        <v>41.25</v>
      </c>
      <c r="I131" s="232"/>
      <c r="J131" s="233">
        <f>ROUND(I131*H131,2)</f>
        <v>0</v>
      </c>
      <c r="K131" s="229" t="s">
        <v>160</v>
      </c>
      <c r="L131" s="45"/>
      <c r="M131" s="234" t="s">
        <v>1</v>
      </c>
      <c r="N131" s="235" t="s">
        <v>45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161</v>
      </c>
      <c r="AT131" s="238" t="s">
        <v>156</v>
      </c>
      <c r="AU131" s="238" t="s">
        <v>89</v>
      </c>
      <c r="AY131" s="18" t="s">
        <v>154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87</v>
      </c>
      <c r="BK131" s="239">
        <f>ROUND(I131*H131,2)</f>
        <v>0</v>
      </c>
      <c r="BL131" s="18" t="s">
        <v>161</v>
      </c>
      <c r="BM131" s="238" t="s">
        <v>926</v>
      </c>
    </row>
    <row r="132" s="13" customFormat="1">
      <c r="A132" s="13"/>
      <c r="B132" s="245"/>
      <c r="C132" s="246"/>
      <c r="D132" s="240" t="s">
        <v>176</v>
      </c>
      <c r="E132" s="247" t="s">
        <v>1</v>
      </c>
      <c r="F132" s="248" t="s">
        <v>927</v>
      </c>
      <c r="G132" s="246"/>
      <c r="H132" s="249">
        <v>41.25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176</v>
      </c>
      <c r="AU132" s="255" t="s">
        <v>89</v>
      </c>
      <c r="AV132" s="13" t="s">
        <v>89</v>
      </c>
      <c r="AW132" s="13" t="s">
        <v>36</v>
      </c>
      <c r="AX132" s="13" t="s">
        <v>87</v>
      </c>
      <c r="AY132" s="255" t="s">
        <v>154</v>
      </c>
    </row>
    <row r="133" s="2" customFormat="1" ht="24.15" customHeight="1">
      <c r="A133" s="39"/>
      <c r="B133" s="40"/>
      <c r="C133" s="227" t="s">
        <v>161</v>
      </c>
      <c r="D133" s="227" t="s">
        <v>156</v>
      </c>
      <c r="E133" s="228" t="s">
        <v>501</v>
      </c>
      <c r="F133" s="229" t="s">
        <v>502</v>
      </c>
      <c r="G133" s="230" t="s">
        <v>174</v>
      </c>
      <c r="H133" s="231">
        <v>41.25</v>
      </c>
      <c r="I133" s="232"/>
      <c r="J133" s="233">
        <f>ROUND(I133*H133,2)</f>
        <v>0</v>
      </c>
      <c r="K133" s="229" t="s">
        <v>160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161</v>
      </c>
      <c r="AT133" s="238" t="s">
        <v>156</v>
      </c>
      <c r="AU133" s="238" t="s">
        <v>89</v>
      </c>
      <c r="AY133" s="18" t="s">
        <v>154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161</v>
      </c>
      <c r="BM133" s="238" t="s">
        <v>928</v>
      </c>
    </row>
    <row r="134" s="2" customFormat="1" ht="14.4" customHeight="1">
      <c r="A134" s="39"/>
      <c r="B134" s="40"/>
      <c r="C134" s="227" t="s">
        <v>179</v>
      </c>
      <c r="D134" s="227" t="s">
        <v>156</v>
      </c>
      <c r="E134" s="228" t="s">
        <v>558</v>
      </c>
      <c r="F134" s="229" t="s">
        <v>559</v>
      </c>
      <c r="G134" s="230" t="s">
        <v>182</v>
      </c>
      <c r="H134" s="231">
        <v>4</v>
      </c>
      <c r="I134" s="232"/>
      <c r="J134" s="233">
        <f>ROUND(I134*H134,2)</f>
        <v>0</v>
      </c>
      <c r="K134" s="229" t="s">
        <v>160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161</v>
      </c>
      <c r="AT134" s="238" t="s">
        <v>156</v>
      </c>
      <c r="AU134" s="238" t="s">
        <v>89</v>
      </c>
      <c r="AY134" s="18" t="s">
        <v>154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87</v>
      </c>
      <c r="BK134" s="239">
        <f>ROUND(I134*H134,2)</f>
        <v>0</v>
      </c>
      <c r="BL134" s="18" t="s">
        <v>161</v>
      </c>
      <c r="BM134" s="238" t="s">
        <v>929</v>
      </c>
    </row>
    <row r="135" s="2" customFormat="1" ht="24.15" customHeight="1">
      <c r="A135" s="39"/>
      <c r="B135" s="40"/>
      <c r="C135" s="227" t="s">
        <v>185</v>
      </c>
      <c r="D135" s="227" t="s">
        <v>156</v>
      </c>
      <c r="E135" s="228" t="s">
        <v>930</v>
      </c>
      <c r="F135" s="229" t="s">
        <v>931</v>
      </c>
      <c r="G135" s="230" t="s">
        <v>574</v>
      </c>
      <c r="H135" s="231">
        <v>0.29999999999999999</v>
      </c>
      <c r="I135" s="232"/>
      <c r="J135" s="233">
        <f>ROUND(I135*H135,2)</f>
        <v>0</v>
      </c>
      <c r="K135" s="229" t="s">
        <v>575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161</v>
      </c>
      <c r="AT135" s="238" t="s">
        <v>156</v>
      </c>
      <c r="AU135" s="238" t="s">
        <v>89</v>
      </c>
      <c r="AY135" s="18" t="s">
        <v>154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87</v>
      </c>
      <c r="BK135" s="239">
        <f>ROUND(I135*H135,2)</f>
        <v>0</v>
      </c>
      <c r="BL135" s="18" t="s">
        <v>161</v>
      </c>
      <c r="BM135" s="238" t="s">
        <v>932</v>
      </c>
    </row>
    <row r="136" s="13" customFormat="1">
      <c r="A136" s="13"/>
      <c r="B136" s="245"/>
      <c r="C136" s="246"/>
      <c r="D136" s="240" t="s">
        <v>176</v>
      </c>
      <c r="E136" s="247" t="s">
        <v>1</v>
      </c>
      <c r="F136" s="248" t="s">
        <v>933</v>
      </c>
      <c r="G136" s="246"/>
      <c r="H136" s="249">
        <v>0.29999999999999999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5" t="s">
        <v>176</v>
      </c>
      <c r="AU136" s="255" t="s">
        <v>89</v>
      </c>
      <c r="AV136" s="13" t="s">
        <v>89</v>
      </c>
      <c r="AW136" s="13" t="s">
        <v>36</v>
      </c>
      <c r="AX136" s="13" t="s">
        <v>87</v>
      </c>
      <c r="AY136" s="255" t="s">
        <v>154</v>
      </c>
    </row>
    <row r="137" s="2" customFormat="1" ht="14.4" customHeight="1">
      <c r="A137" s="39"/>
      <c r="B137" s="40"/>
      <c r="C137" s="227" t="s">
        <v>189</v>
      </c>
      <c r="D137" s="227" t="s">
        <v>156</v>
      </c>
      <c r="E137" s="228" t="s">
        <v>934</v>
      </c>
      <c r="F137" s="229" t="s">
        <v>935</v>
      </c>
      <c r="G137" s="230" t="s">
        <v>174</v>
      </c>
      <c r="H137" s="231">
        <v>20.399999999999999</v>
      </c>
      <c r="I137" s="232"/>
      <c r="J137" s="233">
        <f>ROUND(I137*H137,2)</f>
        <v>0</v>
      </c>
      <c r="K137" s="229" t="s">
        <v>575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161</v>
      </c>
      <c r="AT137" s="238" t="s">
        <v>156</v>
      </c>
      <c r="AU137" s="238" t="s">
        <v>89</v>
      </c>
      <c r="AY137" s="18" t="s">
        <v>154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87</v>
      </c>
      <c r="BK137" s="239">
        <f>ROUND(I137*H137,2)</f>
        <v>0</v>
      </c>
      <c r="BL137" s="18" t="s">
        <v>161</v>
      </c>
      <c r="BM137" s="238" t="s">
        <v>936</v>
      </c>
    </row>
    <row r="138" s="13" customFormat="1">
      <c r="A138" s="13"/>
      <c r="B138" s="245"/>
      <c r="C138" s="246"/>
      <c r="D138" s="240" t="s">
        <v>176</v>
      </c>
      <c r="E138" s="247" t="s">
        <v>1</v>
      </c>
      <c r="F138" s="248" t="s">
        <v>937</v>
      </c>
      <c r="G138" s="246"/>
      <c r="H138" s="249">
        <v>20.399999999999999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5" t="s">
        <v>176</v>
      </c>
      <c r="AU138" s="255" t="s">
        <v>89</v>
      </c>
      <c r="AV138" s="13" t="s">
        <v>89</v>
      </c>
      <c r="AW138" s="13" t="s">
        <v>36</v>
      </c>
      <c r="AX138" s="13" t="s">
        <v>87</v>
      </c>
      <c r="AY138" s="255" t="s">
        <v>154</v>
      </c>
    </row>
    <row r="139" s="2" customFormat="1" ht="14.4" customHeight="1">
      <c r="A139" s="39"/>
      <c r="B139" s="40"/>
      <c r="C139" s="256" t="s">
        <v>193</v>
      </c>
      <c r="D139" s="256" t="s">
        <v>190</v>
      </c>
      <c r="E139" s="257" t="s">
        <v>938</v>
      </c>
      <c r="F139" s="258" t="s">
        <v>939</v>
      </c>
      <c r="G139" s="259" t="s">
        <v>235</v>
      </c>
      <c r="H139" s="260">
        <v>42.840000000000003</v>
      </c>
      <c r="I139" s="261"/>
      <c r="J139" s="262">
        <f>ROUND(I139*H139,2)</f>
        <v>0</v>
      </c>
      <c r="K139" s="258" t="s">
        <v>575</v>
      </c>
      <c r="L139" s="263"/>
      <c r="M139" s="264" t="s">
        <v>1</v>
      </c>
      <c r="N139" s="265" t="s">
        <v>45</v>
      </c>
      <c r="O139" s="92"/>
      <c r="P139" s="236">
        <f>O139*H139</f>
        <v>0</v>
      </c>
      <c r="Q139" s="236">
        <v>1</v>
      </c>
      <c r="R139" s="236">
        <f>Q139*H139</f>
        <v>42.840000000000003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193</v>
      </c>
      <c r="AT139" s="238" t="s">
        <v>190</v>
      </c>
      <c r="AU139" s="238" t="s">
        <v>89</v>
      </c>
      <c r="AY139" s="18" t="s">
        <v>154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87</v>
      </c>
      <c r="BK139" s="239">
        <f>ROUND(I139*H139,2)</f>
        <v>0</v>
      </c>
      <c r="BL139" s="18" t="s">
        <v>161</v>
      </c>
      <c r="BM139" s="238" t="s">
        <v>940</v>
      </c>
    </row>
    <row r="140" s="13" customFormat="1">
      <c r="A140" s="13"/>
      <c r="B140" s="245"/>
      <c r="C140" s="246"/>
      <c r="D140" s="240" t="s">
        <v>176</v>
      </c>
      <c r="E140" s="247" t="s">
        <v>1</v>
      </c>
      <c r="F140" s="248" t="s">
        <v>941</v>
      </c>
      <c r="G140" s="246"/>
      <c r="H140" s="249">
        <v>42.840000000000003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176</v>
      </c>
      <c r="AU140" s="255" t="s">
        <v>89</v>
      </c>
      <c r="AV140" s="13" t="s">
        <v>89</v>
      </c>
      <c r="AW140" s="13" t="s">
        <v>36</v>
      </c>
      <c r="AX140" s="13" t="s">
        <v>87</v>
      </c>
      <c r="AY140" s="255" t="s">
        <v>154</v>
      </c>
    </row>
    <row r="141" s="2" customFormat="1" ht="24.15" customHeight="1">
      <c r="A141" s="39"/>
      <c r="B141" s="40"/>
      <c r="C141" s="227" t="s">
        <v>200</v>
      </c>
      <c r="D141" s="227" t="s">
        <v>156</v>
      </c>
      <c r="E141" s="228" t="s">
        <v>572</v>
      </c>
      <c r="F141" s="229" t="s">
        <v>573</v>
      </c>
      <c r="G141" s="230" t="s">
        <v>574</v>
      </c>
      <c r="H141" s="231">
        <v>0.025000000000000001</v>
      </c>
      <c r="I141" s="232"/>
      <c r="J141" s="233">
        <f>ROUND(I141*H141,2)</f>
        <v>0</v>
      </c>
      <c r="K141" s="229" t="s">
        <v>575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161</v>
      </c>
      <c r="AT141" s="238" t="s">
        <v>156</v>
      </c>
      <c r="AU141" s="238" t="s">
        <v>89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161</v>
      </c>
      <c r="BM141" s="238" t="s">
        <v>942</v>
      </c>
    </row>
    <row r="142" s="13" customFormat="1">
      <c r="A142" s="13"/>
      <c r="B142" s="245"/>
      <c r="C142" s="246"/>
      <c r="D142" s="240" t="s">
        <v>176</v>
      </c>
      <c r="E142" s="247" t="s">
        <v>1</v>
      </c>
      <c r="F142" s="248" t="s">
        <v>943</v>
      </c>
      <c r="G142" s="246"/>
      <c r="H142" s="249">
        <v>0.025000000000000001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5" t="s">
        <v>176</v>
      </c>
      <c r="AU142" s="255" t="s">
        <v>89</v>
      </c>
      <c r="AV142" s="13" t="s">
        <v>89</v>
      </c>
      <c r="AW142" s="13" t="s">
        <v>36</v>
      </c>
      <c r="AX142" s="13" t="s">
        <v>87</v>
      </c>
      <c r="AY142" s="255" t="s">
        <v>154</v>
      </c>
    </row>
    <row r="143" s="2" customFormat="1" ht="24.15" customHeight="1">
      <c r="A143" s="39"/>
      <c r="B143" s="40"/>
      <c r="C143" s="256" t="s">
        <v>208</v>
      </c>
      <c r="D143" s="256" t="s">
        <v>190</v>
      </c>
      <c r="E143" s="257" t="s">
        <v>944</v>
      </c>
      <c r="F143" s="258" t="s">
        <v>945</v>
      </c>
      <c r="G143" s="259" t="s">
        <v>182</v>
      </c>
      <c r="H143" s="260">
        <v>0</v>
      </c>
      <c r="I143" s="261"/>
      <c r="J143" s="262">
        <f>ROUND(I143*H143,2)</f>
        <v>0</v>
      </c>
      <c r="K143" s="258" t="s">
        <v>575</v>
      </c>
      <c r="L143" s="263"/>
      <c r="M143" s="264" t="s">
        <v>1</v>
      </c>
      <c r="N143" s="265" t="s">
        <v>45</v>
      </c>
      <c r="O143" s="92"/>
      <c r="P143" s="236">
        <f>O143*H143</f>
        <v>0</v>
      </c>
      <c r="Q143" s="236">
        <v>0.098000000000000004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193</v>
      </c>
      <c r="AT143" s="238" t="s">
        <v>190</v>
      </c>
      <c r="AU143" s="238" t="s">
        <v>89</v>
      </c>
      <c r="AY143" s="18" t="s">
        <v>154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87</v>
      </c>
      <c r="BK143" s="239">
        <f>ROUND(I143*H143,2)</f>
        <v>0</v>
      </c>
      <c r="BL143" s="18" t="s">
        <v>161</v>
      </c>
      <c r="BM143" s="238" t="s">
        <v>946</v>
      </c>
    </row>
    <row r="144" s="2" customFormat="1">
      <c r="A144" s="39"/>
      <c r="B144" s="40"/>
      <c r="C144" s="41"/>
      <c r="D144" s="240" t="s">
        <v>170</v>
      </c>
      <c r="E144" s="41"/>
      <c r="F144" s="241" t="s">
        <v>947</v>
      </c>
      <c r="G144" s="41"/>
      <c r="H144" s="41"/>
      <c r="I144" s="242"/>
      <c r="J144" s="41"/>
      <c r="K144" s="41"/>
      <c r="L144" s="45"/>
      <c r="M144" s="243"/>
      <c r="N144" s="244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170</v>
      </c>
      <c r="AU144" s="18" t="s">
        <v>89</v>
      </c>
    </row>
    <row r="145" s="13" customFormat="1">
      <c r="A145" s="13"/>
      <c r="B145" s="245"/>
      <c r="C145" s="246"/>
      <c r="D145" s="240" t="s">
        <v>176</v>
      </c>
      <c r="E145" s="246"/>
      <c r="F145" s="248" t="s">
        <v>948</v>
      </c>
      <c r="G145" s="246"/>
      <c r="H145" s="249">
        <v>0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176</v>
      </c>
      <c r="AU145" s="255" t="s">
        <v>89</v>
      </c>
      <c r="AV145" s="13" t="s">
        <v>89</v>
      </c>
      <c r="AW145" s="13" t="s">
        <v>4</v>
      </c>
      <c r="AX145" s="13" t="s">
        <v>87</v>
      </c>
      <c r="AY145" s="255" t="s">
        <v>154</v>
      </c>
    </row>
    <row r="146" s="2" customFormat="1" ht="24.15" customHeight="1">
      <c r="A146" s="39"/>
      <c r="B146" s="40"/>
      <c r="C146" s="227" t="s">
        <v>212</v>
      </c>
      <c r="D146" s="227" t="s">
        <v>156</v>
      </c>
      <c r="E146" s="228" t="s">
        <v>607</v>
      </c>
      <c r="F146" s="229" t="s">
        <v>608</v>
      </c>
      <c r="G146" s="230" t="s">
        <v>574</v>
      </c>
      <c r="H146" s="231">
        <v>0.025000000000000001</v>
      </c>
      <c r="I146" s="232"/>
      <c r="J146" s="233">
        <f>ROUND(I146*H146,2)</f>
        <v>0</v>
      </c>
      <c r="K146" s="229" t="s">
        <v>575</v>
      </c>
      <c r="L146" s="45"/>
      <c r="M146" s="234" t="s">
        <v>1</v>
      </c>
      <c r="N146" s="235" t="s">
        <v>45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161</v>
      </c>
      <c r="AT146" s="238" t="s">
        <v>156</v>
      </c>
      <c r="AU146" s="238" t="s">
        <v>89</v>
      </c>
      <c r="AY146" s="18" t="s">
        <v>154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87</v>
      </c>
      <c r="BK146" s="239">
        <f>ROUND(I146*H146,2)</f>
        <v>0</v>
      </c>
      <c r="BL146" s="18" t="s">
        <v>161</v>
      </c>
      <c r="BM146" s="238" t="s">
        <v>949</v>
      </c>
    </row>
    <row r="147" s="13" customFormat="1">
      <c r="A147" s="13"/>
      <c r="B147" s="245"/>
      <c r="C147" s="246"/>
      <c r="D147" s="240" t="s">
        <v>176</v>
      </c>
      <c r="E147" s="247" t="s">
        <v>1</v>
      </c>
      <c r="F147" s="248" t="s">
        <v>943</v>
      </c>
      <c r="G147" s="246"/>
      <c r="H147" s="249">
        <v>0.025000000000000001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176</v>
      </c>
      <c r="AU147" s="255" t="s">
        <v>89</v>
      </c>
      <c r="AV147" s="13" t="s">
        <v>89</v>
      </c>
      <c r="AW147" s="13" t="s">
        <v>36</v>
      </c>
      <c r="AX147" s="13" t="s">
        <v>87</v>
      </c>
      <c r="AY147" s="255" t="s">
        <v>154</v>
      </c>
    </row>
    <row r="148" s="2" customFormat="1" ht="24.15" customHeight="1">
      <c r="A148" s="39"/>
      <c r="B148" s="40"/>
      <c r="C148" s="227" t="s">
        <v>216</v>
      </c>
      <c r="D148" s="227" t="s">
        <v>156</v>
      </c>
      <c r="E148" s="228" t="s">
        <v>950</v>
      </c>
      <c r="F148" s="229" t="s">
        <v>951</v>
      </c>
      <c r="G148" s="230" t="s">
        <v>182</v>
      </c>
      <c r="H148" s="231">
        <v>53.332999999999998</v>
      </c>
      <c r="I148" s="232"/>
      <c r="J148" s="233">
        <f>ROUND(I148*H148,2)</f>
        <v>0</v>
      </c>
      <c r="K148" s="229" t="s">
        <v>575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161</v>
      </c>
      <c r="AT148" s="238" t="s">
        <v>156</v>
      </c>
      <c r="AU148" s="238" t="s">
        <v>89</v>
      </c>
      <c r="AY148" s="18" t="s">
        <v>154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87</v>
      </c>
      <c r="BK148" s="239">
        <f>ROUND(I148*H148,2)</f>
        <v>0</v>
      </c>
      <c r="BL148" s="18" t="s">
        <v>161</v>
      </c>
      <c r="BM148" s="238" t="s">
        <v>952</v>
      </c>
    </row>
    <row r="149" s="13" customFormat="1">
      <c r="A149" s="13"/>
      <c r="B149" s="245"/>
      <c r="C149" s="246"/>
      <c r="D149" s="240" t="s">
        <v>176</v>
      </c>
      <c r="E149" s="247" t="s">
        <v>1</v>
      </c>
      <c r="F149" s="248" t="s">
        <v>953</v>
      </c>
      <c r="G149" s="246"/>
      <c r="H149" s="249">
        <v>53.332999999999998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176</v>
      </c>
      <c r="AU149" s="255" t="s">
        <v>89</v>
      </c>
      <c r="AV149" s="13" t="s">
        <v>89</v>
      </c>
      <c r="AW149" s="13" t="s">
        <v>36</v>
      </c>
      <c r="AX149" s="13" t="s">
        <v>87</v>
      </c>
      <c r="AY149" s="255" t="s">
        <v>154</v>
      </c>
    </row>
    <row r="150" s="2" customFormat="1" ht="14.4" customHeight="1">
      <c r="A150" s="39"/>
      <c r="B150" s="40"/>
      <c r="C150" s="256" t="s">
        <v>228</v>
      </c>
      <c r="D150" s="256" t="s">
        <v>190</v>
      </c>
      <c r="E150" s="257" t="s">
        <v>954</v>
      </c>
      <c r="F150" s="258" t="s">
        <v>955</v>
      </c>
      <c r="G150" s="259" t="s">
        <v>182</v>
      </c>
      <c r="H150" s="260">
        <v>53</v>
      </c>
      <c r="I150" s="261"/>
      <c r="J150" s="262">
        <f>ROUND(I150*H150,2)</f>
        <v>0</v>
      </c>
      <c r="K150" s="258" t="s">
        <v>575</v>
      </c>
      <c r="L150" s="263"/>
      <c r="M150" s="264" t="s">
        <v>1</v>
      </c>
      <c r="N150" s="265" t="s">
        <v>45</v>
      </c>
      <c r="O150" s="92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193</v>
      </c>
      <c r="AT150" s="238" t="s">
        <v>190</v>
      </c>
      <c r="AU150" s="238" t="s">
        <v>89</v>
      </c>
      <c r="AY150" s="18" t="s">
        <v>154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87</v>
      </c>
      <c r="BK150" s="239">
        <f>ROUND(I150*H150,2)</f>
        <v>0</v>
      </c>
      <c r="BL150" s="18" t="s">
        <v>161</v>
      </c>
      <c r="BM150" s="238" t="s">
        <v>956</v>
      </c>
    </row>
    <row r="151" s="2" customFormat="1" ht="24.15" customHeight="1">
      <c r="A151" s="39"/>
      <c r="B151" s="40"/>
      <c r="C151" s="227" t="s">
        <v>232</v>
      </c>
      <c r="D151" s="227" t="s">
        <v>156</v>
      </c>
      <c r="E151" s="228" t="s">
        <v>610</v>
      </c>
      <c r="F151" s="229" t="s">
        <v>611</v>
      </c>
      <c r="G151" s="230" t="s">
        <v>574</v>
      </c>
      <c r="H151" s="231">
        <v>0.59999999999999998</v>
      </c>
      <c r="I151" s="232"/>
      <c r="J151" s="233">
        <f>ROUND(I151*H151,2)</f>
        <v>0</v>
      </c>
      <c r="K151" s="229" t="s">
        <v>575</v>
      </c>
      <c r="L151" s="45"/>
      <c r="M151" s="234" t="s">
        <v>1</v>
      </c>
      <c r="N151" s="235" t="s">
        <v>45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161</v>
      </c>
      <c r="AT151" s="238" t="s">
        <v>156</v>
      </c>
      <c r="AU151" s="238" t="s">
        <v>89</v>
      </c>
      <c r="AY151" s="18" t="s">
        <v>154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87</v>
      </c>
      <c r="BK151" s="239">
        <f>ROUND(I151*H151,2)</f>
        <v>0</v>
      </c>
      <c r="BL151" s="18" t="s">
        <v>161</v>
      </c>
      <c r="BM151" s="238" t="s">
        <v>957</v>
      </c>
    </row>
    <row r="152" s="2" customFormat="1">
      <c r="A152" s="39"/>
      <c r="B152" s="40"/>
      <c r="C152" s="41"/>
      <c r="D152" s="240" t="s">
        <v>170</v>
      </c>
      <c r="E152" s="41"/>
      <c r="F152" s="241" t="s">
        <v>613</v>
      </c>
      <c r="G152" s="41"/>
      <c r="H152" s="41"/>
      <c r="I152" s="242"/>
      <c r="J152" s="41"/>
      <c r="K152" s="41"/>
      <c r="L152" s="45"/>
      <c r="M152" s="243"/>
      <c r="N152" s="244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170</v>
      </c>
      <c r="AU152" s="18" t="s">
        <v>89</v>
      </c>
    </row>
    <row r="153" s="13" customFormat="1">
      <c r="A153" s="13"/>
      <c r="B153" s="245"/>
      <c r="C153" s="246"/>
      <c r="D153" s="240" t="s">
        <v>176</v>
      </c>
      <c r="E153" s="247" t="s">
        <v>1</v>
      </c>
      <c r="F153" s="248" t="s">
        <v>958</v>
      </c>
      <c r="G153" s="246"/>
      <c r="H153" s="249">
        <v>0.59999999999999998</v>
      </c>
      <c r="I153" s="250"/>
      <c r="J153" s="246"/>
      <c r="K153" s="246"/>
      <c r="L153" s="251"/>
      <c r="M153" s="252"/>
      <c r="N153" s="253"/>
      <c r="O153" s="253"/>
      <c r="P153" s="253"/>
      <c r="Q153" s="253"/>
      <c r="R153" s="253"/>
      <c r="S153" s="253"/>
      <c r="T153" s="25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5" t="s">
        <v>176</v>
      </c>
      <c r="AU153" s="255" t="s">
        <v>89</v>
      </c>
      <c r="AV153" s="13" t="s">
        <v>89</v>
      </c>
      <c r="AW153" s="13" t="s">
        <v>36</v>
      </c>
      <c r="AX153" s="13" t="s">
        <v>87</v>
      </c>
      <c r="AY153" s="255" t="s">
        <v>154</v>
      </c>
    </row>
    <row r="154" s="2" customFormat="1" ht="24.15" customHeight="1">
      <c r="A154" s="39"/>
      <c r="B154" s="40"/>
      <c r="C154" s="227" t="s">
        <v>8</v>
      </c>
      <c r="D154" s="227" t="s">
        <v>156</v>
      </c>
      <c r="E154" s="228" t="s">
        <v>614</v>
      </c>
      <c r="F154" s="229" t="s">
        <v>615</v>
      </c>
      <c r="G154" s="230" t="s">
        <v>616</v>
      </c>
      <c r="H154" s="231">
        <v>4</v>
      </c>
      <c r="I154" s="232"/>
      <c r="J154" s="233">
        <f>ROUND(I154*H154,2)</f>
        <v>0</v>
      </c>
      <c r="K154" s="229" t="s">
        <v>575</v>
      </c>
      <c r="L154" s="45"/>
      <c r="M154" s="234" t="s">
        <v>1</v>
      </c>
      <c r="N154" s="235" t="s">
        <v>45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161</v>
      </c>
      <c r="AT154" s="238" t="s">
        <v>156</v>
      </c>
      <c r="AU154" s="238" t="s">
        <v>89</v>
      </c>
      <c r="AY154" s="18" t="s">
        <v>154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87</v>
      </c>
      <c r="BK154" s="239">
        <f>ROUND(I154*H154,2)</f>
        <v>0</v>
      </c>
      <c r="BL154" s="18" t="s">
        <v>161</v>
      </c>
      <c r="BM154" s="238" t="s">
        <v>959</v>
      </c>
    </row>
    <row r="155" s="2" customFormat="1" ht="24.15" customHeight="1">
      <c r="A155" s="39"/>
      <c r="B155" s="40"/>
      <c r="C155" s="227" t="s">
        <v>250</v>
      </c>
      <c r="D155" s="227" t="s">
        <v>156</v>
      </c>
      <c r="E155" s="228" t="s">
        <v>618</v>
      </c>
      <c r="F155" s="229" t="s">
        <v>619</v>
      </c>
      <c r="G155" s="230" t="s">
        <v>616</v>
      </c>
      <c r="H155" s="231">
        <v>4</v>
      </c>
      <c r="I155" s="232"/>
      <c r="J155" s="233">
        <f>ROUND(I155*H155,2)</f>
        <v>0</v>
      </c>
      <c r="K155" s="229" t="s">
        <v>575</v>
      </c>
      <c r="L155" s="45"/>
      <c r="M155" s="234" t="s">
        <v>1</v>
      </c>
      <c r="N155" s="235" t="s">
        <v>45</v>
      </c>
      <c r="O155" s="92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161</v>
      </c>
      <c r="AT155" s="238" t="s">
        <v>156</v>
      </c>
      <c r="AU155" s="238" t="s">
        <v>89</v>
      </c>
      <c r="AY155" s="18" t="s">
        <v>154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87</v>
      </c>
      <c r="BK155" s="239">
        <f>ROUND(I155*H155,2)</f>
        <v>0</v>
      </c>
      <c r="BL155" s="18" t="s">
        <v>161</v>
      </c>
      <c r="BM155" s="238" t="s">
        <v>960</v>
      </c>
    </row>
    <row r="156" s="2" customFormat="1" ht="37.8" customHeight="1">
      <c r="A156" s="39"/>
      <c r="B156" s="40"/>
      <c r="C156" s="227" t="s">
        <v>256</v>
      </c>
      <c r="D156" s="227" t="s">
        <v>156</v>
      </c>
      <c r="E156" s="228" t="s">
        <v>621</v>
      </c>
      <c r="F156" s="229" t="s">
        <v>622</v>
      </c>
      <c r="G156" s="230" t="s">
        <v>354</v>
      </c>
      <c r="H156" s="231">
        <v>220</v>
      </c>
      <c r="I156" s="232"/>
      <c r="J156" s="233">
        <f>ROUND(I156*H156,2)</f>
        <v>0</v>
      </c>
      <c r="K156" s="229" t="s">
        <v>575</v>
      </c>
      <c r="L156" s="45"/>
      <c r="M156" s="234" t="s">
        <v>1</v>
      </c>
      <c r="N156" s="235" t="s">
        <v>45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161</v>
      </c>
      <c r="AT156" s="238" t="s">
        <v>156</v>
      </c>
      <c r="AU156" s="238" t="s">
        <v>89</v>
      </c>
      <c r="AY156" s="18" t="s">
        <v>154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87</v>
      </c>
      <c r="BK156" s="239">
        <f>ROUND(I156*H156,2)</f>
        <v>0</v>
      </c>
      <c r="BL156" s="18" t="s">
        <v>161</v>
      </c>
      <c r="BM156" s="238" t="s">
        <v>961</v>
      </c>
    </row>
    <row r="157" s="13" customFormat="1">
      <c r="A157" s="13"/>
      <c r="B157" s="245"/>
      <c r="C157" s="246"/>
      <c r="D157" s="240" t="s">
        <v>176</v>
      </c>
      <c r="E157" s="247" t="s">
        <v>1</v>
      </c>
      <c r="F157" s="248" t="s">
        <v>624</v>
      </c>
      <c r="G157" s="246"/>
      <c r="H157" s="249">
        <v>220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176</v>
      </c>
      <c r="AU157" s="255" t="s">
        <v>89</v>
      </c>
      <c r="AV157" s="13" t="s">
        <v>89</v>
      </c>
      <c r="AW157" s="13" t="s">
        <v>36</v>
      </c>
      <c r="AX157" s="13" t="s">
        <v>87</v>
      </c>
      <c r="AY157" s="255" t="s">
        <v>154</v>
      </c>
    </row>
    <row r="158" s="2" customFormat="1" ht="37.8" customHeight="1">
      <c r="A158" s="39"/>
      <c r="B158" s="40"/>
      <c r="C158" s="227" t="s">
        <v>267</v>
      </c>
      <c r="D158" s="227" t="s">
        <v>156</v>
      </c>
      <c r="E158" s="228" t="s">
        <v>625</v>
      </c>
      <c r="F158" s="229" t="s">
        <v>626</v>
      </c>
      <c r="G158" s="230" t="s">
        <v>354</v>
      </c>
      <c r="H158" s="231">
        <v>220</v>
      </c>
      <c r="I158" s="232"/>
      <c r="J158" s="233">
        <f>ROUND(I158*H158,2)</f>
        <v>0</v>
      </c>
      <c r="K158" s="229" t="s">
        <v>575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161</v>
      </c>
      <c r="AT158" s="238" t="s">
        <v>156</v>
      </c>
      <c r="AU158" s="238" t="s">
        <v>89</v>
      </c>
      <c r="AY158" s="18" t="s">
        <v>154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87</v>
      </c>
      <c r="BK158" s="239">
        <f>ROUND(I158*H158,2)</f>
        <v>0</v>
      </c>
      <c r="BL158" s="18" t="s">
        <v>161</v>
      </c>
      <c r="BM158" s="238" t="s">
        <v>962</v>
      </c>
    </row>
    <row r="159" s="13" customFormat="1">
      <c r="A159" s="13"/>
      <c r="B159" s="245"/>
      <c r="C159" s="246"/>
      <c r="D159" s="240" t="s">
        <v>176</v>
      </c>
      <c r="E159" s="247" t="s">
        <v>1</v>
      </c>
      <c r="F159" s="248" t="s">
        <v>624</v>
      </c>
      <c r="G159" s="246"/>
      <c r="H159" s="249">
        <v>220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176</v>
      </c>
      <c r="AU159" s="255" t="s">
        <v>89</v>
      </c>
      <c r="AV159" s="13" t="s">
        <v>89</v>
      </c>
      <c r="AW159" s="13" t="s">
        <v>36</v>
      </c>
      <c r="AX159" s="13" t="s">
        <v>87</v>
      </c>
      <c r="AY159" s="255" t="s">
        <v>154</v>
      </c>
    </row>
    <row r="160" s="12" customFormat="1" ht="22.8" customHeight="1">
      <c r="A160" s="12"/>
      <c r="B160" s="211"/>
      <c r="C160" s="212"/>
      <c r="D160" s="213" t="s">
        <v>79</v>
      </c>
      <c r="E160" s="225" t="s">
        <v>422</v>
      </c>
      <c r="F160" s="225" t="s">
        <v>423</v>
      </c>
      <c r="G160" s="212"/>
      <c r="H160" s="212"/>
      <c r="I160" s="215"/>
      <c r="J160" s="226">
        <f>BK160</f>
        <v>0</v>
      </c>
      <c r="K160" s="212"/>
      <c r="L160" s="217"/>
      <c r="M160" s="218"/>
      <c r="N160" s="219"/>
      <c r="O160" s="219"/>
      <c r="P160" s="220">
        <f>SUM(P161:P171)</f>
        <v>0</v>
      </c>
      <c r="Q160" s="219"/>
      <c r="R160" s="220">
        <f>SUM(R161:R171)</f>
        <v>0</v>
      </c>
      <c r="S160" s="219"/>
      <c r="T160" s="221">
        <f>SUM(T161:T171)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87</v>
      </c>
      <c r="AT160" s="223" t="s">
        <v>79</v>
      </c>
      <c r="AU160" s="223" t="s">
        <v>87</v>
      </c>
      <c r="AY160" s="222" t="s">
        <v>154</v>
      </c>
      <c r="BK160" s="224">
        <f>SUM(BK161:BK171)</f>
        <v>0</v>
      </c>
    </row>
    <row r="161" s="2" customFormat="1" ht="24.15" customHeight="1">
      <c r="A161" s="39"/>
      <c r="B161" s="40"/>
      <c r="C161" s="227" t="s">
        <v>274</v>
      </c>
      <c r="D161" s="227" t="s">
        <v>156</v>
      </c>
      <c r="E161" s="228" t="s">
        <v>642</v>
      </c>
      <c r="F161" s="229" t="s">
        <v>643</v>
      </c>
      <c r="G161" s="230" t="s">
        <v>235</v>
      </c>
      <c r="H161" s="231">
        <v>74.579999999999998</v>
      </c>
      <c r="I161" s="232"/>
      <c r="J161" s="233">
        <f>ROUND(I161*H161,2)</f>
        <v>0</v>
      </c>
      <c r="K161" s="229" t="s">
        <v>160</v>
      </c>
      <c r="L161" s="45"/>
      <c r="M161" s="234" t="s">
        <v>1</v>
      </c>
      <c r="N161" s="235" t="s">
        <v>45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161</v>
      </c>
      <c r="AT161" s="238" t="s">
        <v>156</v>
      </c>
      <c r="AU161" s="238" t="s">
        <v>89</v>
      </c>
      <c r="AY161" s="18" t="s">
        <v>154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87</v>
      </c>
      <c r="BK161" s="239">
        <f>ROUND(I161*H161,2)</f>
        <v>0</v>
      </c>
      <c r="BL161" s="18" t="s">
        <v>161</v>
      </c>
      <c r="BM161" s="238" t="s">
        <v>963</v>
      </c>
    </row>
    <row r="162" s="2" customFormat="1" ht="24.15" customHeight="1">
      <c r="A162" s="39"/>
      <c r="B162" s="40"/>
      <c r="C162" s="227" t="s">
        <v>279</v>
      </c>
      <c r="D162" s="227" t="s">
        <v>156</v>
      </c>
      <c r="E162" s="228" t="s">
        <v>645</v>
      </c>
      <c r="F162" s="229" t="s">
        <v>646</v>
      </c>
      <c r="G162" s="230" t="s">
        <v>235</v>
      </c>
      <c r="H162" s="231">
        <v>1864.5</v>
      </c>
      <c r="I162" s="232"/>
      <c r="J162" s="233">
        <f>ROUND(I162*H162,2)</f>
        <v>0</v>
      </c>
      <c r="K162" s="229" t="s">
        <v>160</v>
      </c>
      <c r="L162" s="45"/>
      <c r="M162" s="234" t="s">
        <v>1</v>
      </c>
      <c r="N162" s="235" t="s">
        <v>45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161</v>
      </c>
      <c r="AT162" s="238" t="s">
        <v>156</v>
      </c>
      <c r="AU162" s="238" t="s">
        <v>89</v>
      </c>
      <c r="AY162" s="18" t="s">
        <v>154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87</v>
      </c>
      <c r="BK162" s="239">
        <f>ROUND(I162*H162,2)</f>
        <v>0</v>
      </c>
      <c r="BL162" s="18" t="s">
        <v>161</v>
      </c>
      <c r="BM162" s="238" t="s">
        <v>964</v>
      </c>
    </row>
    <row r="163" s="13" customFormat="1">
      <c r="A163" s="13"/>
      <c r="B163" s="245"/>
      <c r="C163" s="246"/>
      <c r="D163" s="240" t="s">
        <v>176</v>
      </c>
      <c r="E163" s="247" t="s">
        <v>1</v>
      </c>
      <c r="F163" s="248" t="s">
        <v>965</v>
      </c>
      <c r="G163" s="246"/>
      <c r="H163" s="249">
        <v>1864.5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176</v>
      </c>
      <c r="AU163" s="255" t="s">
        <v>89</v>
      </c>
      <c r="AV163" s="13" t="s">
        <v>89</v>
      </c>
      <c r="AW163" s="13" t="s">
        <v>36</v>
      </c>
      <c r="AX163" s="13" t="s">
        <v>87</v>
      </c>
      <c r="AY163" s="255" t="s">
        <v>154</v>
      </c>
    </row>
    <row r="164" s="2" customFormat="1" ht="14.4" customHeight="1">
      <c r="A164" s="39"/>
      <c r="B164" s="40"/>
      <c r="C164" s="227" t="s">
        <v>7</v>
      </c>
      <c r="D164" s="227" t="s">
        <v>156</v>
      </c>
      <c r="E164" s="228" t="s">
        <v>651</v>
      </c>
      <c r="F164" s="229" t="s">
        <v>652</v>
      </c>
      <c r="G164" s="230" t="s">
        <v>182</v>
      </c>
      <c r="H164" s="231">
        <v>8</v>
      </c>
      <c r="I164" s="232"/>
      <c r="J164" s="233">
        <f>ROUND(I164*H164,2)</f>
        <v>0</v>
      </c>
      <c r="K164" s="229" t="s">
        <v>160</v>
      </c>
      <c r="L164" s="45"/>
      <c r="M164" s="234" t="s">
        <v>1</v>
      </c>
      <c r="N164" s="235" t="s">
        <v>45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161</v>
      </c>
      <c r="AT164" s="238" t="s">
        <v>156</v>
      </c>
      <c r="AU164" s="238" t="s">
        <v>89</v>
      </c>
      <c r="AY164" s="18" t="s">
        <v>154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87</v>
      </c>
      <c r="BK164" s="239">
        <f>ROUND(I164*H164,2)</f>
        <v>0</v>
      </c>
      <c r="BL164" s="18" t="s">
        <v>161</v>
      </c>
      <c r="BM164" s="238" t="s">
        <v>966</v>
      </c>
    </row>
    <row r="165" s="2" customFormat="1">
      <c r="A165" s="39"/>
      <c r="B165" s="40"/>
      <c r="C165" s="41"/>
      <c r="D165" s="240" t="s">
        <v>170</v>
      </c>
      <c r="E165" s="41"/>
      <c r="F165" s="241" t="s">
        <v>967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170</v>
      </c>
      <c r="AU165" s="18" t="s">
        <v>89</v>
      </c>
    </row>
    <row r="166" s="13" customFormat="1">
      <c r="A166" s="13"/>
      <c r="B166" s="245"/>
      <c r="C166" s="246"/>
      <c r="D166" s="240" t="s">
        <v>176</v>
      </c>
      <c r="E166" s="247" t="s">
        <v>1</v>
      </c>
      <c r="F166" s="248" t="s">
        <v>193</v>
      </c>
      <c r="G166" s="246"/>
      <c r="H166" s="249">
        <v>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176</v>
      </c>
      <c r="AU166" s="255" t="s">
        <v>89</v>
      </c>
      <c r="AV166" s="13" t="s">
        <v>89</v>
      </c>
      <c r="AW166" s="13" t="s">
        <v>36</v>
      </c>
      <c r="AX166" s="13" t="s">
        <v>87</v>
      </c>
      <c r="AY166" s="255" t="s">
        <v>154</v>
      </c>
    </row>
    <row r="167" s="2" customFormat="1" ht="14.4" customHeight="1">
      <c r="A167" s="39"/>
      <c r="B167" s="40"/>
      <c r="C167" s="227" t="s">
        <v>288</v>
      </c>
      <c r="D167" s="227" t="s">
        <v>156</v>
      </c>
      <c r="E167" s="228" t="s">
        <v>655</v>
      </c>
      <c r="F167" s="229" t="s">
        <v>656</v>
      </c>
      <c r="G167" s="230" t="s">
        <v>235</v>
      </c>
      <c r="H167" s="231">
        <v>0.64000000000000001</v>
      </c>
      <c r="I167" s="232"/>
      <c r="J167" s="233">
        <f>ROUND(I167*H167,2)</f>
        <v>0</v>
      </c>
      <c r="K167" s="229" t="s">
        <v>575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657</v>
      </c>
      <c r="AT167" s="238" t="s">
        <v>156</v>
      </c>
      <c r="AU167" s="238" t="s">
        <v>89</v>
      </c>
      <c r="AY167" s="18" t="s">
        <v>154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87</v>
      </c>
      <c r="BK167" s="239">
        <f>ROUND(I167*H167,2)</f>
        <v>0</v>
      </c>
      <c r="BL167" s="18" t="s">
        <v>657</v>
      </c>
      <c r="BM167" s="238" t="s">
        <v>968</v>
      </c>
    </row>
    <row r="168" s="13" customFormat="1">
      <c r="A168" s="13"/>
      <c r="B168" s="245"/>
      <c r="C168" s="246"/>
      <c r="D168" s="240" t="s">
        <v>176</v>
      </c>
      <c r="E168" s="247" t="s">
        <v>1</v>
      </c>
      <c r="F168" s="248" t="s">
        <v>969</v>
      </c>
      <c r="G168" s="246"/>
      <c r="H168" s="249">
        <v>0.64000000000000001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176</v>
      </c>
      <c r="AU168" s="255" t="s">
        <v>89</v>
      </c>
      <c r="AV168" s="13" t="s">
        <v>89</v>
      </c>
      <c r="AW168" s="13" t="s">
        <v>36</v>
      </c>
      <c r="AX168" s="13" t="s">
        <v>87</v>
      </c>
      <c r="AY168" s="255" t="s">
        <v>154</v>
      </c>
    </row>
    <row r="169" s="2" customFormat="1" ht="37.8" customHeight="1">
      <c r="A169" s="39"/>
      <c r="B169" s="40"/>
      <c r="C169" s="227" t="s">
        <v>293</v>
      </c>
      <c r="D169" s="227" t="s">
        <v>156</v>
      </c>
      <c r="E169" s="228" t="s">
        <v>970</v>
      </c>
      <c r="F169" s="229" t="s">
        <v>971</v>
      </c>
      <c r="G169" s="230" t="s">
        <v>235</v>
      </c>
      <c r="H169" s="231">
        <v>74.579999999999998</v>
      </c>
      <c r="I169" s="232"/>
      <c r="J169" s="233">
        <f>ROUND(I169*H169,2)</f>
        <v>0</v>
      </c>
      <c r="K169" s="229" t="s">
        <v>160</v>
      </c>
      <c r="L169" s="45"/>
      <c r="M169" s="234" t="s">
        <v>1</v>
      </c>
      <c r="N169" s="235" t="s">
        <v>45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161</v>
      </c>
      <c r="AT169" s="238" t="s">
        <v>156</v>
      </c>
      <c r="AU169" s="238" t="s">
        <v>89</v>
      </c>
      <c r="AY169" s="18" t="s">
        <v>154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87</v>
      </c>
      <c r="BK169" s="239">
        <f>ROUND(I169*H169,2)</f>
        <v>0</v>
      </c>
      <c r="BL169" s="18" t="s">
        <v>161</v>
      </c>
      <c r="BM169" s="238" t="s">
        <v>972</v>
      </c>
    </row>
    <row r="170" s="2" customFormat="1" ht="14.4" customHeight="1">
      <c r="A170" s="39"/>
      <c r="B170" s="40"/>
      <c r="C170" s="227" t="s">
        <v>299</v>
      </c>
      <c r="D170" s="227" t="s">
        <v>156</v>
      </c>
      <c r="E170" s="228" t="s">
        <v>913</v>
      </c>
      <c r="F170" s="229" t="s">
        <v>914</v>
      </c>
      <c r="G170" s="230" t="s">
        <v>235</v>
      </c>
      <c r="H170" s="231">
        <v>74.579999999999998</v>
      </c>
      <c r="I170" s="232"/>
      <c r="J170" s="233">
        <f>ROUND(I170*H170,2)</f>
        <v>0</v>
      </c>
      <c r="K170" s="229" t="s">
        <v>160</v>
      </c>
      <c r="L170" s="45"/>
      <c r="M170" s="234" t="s">
        <v>1</v>
      </c>
      <c r="N170" s="235" t="s">
        <v>45</v>
      </c>
      <c r="O170" s="92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161</v>
      </c>
      <c r="AT170" s="238" t="s">
        <v>156</v>
      </c>
      <c r="AU170" s="238" t="s">
        <v>89</v>
      </c>
      <c r="AY170" s="18" t="s">
        <v>154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87</v>
      </c>
      <c r="BK170" s="239">
        <f>ROUND(I170*H170,2)</f>
        <v>0</v>
      </c>
      <c r="BL170" s="18" t="s">
        <v>161</v>
      </c>
      <c r="BM170" s="238" t="s">
        <v>973</v>
      </c>
    </row>
    <row r="171" s="2" customFormat="1" ht="14.4" customHeight="1">
      <c r="A171" s="39"/>
      <c r="B171" s="40"/>
      <c r="C171" s="227" t="s">
        <v>305</v>
      </c>
      <c r="D171" s="227" t="s">
        <v>156</v>
      </c>
      <c r="E171" s="228" t="s">
        <v>902</v>
      </c>
      <c r="F171" s="229" t="s">
        <v>903</v>
      </c>
      <c r="G171" s="230" t="s">
        <v>235</v>
      </c>
      <c r="H171" s="231">
        <v>74.579999999999998</v>
      </c>
      <c r="I171" s="232"/>
      <c r="J171" s="233">
        <f>ROUND(I171*H171,2)</f>
        <v>0</v>
      </c>
      <c r="K171" s="229" t="s">
        <v>160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161</v>
      </c>
      <c r="AT171" s="238" t="s">
        <v>156</v>
      </c>
      <c r="AU171" s="238" t="s">
        <v>89</v>
      </c>
      <c r="AY171" s="18" t="s">
        <v>154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87</v>
      </c>
      <c r="BK171" s="239">
        <f>ROUND(I171*H171,2)</f>
        <v>0</v>
      </c>
      <c r="BL171" s="18" t="s">
        <v>161</v>
      </c>
      <c r="BM171" s="238" t="s">
        <v>974</v>
      </c>
    </row>
    <row r="172" s="12" customFormat="1" ht="22.8" customHeight="1">
      <c r="A172" s="12"/>
      <c r="B172" s="211"/>
      <c r="C172" s="212"/>
      <c r="D172" s="213" t="s">
        <v>79</v>
      </c>
      <c r="E172" s="225" t="s">
        <v>475</v>
      </c>
      <c r="F172" s="225" t="s">
        <v>476</v>
      </c>
      <c r="G172" s="212"/>
      <c r="H172" s="212"/>
      <c r="I172" s="215"/>
      <c r="J172" s="226">
        <f>BK172</f>
        <v>0</v>
      </c>
      <c r="K172" s="212"/>
      <c r="L172" s="217"/>
      <c r="M172" s="218"/>
      <c r="N172" s="219"/>
      <c r="O172" s="219"/>
      <c r="P172" s="220">
        <f>SUM(P173:P174)</f>
        <v>0</v>
      </c>
      <c r="Q172" s="219"/>
      <c r="R172" s="220">
        <f>SUM(R173:R174)</f>
        <v>0</v>
      </c>
      <c r="S172" s="219"/>
      <c r="T172" s="221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2" t="s">
        <v>87</v>
      </c>
      <c r="AT172" s="223" t="s">
        <v>79</v>
      </c>
      <c r="AU172" s="223" t="s">
        <v>87</v>
      </c>
      <c r="AY172" s="222" t="s">
        <v>154</v>
      </c>
      <c r="BK172" s="224">
        <f>SUM(BK173:BK174)</f>
        <v>0</v>
      </c>
    </row>
    <row r="173" s="2" customFormat="1" ht="14.4" customHeight="1">
      <c r="A173" s="39"/>
      <c r="B173" s="40"/>
      <c r="C173" s="227" t="s">
        <v>315</v>
      </c>
      <c r="D173" s="227" t="s">
        <v>156</v>
      </c>
      <c r="E173" s="228" t="s">
        <v>667</v>
      </c>
      <c r="F173" s="229" t="s">
        <v>668</v>
      </c>
      <c r="G173" s="230" t="s">
        <v>235</v>
      </c>
      <c r="H173" s="231">
        <v>167.036</v>
      </c>
      <c r="I173" s="232"/>
      <c r="J173" s="233">
        <f>ROUND(I173*H173,2)</f>
        <v>0</v>
      </c>
      <c r="K173" s="229" t="s">
        <v>160</v>
      </c>
      <c r="L173" s="45"/>
      <c r="M173" s="234" t="s">
        <v>1</v>
      </c>
      <c r="N173" s="235" t="s">
        <v>45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161</v>
      </c>
      <c r="AT173" s="238" t="s">
        <v>156</v>
      </c>
      <c r="AU173" s="238" t="s">
        <v>89</v>
      </c>
      <c r="AY173" s="18" t="s">
        <v>154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87</v>
      </c>
      <c r="BK173" s="239">
        <f>ROUND(I173*H173,2)</f>
        <v>0</v>
      </c>
      <c r="BL173" s="18" t="s">
        <v>161</v>
      </c>
      <c r="BM173" s="238" t="s">
        <v>975</v>
      </c>
    </row>
    <row r="174" s="2" customFormat="1" ht="24.15" customHeight="1">
      <c r="A174" s="39"/>
      <c r="B174" s="40"/>
      <c r="C174" s="227" t="s">
        <v>322</v>
      </c>
      <c r="D174" s="227" t="s">
        <v>156</v>
      </c>
      <c r="E174" s="228" t="s">
        <v>670</v>
      </c>
      <c r="F174" s="229" t="s">
        <v>671</v>
      </c>
      <c r="G174" s="230" t="s">
        <v>235</v>
      </c>
      <c r="H174" s="231">
        <v>167.036</v>
      </c>
      <c r="I174" s="232"/>
      <c r="J174" s="233">
        <f>ROUND(I174*H174,2)</f>
        <v>0</v>
      </c>
      <c r="K174" s="229" t="s">
        <v>160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161</v>
      </c>
      <c r="AT174" s="238" t="s">
        <v>156</v>
      </c>
      <c r="AU174" s="238" t="s">
        <v>89</v>
      </c>
      <c r="AY174" s="18" t="s">
        <v>154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87</v>
      </c>
      <c r="BK174" s="239">
        <f>ROUND(I174*H174,2)</f>
        <v>0</v>
      </c>
      <c r="BL174" s="18" t="s">
        <v>161</v>
      </c>
      <c r="BM174" s="238" t="s">
        <v>976</v>
      </c>
    </row>
    <row r="175" s="12" customFormat="1" ht="25.92" customHeight="1">
      <c r="A175" s="12"/>
      <c r="B175" s="211"/>
      <c r="C175" s="212"/>
      <c r="D175" s="213" t="s">
        <v>79</v>
      </c>
      <c r="E175" s="214" t="s">
        <v>673</v>
      </c>
      <c r="F175" s="214" t="s">
        <v>674</v>
      </c>
      <c r="G175" s="212"/>
      <c r="H175" s="212"/>
      <c r="I175" s="215"/>
      <c r="J175" s="216">
        <f>BK175</f>
        <v>0</v>
      </c>
      <c r="K175" s="212"/>
      <c r="L175" s="217"/>
      <c r="M175" s="218"/>
      <c r="N175" s="219"/>
      <c r="O175" s="219"/>
      <c r="P175" s="220">
        <f>SUM(P176:P180)</f>
        <v>0</v>
      </c>
      <c r="Q175" s="219"/>
      <c r="R175" s="220">
        <f>SUM(R176:R180)</f>
        <v>0</v>
      </c>
      <c r="S175" s="219"/>
      <c r="T175" s="221">
        <f>SUM(T176:T180)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161</v>
      </c>
      <c r="AT175" s="223" t="s">
        <v>79</v>
      </c>
      <c r="AU175" s="223" t="s">
        <v>80</v>
      </c>
      <c r="AY175" s="222" t="s">
        <v>154</v>
      </c>
      <c r="BK175" s="224">
        <f>SUM(BK176:BK180)</f>
        <v>0</v>
      </c>
    </row>
    <row r="176" s="2" customFormat="1" ht="24.15" customHeight="1">
      <c r="A176" s="39"/>
      <c r="B176" s="40"/>
      <c r="C176" s="227" t="s">
        <v>331</v>
      </c>
      <c r="D176" s="227" t="s">
        <v>156</v>
      </c>
      <c r="E176" s="228" t="s">
        <v>675</v>
      </c>
      <c r="F176" s="229" t="s">
        <v>676</v>
      </c>
      <c r="G176" s="230" t="s">
        <v>235</v>
      </c>
      <c r="H176" s="231">
        <v>167.036</v>
      </c>
      <c r="I176" s="232"/>
      <c r="J176" s="233">
        <f>ROUND(I176*H176,2)</f>
        <v>0</v>
      </c>
      <c r="K176" s="229" t="s">
        <v>575</v>
      </c>
      <c r="L176" s="45"/>
      <c r="M176" s="234" t="s">
        <v>1</v>
      </c>
      <c r="N176" s="235" t="s">
        <v>45</v>
      </c>
      <c r="O176" s="92"/>
      <c r="P176" s="236">
        <f>O176*H176</f>
        <v>0</v>
      </c>
      <c r="Q176" s="236">
        <v>0</v>
      </c>
      <c r="R176" s="236">
        <f>Q176*H176</f>
        <v>0</v>
      </c>
      <c r="S176" s="236">
        <v>0</v>
      </c>
      <c r="T176" s="23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8" t="s">
        <v>657</v>
      </c>
      <c r="AT176" s="238" t="s">
        <v>156</v>
      </c>
      <c r="AU176" s="238" t="s">
        <v>87</v>
      </c>
      <c r="AY176" s="18" t="s">
        <v>154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8" t="s">
        <v>87</v>
      </c>
      <c r="BK176" s="239">
        <f>ROUND(I176*H176,2)</f>
        <v>0</v>
      </c>
      <c r="BL176" s="18" t="s">
        <v>657</v>
      </c>
      <c r="BM176" s="238" t="s">
        <v>977</v>
      </c>
    </row>
    <row r="177" s="2" customFormat="1">
      <c r="A177" s="39"/>
      <c r="B177" s="40"/>
      <c r="C177" s="41"/>
      <c r="D177" s="240" t="s">
        <v>170</v>
      </c>
      <c r="E177" s="41"/>
      <c r="F177" s="241" t="s">
        <v>681</v>
      </c>
      <c r="G177" s="41"/>
      <c r="H177" s="41"/>
      <c r="I177" s="242"/>
      <c r="J177" s="41"/>
      <c r="K177" s="41"/>
      <c r="L177" s="45"/>
      <c r="M177" s="243"/>
      <c r="N177" s="244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170</v>
      </c>
      <c r="AU177" s="18" t="s">
        <v>87</v>
      </c>
    </row>
    <row r="178" s="2" customFormat="1" ht="24.15" customHeight="1">
      <c r="A178" s="39"/>
      <c r="B178" s="40"/>
      <c r="C178" s="227" t="s">
        <v>343</v>
      </c>
      <c r="D178" s="227" t="s">
        <v>156</v>
      </c>
      <c r="E178" s="228" t="s">
        <v>678</v>
      </c>
      <c r="F178" s="229" t="s">
        <v>679</v>
      </c>
      <c r="G178" s="230" t="s">
        <v>182</v>
      </c>
      <c r="H178" s="231">
        <v>1</v>
      </c>
      <c r="I178" s="232"/>
      <c r="J178" s="233">
        <f>ROUND(I178*H178,2)</f>
        <v>0</v>
      </c>
      <c r="K178" s="229" t="s">
        <v>575</v>
      </c>
      <c r="L178" s="45"/>
      <c r="M178" s="234" t="s">
        <v>1</v>
      </c>
      <c r="N178" s="235" t="s">
        <v>45</v>
      </c>
      <c r="O178" s="92"/>
      <c r="P178" s="236">
        <f>O178*H178</f>
        <v>0</v>
      </c>
      <c r="Q178" s="236">
        <v>0</v>
      </c>
      <c r="R178" s="236">
        <f>Q178*H178</f>
        <v>0</v>
      </c>
      <c r="S178" s="236">
        <v>0</v>
      </c>
      <c r="T178" s="23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8" t="s">
        <v>657</v>
      </c>
      <c r="AT178" s="238" t="s">
        <v>156</v>
      </c>
      <c r="AU178" s="238" t="s">
        <v>87</v>
      </c>
      <c r="AY178" s="18" t="s">
        <v>154</v>
      </c>
      <c r="BE178" s="239">
        <f>IF(N178="základní",J178,0)</f>
        <v>0</v>
      </c>
      <c r="BF178" s="239">
        <f>IF(N178="snížená",J178,0)</f>
        <v>0</v>
      </c>
      <c r="BG178" s="239">
        <f>IF(N178="zákl. přenesená",J178,0)</f>
        <v>0</v>
      </c>
      <c r="BH178" s="239">
        <f>IF(N178="sníž. přenesená",J178,0)</f>
        <v>0</v>
      </c>
      <c r="BI178" s="239">
        <f>IF(N178="nulová",J178,0)</f>
        <v>0</v>
      </c>
      <c r="BJ178" s="18" t="s">
        <v>87</v>
      </c>
      <c r="BK178" s="239">
        <f>ROUND(I178*H178,2)</f>
        <v>0</v>
      </c>
      <c r="BL178" s="18" t="s">
        <v>657</v>
      </c>
      <c r="BM178" s="238" t="s">
        <v>978</v>
      </c>
    </row>
    <row r="179" s="2" customFormat="1" ht="24.15" customHeight="1">
      <c r="A179" s="39"/>
      <c r="B179" s="40"/>
      <c r="C179" s="227" t="s">
        <v>347</v>
      </c>
      <c r="D179" s="227" t="s">
        <v>156</v>
      </c>
      <c r="E179" s="228" t="s">
        <v>683</v>
      </c>
      <c r="F179" s="229" t="s">
        <v>684</v>
      </c>
      <c r="G179" s="230" t="s">
        <v>182</v>
      </c>
      <c r="H179" s="231">
        <v>1</v>
      </c>
      <c r="I179" s="232"/>
      <c r="J179" s="233">
        <f>ROUND(I179*H179,2)</f>
        <v>0</v>
      </c>
      <c r="K179" s="229" t="s">
        <v>575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657</v>
      </c>
      <c r="AT179" s="238" t="s">
        <v>156</v>
      </c>
      <c r="AU179" s="238" t="s">
        <v>87</v>
      </c>
      <c r="AY179" s="18" t="s">
        <v>154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87</v>
      </c>
      <c r="BK179" s="239">
        <f>ROUND(I179*H179,2)</f>
        <v>0</v>
      </c>
      <c r="BL179" s="18" t="s">
        <v>657</v>
      </c>
      <c r="BM179" s="238" t="s">
        <v>979</v>
      </c>
    </row>
    <row r="180" s="2" customFormat="1">
      <c r="A180" s="39"/>
      <c r="B180" s="40"/>
      <c r="C180" s="41"/>
      <c r="D180" s="240" t="s">
        <v>170</v>
      </c>
      <c r="E180" s="41"/>
      <c r="F180" s="241" t="s">
        <v>686</v>
      </c>
      <c r="G180" s="41"/>
      <c r="H180" s="41"/>
      <c r="I180" s="242"/>
      <c r="J180" s="41"/>
      <c r="K180" s="41"/>
      <c r="L180" s="45"/>
      <c r="M180" s="292"/>
      <c r="N180" s="293"/>
      <c r="O180" s="289"/>
      <c r="P180" s="289"/>
      <c r="Q180" s="289"/>
      <c r="R180" s="289"/>
      <c r="S180" s="289"/>
      <c r="T180" s="294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170</v>
      </c>
      <c r="AU180" s="18" t="s">
        <v>87</v>
      </c>
    </row>
    <row r="181" s="2" customFormat="1" ht="6.96" customHeight="1">
      <c r="A181" s="39"/>
      <c r="B181" s="67"/>
      <c r="C181" s="68"/>
      <c r="D181" s="68"/>
      <c r="E181" s="68"/>
      <c r="F181" s="68"/>
      <c r="G181" s="68"/>
      <c r="H181" s="68"/>
      <c r="I181" s="68"/>
      <c r="J181" s="68"/>
      <c r="K181" s="68"/>
      <c r="L181" s="45"/>
      <c r="M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</row>
  </sheetData>
  <sheetProtection sheet="1" autoFilter="0" formatColumns="0" formatRows="0" objects="1" scenarios="1" spinCount="100000" saltValue="Qs9Ijtjfva//qMyXb4AkPwbcXLMOBWm5V7DZ8AIyFmOVHENLw4nXGXuULc/cXLwFE8N7ymvPAb4bnsoHYuVHPg==" hashValue="/Hu/nqU1ywoK+AmFiT0XuiAiqsILUSYM3O4uovwEthIE8YDkiE2r9z9n/kv+J8Dp/I4dsflCvMOtsRo6kOLEoA==" algorithmName="SHA-512" password="CC35"/>
  <autoFilter ref="C124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757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980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21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ROUND((SUM(BE127:BE149)),  2)</f>
        <v>0</v>
      </c>
      <c r="G35" s="39"/>
      <c r="H35" s="39"/>
      <c r="I35" s="165">
        <v>0.20999999999999999</v>
      </c>
      <c r="J35" s="164">
        <f>ROUND(((SUM(BE127:BE149))*I35),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ROUND((SUM(BF127:BF149)),  2)</f>
        <v>0</v>
      </c>
      <c r="G36" s="39"/>
      <c r="H36" s="39"/>
      <c r="I36" s="165">
        <v>0.14999999999999999</v>
      </c>
      <c r="J36" s="164">
        <f>ROUND(((SUM(BF127:BF149))*I36),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ROUND((SUM(BG127:BG149)),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ROUND((SUM(BH127:BH149)),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ROUND((SUM(BI127:BI149)),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757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02.3 -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688</v>
      </c>
      <c r="E99" s="192"/>
      <c r="F99" s="192"/>
      <c r="G99" s="192"/>
      <c r="H99" s="192"/>
      <c r="I99" s="192"/>
      <c r="J99" s="193">
        <f>J128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689</v>
      </c>
      <c r="E100" s="197"/>
      <c r="F100" s="197"/>
      <c r="G100" s="197"/>
      <c r="H100" s="197"/>
      <c r="I100" s="197"/>
      <c r="J100" s="198">
        <f>J129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9"/>
      <c r="C101" s="190"/>
      <c r="D101" s="191" t="s">
        <v>690</v>
      </c>
      <c r="E101" s="192"/>
      <c r="F101" s="192"/>
      <c r="G101" s="192"/>
      <c r="H101" s="192"/>
      <c r="I101" s="192"/>
      <c r="J101" s="193">
        <f>J131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4"/>
      <c r="D102" s="196" t="s">
        <v>691</v>
      </c>
      <c r="E102" s="197"/>
      <c r="F102" s="197"/>
      <c r="G102" s="197"/>
      <c r="H102" s="197"/>
      <c r="I102" s="197"/>
      <c r="J102" s="198">
        <f>J132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692</v>
      </c>
      <c r="E103" s="197"/>
      <c r="F103" s="197"/>
      <c r="G103" s="197"/>
      <c r="H103" s="197"/>
      <c r="I103" s="197"/>
      <c r="J103" s="198">
        <f>J136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693</v>
      </c>
      <c r="E104" s="197"/>
      <c r="F104" s="197"/>
      <c r="G104" s="197"/>
      <c r="H104" s="197"/>
      <c r="I104" s="197"/>
      <c r="J104" s="198">
        <f>J145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694</v>
      </c>
      <c r="E105" s="197"/>
      <c r="F105" s="197"/>
      <c r="G105" s="197"/>
      <c r="H105" s="197"/>
      <c r="I105" s="197"/>
      <c r="J105" s="198">
        <f>J148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4" t="str">
        <f>E7</f>
        <v>Oprava mostních objektů trati Trutnov - Teplice nad Metují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121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4" t="s">
        <v>757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123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 02.3 - VRN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29. 9. 2020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54.45" customHeight="1">
      <c r="A123" s="39"/>
      <c r="B123" s="40"/>
      <c r="C123" s="33" t="s">
        <v>24</v>
      </c>
      <c r="D123" s="41"/>
      <c r="E123" s="41"/>
      <c r="F123" s="28" t="str">
        <f>E17</f>
        <v xml:space="preserve"> </v>
      </c>
      <c r="G123" s="41"/>
      <c r="H123" s="41"/>
      <c r="I123" s="33" t="s">
        <v>32</v>
      </c>
      <c r="J123" s="37" t="str">
        <f>E23</f>
        <v>Ing. Ivan Šír, projektování dopravních staveb a.s.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30</v>
      </c>
      <c r="D124" s="41"/>
      <c r="E124" s="41"/>
      <c r="F124" s="28" t="str">
        <f>IF(E20="","",E20)</f>
        <v>Vyplň údaj</v>
      </c>
      <c r="G124" s="41"/>
      <c r="H124" s="41"/>
      <c r="I124" s="33" t="s">
        <v>37</v>
      </c>
      <c r="J124" s="37" t="str">
        <f>E26</f>
        <v xml:space="preserve"> 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0"/>
      <c r="B126" s="201"/>
      <c r="C126" s="202" t="s">
        <v>140</v>
      </c>
      <c r="D126" s="203" t="s">
        <v>65</v>
      </c>
      <c r="E126" s="203" t="s">
        <v>61</v>
      </c>
      <c r="F126" s="203" t="s">
        <v>62</v>
      </c>
      <c r="G126" s="203" t="s">
        <v>141</v>
      </c>
      <c r="H126" s="203" t="s">
        <v>142</v>
      </c>
      <c r="I126" s="203" t="s">
        <v>143</v>
      </c>
      <c r="J126" s="203" t="s">
        <v>127</v>
      </c>
      <c r="K126" s="204" t="s">
        <v>144</v>
      </c>
      <c r="L126" s="205"/>
      <c r="M126" s="101" t="s">
        <v>1</v>
      </c>
      <c r="N126" s="102" t="s">
        <v>44</v>
      </c>
      <c r="O126" s="102" t="s">
        <v>145</v>
      </c>
      <c r="P126" s="102" t="s">
        <v>146</v>
      </c>
      <c r="Q126" s="102" t="s">
        <v>147</v>
      </c>
      <c r="R126" s="102" t="s">
        <v>148</v>
      </c>
      <c r="S126" s="102" t="s">
        <v>149</v>
      </c>
      <c r="T126" s="103" t="s">
        <v>150</v>
      </c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</row>
    <row r="127" s="2" customFormat="1" ht="22.8" customHeight="1">
      <c r="A127" s="39"/>
      <c r="B127" s="40"/>
      <c r="C127" s="108" t="s">
        <v>151</v>
      </c>
      <c r="D127" s="41"/>
      <c r="E127" s="41"/>
      <c r="F127" s="41"/>
      <c r="G127" s="41"/>
      <c r="H127" s="41"/>
      <c r="I127" s="41"/>
      <c r="J127" s="206">
        <f>BK127</f>
        <v>0</v>
      </c>
      <c r="K127" s="41"/>
      <c r="L127" s="45"/>
      <c r="M127" s="104"/>
      <c r="N127" s="207"/>
      <c r="O127" s="105"/>
      <c r="P127" s="208">
        <f>P128+P131</f>
        <v>0</v>
      </c>
      <c r="Q127" s="105"/>
      <c r="R127" s="208">
        <f>R128+R131</f>
        <v>0.0088000000000000005</v>
      </c>
      <c r="S127" s="105"/>
      <c r="T127" s="209">
        <f>T128+T131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129</v>
      </c>
      <c r="BK127" s="210">
        <f>BK128+BK131</f>
        <v>0</v>
      </c>
    </row>
    <row r="128" s="12" customFormat="1" ht="25.92" customHeight="1">
      <c r="A128" s="12"/>
      <c r="B128" s="211"/>
      <c r="C128" s="212"/>
      <c r="D128" s="213" t="s">
        <v>79</v>
      </c>
      <c r="E128" s="214" t="s">
        <v>190</v>
      </c>
      <c r="F128" s="214" t="s">
        <v>695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0.0088000000000000005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166</v>
      </c>
      <c r="AT128" s="223" t="s">
        <v>79</v>
      </c>
      <c r="AU128" s="223" t="s">
        <v>80</v>
      </c>
      <c r="AY128" s="222" t="s">
        <v>154</v>
      </c>
      <c r="BK128" s="224">
        <f>BK129</f>
        <v>0</v>
      </c>
    </row>
    <row r="129" s="12" customFormat="1" ht="22.8" customHeight="1">
      <c r="A129" s="12"/>
      <c r="B129" s="211"/>
      <c r="C129" s="212"/>
      <c r="D129" s="213" t="s">
        <v>79</v>
      </c>
      <c r="E129" s="225" t="s">
        <v>696</v>
      </c>
      <c r="F129" s="225" t="s">
        <v>697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P130</f>
        <v>0</v>
      </c>
      <c r="Q129" s="219"/>
      <c r="R129" s="220">
        <f>R130</f>
        <v>0.0088000000000000005</v>
      </c>
      <c r="S129" s="219"/>
      <c r="T129" s="221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166</v>
      </c>
      <c r="AT129" s="223" t="s">
        <v>79</v>
      </c>
      <c r="AU129" s="223" t="s">
        <v>87</v>
      </c>
      <c r="AY129" s="222" t="s">
        <v>154</v>
      </c>
      <c r="BK129" s="224">
        <f>BK130</f>
        <v>0</v>
      </c>
    </row>
    <row r="130" s="2" customFormat="1" ht="14.4" customHeight="1">
      <c r="A130" s="39"/>
      <c r="B130" s="40"/>
      <c r="C130" s="227" t="s">
        <v>87</v>
      </c>
      <c r="D130" s="227" t="s">
        <v>156</v>
      </c>
      <c r="E130" s="228" t="s">
        <v>698</v>
      </c>
      <c r="F130" s="229" t="s">
        <v>699</v>
      </c>
      <c r="G130" s="230" t="s">
        <v>700</v>
      </c>
      <c r="H130" s="231">
        <v>1</v>
      </c>
      <c r="I130" s="232"/>
      <c r="J130" s="233">
        <f>ROUND(I130*H130,2)</f>
        <v>0</v>
      </c>
      <c r="K130" s="229" t="s">
        <v>160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0.0088000000000000005</v>
      </c>
      <c r="R130" s="236">
        <f>Q130*H130</f>
        <v>0.0088000000000000005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701</v>
      </c>
      <c r="AT130" s="238" t="s">
        <v>156</v>
      </c>
      <c r="AU130" s="238" t="s">
        <v>89</v>
      </c>
      <c r="AY130" s="18" t="s">
        <v>154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87</v>
      </c>
      <c r="BK130" s="239">
        <f>ROUND(I130*H130,2)</f>
        <v>0</v>
      </c>
      <c r="BL130" s="18" t="s">
        <v>701</v>
      </c>
      <c r="BM130" s="238" t="s">
        <v>981</v>
      </c>
    </row>
    <row r="131" s="12" customFormat="1" ht="25.92" customHeight="1">
      <c r="A131" s="12"/>
      <c r="B131" s="211"/>
      <c r="C131" s="212"/>
      <c r="D131" s="213" t="s">
        <v>79</v>
      </c>
      <c r="E131" s="214" t="s">
        <v>99</v>
      </c>
      <c r="F131" s="214" t="s">
        <v>703</v>
      </c>
      <c r="G131" s="212"/>
      <c r="H131" s="212"/>
      <c r="I131" s="215"/>
      <c r="J131" s="216">
        <f>BK131</f>
        <v>0</v>
      </c>
      <c r="K131" s="212"/>
      <c r="L131" s="217"/>
      <c r="M131" s="218"/>
      <c r="N131" s="219"/>
      <c r="O131" s="219"/>
      <c r="P131" s="220">
        <f>P132+P136+P145+P148</f>
        <v>0</v>
      </c>
      <c r="Q131" s="219"/>
      <c r="R131" s="220">
        <f>R132+R136+R145+R148</f>
        <v>0</v>
      </c>
      <c r="S131" s="219"/>
      <c r="T131" s="221">
        <f>T132+T136+T145+T148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2" t="s">
        <v>179</v>
      </c>
      <c r="AT131" s="223" t="s">
        <v>79</v>
      </c>
      <c r="AU131" s="223" t="s">
        <v>80</v>
      </c>
      <c r="AY131" s="222" t="s">
        <v>154</v>
      </c>
      <c r="BK131" s="224">
        <f>BK132+BK136+BK145+BK148</f>
        <v>0</v>
      </c>
    </row>
    <row r="132" s="12" customFormat="1" ht="22.8" customHeight="1">
      <c r="A132" s="12"/>
      <c r="B132" s="211"/>
      <c r="C132" s="212"/>
      <c r="D132" s="213" t="s">
        <v>79</v>
      </c>
      <c r="E132" s="225" t="s">
        <v>704</v>
      </c>
      <c r="F132" s="225" t="s">
        <v>705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SUM(P133:P135)</f>
        <v>0</v>
      </c>
      <c r="Q132" s="219"/>
      <c r="R132" s="220">
        <f>SUM(R133:R135)</f>
        <v>0</v>
      </c>
      <c r="S132" s="219"/>
      <c r="T132" s="221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179</v>
      </c>
      <c r="AT132" s="223" t="s">
        <v>79</v>
      </c>
      <c r="AU132" s="223" t="s">
        <v>87</v>
      </c>
      <c r="AY132" s="222" t="s">
        <v>154</v>
      </c>
      <c r="BK132" s="224">
        <f>SUM(BK133:BK135)</f>
        <v>0</v>
      </c>
    </row>
    <row r="133" s="2" customFormat="1" ht="14.4" customHeight="1">
      <c r="A133" s="39"/>
      <c r="B133" s="40"/>
      <c r="C133" s="227" t="s">
        <v>89</v>
      </c>
      <c r="D133" s="227" t="s">
        <v>156</v>
      </c>
      <c r="E133" s="228" t="s">
        <v>706</v>
      </c>
      <c r="F133" s="229" t="s">
        <v>707</v>
      </c>
      <c r="G133" s="230" t="s">
        <v>637</v>
      </c>
      <c r="H133" s="231">
        <v>1</v>
      </c>
      <c r="I133" s="232"/>
      <c r="J133" s="233">
        <f>ROUND(I133*H133,2)</f>
        <v>0</v>
      </c>
      <c r="K133" s="229" t="s">
        <v>160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708</v>
      </c>
      <c r="AT133" s="238" t="s">
        <v>156</v>
      </c>
      <c r="AU133" s="238" t="s">
        <v>89</v>
      </c>
      <c r="AY133" s="18" t="s">
        <v>154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708</v>
      </c>
      <c r="BM133" s="238" t="s">
        <v>982</v>
      </c>
    </row>
    <row r="134" s="2" customFormat="1" ht="14.4" customHeight="1">
      <c r="A134" s="39"/>
      <c r="B134" s="40"/>
      <c r="C134" s="227" t="s">
        <v>166</v>
      </c>
      <c r="D134" s="227" t="s">
        <v>156</v>
      </c>
      <c r="E134" s="228" t="s">
        <v>710</v>
      </c>
      <c r="F134" s="229" t="s">
        <v>711</v>
      </c>
      <c r="G134" s="230" t="s">
        <v>637</v>
      </c>
      <c r="H134" s="231">
        <v>1</v>
      </c>
      <c r="I134" s="232"/>
      <c r="J134" s="233">
        <f>ROUND(I134*H134,2)</f>
        <v>0</v>
      </c>
      <c r="K134" s="229" t="s">
        <v>160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708</v>
      </c>
      <c r="AT134" s="238" t="s">
        <v>156</v>
      </c>
      <c r="AU134" s="238" t="s">
        <v>89</v>
      </c>
      <c r="AY134" s="18" t="s">
        <v>154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87</v>
      </c>
      <c r="BK134" s="239">
        <f>ROUND(I134*H134,2)</f>
        <v>0</v>
      </c>
      <c r="BL134" s="18" t="s">
        <v>708</v>
      </c>
      <c r="BM134" s="238" t="s">
        <v>983</v>
      </c>
    </row>
    <row r="135" s="2" customFormat="1" ht="14.4" customHeight="1">
      <c r="A135" s="39"/>
      <c r="B135" s="40"/>
      <c r="C135" s="227" t="s">
        <v>161</v>
      </c>
      <c r="D135" s="227" t="s">
        <v>156</v>
      </c>
      <c r="E135" s="228" t="s">
        <v>713</v>
      </c>
      <c r="F135" s="229" t="s">
        <v>714</v>
      </c>
      <c r="G135" s="230" t="s">
        <v>700</v>
      </c>
      <c r="H135" s="231">
        <v>1</v>
      </c>
      <c r="I135" s="232"/>
      <c r="J135" s="233">
        <f>ROUND(I135*H135,2)</f>
        <v>0</v>
      </c>
      <c r="K135" s="229" t="s">
        <v>160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708</v>
      </c>
      <c r="AT135" s="238" t="s">
        <v>156</v>
      </c>
      <c r="AU135" s="238" t="s">
        <v>89</v>
      </c>
      <c r="AY135" s="18" t="s">
        <v>154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87</v>
      </c>
      <c r="BK135" s="239">
        <f>ROUND(I135*H135,2)</f>
        <v>0</v>
      </c>
      <c r="BL135" s="18" t="s">
        <v>708</v>
      </c>
      <c r="BM135" s="238" t="s">
        <v>984</v>
      </c>
    </row>
    <row r="136" s="12" customFormat="1" ht="22.8" customHeight="1">
      <c r="A136" s="12"/>
      <c r="B136" s="211"/>
      <c r="C136" s="212"/>
      <c r="D136" s="213" t="s">
        <v>79</v>
      </c>
      <c r="E136" s="225" t="s">
        <v>719</v>
      </c>
      <c r="F136" s="225" t="s">
        <v>720</v>
      </c>
      <c r="G136" s="212"/>
      <c r="H136" s="212"/>
      <c r="I136" s="215"/>
      <c r="J136" s="226">
        <f>BK136</f>
        <v>0</v>
      </c>
      <c r="K136" s="212"/>
      <c r="L136" s="217"/>
      <c r="M136" s="218"/>
      <c r="N136" s="219"/>
      <c r="O136" s="219"/>
      <c r="P136" s="220">
        <f>SUM(P137:P144)</f>
        <v>0</v>
      </c>
      <c r="Q136" s="219"/>
      <c r="R136" s="220">
        <f>SUM(R137:R144)</f>
        <v>0</v>
      </c>
      <c r="S136" s="219"/>
      <c r="T136" s="221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2" t="s">
        <v>179</v>
      </c>
      <c r="AT136" s="223" t="s">
        <v>79</v>
      </c>
      <c r="AU136" s="223" t="s">
        <v>87</v>
      </c>
      <c r="AY136" s="222" t="s">
        <v>154</v>
      </c>
      <c r="BK136" s="224">
        <f>SUM(BK137:BK144)</f>
        <v>0</v>
      </c>
    </row>
    <row r="137" s="2" customFormat="1" ht="14.4" customHeight="1">
      <c r="A137" s="39"/>
      <c r="B137" s="40"/>
      <c r="C137" s="227" t="s">
        <v>179</v>
      </c>
      <c r="D137" s="227" t="s">
        <v>156</v>
      </c>
      <c r="E137" s="228" t="s">
        <v>985</v>
      </c>
      <c r="F137" s="229" t="s">
        <v>720</v>
      </c>
      <c r="G137" s="230" t="s">
        <v>700</v>
      </c>
      <c r="H137" s="231">
        <v>1</v>
      </c>
      <c r="I137" s="232"/>
      <c r="J137" s="233">
        <f>ROUND(I137*H137,2)</f>
        <v>0</v>
      </c>
      <c r="K137" s="229" t="s">
        <v>160</v>
      </c>
      <c r="L137" s="45"/>
      <c r="M137" s="234" t="s">
        <v>1</v>
      </c>
      <c r="N137" s="235" t="s">
        <v>45</v>
      </c>
      <c r="O137" s="92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8" t="s">
        <v>708</v>
      </c>
      <c r="AT137" s="238" t="s">
        <v>156</v>
      </c>
      <c r="AU137" s="238" t="s">
        <v>89</v>
      </c>
      <c r="AY137" s="18" t="s">
        <v>154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8" t="s">
        <v>87</v>
      </c>
      <c r="BK137" s="239">
        <f>ROUND(I137*H137,2)</f>
        <v>0</v>
      </c>
      <c r="BL137" s="18" t="s">
        <v>708</v>
      </c>
      <c r="BM137" s="238" t="s">
        <v>986</v>
      </c>
    </row>
    <row r="138" s="2" customFormat="1" ht="14.4" customHeight="1">
      <c r="A138" s="39"/>
      <c r="B138" s="40"/>
      <c r="C138" s="227" t="s">
        <v>185</v>
      </c>
      <c r="D138" s="227" t="s">
        <v>156</v>
      </c>
      <c r="E138" s="228" t="s">
        <v>721</v>
      </c>
      <c r="F138" s="229" t="s">
        <v>722</v>
      </c>
      <c r="G138" s="230" t="s">
        <v>637</v>
      </c>
      <c r="H138" s="231">
        <v>1</v>
      </c>
      <c r="I138" s="232"/>
      <c r="J138" s="233">
        <f>ROUND(I138*H138,2)</f>
        <v>0</v>
      </c>
      <c r="K138" s="229" t="s">
        <v>160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708</v>
      </c>
      <c r="AT138" s="238" t="s">
        <v>156</v>
      </c>
      <c r="AU138" s="238" t="s">
        <v>89</v>
      </c>
      <c r="AY138" s="18" t="s">
        <v>154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87</v>
      </c>
      <c r="BK138" s="239">
        <f>ROUND(I138*H138,2)</f>
        <v>0</v>
      </c>
      <c r="BL138" s="18" t="s">
        <v>708</v>
      </c>
      <c r="BM138" s="238" t="s">
        <v>987</v>
      </c>
    </row>
    <row r="139" s="2" customFormat="1" ht="14.4" customHeight="1">
      <c r="A139" s="39"/>
      <c r="B139" s="40"/>
      <c r="C139" s="227" t="s">
        <v>189</v>
      </c>
      <c r="D139" s="227" t="s">
        <v>156</v>
      </c>
      <c r="E139" s="228" t="s">
        <v>724</v>
      </c>
      <c r="F139" s="229" t="s">
        <v>725</v>
      </c>
      <c r="G139" s="230" t="s">
        <v>637</v>
      </c>
      <c r="H139" s="231">
        <v>1</v>
      </c>
      <c r="I139" s="232"/>
      <c r="J139" s="233">
        <f>ROUND(I139*H139,2)</f>
        <v>0</v>
      </c>
      <c r="K139" s="229" t="s">
        <v>160</v>
      </c>
      <c r="L139" s="45"/>
      <c r="M139" s="234" t="s">
        <v>1</v>
      </c>
      <c r="N139" s="235" t="s">
        <v>45</v>
      </c>
      <c r="O139" s="92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8" t="s">
        <v>708</v>
      </c>
      <c r="AT139" s="238" t="s">
        <v>156</v>
      </c>
      <c r="AU139" s="238" t="s">
        <v>89</v>
      </c>
      <c r="AY139" s="18" t="s">
        <v>154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8" t="s">
        <v>87</v>
      </c>
      <c r="BK139" s="239">
        <f>ROUND(I139*H139,2)</f>
        <v>0</v>
      </c>
      <c r="BL139" s="18" t="s">
        <v>708</v>
      </c>
      <c r="BM139" s="238" t="s">
        <v>988</v>
      </c>
    </row>
    <row r="140" s="2" customFormat="1" ht="14.4" customHeight="1">
      <c r="A140" s="39"/>
      <c r="B140" s="40"/>
      <c r="C140" s="227" t="s">
        <v>193</v>
      </c>
      <c r="D140" s="227" t="s">
        <v>156</v>
      </c>
      <c r="E140" s="228" t="s">
        <v>727</v>
      </c>
      <c r="F140" s="229" t="s">
        <v>728</v>
      </c>
      <c r="G140" s="230" t="s">
        <v>637</v>
      </c>
      <c r="H140" s="231">
        <v>1</v>
      </c>
      <c r="I140" s="232"/>
      <c r="J140" s="233">
        <f>ROUND(I140*H140,2)</f>
        <v>0</v>
      </c>
      <c r="K140" s="229" t="s">
        <v>160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708</v>
      </c>
      <c r="AT140" s="238" t="s">
        <v>156</v>
      </c>
      <c r="AU140" s="238" t="s">
        <v>89</v>
      </c>
      <c r="AY140" s="18" t="s">
        <v>154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87</v>
      </c>
      <c r="BK140" s="239">
        <f>ROUND(I140*H140,2)</f>
        <v>0</v>
      </c>
      <c r="BL140" s="18" t="s">
        <v>708</v>
      </c>
      <c r="BM140" s="238" t="s">
        <v>989</v>
      </c>
    </row>
    <row r="141" s="2" customFormat="1" ht="14.4" customHeight="1">
      <c r="A141" s="39"/>
      <c r="B141" s="40"/>
      <c r="C141" s="227" t="s">
        <v>200</v>
      </c>
      <c r="D141" s="227" t="s">
        <v>156</v>
      </c>
      <c r="E141" s="228" t="s">
        <v>730</v>
      </c>
      <c r="F141" s="229" t="s">
        <v>731</v>
      </c>
      <c r="G141" s="230" t="s">
        <v>637</v>
      </c>
      <c r="H141" s="231">
        <v>1</v>
      </c>
      <c r="I141" s="232"/>
      <c r="J141" s="233">
        <f>ROUND(I141*H141,2)</f>
        <v>0</v>
      </c>
      <c r="K141" s="229" t="s">
        <v>160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708</v>
      </c>
      <c r="AT141" s="238" t="s">
        <v>156</v>
      </c>
      <c r="AU141" s="238" t="s">
        <v>89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708</v>
      </c>
      <c r="BM141" s="238" t="s">
        <v>990</v>
      </c>
    </row>
    <row r="142" s="2" customFormat="1" ht="14.4" customHeight="1">
      <c r="A142" s="39"/>
      <c r="B142" s="40"/>
      <c r="C142" s="227" t="s">
        <v>208</v>
      </c>
      <c r="D142" s="227" t="s">
        <v>156</v>
      </c>
      <c r="E142" s="228" t="s">
        <v>733</v>
      </c>
      <c r="F142" s="229" t="s">
        <v>734</v>
      </c>
      <c r="G142" s="230" t="s">
        <v>637</v>
      </c>
      <c r="H142" s="231">
        <v>1</v>
      </c>
      <c r="I142" s="232"/>
      <c r="J142" s="233">
        <f>ROUND(I142*H142,2)</f>
        <v>0</v>
      </c>
      <c r="K142" s="229" t="s">
        <v>160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708</v>
      </c>
      <c r="AT142" s="238" t="s">
        <v>156</v>
      </c>
      <c r="AU142" s="238" t="s">
        <v>89</v>
      </c>
      <c r="AY142" s="18" t="s">
        <v>154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87</v>
      </c>
      <c r="BK142" s="239">
        <f>ROUND(I142*H142,2)</f>
        <v>0</v>
      </c>
      <c r="BL142" s="18" t="s">
        <v>708</v>
      </c>
      <c r="BM142" s="238" t="s">
        <v>991</v>
      </c>
    </row>
    <row r="143" s="2" customFormat="1" ht="14.4" customHeight="1">
      <c r="A143" s="39"/>
      <c r="B143" s="40"/>
      <c r="C143" s="227" t="s">
        <v>212</v>
      </c>
      <c r="D143" s="227" t="s">
        <v>156</v>
      </c>
      <c r="E143" s="228" t="s">
        <v>736</v>
      </c>
      <c r="F143" s="229" t="s">
        <v>737</v>
      </c>
      <c r="G143" s="230" t="s">
        <v>637</v>
      </c>
      <c r="H143" s="231">
        <v>1</v>
      </c>
      <c r="I143" s="232"/>
      <c r="J143" s="233">
        <f>ROUND(I143*H143,2)</f>
        <v>0</v>
      </c>
      <c r="K143" s="229" t="s">
        <v>160</v>
      </c>
      <c r="L143" s="45"/>
      <c r="M143" s="234" t="s">
        <v>1</v>
      </c>
      <c r="N143" s="235" t="s">
        <v>45</v>
      </c>
      <c r="O143" s="92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8" t="s">
        <v>708</v>
      </c>
      <c r="AT143" s="238" t="s">
        <v>156</v>
      </c>
      <c r="AU143" s="238" t="s">
        <v>89</v>
      </c>
      <c r="AY143" s="18" t="s">
        <v>154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8" t="s">
        <v>87</v>
      </c>
      <c r="BK143" s="239">
        <f>ROUND(I143*H143,2)</f>
        <v>0</v>
      </c>
      <c r="BL143" s="18" t="s">
        <v>708</v>
      </c>
      <c r="BM143" s="238" t="s">
        <v>992</v>
      </c>
    </row>
    <row r="144" s="2" customFormat="1" ht="14.4" customHeight="1">
      <c r="A144" s="39"/>
      <c r="B144" s="40"/>
      <c r="C144" s="227" t="s">
        <v>216</v>
      </c>
      <c r="D144" s="227" t="s">
        <v>156</v>
      </c>
      <c r="E144" s="228" t="s">
        <v>739</v>
      </c>
      <c r="F144" s="229" t="s">
        <v>740</v>
      </c>
      <c r="G144" s="230" t="s">
        <v>637</v>
      </c>
      <c r="H144" s="231">
        <v>1</v>
      </c>
      <c r="I144" s="232"/>
      <c r="J144" s="233">
        <f>ROUND(I144*H144,2)</f>
        <v>0</v>
      </c>
      <c r="K144" s="229" t="s">
        <v>160</v>
      </c>
      <c r="L144" s="45"/>
      <c r="M144" s="234" t="s">
        <v>1</v>
      </c>
      <c r="N144" s="235" t="s">
        <v>45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708</v>
      </c>
      <c r="AT144" s="238" t="s">
        <v>156</v>
      </c>
      <c r="AU144" s="238" t="s">
        <v>89</v>
      </c>
      <c r="AY144" s="18" t="s">
        <v>154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87</v>
      </c>
      <c r="BK144" s="239">
        <f>ROUND(I144*H144,2)</f>
        <v>0</v>
      </c>
      <c r="BL144" s="18" t="s">
        <v>708</v>
      </c>
      <c r="BM144" s="238" t="s">
        <v>993</v>
      </c>
    </row>
    <row r="145" s="12" customFormat="1" ht="22.8" customHeight="1">
      <c r="A145" s="12"/>
      <c r="B145" s="211"/>
      <c r="C145" s="212"/>
      <c r="D145" s="213" t="s">
        <v>79</v>
      </c>
      <c r="E145" s="225" t="s">
        <v>742</v>
      </c>
      <c r="F145" s="225" t="s">
        <v>743</v>
      </c>
      <c r="G145" s="212"/>
      <c r="H145" s="212"/>
      <c r="I145" s="215"/>
      <c r="J145" s="226">
        <f>BK145</f>
        <v>0</v>
      </c>
      <c r="K145" s="212"/>
      <c r="L145" s="217"/>
      <c r="M145" s="218"/>
      <c r="N145" s="219"/>
      <c r="O145" s="219"/>
      <c r="P145" s="220">
        <f>SUM(P146:P147)</f>
        <v>0</v>
      </c>
      <c r="Q145" s="219"/>
      <c r="R145" s="220">
        <f>SUM(R146:R147)</f>
        <v>0</v>
      </c>
      <c r="S145" s="219"/>
      <c r="T145" s="221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179</v>
      </c>
      <c r="AT145" s="223" t="s">
        <v>79</v>
      </c>
      <c r="AU145" s="223" t="s">
        <v>87</v>
      </c>
      <c r="AY145" s="222" t="s">
        <v>154</v>
      </c>
      <c r="BK145" s="224">
        <f>SUM(BK146:BK147)</f>
        <v>0</v>
      </c>
    </row>
    <row r="146" s="2" customFormat="1" ht="14.4" customHeight="1">
      <c r="A146" s="39"/>
      <c r="B146" s="40"/>
      <c r="C146" s="227" t="s">
        <v>8</v>
      </c>
      <c r="D146" s="227" t="s">
        <v>156</v>
      </c>
      <c r="E146" s="228" t="s">
        <v>744</v>
      </c>
      <c r="F146" s="229" t="s">
        <v>745</v>
      </c>
      <c r="G146" s="230" t="s">
        <v>637</v>
      </c>
      <c r="H146" s="231">
        <v>1</v>
      </c>
      <c r="I146" s="232"/>
      <c r="J146" s="233">
        <f>ROUND(I146*H146,2)</f>
        <v>0</v>
      </c>
      <c r="K146" s="229" t="s">
        <v>160</v>
      </c>
      <c r="L146" s="45"/>
      <c r="M146" s="234" t="s">
        <v>1</v>
      </c>
      <c r="N146" s="235" t="s">
        <v>45</v>
      </c>
      <c r="O146" s="92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708</v>
      </c>
      <c r="AT146" s="238" t="s">
        <v>156</v>
      </c>
      <c r="AU146" s="238" t="s">
        <v>89</v>
      </c>
      <c r="AY146" s="18" t="s">
        <v>154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87</v>
      </c>
      <c r="BK146" s="239">
        <f>ROUND(I146*H146,2)</f>
        <v>0</v>
      </c>
      <c r="BL146" s="18" t="s">
        <v>708</v>
      </c>
      <c r="BM146" s="238" t="s">
        <v>994</v>
      </c>
    </row>
    <row r="147" s="2" customFormat="1" ht="14.4" customHeight="1">
      <c r="A147" s="39"/>
      <c r="B147" s="40"/>
      <c r="C147" s="227" t="s">
        <v>256</v>
      </c>
      <c r="D147" s="227" t="s">
        <v>156</v>
      </c>
      <c r="E147" s="228" t="s">
        <v>748</v>
      </c>
      <c r="F147" s="229" t="s">
        <v>749</v>
      </c>
      <c r="G147" s="230" t="s">
        <v>637</v>
      </c>
      <c r="H147" s="231">
        <v>1</v>
      </c>
      <c r="I147" s="232"/>
      <c r="J147" s="233">
        <f>ROUND(I147*H147,2)</f>
        <v>0</v>
      </c>
      <c r="K147" s="229" t="s">
        <v>160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708</v>
      </c>
      <c r="AT147" s="238" t="s">
        <v>156</v>
      </c>
      <c r="AU147" s="238" t="s">
        <v>89</v>
      </c>
      <c r="AY147" s="18" t="s">
        <v>154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87</v>
      </c>
      <c r="BK147" s="239">
        <f>ROUND(I147*H147,2)</f>
        <v>0</v>
      </c>
      <c r="BL147" s="18" t="s">
        <v>708</v>
      </c>
      <c r="BM147" s="238" t="s">
        <v>995</v>
      </c>
    </row>
    <row r="148" s="12" customFormat="1" ht="22.8" customHeight="1">
      <c r="A148" s="12"/>
      <c r="B148" s="211"/>
      <c r="C148" s="212"/>
      <c r="D148" s="213" t="s">
        <v>79</v>
      </c>
      <c r="E148" s="225" t="s">
        <v>751</v>
      </c>
      <c r="F148" s="225" t="s">
        <v>752</v>
      </c>
      <c r="G148" s="212"/>
      <c r="H148" s="212"/>
      <c r="I148" s="215"/>
      <c r="J148" s="226">
        <f>BK148</f>
        <v>0</v>
      </c>
      <c r="K148" s="212"/>
      <c r="L148" s="217"/>
      <c r="M148" s="218"/>
      <c r="N148" s="219"/>
      <c r="O148" s="219"/>
      <c r="P148" s="220">
        <f>P149</f>
        <v>0</v>
      </c>
      <c r="Q148" s="219"/>
      <c r="R148" s="220">
        <f>R149</f>
        <v>0</v>
      </c>
      <c r="S148" s="219"/>
      <c r="T148" s="221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2" t="s">
        <v>179</v>
      </c>
      <c r="AT148" s="223" t="s">
        <v>79</v>
      </c>
      <c r="AU148" s="223" t="s">
        <v>87</v>
      </c>
      <c r="AY148" s="222" t="s">
        <v>154</v>
      </c>
      <c r="BK148" s="224">
        <f>BK149</f>
        <v>0</v>
      </c>
    </row>
    <row r="149" s="2" customFormat="1" ht="14.4" customHeight="1">
      <c r="A149" s="39"/>
      <c r="B149" s="40"/>
      <c r="C149" s="227" t="s">
        <v>267</v>
      </c>
      <c r="D149" s="227" t="s">
        <v>156</v>
      </c>
      <c r="E149" s="228" t="s">
        <v>996</v>
      </c>
      <c r="F149" s="229" t="s">
        <v>997</v>
      </c>
      <c r="G149" s="230" t="s">
        <v>700</v>
      </c>
      <c r="H149" s="231">
        <v>1</v>
      </c>
      <c r="I149" s="232"/>
      <c r="J149" s="233">
        <f>ROUND(I149*H149,2)</f>
        <v>0</v>
      </c>
      <c r="K149" s="229" t="s">
        <v>160</v>
      </c>
      <c r="L149" s="45"/>
      <c r="M149" s="287" t="s">
        <v>1</v>
      </c>
      <c r="N149" s="288" t="s">
        <v>45</v>
      </c>
      <c r="O149" s="289"/>
      <c r="P149" s="290">
        <f>O149*H149</f>
        <v>0</v>
      </c>
      <c r="Q149" s="290">
        <v>0</v>
      </c>
      <c r="R149" s="290">
        <f>Q149*H149</f>
        <v>0</v>
      </c>
      <c r="S149" s="290">
        <v>0</v>
      </c>
      <c r="T149" s="29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708</v>
      </c>
      <c r="AT149" s="238" t="s">
        <v>156</v>
      </c>
      <c r="AU149" s="238" t="s">
        <v>89</v>
      </c>
      <c r="AY149" s="18" t="s">
        <v>154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87</v>
      </c>
      <c r="BK149" s="239">
        <f>ROUND(I149*H149,2)</f>
        <v>0</v>
      </c>
      <c r="BL149" s="18" t="s">
        <v>708</v>
      </c>
      <c r="BM149" s="238" t="s">
        <v>998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V0tN+JjhBaLoYe4Khy2oRIKUJ3ISyYI8KY36Y+debc6sTrf2mwgPdIFXwh/aQuQ60Bnaw66dSQhcDDrBwBxYEg==" hashValue="I3pOt0W7AJEOm4/MbZUWNjgAAAK9/8rxpxFVSmMxLuupQEdfxIlzIc6LaXCos2vfv84ewJZorjqpEOKLvOkNRA==" algorithmName="SHA-512" password="CC35"/>
  <autoFilter ref="C126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999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1000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1001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1002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ROUND((SUM(BE132:BE356)),  2)</f>
        <v>0</v>
      </c>
      <c r="G35" s="39"/>
      <c r="H35" s="39"/>
      <c r="I35" s="165">
        <v>0.20999999999999999</v>
      </c>
      <c r="J35" s="164">
        <f>ROUND(((SUM(BE132:BE356))*I35),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ROUND((SUM(BF132:BF356)),  2)</f>
        <v>0</v>
      </c>
      <c r="G36" s="39"/>
      <c r="H36" s="39"/>
      <c r="I36" s="165">
        <v>0.14999999999999999</v>
      </c>
      <c r="J36" s="164">
        <f>ROUND(((SUM(BF132:BF356))*I36),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ROUND((SUM(BG132:BG356)),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ROUND((SUM(BH132:BH356)),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ROUND((SUM(BI132:BI356)),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03.1 - Oprava mostu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Teplice nad Metují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SŽDC s.o. OŘ HK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759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130</v>
      </c>
      <c r="E100" s="192"/>
      <c r="F100" s="192"/>
      <c r="G100" s="192"/>
      <c r="H100" s="192"/>
      <c r="I100" s="192"/>
      <c r="J100" s="193">
        <f>J173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J174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1003</v>
      </c>
      <c r="E102" s="197"/>
      <c r="F102" s="197"/>
      <c r="G102" s="197"/>
      <c r="H102" s="197"/>
      <c r="I102" s="197"/>
      <c r="J102" s="198">
        <f>J184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133</v>
      </c>
      <c r="E103" s="197"/>
      <c r="F103" s="197"/>
      <c r="G103" s="197"/>
      <c r="H103" s="197"/>
      <c r="I103" s="197"/>
      <c r="J103" s="198">
        <f>J193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4"/>
      <c r="D104" s="196" t="s">
        <v>135</v>
      </c>
      <c r="E104" s="197"/>
      <c r="F104" s="197"/>
      <c r="G104" s="197"/>
      <c r="H104" s="197"/>
      <c r="I104" s="197"/>
      <c r="J104" s="198">
        <f>J223</f>
        <v>0</v>
      </c>
      <c r="K104" s="13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4"/>
      <c r="D105" s="196" t="s">
        <v>136</v>
      </c>
      <c r="E105" s="197"/>
      <c r="F105" s="197"/>
      <c r="G105" s="197"/>
      <c r="H105" s="197"/>
      <c r="I105" s="197"/>
      <c r="J105" s="198">
        <f>J229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4"/>
      <c r="D106" s="196" t="s">
        <v>137</v>
      </c>
      <c r="E106" s="197"/>
      <c r="F106" s="197"/>
      <c r="G106" s="197"/>
      <c r="H106" s="197"/>
      <c r="I106" s="197"/>
      <c r="J106" s="198">
        <f>J314</f>
        <v>0</v>
      </c>
      <c r="K106" s="13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4"/>
      <c r="D107" s="196" t="s">
        <v>138</v>
      </c>
      <c r="E107" s="197"/>
      <c r="F107" s="197"/>
      <c r="G107" s="197"/>
      <c r="H107" s="197"/>
      <c r="I107" s="197"/>
      <c r="J107" s="198">
        <f>J326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9"/>
      <c r="C108" s="190"/>
      <c r="D108" s="191" t="s">
        <v>1004</v>
      </c>
      <c r="E108" s="192"/>
      <c r="F108" s="192"/>
      <c r="G108" s="192"/>
      <c r="H108" s="192"/>
      <c r="I108" s="192"/>
      <c r="J108" s="193">
        <f>J328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5"/>
      <c r="C109" s="134"/>
      <c r="D109" s="196" t="s">
        <v>1005</v>
      </c>
      <c r="E109" s="197"/>
      <c r="F109" s="197"/>
      <c r="G109" s="197"/>
      <c r="H109" s="197"/>
      <c r="I109" s="197"/>
      <c r="J109" s="198">
        <f>J329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9"/>
      <c r="C110" s="190"/>
      <c r="D110" s="191" t="s">
        <v>482</v>
      </c>
      <c r="E110" s="192"/>
      <c r="F110" s="192"/>
      <c r="G110" s="192"/>
      <c r="H110" s="192"/>
      <c r="I110" s="192"/>
      <c r="J110" s="193">
        <f>J352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Oprava mostních objektů trati Trutnov - Teplice nad Metují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999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 03.1 - Oprava mostu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Teplice nad Metují</v>
      </c>
      <c r="G126" s="41"/>
      <c r="H126" s="41"/>
      <c r="I126" s="33" t="s">
        <v>22</v>
      </c>
      <c r="J126" s="80" t="str">
        <f>IF(J14="","",J14)</f>
        <v>29. 9. 2020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E17</f>
        <v xml:space="preserve"> SŽDC s.o. OŘ HK</v>
      </c>
      <c r="G128" s="41"/>
      <c r="H128" s="41"/>
      <c r="I128" s="33" t="s">
        <v>32</v>
      </c>
      <c r="J128" s="37" t="str">
        <f>E23</f>
        <v>Ing. Ivan Šír, projektování dopravních staveb a.s.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140</v>
      </c>
      <c r="D131" s="203" t="s">
        <v>65</v>
      </c>
      <c r="E131" s="203" t="s">
        <v>61</v>
      </c>
      <c r="F131" s="203" t="s">
        <v>62</v>
      </c>
      <c r="G131" s="203" t="s">
        <v>141</v>
      </c>
      <c r="H131" s="203" t="s">
        <v>142</v>
      </c>
      <c r="I131" s="203" t="s">
        <v>143</v>
      </c>
      <c r="J131" s="203" t="s">
        <v>127</v>
      </c>
      <c r="K131" s="204" t="s">
        <v>144</v>
      </c>
      <c r="L131" s="205"/>
      <c r="M131" s="101" t="s">
        <v>1</v>
      </c>
      <c r="N131" s="102" t="s">
        <v>44</v>
      </c>
      <c r="O131" s="102" t="s">
        <v>145</v>
      </c>
      <c r="P131" s="102" t="s">
        <v>146</v>
      </c>
      <c r="Q131" s="102" t="s">
        <v>147</v>
      </c>
      <c r="R131" s="102" t="s">
        <v>148</v>
      </c>
      <c r="S131" s="102" t="s">
        <v>149</v>
      </c>
      <c r="T131" s="103" t="s">
        <v>150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151</v>
      </c>
      <c r="D132" s="41"/>
      <c r="E132" s="41"/>
      <c r="F132" s="41"/>
      <c r="G132" s="41"/>
      <c r="H132" s="41"/>
      <c r="I132" s="41"/>
      <c r="J132" s="206">
        <f>BK132</f>
        <v>0</v>
      </c>
      <c r="K132" s="41"/>
      <c r="L132" s="45"/>
      <c r="M132" s="104"/>
      <c r="N132" s="207"/>
      <c r="O132" s="105"/>
      <c r="P132" s="208">
        <f>P133+P173+P328+P352</f>
        <v>0</v>
      </c>
      <c r="Q132" s="105"/>
      <c r="R132" s="208">
        <f>R133+R173+R328+R352</f>
        <v>596.67370563760005</v>
      </c>
      <c r="S132" s="105"/>
      <c r="T132" s="209">
        <f>T133+T173+T328+T352</f>
        <v>94.500500100000011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129</v>
      </c>
      <c r="BK132" s="210">
        <f>BK133+BK173+BK328+BK352</f>
        <v>0</v>
      </c>
    </row>
    <row r="133" s="12" customFormat="1" ht="25.92" customHeight="1">
      <c r="A133" s="12"/>
      <c r="B133" s="211"/>
      <c r="C133" s="212"/>
      <c r="D133" s="213" t="s">
        <v>79</v>
      </c>
      <c r="E133" s="214" t="s">
        <v>87</v>
      </c>
      <c r="F133" s="214" t="s">
        <v>155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SUM(P134:P172)</f>
        <v>0</v>
      </c>
      <c r="Q133" s="219"/>
      <c r="R133" s="220">
        <f>SUM(R134:R172)</f>
        <v>270.19432</v>
      </c>
      <c r="S133" s="219"/>
      <c r="T133" s="221">
        <f>SUM(T134:T172)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87</v>
      </c>
      <c r="AT133" s="223" t="s">
        <v>79</v>
      </c>
      <c r="AU133" s="223" t="s">
        <v>80</v>
      </c>
      <c r="AY133" s="222" t="s">
        <v>154</v>
      </c>
      <c r="BK133" s="224">
        <f>SUM(BK134:BK172)</f>
        <v>0</v>
      </c>
    </row>
    <row r="134" s="2" customFormat="1" ht="37.8" customHeight="1">
      <c r="A134" s="39"/>
      <c r="B134" s="40"/>
      <c r="C134" s="227" t="s">
        <v>87</v>
      </c>
      <c r="D134" s="227" t="s">
        <v>156</v>
      </c>
      <c r="E134" s="228" t="s">
        <v>766</v>
      </c>
      <c r="F134" s="229" t="s">
        <v>767</v>
      </c>
      <c r="G134" s="230" t="s">
        <v>159</v>
      </c>
      <c r="H134" s="231">
        <v>100</v>
      </c>
      <c r="I134" s="232"/>
      <c r="J134" s="233">
        <f>ROUND(I134*H134,2)</f>
        <v>0</v>
      </c>
      <c r="K134" s="229" t="s">
        <v>160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161</v>
      </c>
      <c r="AT134" s="238" t="s">
        <v>156</v>
      </c>
      <c r="AU134" s="238" t="s">
        <v>87</v>
      </c>
      <c r="AY134" s="18" t="s">
        <v>154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87</v>
      </c>
      <c r="BK134" s="239">
        <f>ROUND(I134*H134,2)</f>
        <v>0</v>
      </c>
      <c r="BL134" s="18" t="s">
        <v>161</v>
      </c>
      <c r="BM134" s="238" t="s">
        <v>1006</v>
      </c>
    </row>
    <row r="135" s="2" customFormat="1" ht="14.4" customHeight="1">
      <c r="A135" s="39"/>
      <c r="B135" s="40"/>
      <c r="C135" s="227" t="s">
        <v>89</v>
      </c>
      <c r="D135" s="227" t="s">
        <v>156</v>
      </c>
      <c r="E135" s="228" t="s">
        <v>157</v>
      </c>
      <c r="F135" s="229" t="s">
        <v>158</v>
      </c>
      <c r="G135" s="230" t="s">
        <v>159</v>
      </c>
      <c r="H135" s="231">
        <v>100</v>
      </c>
      <c r="I135" s="232"/>
      <c r="J135" s="233">
        <f>ROUND(I135*H135,2)</f>
        <v>0</v>
      </c>
      <c r="K135" s="229" t="s">
        <v>160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3.0000000000000001E-05</v>
      </c>
      <c r="R135" s="236">
        <f>Q135*H135</f>
        <v>0.0030000000000000001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161</v>
      </c>
      <c r="AT135" s="238" t="s">
        <v>156</v>
      </c>
      <c r="AU135" s="238" t="s">
        <v>87</v>
      </c>
      <c r="AY135" s="18" t="s">
        <v>154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87</v>
      </c>
      <c r="BK135" s="239">
        <f>ROUND(I135*H135,2)</f>
        <v>0</v>
      </c>
      <c r="BL135" s="18" t="s">
        <v>161</v>
      </c>
      <c r="BM135" s="238" t="s">
        <v>1007</v>
      </c>
    </row>
    <row r="136" s="2" customFormat="1" ht="24.15" customHeight="1">
      <c r="A136" s="39"/>
      <c r="B136" s="40"/>
      <c r="C136" s="227" t="s">
        <v>166</v>
      </c>
      <c r="D136" s="227" t="s">
        <v>156</v>
      </c>
      <c r="E136" s="228" t="s">
        <v>1008</v>
      </c>
      <c r="F136" s="229" t="s">
        <v>1009</v>
      </c>
      <c r="G136" s="230" t="s">
        <v>354</v>
      </c>
      <c r="H136" s="231">
        <v>44</v>
      </c>
      <c r="I136" s="232"/>
      <c r="J136" s="233">
        <f>ROUND(I136*H136,2)</f>
        <v>0</v>
      </c>
      <c r="K136" s="229" t="s">
        <v>160</v>
      </c>
      <c r="L136" s="45"/>
      <c r="M136" s="234" t="s">
        <v>1</v>
      </c>
      <c r="N136" s="235" t="s">
        <v>45</v>
      </c>
      <c r="O136" s="92"/>
      <c r="P136" s="236">
        <f>O136*H136</f>
        <v>0</v>
      </c>
      <c r="Q136" s="236">
        <v>0.06053</v>
      </c>
      <c r="R136" s="236">
        <f>Q136*H136</f>
        <v>2.6633200000000001</v>
      </c>
      <c r="S136" s="236">
        <v>0</v>
      </c>
      <c r="T136" s="23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161</v>
      </c>
      <c r="AT136" s="238" t="s">
        <v>156</v>
      </c>
      <c r="AU136" s="238" t="s">
        <v>87</v>
      </c>
      <c r="AY136" s="18" t="s">
        <v>154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87</v>
      </c>
      <c r="BK136" s="239">
        <f>ROUND(I136*H136,2)</f>
        <v>0</v>
      </c>
      <c r="BL136" s="18" t="s">
        <v>161</v>
      </c>
      <c r="BM136" s="238" t="s">
        <v>1010</v>
      </c>
    </row>
    <row r="137" s="13" customFormat="1">
      <c r="A137" s="13"/>
      <c r="B137" s="245"/>
      <c r="C137" s="246"/>
      <c r="D137" s="240" t="s">
        <v>176</v>
      </c>
      <c r="E137" s="247" t="s">
        <v>1</v>
      </c>
      <c r="F137" s="248" t="s">
        <v>415</v>
      </c>
      <c r="G137" s="246"/>
      <c r="H137" s="249">
        <v>44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176</v>
      </c>
      <c r="AU137" s="255" t="s">
        <v>87</v>
      </c>
      <c r="AV137" s="13" t="s">
        <v>89</v>
      </c>
      <c r="AW137" s="13" t="s">
        <v>36</v>
      </c>
      <c r="AX137" s="13" t="s">
        <v>87</v>
      </c>
      <c r="AY137" s="255" t="s">
        <v>154</v>
      </c>
    </row>
    <row r="138" s="2" customFormat="1" ht="24.15" customHeight="1">
      <c r="A138" s="39"/>
      <c r="B138" s="40"/>
      <c r="C138" s="227" t="s">
        <v>161</v>
      </c>
      <c r="D138" s="227" t="s">
        <v>156</v>
      </c>
      <c r="E138" s="228" t="s">
        <v>1011</v>
      </c>
      <c r="F138" s="229" t="s">
        <v>1012</v>
      </c>
      <c r="G138" s="230" t="s">
        <v>174</v>
      </c>
      <c r="H138" s="231">
        <v>5.625</v>
      </c>
      <c r="I138" s="232"/>
      <c r="J138" s="233">
        <f>ROUND(I138*H138,2)</f>
        <v>0</v>
      </c>
      <c r="K138" s="229" t="s">
        <v>160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161</v>
      </c>
      <c r="AT138" s="238" t="s">
        <v>156</v>
      </c>
      <c r="AU138" s="238" t="s">
        <v>87</v>
      </c>
      <c r="AY138" s="18" t="s">
        <v>154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87</v>
      </c>
      <c r="BK138" s="239">
        <f>ROUND(I138*H138,2)</f>
        <v>0</v>
      </c>
      <c r="BL138" s="18" t="s">
        <v>161</v>
      </c>
      <c r="BM138" s="238" t="s">
        <v>1013</v>
      </c>
    </row>
    <row r="139" s="13" customFormat="1">
      <c r="A139" s="13"/>
      <c r="B139" s="245"/>
      <c r="C139" s="246"/>
      <c r="D139" s="240" t="s">
        <v>176</v>
      </c>
      <c r="E139" s="247" t="s">
        <v>1</v>
      </c>
      <c r="F139" s="248" t="s">
        <v>1014</v>
      </c>
      <c r="G139" s="246"/>
      <c r="H139" s="249">
        <v>5.625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176</v>
      </c>
      <c r="AU139" s="255" t="s">
        <v>87</v>
      </c>
      <c r="AV139" s="13" t="s">
        <v>89</v>
      </c>
      <c r="AW139" s="13" t="s">
        <v>36</v>
      </c>
      <c r="AX139" s="13" t="s">
        <v>87</v>
      </c>
      <c r="AY139" s="255" t="s">
        <v>154</v>
      </c>
    </row>
    <row r="140" s="2" customFormat="1" ht="24.15" customHeight="1">
      <c r="A140" s="39"/>
      <c r="B140" s="40"/>
      <c r="C140" s="227" t="s">
        <v>179</v>
      </c>
      <c r="D140" s="227" t="s">
        <v>156</v>
      </c>
      <c r="E140" s="228" t="s">
        <v>1015</v>
      </c>
      <c r="F140" s="229" t="s">
        <v>1016</v>
      </c>
      <c r="G140" s="230" t="s">
        <v>174</v>
      </c>
      <c r="H140" s="231">
        <v>26.25</v>
      </c>
      <c r="I140" s="232"/>
      <c r="J140" s="233">
        <f>ROUND(I140*H140,2)</f>
        <v>0</v>
      </c>
      <c r="K140" s="229" t="s">
        <v>160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161</v>
      </c>
      <c r="AT140" s="238" t="s">
        <v>156</v>
      </c>
      <c r="AU140" s="238" t="s">
        <v>87</v>
      </c>
      <c r="AY140" s="18" t="s">
        <v>154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87</v>
      </c>
      <c r="BK140" s="239">
        <f>ROUND(I140*H140,2)</f>
        <v>0</v>
      </c>
      <c r="BL140" s="18" t="s">
        <v>161</v>
      </c>
      <c r="BM140" s="238" t="s">
        <v>1017</v>
      </c>
    </row>
    <row r="141" s="13" customFormat="1">
      <c r="A141" s="13"/>
      <c r="B141" s="245"/>
      <c r="C141" s="246"/>
      <c r="D141" s="240" t="s">
        <v>176</v>
      </c>
      <c r="E141" s="247" t="s">
        <v>1</v>
      </c>
      <c r="F141" s="248" t="s">
        <v>1018</v>
      </c>
      <c r="G141" s="246"/>
      <c r="H141" s="249">
        <v>26.25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5" t="s">
        <v>176</v>
      </c>
      <c r="AU141" s="255" t="s">
        <v>87</v>
      </c>
      <c r="AV141" s="13" t="s">
        <v>89</v>
      </c>
      <c r="AW141" s="13" t="s">
        <v>36</v>
      </c>
      <c r="AX141" s="13" t="s">
        <v>87</v>
      </c>
      <c r="AY141" s="255" t="s">
        <v>154</v>
      </c>
    </row>
    <row r="142" s="2" customFormat="1" ht="24.15" customHeight="1">
      <c r="A142" s="39"/>
      <c r="B142" s="40"/>
      <c r="C142" s="227" t="s">
        <v>185</v>
      </c>
      <c r="D142" s="227" t="s">
        <v>156</v>
      </c>
      <c r="E142" s="228" t="s">
        <v>1019</v>
      </c>
      <c r="F142" s="229" t="s">
        <v>1020</v>
      </c>
      <c r="G142" s="230" t="s">
        <v>174</v>
      </c>
      <c r="H142" s="231">
        <v>180.16</v>
      </c>
      <c r="I142" s="232"/>
      <c r="J142" s="233">
        <f>ROUND(I142*H142,2)</f>
        <v>0</v>
      </c>
      <c r="K142" s="229" t="s">
        <v>160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161</v>
      </c>
      <c r="AT142" s="238" t="s">
        <v>156</v>
      </c>
      <c r="AU142" s="238" t="s">
        <v>87</v>
      </c>
      <c r="AY142" s="18" t="s">
        <v>154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87</v>
      </c>
      <c r="BK142" s="239">
        <f>ROUND(I142*H142,2)</f>
        <v>0</v>
      </c>
      <c r="BL142" s="18" t="s">
        <v>161</v>
      </c>
      <c r="BM142" s="238" t="s">
        <v>1021</v>
      </c>
    </row>
    <row r="143" s="15" customFormat="1">
      <c r="A143" s="15"/>
      <c r="B143" s="277"/>
      <c r="C143" s="278"/>
      <c r="D143" s="240" t="s">
        <v>176</v>
      </c>
      <c r="E143" s="279" t="s">
        <v>1</v>
      </c>
      <c r="F143" s="280" t="s">
        <v>1022</v>
      </c>
      <c r="G143" s="278"/>
      <c r="H143" s="279" t="s">
        <v>1</v>
      </c>
      <c r="I143" s="281"/>
      <c r="J143" s="278"/>
      <c r="K143" s="278"/>
      <c r="L143" s="282"/>
      <c r="M143" s="283"/>
      <c r="N143" s="284"/>
      <c r="O143" s="284"/>
      <c r="P143" s="284"/>
      <c r="Q143" s="284"/>
      <c r="R143" s="284"/>
      <c r="S143" s="284"/>
      <c r="T143" s="28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6" t="s">
        <v>176</v>
      </c>
      <c r="AU143" s="286" t="s">
        <v>87</v>
      </c>
      <c r="AV143" s="15" t="s">
        <v>87</v>
      </c>
      <c r="AW143" s="15" t="s">
        <v>36</v>
      </c>
      <c r="AX143" s="15" t="s">
        <v>80</v>
      </c>
      <c r="AY143" s="286" t="s">
        <v>154</v>
      </c>
    </row>
    <row r="144" s="13" customFormat="1">
      <c r="A144" s="13"/>
      <c r="B144" s="245"/>
      <c r="C144" s="246"/>
      <c r="D144" s="240" t="s">
        <v>176</v>
      </c>
      <c r="E144" s="247" t="s">
        <v>1</v>
      </c>
      <c r="F144" s="248" t="s">
        <v>1023</v>
      </c>
      <c r="G144" s="246"/>
      <c r="H144" s="249">
        <v>55.799999999999997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5" t="s">
        <v>176</v>
      </c>
      <c r="AU144" s="255" t="s">
        <v>87</v>
      </c>
      <c r="AV144" s="13" t="s">
        <v>89</v>
      </c>
      <c r="AW144" s="13" t="s">
        <v>36</v>
      </c>
      <c r="AX144" s="13" t="s">
        <v>80</v>
      </c>
      <c r="AY144" s="255" t="s">
        <v>154</v>
      </c>
    </row>
    <row r="145" s="13" customFormat="1">
      <c r="A145" s="13"/>
      <c r="B145" s="245"/>
      <c r="C145" s="246"/>
      <c r="D145" s="240" t="s">
        <v>176</v>
      </c>
      <c r="E145" s="247" t="s">
        <v>1</v>
      </c>
      <c r="F145" s="248" t="s">
        <v>1024</v>
      </c>
      <c r="G145" s="246"/>
      <c r="H145" s="249">
        <v>55.799999999999997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176</v>
      </c>
      <c r="AU145" s="255" t="s">
        <v>87</v>
      </c>
      <c r="AV145" s="13" t="s">
        <v>89</v>
      </c>
      <c r="AW145" s="13" t="s">
        <v>36</v>
      </c>
      <c r="AX145" s="13" t="s">
        <v>80</v>
      </c>
      <c r="AY145" s="255" t="s">
        <v>154</v>
      </c>
    </row>
    <row r="146" s="16" customFormat="1">
      <c r="A146" s="16"/>
      <c r="B146" s="295"/>
      <c r="C146" s="296"/>
      <c r="D146" s="240" t="s">
        <v>176</v>
      </c>
      <c r="E146" s="297" t="s">
        <v>1</v>
      </c>
      <c r="F146" s="298" t="s">
        <v>1025</v>
      </c>
      <c r="G146" s="296"/>
      <c r="H146" s="299">
        <v>111.59999999999999</v>
      </c>
      <c r="I146" s="300"/>
      <c r="J146" s="296"/>
      <c r="K146" s="296"/>
      <c r="L146" s="301"/>
      <c r="M146" s="302"/>
      <c r="N146" s="303"/>
      <c r="O146" s="303"/>
      <c r="P146" s="303"/>
      <c r="Q146" s="303"/>
      <c r="R146" s="303"/>
      <c r="S146" s="303"/>
      <c r="T146" s="304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T146" s="305" t="s">
        <v>176</v>
      </c>
      <c r="AU146" s="305" t="s">
        <v>87</v>
      </c>
      <c r="AV146" s="16" t="s">
        <v>166</v>
      </c>
      <c r="AW146" s="16" t="s">
        <v>36</v>
      </c>
      <c r="AX146" s="16" t="s">
        <v>80</v>
      </c>
      <c r="AY146" s="305" t="s">
        <v>154</v>
      </c>
    </row>
    <row r="147" s="15" customFormat="1">
      <c r="A147" s="15"/>
      <c r="B147" s="277"/>
      <c r="C147" s="278"/>
      <c r="D147" s="240" t="s">
        <v>176</v>
      </c>
      <c r="E147" s="279" t="s">
        <v>1</v>
      </c>
      <c r="F147" s="280" t="s">
        <v>1026</v>
      </c>
      <c r="G147" s="278"/>
      <c r="H147" s="279" t="s">
        <v>1</v>
      </c>
      <c r="I147" s="281"/>
      <c r="J147" s="278"/>
      <c r="K147" s="278"/>
      <c r="L147" s="282"/>
      <c r="M147" s="283"/>
      <c r="N147" s="284"/>
      <c r="O147" s="284"/>
      <c r="P147" s="284"/>
      <c r="Q147" s="284"/>
      <c r="R147" s="284"/>
      <c r="S147" s="284"/>
      <c r="T147" s="28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86" t="s">
        <v>176</v>
      </c>
      <c r="AU147" s="286" t="s">
        <v>87</v>
      </c>
      <c r="AV147" s="15" t="s">
        <v>87</v>
      </c>
      <c r="AW147" s="15" t="s">
        <v>36</v>
      </c>
      <c r="AX147" s="15" t="s">
        <v>80</v>
      </c>
      <c r="AY147" s="286" t="s">
        <v>154</v>
      </c>
    </row>
    <row r="148" s="13" customFormat="1">
      <c r="A148" s="13"/>
      <c r="B148" s="245"/>
      <c r="C148" s="246"/>
      <c r="D148" s="240" t="s">
        <v>176</v>
      </c>
      <c r="E148" s="247" t="s">
        <v>1</v>
      </c>
      <c r="F148" s="248" t="s">
        <v>1027</v>
      </c>
      <c r="G148" s="246"/>
      <c r="H148" s="249">
        <v>25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176</v>
      </c>
      <c r="AU148" s="255" t="s">
        <v>87</v>
      </c>
      <c r="AV148" s="13" t="s">
        <v>89</v>
      </c>
      <c r="AW148" s="13" t="s">
        <v>36</v>
      </c>
      <c r="AX148" s="13" t="s">
        <v>80</v>
      </c>
      <c r="AY148" s="255" t="s">
        <v>154</v>
      </c>
    </row>
    <row r="149" s="13" customFormat="1">
      <c r="A149" s="13"/>
      <c r="B149" s="245"/>
      <c r="C149" s="246"/>
      <c r="D149" s="240" t="s">
        <v>176</v>
      </c>
      <c r="E149" s="247" t="s">
        <v>1</v>
      </c>
      <c r="F149" s="248" t="s">
        <v>1028</v>
      </c>
      <c r="G149" s="246"/>
      <c r="H149" s="249">
        <v>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176</v>
      </c>
      <c r="AU149" s="255" t="s">
        <v>87</v>
      </c>
      <c r="AV149" s="13" t="s">
        <v>89</v>
      </c>
      <c r="AW149" s="13" t="s">
        <v>36</v>
      </c>
      <c r="AX149" s="13" t="s">
        <v>80</v>
      </c>
      <c r="AY149" s="255" t="s">
        <v>154</v>
      </c>
    </row>
    <row r="150" s="16" customFormat="1">
      <c r="A150" s="16"/>
      <c r="B150" s="295"/>
      <c r="C150" s="296"/>
      <c r="D150" s="240" t="s">
        <v>176</v>
      </c>
      <c r="E150" s="297" t="s">
        <v>1</v>
      </c>
      <c r="F150" s="298" t="s">
        <v>1025</v>
      </c>
      <c r="G150" s="296"/>
      <c r="H150" s="299">
        <v>34</v>
      </c>
      <c r="I150" s="300"/>
      <c r="J150" s="296"/>
      <c r="K150" s="296"/>
      <c r="L150" s="301"/>
      <c r="M150" s="302"/>
      <c r="N150" s="303"/>
      <c r="O150" s="303"/>
      <c r="P150" s="303"/>
      <c r="Q150" s="303"/>
      <c r="R150" s="303"/>
      <c r="S150" s="303"/>
      <c r="T150" s="304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T150" s="305" t="s">
        <v>176</v>
      </c>
      <c r="AU150" s="305" t="s">
        <v>87</v>
      </c>
      <c r="AV150" s="16" t="s">
        <v>166</v>
      </c>
      <c r="AW150" s="16" t="s">
        <v>36</v>
      </c>
      <c r="AX150" s="16" t="s">
        <v>80</v>
      </c>
      <c r="AY150" s="305" t="s">
        <v>154</v>
      </c>
    </row>
    <row r="151" s="15" customFormat="1">
      <c r="A151" s="15"/>
      <c r="B151" s="277"/>
      <c r="C151" s="278"/>
      <c r="D151" s="240" t="s">
        <v>176</v>
      </c>
      <c r="E151" s="279" t="s">
        <v>1</v>
      </c>
      <c r="F151" s="280" t="s">
        <v>1029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176</v>
      </c>
      <c r="AU151" s="286" t="s">
        <v>87</v>
      </c>
      <c r="AV151" s="15" t="s">
        <v>87</v>
      </c>
      <c r="AW151" s="15" t="s">
        <v>36</v>
      </c>
      <c r="AX151" s="15" t="s">
        <v>80</v>
      </c>
      <c r="AY151" s="286" t="s">
        <v>154</v>
      </c>
    </row>
    <row r="152" s="13" customFormat="1">
      <c r="A152" s="13"/>
      <c r="B152" s="245"/>
      <c r="C152" s="246"/>
      <c r="D152" s="240" t="s">
        <v>176</v>
      </c>
      <c r="E152" s="247" t="s">
        <v>1</v>
      </c>
      <c r="F152" s="248" t="s">
        <v>1030</v>
      </c>
      <c r="G152" s="246"/>
      <c r="H152" s="249">
        <v>34.560000000000002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176</v>
      </c>
      <c r="AU152" s="255" t="s">
        <v>87</v>
      </c>
      <c r="AV152" s="13" t="s">
        <v>89</v>
      </c>
      <c r="AW152" s="13" t="s">
        <v>36</v>
      </c>
      <c r="AX152" s="13" t="s">
        <v>80</v>
      </c>
      <c r="AY152" s="255" t="s">
        <v>154</v>
      </c>
    </row>
    <row r="153" s="14" customFormat="1">
      <c r="A153" s="14"/>
      <c r="B153" s="266"/>
      <c r="C153" s="267"/>
      <c r="D153" s="240" t="s">
        <v>176</v>
      </c>
      <c r="E153" s="268" t="s">
        <v>1</v>
      </c>
      <c r="F153" s="269" t="s">
        <v>207</v>
      </c>
      <c r="G153" s="267"/>
      <c r="H153" s="270">
        <v>180.16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6" t="s">
        <v>176</v>
      </c>
      <c r="AU153" s="276" t="s">
        <v>87</v>
      </c>
      <c r="AV153" s="14" t="s">
        <v>161</v>
      </c>
      <c r="AW153" s="14" t="s">
        <v>36</v>
      </c>
      <c r="AX153" s="14" t="s">
        <v>87</v>
      </c>
      <c r="AY153" s="276" t="s">
        <v>154</v>
      </c>
    </row>
    <row r="154" s="2" customFormat="1" ht="24.15" customHeight="1">
      <c r="A154" s="39"/>
      <c r="B154" s="40"/>
      <c r="C154" s="227" t="s">
        <v>189</v>
      </c>
      <c r="D154" s="227" t="s">
        <v>156</v>
      </c>
      <c r="E154" s="228" t="s">
        <v>1031</v>
      </c>
      <c r="F154" s="229" t="s">
        <v>1032</v>
      </c>
      <c r="G154" s="230" t="s">
        <v>174</v>
      </c>
      <c r="H154" s="231">
        <v>18.015999999999998</v>
      </c>
      <c r="I154" s="232"/>
      <c r="J154" s="233">
        <f>ROUND(I154*H154,2)</f>
        <v>0</v>
      </c>
      <c r="K154" s="229" t="s">
        <v>160</v>
      </c>
      <c r="L154" s="45"/>
      <c r="M154" s="234" t="s">
        <v>1</v>
      </c>
      <c r="N154" s="235" t="s">
        <v>45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161</v>
      </c>
      <c r="AT154" s="238" t="s">
        <v>156</v>
      </c>
      <c r="AU154" s="238" t="s">
        <v>87</v>
      </c>
      <c r="AY154" s="18" t="s">
        <v>154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87</v>
      </c>
      <c r="BK154" s="239">
        <f>ROUND(I154*H154,2)</f>
        <v>0</v>
      </c>
      <c r="BL154" s="18" t="s">
        <v>161</v>
      </c>
      <c r="BM154" s="238" t="s">
        <v>1033</v>
      </c>
    </row>
    <row r="155" s="13" customFormat="1">
      <c r="A155" s="13"/>
      <c r="B155" s="245"/>
      <c r="C155" s="246"/>
      <c r="D155" s="240" t="s">
        <v>176</v>
      </c>
      <c r="E155" s="247" t="s">
        <v>1</v>
      </c>
      <c r="F155" s="248" t="s">
        <v>1034</v>
      </c>
      <c r="G155" s="246"/>
      <c r="H155" s="249">
        <v>18.015999999999998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5" t="s">
        <v>176</v>
      </c>
      <c r="AU155" s="255" t="s">
        <v>87</v>
      </c>
      <c r="AV155" s="13" t="s">
        <v>89</v>
      </c>
      <c r="AW155" s="13" t="s">
        <v>36</v>
      </c>
      <c r="AX155" s="13" t="s">
        <v>87</v>
      </c>
      <c r="AY155" s="255" t="s">
        <v>154</v>
      </c>
    </row>
    <row r="156" s="2" customFormat="1" ht="24.15" customHeight="1">
      <c r="A156" s="39"/>
      <c r="B156" s="40"/>
      <c r="C156" s="227" t="s">
        <v>193</v>
      </c>
      <c r="D156" s="227" t="s">
        <v>156</v>
      </c>
      <c r="E156" s="228" t="s">
        <v>1035</v>
      </c>
      <c r="F156" s="229" t="s">
        <v>1036</v>
      </c>
      <c r="G156" s="230" t="s">
        <v>174</v>
      </c>
      <c r="H156" s="231">
        <v>206.41</v>
      </c>
      <c r="I156" s="232"/>
      <c r="J156" s="233">
        <f>ROUND(I156*H156,2)</f>
        <v>0</v>
      </c>
      <c r="K156" s="229" t="s">
        <v>160</v>
      </c>
      <c r="L156" s="45"/>
      <c r="M156" s="234" t="s">
        <v>1</v>
      </c>
      <c r="N156" s="235" t="s">
        <v>45</v>
      </c>
      <c r="O156" s="92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161</v>
      </c>
      <c r="AT156" s="238" t="s">
        <v>156</v>
      </c>
      <c r="AU156" s="238" t="s">
        <v>87</v>
      </c>
      <c r="AY156" s="18" t="s">
        <v>154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87</v>
      </c>
      <c r="BK156" s="239">
        <f>ROUND(I156*H156,2)</f>
        <v>0</v>
      </c>
      <c r="BL156" s="18" t="s">
        <v>161</v>
      </c>
      <c r="BM156" s="238" t="s">
        <v>1037</v>
      </c>
    </row>
    <row r="157" s="13" customFormat="1">
      <c r="A157" s="13"/>
      <c r="B157" s="245"/>
      <c r="C157" s="246"/>
      <c r="D157" s="240" t="s">
        <v>176</v>
      </c>
      <c r="E157" s="247" t="s">
        <v>1</v>
      </c>
      <c r="F157" s="248" t="s">
        <v>1038</v>
      </c>
      <c r="G157" s="246"/>
      <c r="H157" s="249">
        <v>206.41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176</v>
      </c>
      <c r="AU157" s="255" t="s">
        <v>87</v>
      </c>
      <c r="AV157" s="13" t="s">
        <v>89</v>
      </c>
      <c r="AW157" s="13" t="s">
        <v>36</v>
      </c>
      <c r="AX157" s="13" t="s">
        <v>87</v>
      </c>
      <c r="AY157" s="255" t="s">
        <v>154</v>
      </c>
    </row>
    <row r="158" s="2" customFormat="1" ht="37.8" customHeight="1">
      <c r="A158" s="39"/>
      <c r="B158" s="40"/>
      <c r="C158" s="227" t="s">
        <v>200</v>
      </c>
      <c r="D158" s="227" t="s">
        <v>156</v>
      </c>
      <c r="E158" s="228" t="s">
        <v>1039</v>
      </c>
      <c r="F158" s="229" t="s">
        <v>1040</v>
      </c>
      <c r="G158" s="230" t="s">
        <v>174</v>
      </c>
      <c r="H158" s="231">
        <v>3921.79</v>
      </c>
      <c r="I158" s="232"/>
      <c r="J158" s="233">
        <f>ROUND(I158*H158,2)</f>
        <v>0</v>
      </c>
      <c r="K158" s="229" t="s">
        <v>160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161</v>
      </c>
      <c r="AT158" s="238" t="s">
        <v>156</v>
      </c>
      <c r="AU158" s="238" t="s">
        <v>87</v>
      </c>
      <c r="AY158" s="18" t="s">
        <v>154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87</v>
      </c>
      <c r="BK158" s="239">
        <f>ROUND(I158*H158,2)</f>
        <v>0</v>
      </c>
      <c r="BL158" s="18" t="s">
        <v>161</v>
      </c>
      <c r="BM158" s="238" t="s">
        <v>1041</v>
      </c>
    </row>
    <row r="159" s="13" customFormat="1">
      <c r="A159" s="13"/>
      <c r="B159" s="245"/>
      <c r="C159" s="246"/>
      <c r="D159" s="240" t="s">
        <v>176</v>
      </c>
      <c r="E159" s="247" t="s">
        <v>1</v>
      </c>
      <c r="F159" s="248" t="s">
        <v>1042</v>
      </c>
      <c r="G159" s="246"/>
      <c r="H159" s="249">
        <v>3921.79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176</v>
      </c>
      <c r="AU159" s="255" t="s">
        <v>87</v>
      </c>
      <c r="AV159" s="13" t="s">
        <v>89</v>
      </c>
      <c r="AW159" s="13" t="s">
        <v>36</v>
      </c>
      <c r="AX159" s="13" t="s">
        <v>87</v>
      </c>
      <c r="AY159" s="255" t="s">
        <v>154</v>
      </c>
    </row>
    <row r="160" s="2" customFormat="1" ht="14.4" customHeight="1">
      <c r="A160" s="39"/>
      <c r="B160" s="40"/>
      <c r="C160" s="227" t="s">
        <v>208</v>
      </c>
      <c r="D160" s="227" t="s">
        <v>156</v>
      </c>
      <c r="E160" s="228" t="s">
        <v>792</v>
      </c>
      <c r="F160" s="229" t="s">
        <v>793</v>
      </c>
      <c r="G160" s="230" t="s">
        <v>174</v>
      </c>
      <c r="H160" s="231">
        <v>206.41</v>
      </c>
      <c r="I160" s="232"/>
      <c r="J160" s="233">
        <f>ROUND(I160*H160,2)</f>
        <v>0</v>
      </c>
      <c r="K160" s="229" t="s">
        <v>160</v>
      </c>
      <c r="L160" s="45"/>
      <c r="M160" s="234" t="s">
        <v>1</v>
      </c>
      <c r="N160" s="235" t="s">
        <v>45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161</v>
      </c>
      <c r="AT160" s="238" t="s">
        <v>156</v>
      </c>
      <c r="AU160" s="238" t="s">
        <v>87</v>
      </c>
      <c r="AY160" s="18" t="s">
        <v>154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87</v>
      </c>
      <c r="BK160" s="239">
        <f>ROUND(I160*H160,2)</f>
        <v>0</v>
      </c>
      <c r="BL160" s="18" t="s">
        <v>161</v>
      </c>
      <c r="BM160" s="238" t="s">
        <v>1043</v>
      </c>
    </row>
    <row r="161" s="2" customFormat="1" ht="24.15" customHeight="1">
      <c r="A161" s="39"/>
      <c r="B161" s="40"/>
      <c r="C161" s="227" t="s">
        <v>212</v>
      </c>
      <c r="D161" s="227" t="s">
        <v>156</v>
      </c>
      <c r="E161" s="228" t="s">
        <v>1044</v>
      </c>
      <c r="F161" s="229" t="s">
        <v>426</v>
      </c>
      <c r="G161" s="230" t="s">
        <v>235</v>
      </c>
      <c r="H161" s="231">
        <v>371.53800000000001</v>
      </c>
      <c r="I161" s="232"/>
      <c r="J161" s="233">
        <f>ROUND(I161*H161,2)</f>
        <v>0</v>
      </c>
      <c r="K161" s="229" t="s">
        <v>160</v>
      </c>
      <c r="L161" s="45"/>
      <c r="M161" s="234" t="s">
        <v>1</v>
      </c>
      <c r="N161" s="235" t="s">
        <v>45</v>
      </c>
      <c r="O161" s="92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8" t="s">
        <v>161</v>
      </c>
      <c r="AT161" s="238" t="s">
        <v>156</v>
      </c>
      <c r="AU161" s="238" t="s">
        <v>87</v>
      </c>
      <c r="AY161" s="18" t="s">
        <v>154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8" t="s">
        <v>87</v>
      </c>
      <c r="BK161" s="239">
        <f>ROUND(I161*H161,2)</f>
        <v>0</v>
      </c>
      <c r="BL161" s="18" t="s">
        <v>161</v>
      </c>
      <c r="BM161" s="238" t="s">
        <v>1045</v>
      </c>
    </row>
    <row r="162" s="13" customFormat="1">
      <c r="A162" s="13"/>
      <c r="B162" s="245"/>
      <c r="C162" s="246"/>
      <c r="D162" s="240" t="s">
        <v>176</v>
      </c>
      <c r="E162" s="247" t="s">
        <v>1</v>
      </c>
      <c r="F162" s="248" t="s">
        <v>1046</v>
      </c>
      <c r="G162" s="246"/>
      <c r="H162" s="249">
        <v>371.53800000000001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176</v>
      </c>
      <c r="AU162" s="255" t="s">
        <v>87</v>
      </c>
      <c r="AV162" s="13" t="s">
        <v>89</v>
      </c>
      <c r="AW162" s="13" t="s">
        <v>36</v>
      </c>
      <c r="AX162" s="13" t="s">
        <v>87</v>
      </c>
      <c r="AY162" s="255" t="s">
        <v>154</v>
      </c>
    </row>
    <row r="163" s="2" customFormat="1" ht="24.15" customHeight="1">
      <c r="A163" s="39"/>
      <c r="B163" s="40"/>
      <c r="C163" s="227" t="s">
        <v>216</v>
      </c>
      <c r="D163" s="227" t="s">
        <v>156</v>
      </c>
      <c r="E163" s="228" t="s">
        <v>1047</v>
      </c>
      <c r="F163" s="229" t="s">
        <v>1048</v>
      </c>
      <c r="G163" s="230" t="s">
        <v>174</v>
      </c>
      <c r="H163" s="231">
        <v>145.16</v>
      </c>
      <c r="I163" s="232"/>
      <c r="J163" s="233">
        <f>ROUND(I163*H163,2)</f>
        <v>0</v>
      </c>
      <c r="K163" s="229" t="s">
        <v>160</v>
      </c>
      <c r="L163" s="45"/>
      <c r="M163" s="234" t="s">
        <v>1</v>
      </c>
      <c r="N163" s="235" t="s">
        <v>45</v>
      </c>
      <c r="O163" s="92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161</v>
      </c>
      <c r="AT163" s="238" t="s">
        <v>156</v>
      </c>
      <c r="AU163" s="238" t="s">
        <v>87</v>
      </c>
      <c r="AY163" s="18" t="s">
        <v>154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87</v>
      </c>
      <c r="BK163" s="239">
        <f>ROUND(I163*H163,2)</f>
        <v>0</v>
      </c>
      <c r="BL163" s="18" t="s">
        <v>161</v>
      </c>
      <c r="BM163" s="238" t="s">
        <v>1049</v>
      </c>
    </row>
    <row r="164" s="13" customFormat="1">
      <c r="A164" s="13"/>
      <c r="B164" s="245"/>
      <c r="C164" s="246"/>
      <c r="D164" s="240" t="s">
        <v>176</v>
      </c>
      <c r="E164" s="247" t="s">
        <v>1</v>
      </c>
      <c r="F164" s="248" t="s">
        <v>1050</v>
      </c>
      <c r="G164" s="246"/>
      <c r="H164" s="249">
        <v>145.16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5" t="s">
        <v>176</v>
      </c>
      <c r="AU164" s="255" t="s">
        <v>87</v>
      </c>
      <c r="AV164" s="13" t="s">
        <v>89</v>
      </c>
      <c r="AW164" s="13" t="s">
        <v>36</v>
      </c>
      <c r="AX164" s="13" t="s">
        <v>87</v>
      </c>
      <c r="AY164" s="255" t="s">
        <v>154</v>
      </c>
    </row>
    <row r="165" s="2" customFormat="1" ht="14.4" customHeight="1">
      <c r="A165" s="39"/>
      <c r="B165" s="40"/>
      <c r="C165" s="256" t="s">
        <v>228</v>
      </c>
      <c r="D165" s="256" t="s">
        <v>190</v>
      </c>
      <c r="E165" s="257" t="s">
        <v>1051</v>
      </c>
      <c r="F165" s="258" t="s">
        <v>1052</v>
      </c>
      <c r="G165" s="259" t="s">
        <v>235</v>
      </c>
      <c r="H165" s="260">
        <v>261.28800000000001</v>
      </c>
      <c r="I165" s="261"/>
      <c r="J165" s="262">
        <f>ROUND(I165*H165,2)</f>
        <v>0</v>
      </c>
      <c r="K165" s="258" t="s">
        <v>160</v>
      </c>
      <c r="L165" s="263"/>
      <c r="M165" s="264" t="s">
        <v>1</v>
      </c>
      <c r="N165" s="265" t="s">
        <v>45</v>
      </c>
      <c r="O165" s="92"/>
      <c r="P165" s="236">
        <f>O165*H165</f>
        <v>0</v>
      </c>
      <c r="Q165" s="236">
        <v>1</v>
      </c>
      <c r="R165" s="236">
        <f>Q165*H165</f>
        <v>261.28800000000001</v>
      </c>
      <c r="S165" s="236">
        <v>0</v>
      </c>
      <c r="T165" s="23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8" t="s">
        <v>193</v>
      </c>
      <c r="AT165" s="238" t="s">
        <v>190</v>
      </c>
      <c r="AU165" s="238" t="s">
        <v>87</v>
      </c>
      <c r="AY165" s="18" t="s">
        <v>154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8" t="s">
        <v>87</v>
      </c>
      <c r="BK165" s="239">
        <f>ROUND(I165*H165,2)</f>
        <v>0</v>
      </c>
      <c r="BL165" s="18" t="s">
        <v>161</v>
      </c>
      <c r="BM165" s="238" t="s">
        <v>1053</v>
      </c>
    </row>
    <row r="166" s="13" customFormat="1">
      <c r="A166" s="13"/>
      <c r="B166" s="245"/>
      <c r="C166" s="246"/>
      <c r="D166" s="240" t="s">
        <v>176</v>
      </c>
      <c r="E166" s="247" t="s">
        <v>1</v>
      </c>
      <c r="F166" s="248" t="s">
        <v>1054</v>
      </c>
      <c r="G166" s="246"/>
      <c r="H166" s="249">
        <v>261.28800000000001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176</v>
      </c>
      <c r="AU166" s="255" t="s">
        <v>87</v>
      </c>
      <c r="AV166" s="13" t="s">
        <v>89</v>
      </c>
      <c r="AW166" s="13" t="s">
        <v>36</v>
      </c>
      <c r="AX166" s="13" t="s">
        <v>87</v>
      </c>
      <c r="AY166" s="255" t="s">
        <v>154</v>
      </c>
    </row>
    <row r="167" s="2" customFormat="1" ht="24.15" customHeight="1">
      <c r="A167" s="39"/>
      <c r="B167" s="40"/>
      <c r="C167" s="227" t="s">
        <v>232</v>
      </c>
      <c r="D167" s="227" t="s">
        <v>156</v>
      </c>
      <c r="E167" s="228" t="s">
        <v>1055</v>
      </c>
      <c r="F167" s="229" t="s">
        <v>1056</v>
      </c>
      <c r="G167" s="230" t="s">
        <v>174</v>
      </c>
      <c r="H167" s="231">
        <v>3.1200000000000001</v>
      </c>
      <c r="I167" s="232"/>
      <c r="J167" s="233">
        <f>ROUND(I167*H167,2)</f>
        <v>0</v>
      </c>
      <c r="K167" s="229" t="s">
        <v>160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161</v>
      </c>
      <c r="AT167" s="238" t="s">
        <v>156</v>
      </c>
      <c r="AU167" s="238" t="s">
        <v>87</v>
      </c>
      <c r="AY167" s="18" t="s">
        <v>154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87</v>
      </c>
      <c r="BK167" s="239">
        <f>ROUND(I167*H167,2)</f>
        <v>0</v>
      </c>
      <c r="BL167" s="18" t="s">
        <v>161</v>
      </c>
      <c r="BM167" s="238" t="s">
        <v>1057</v>
      </c>
    </row>
    <row r="168" s="13" customFormat="1">
      <c r="A168" s="13"/>
      <c r="B168" s="245"/>
      <c r="C168" s="246"/>
      <c r="D168" s="240" t="s">
        <v>176</v>
      </c>
      <c r="E168" s="247" t="s">
        <v>1</v>
      </c>
      <c r="F168" s="248" t="s">
        <v>1058</v>
      </c>
      <c r="G168" s="246"/>
      <c r="H168" s="249">
        <v>3.1200000000000001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176</v>
      </c>
      <c r="AU168" s="255" t="s">
        <v>87</v>
      </c>
      <c r="AV168" s="13" t="s">
        <v>89</v>
      </c>
      <c r="AW168" s="13" t="s">
        <v>36</v>
      </c>
      <c r="AX168" s="13" t="s">
        <v>87</v>
      </c>
      <c r="AY168" s="255" t="s">
        <v>154</v>
      </c>
    </row>
    <row r="169" s="2" customFormat="1" ht="14.4" customHeight="1">
      <c r="A169" s="39"/>
      <c r="B169" s="40"/>
      <c r="C169" s="256" t="s">
        <v>8</v>
      </c>
      <c r="D169" s="256" t="s">
        <v>190</v>
      </c>
      <c r="E169" s="257" t="s">
        <v>1059</v>
      </c>
      <c r="F169" s="258" t="s">
        <v>1060</v>
      </c>
      <c r="G169" s="259" t="s">
        <v>235</v>
      </c>
      <c r="H169" s="260">
        <v>6.2400000000000002</v>
      </c>
      <c r="I169" s="261"/>
      <c r="J169" s="262">
        <f>ROUND(I169*H169,2)</f>
        <v>0</v>
      </c>
      <c r="K169" s="258" t="s">
        <v>160</v>
      </c>
      <c r="L169" s="263"/>
      <c r="M169" s="264" t="s">
        <v>1</v>
      </c>
      <c r="N169" s="265" t="s">
        <v>45</v>
      </c>
      <c r="O169" s="92"/>
      <c r="P169" s="236">
        <f>O169*H169</f>
        <v>0</v>
      </c>
      <c r="Q169" s="236">
        <v>1</v>
      </c>
      <c r="R169" s="236">
        <f>Q169*H169</f>
        <v>6.2400000000000002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193</v>
      </c>
      <c r="AT169" s="238" t="s">
        <v>190</v>
      </c>
      <c r="AU169" s="238" t="s">
        <v>87</v>
      </c>
      <c r="AY169" s="18" t="s">
        <v>154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87</v>
      </c>
      <c r="BK169" s="239">
        <f>ROUND(I169*H169,2)</f>
        <v>0</v>
      </c>
      <c r="BL169" s="18" t="s">
        <v>161</v>
      </c>
      <c r="BM169" s="238" t="s">
        <v>1061</v>
      </c>
    </row>
    <row r="170" s="13" customFormat="1">
      <c r="A170" s="13"/>
      <c r="B170" s="245"/>
      <c r="C170" s="246"/>
      <c r="D170" s="240" t="s">
        <v>176</v>
      </c>
      <c r="E170" s="247" t="s">
        <v>1</v>
      </c>
      <c r="F170" s="248" t="s">
        <v>1062</v>
      </c>
      <c r="G170" s="246"/>
      <c r="H170" s="249">
        <v>6.2400000000000002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176</v>
      </c>
      <c r="AU170" s="255" t="s">
        <v>87</v>
      </c>
      <c r="AV170" s="13" t="s">
        <v>89</v>
      </c>
      <c r="AW170" s="13" t="s">
        <v>36</v>
      </c>
      <c r="AX170" s="13" t="s">
        <v>87</v>
      </c>
      <c r="AY170" s="255" t="s">
        <v>154</v>
      </c>
    </row>
    <row r="171" s="2" customFormat="1" ht="14.4" customHeight="1">
      <c r="A171" s="39"/>
      <c r="B171" s="40"/>
      <c r="C171" s="227" t="s">
        <v>250</v>
      </c>
      <c r="D171" s="227" t="s">
        <v>156</v>
      </c>
      <c r="E171" s="228" t="s">
        <v>1063</v>
      </c>
      <c r="F171" s="229" t="s">
        <v>1064</v>
      </c>
      <c r="G171" s="230" t="s">
        <v>159</v>
      </c>
      <c r="H171" s="231">
        <v>90</v>
      </c>
      <c r="I171" s="232"/>
      <c r="J171" s="233">
        <f>ROUND(I171*H171,2)</f>
        <v>0</v>
      </c>
      <c r="K171" s="229" t="s">
        <v>160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161</v>
      </c>
      <c r="AT171" s="238" t="s">
        <v>156</v>
      </c>
      <c r="AU171" s="238" t="s">
        <v>87</v>
      </c>
      <c r="AY171" s="18" t="s">
        <v>154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87</v>
      </c>
      <c r="BK171" s="239">
        <f>ROUND(I171*H171,2)</f>
        <v>0</v>
      </c>
      <c r="BL171" s="18" t="s">
        <v>161</v>
      </c>
      <c r="BM171" s="238" t="s">
        <v>1065</v>
      </c>
    </row>
    <row r="172" s="13" customFormat="1">
      <c r="A172" s="13"/>
      <c r="B172" s="245"/>
      <c r="C172" s="246"/>
      <c r="D172" s="240" t="s">
        <v>176</v>
      </c>
      <c r="E172" s="247" t="s">
        <v>1</v>
      </c>
      <c r="F172" s="248" t="s">
        <v>1066</v>
      </c>
      <c r="G172" s="246"/>
      <c r="H172" s="249">
        <v>90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176</v>
      </c>
      <c r="AU172" s="255" t="s">
        <v>87</v>
      </c>
      <c r="AV172" s="13" t="s">
        <v>89</v>
      </c>
      <c r="AW172" s="13" t="s">
        <v>36</v>
      </c>
      <c r="AX172" s="13" t="s">
        <v>87</v>
      </c>
      <c r="AY172" s="255" t="s">
        <v>154</v>
      </c>
    </row>
    <row r="173" s="12" customFormat="1" ht="25.92" customHeight="1">
      <c r="A173" s="12"/>
      <c r="B173" s="211"/>
      <c r="C173" s="212"/>
      <c r="D173" s="213" t="s">
        <v>79</v>
      </c>
      <c r="E173" s="214" t="s">
        <v>152</v>
      </c>
      <c r="F173" s="214" t="s">
        <v>153</v>
      </c>
      <c r="G173" s="212"/>
      <c r="H173" s="212"/>
      <c r="I173" s="215"/>
      <c r="J173" s="216">
        <f>BK173</f>
        <v>0</v>
      </c>
      <c r="K173" s="212"/>
      <c r="L173" s="217"/>
      <c r="M173" s="218"/>
      <c r="N173" s="219"/>
      <c r="O173" s="219"/>
      <c r="P173" s="220">
        <f>P174+P184+P193+P223+P229+P314+P326</f>
        <v>0</v>
      </c>
      <c r="Q173" s="219"/>
      <c r="R173" s="220">
        <f>R174+R184+R193+R223+R229+R314+R326</f>
        <v>324.85227081260007</v>
      </c>
      <c r="S173" s="219"/>
      <c r="T173" s="221">
        <f>T174+T184+T193+T223+T229+T314+T326</f>
        <v>94.500500100000011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87</v>
      </c>
      <c r="AT173" s="223" t="s">
        <v>79</v>
      </c>
      <c r="AU173" s="223" t="s">
        <v>80</v>
      </c>
      <c r="AY173" s="222" t="s">
        <v>154</v>
      </c>
      <c r="BK173" s="224">
        <f>BK174+BK184+BK193+BK223+BK229+BK314+BK326</f>
        <v>0</v>
      </c>
    </row>
    <row r="174" s="12" customFormat="1" ht="22.8" customHeight="1">
      <c r="A174" s="12"/>
      <c r="B174" s="211"/>
      <c r="C174" s="212"/>
      <c r="D174" s="213" t="s">
        <v>79</v>
      </c>
      <c r="E174" s="225" t="s">
        <v>89</v>
      </c>
      <c r="F174" s="225" t="s">
        <v>178</v>
      </c>
      <c r="G174" s="212"/>
      <c r="H174" s="212"/>
      <c r="I174" s="215"/>
      <c r="J174" s="226">
        <f>BK174</f>
        <v>0</v>
      </c>
      <c r="K174" s="212"/>
      <c r="L174" s="217"/>
      <c r="M174" s="218"/>
      <c r="N174" s="219"/>
      <c r="O174" s="219"/>
      <c r="P174" s="220">
        <f>SUM(P175:P183)</f>
        <v>0</v>
      </c>
      <c r="Q174" s="219"/>
      <c r="R174" s="220">
        <f>SUM(R175:R183)</f>
        <v>1.3207014608000001</v>
      </c>
      <c r="S174" s="219"/>
      <c r="T174" s="221">
        <f>SUM(T175:T183)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2" t="s">
        <v>87</v>
      </c>
      <c r="AT174" s="223" t="s">
        <v>79</v>
      </c>
      <c r="AU174" s="223" t="s">
        <v>87</v>
      </c>
      <c r="AY174" s="222" t="s">
        <v>154</v>
      </c>
      <c r="BK174" s="224">
        <f>SUM(BK175:BK183)</f>
        <v>0</v>
      </c>
    </row>
    <row r="175" s="2" customFormat="1" ht="24.15" customHeight="1">
      <c r="A175" s="39"/>
      <c r="B175" s="40"/>
      <c r="C175" s="227" t="s">
        <v>256</v>
      </c>
      <c r="D175" s="227" t="s">
        <v>156</v>
      </c>
      <c r="E175" s="228" t="s">
        <v>1067</v>
      </c>
      <c r="F175" s="229" t="s">
        <v>1068</v>
      </c>
      <c r="G175" s="230" t="s">
        <v>182</v>
      </c>
      <c r="H175" s="231">
        <v>2</v>
      </c>
      <c r="I175" s="232"/>
      <c r="J175" s="233">
        <f>ROUND(I175*H175,2)</f>
        <v>0</v>
      </c>
      <c r="K175" s="229" t="s">
        <v>160</v>
      </c>
      <c r="L175" s="45"/>
      <c r="M175" s="234" t="s">
        <v>1</v>
      </c>
      <c r="N175" s="235" t="s">
        <v>45</v>
      </c>
      <c r="O175" s="92"/>
      <c r="P175" s="236">
        <f>O175*H175</f>
        <v>0</v>
      </c>
      <c r="Q175" s="236">
        <v>0.15704106640000001</v>
      </c>
      <c r="R175" s="236">
        <f>Q175*H175</f>
        <v>0.31408213280000002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161</v>
      </c>
      <c r="AT175" s="238" t="s">
        <v>156</v>
      </c>
      <c r="AU175" s="238" t="s">
        <v>89</v>
      </c>
      <c r="AY175" s="18" t="s">
        <v>154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87</v>
      </c>
      <c r="BK175" s="239">
        <f>ROUND(I175*H175,2)</f>
        <v>0</v>
      </c>
      <c r="BL175" s="18" t="s">
        <v>161</v>
      </c>
      <c r="BM175" s="238" t="s">
        <v>1069</v>
      </c>
    </row>
    <row r="176" s="13" customFormat="1">
      <c r="A176" s="13"/>
      <c r="B176" s="245"/>
      <c r="C176" s="246"/>
      <c r="D176" s="240" t="s">
        <v>176</v>
      </c>
      <c r="E176" s="247" t="s">
        <v>1</v>
      </c>
      <c r="F176" s="248" t="s">
        <v>89</v>
      </c>
      <c r="G176" s="246"/>
      <c r="H176" s="249">
        <v>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176</v>
      </c>
      <c r="AU176" s="255" t="s">
        <v>89</v>
      </c>
      <c r="AV176" s="13" t="s">
        <v>89</v>
      </c>
      <c r="AW176" s="13" t="s">
        <v>36</v>
      </c>
      <c r="AX176" s="13" t="s">
        <v>87</v>
      </c>
      <c r="AY176" s="255" t="s">
        <v>154</v>
      </c>
    </row>
    <row r="177" s="2" customFormat="1" ht="24.15" customHeight="1">
      <c r="A177" s="39"/>
      <c r="B177" s="40"/>
      <c r="C177" s="227" t="s">
        <v>267</v>
      </c>
      <c r="D177" s="227" t="s">
        <v>156</v>
      </c>
      <c r="E177" s="228" t="s">
        <v>1070</v>
      </c>
      <c r="F177" s="229" t="s">
        <v>1071</v>
      </c>
      <c r="G177" s="230" t="s">
        <v>354</v>
      </c>
      <c r="H177" s="231">
        <v>14</v>
      </c>
      <c r="I177" s="232"/>
      <c r="J177" s="233">
        <f>ROUND(I177*H177,2)</f>
        <v>0</v>
      </c>
      <c r="K177" s="229" t="s">
        <v>160</v>
      </c>
      <c r="L177" s="45"/>
      <c r="M177" s="234" t="s">
        <v>1</v>
      </c>
      <c r="N177" s="235" t="s">
        <v>45</v>
      </c>
      <c r="O177" s="92"/>
      <c r="P177" s="236">
        <f>O177*H177</f>
        <v>0</v>
      </c>
      <c r="Q177" s="236">
        <v>0.00114</v>
      </c>
      <c r="R177" s="236">
        <f>Q177*H177</f>
        <v>0.015959999999999998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161</v>
      </c>
      <c r="AT177" s="238" t="s">
        <v>156</v>
      </c>
      <c r="AU177" s="238" t="s">
        <v>89</v>
      </c>
      <c r="AY177" s="18" t="s">
        <v>154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87</v>
      </c>
      <c r="BK177" s="239">
        <f>ROUND(I177*H177,2)</f>
        <v>0</v>
      </c>
      <c r="BL177" s="18" t="s">
        <v>161</v>
      </c>
      <c r="BM177" s="238" t="s">
        <v>1072</v>
      </c>
    </row>
    <row r="178" s="13" customFormat="1">
      <c r="A178" s="13"/>
      <c r="B178" s="245"/>
      <c r="C178" s="246"/>
      <c r="D178" s="240" t="s">
        <v>176</v>
      </c>
      <c r="E178" s="247" t="s">
        <v>1</v>
      </c>
      <c r="F178" s="248" t="s">
        <v>184</v>
      </c>
      <c r="G178" s="246"/>
      <c r="H178" s="249">
        <v>14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176</v>
      </c>
      <c r="AU178" s="255" t="s">
        <v>89</v>
      </c>
      <c r="AV178" s="13" t="s">
        <v>89</v>
      </c>
      <c r="AW178" s="13" t="s">
        <v>36</v>
      </c>
      <c r="AX178" s="13" t="s">
        <v>87</v>
      </c>
      <c r="AY178" s="255" t="s">
        <v>154</v>
      </c>
    </row>
    <row r="179" s="2" customFormat="1" ht="14.4" customHeight="1">
      <c r="A179" s="39"/>
      <c r="B179" s="40"/>
      <c r="C179" s="227" t="s">
        <v>274</v>
      </c>
      <c r="D179" s="227" t="s">
        <v>156</v>
      </c>
      <c r="E179" s="228" t="s">
        <v>1073</v>
      </c>
      <c r="F179" s="229" t="s">
        <v>1074</v>
      </c>
      <c r="G179" s="230" t="s">
        <v>174</v>
      </c>
      <c r="H179" s="231">
        <v>0.35199999999999998</v>
      </c>
      <c r="I179" s="232"/>
      <c r="J179" s="233">
        <f>ROUND(I179*H179,2)</f>
        <v>0</v>
      </c>
      <c r="K179" s="229" t="s">
        <v>160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2.5359639999999999</v>
      </c>
      <c r="R179" s="236">
        <f>Q179*H179</f>
        <v>0.89265932799999992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161</v>
      </c>
      <c r="AT179" s="238" t="s">
        <v>156</v>
      </c>
      <c r="AU179" s="238" t="s">
        <v>89</v>
      </c>
      <c r="AY179" s="18" t="s">
        <v>154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87</v>
      </c>
      <c r="BK179" s="239">
        <f>ROUND(I179*H179,2)</f>
        <v>0</v>
      </c>
      <c r="BL179" s="18" t="s">
        <v>161</v>
      </c>
      <c r="BM179" s="238" t="s">
        <v>1075</v>
      </c>
    </row>
    <row r="180" s="2" customFormat="1">
      <c r="A180" s="39"/>
      <c r="B180" s="40"/>
      <c r="C180" s="41"/>
      <c r="D180" s="240" t="s">
        <v>170</v>
      </c>
      <c r="E180" s="41"/>
      <c r="F180" s="241" t="s">
        <v>1076</v>
      </c>
      <c r="G180" s="41"/>
      <c r="H180" s="41"/>
      <c r="I180" s="242"/>
      <c r="J180" s="41"/>
      <c r="K180" s="41"/>
      <c r="L180" s="45"/>
      <c r="M180" s="243"/>
      <c r="N180" s="244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170</v>
      </c>
      <c r="AU180" s="18" t="s">
        <v>89</v>
      </c>
    </row>
    <row r="181" s="13" customFormat="1">
      <c r="A181" s="13"/>
      <c r="B181" s="245"/>
      <c r="C181" s="246"/>
      <c r="D181" s="240" t="s">
        <v>176</v>
      </c>
      <c r="E181" s="247" t="s">
        <v>1</v>
      </c>
      <c r="F181" s="248" t="s">
        <v>1077</v>
      </c>
      <c r="G181" s="246"/>
      <c r="H181" s="249">
        <v>0.35199999999999998</v>
      </c>
      <c r="I181" s="250"/>
      <c r="J181" s="246"/>
      <c r="K181" s="246"/>
      <c r="L181" s="251"/>
      <c r="M181" s="252"/>
      <c r="N181" s="253"/>
      <c r="O181" s="253"/>
      <c r="P181" s="253"/>
      <c r="Q181" s="253"/>
      <c r="R181" s="253"/>
      <c r="S181" s="253"/>
      <c r="T181" s="25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5" t="s">
        <v>176</v>
      </c>
      <c r="AU181" s="255" t="s">
        <v>89</v>
      </c>
      <c r="AV181" s="13" t="s">
        <v>89</v>
      </c>
      <c r="AW181" s="13" t="s">
        <v>36</v>
      </c>
      <c r="AX181" s="13" t="s">
        <v>87</v>
      </c>
      <c r="AY181" s="255" t="s">
        <v>154</v>
      </c>
    </row>
    <row r="182" s="2" customFormat="1" ht="14.4" customHeight="1">
      <c r="A182" s="39"/>
      <c r="B182" s="40"/>
      <c r="C182" s="256" t="s">
        <v>279</v>
      </c>
      <c r="D182" s="256" t="s">
        <v>190</v>
      </c>
      <c r="E182" s="257" t="s">
        <v>1078</v>
      </c>
      <c r="F182" s="258" t="s">
        <v>1079</v>
      </c>
      <c r="G182" s="259" t="s">
        <v>354</v>
      </c>
      <c r="H182" s="260">
        <v>11.199999999999999</v>
      </c>
      <c r="I182" s="261"/>
      <c r="J182" s="262">
        <f>ROUND(I182*H182,2)</f>
        <v>0</v>
      </c>
      <c r="K182" s="258" t="s">
        <v>160</v>
      </c>
      <c r="L182" s="263"/>
      <c r="M182" s="264" t="s">
        <v>1</v>
      </c>
      <c r="N182" s="265" t="s">
        <v>45</v>
      </c>
      <c r="O182" s="92"/>
      <c r="P182" s="236">
        <f>O182*H182</f>
        <v>0</v>
      </c>
      <c r="Q182" s="236">
        <v>0.0087500000000000008</v>
      </c>
      <c r="R182" s="236">
        <f>Q182*H182</f>
        <v>0.098000000000000004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193</v>
      </c>
      <c r="AT182" s="238" t="s">
        <v>190</v>
      </c>
      <c r="AU182" s="238" t="s">
        <v>89</v>
      </c>
      <c r="AY182" s="18" t="s">
        <v>154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87</v>
      </c>
      <c r="BK182" s="239">
        <f>ROUND(I182*H182,2)</f>
        <v>0</v>
      </c>
      <c r="BL182" s="18" t="s">
        <v>161</v>
      </c>
      <c r="BM182" s="238" t="s">
        <v>1080</v>
      </c>
    </row>
    <row r="183" s="13" customFormat="1">
      <c r="A183" s="13"/>
      <c r="B183" s="245"/>
      <c r="C183" s="246"/>
      <c r="D183" s="240" t="s">
        <v>176</v>
      </c>
      <c r="E183" s="247" t="s">
        <v>1</v>
      </c>
      <c r="F183" s="248" t="s">
        <v>1081</v>
      </c>
      <c r="G183" s="246"/>
      <c r="H183" s="249">
        <v>11.199999999999999</v>
      </c>
      <c r="I183" s="250"/>
      <c r="J183" s="246"/>
      <c r="K183" s="246"/>
      <c r="L183" s="251"/>
      <c r="M183" s="252"/>
      <c r="N183" s="253"/>
      <c r="O183" s="253"/>
      <c r="P183" s="253"/>
      <c r="Q183" s="253"/>
      <c r="R183" s="253"/>
      <c r="S183" s="253"/>
      <c r="T183" s="25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5" t="s">
        <v>176</v>
      </c>
      <c r="AU183" s="255" t="s">
        <v>89</v>
      </c>
      <c r="AV183" s="13" t="s">
        <v>89</v>
      </c>
      <c r="AW183" s="13" t="s">
        <v>36</v>
      </c>
      <c r="AX183" s="13" t="s">
        <v>87</v>
      </c>
      <c r="AY183" s="255" t="s">
        <v>154</v>
      </c>
    </row>
    <row r="184" s="12" customFormat="1" ht="22.8" customHeight="1">
      <c r="A184" s="12"/>
      <c r="B184" s="211"/>
      <c r="C184" s="212"/>
      <c r="D184" s="213" t="s">
        <v>79</v>
      </c>
      <c r="E184" s="225" t="s">
        <v>166</v>
      </c>
      <c r="F184" s="225" t="s">
        <v>1082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SUM(P185:P192)</f>
        <v>0</v>
      </c>
      <c r="Q184" s="219"/>
      <c r="R184" s="220">
        <f>SUM(R185:R192)</f>
        <v>73.173997999999997</v>
      </c>
      <c r="S184" s="219"/>
      <c r="T184" s="221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87</v>
      </c>
      <c r="AT184" s="223" t="s">
        <v>79</v>
      </c>
      <c r="AU184" s="223" t="s">
        <v>87</v>
      </c>
      <c r="AY184" s="222" t="s">
        <v>154</v>
      </c>
      <c r="BK184" s="224">
        <f>SUM(BK185:BK192)</f>
        <v>0</v>
      </c>
    </row>
    <row r="185" s="2" customFormat="1" ht="14.4" customHeight="1">
      <c r="A185" s="39"/>
      <c r="B185" s="40"/>
      <c r="C185" s="227" t="s">
        <v>7</v>
      </c>
      <c r="D185" s="227" t="s">
        <v>156</v>
      </c>
      <c r="E185" s="228" t="s">
        <v>1083</v>
      </c>
      <c r="F185" s="229" t="s">
        <v>1084</v>
      </c>
      <c r="G185" s="230" t="s">
        <v>182</v>
      </c>
      <c r="H185" s="231">
        <v>6</v>
      </c>
      <c r="I185" s="232"/>
      <c r="J185" s="233">
        <f>ROUND(I185*H185,2)</f>
        <v>0</v>
      </c>
      <c r="K185" s="229" t="s">
        <v>160</v>
      </c>
      <c r="L185" s="45"/>
      <c r="M185" s="234" t="s">
        <v>1</v>
      </c>
      <c r="N185" s="235" t="s">
        <v>45</v>
      </c>
      <c r="O185" s="92"/>
      <c r="P185" s="236">
        <f>O185*H185</f>
        <v>0</v>
      </c>
      <c r="Q185" s="236">
        <v>0.00044999999999999999</v>
      </c>
      <c r="R185" s="236">
        <f>Q185*H185</f>
        <v>0.0027000000000000001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161</v>
      </c>
      <c r="AT185" s="238" t="s">
        <v>156</v>
      </c>
      <c r="AU185" s="238" t="s">
        <v>89</v>
      </c>
      <c r="AY185" s="18" t="s">
        <v>154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87</v>
      </c>
      <c r="BK185" s="239">
        <f>ROUND(I185*H185,2)</f>
        <v>0</v>
      </c>
      <c r="BL185" s="18" t="s">
        <v>161</v>
      </c>
      <c r="BM185" s="238" t="s">
        <v>1085</v>
      </c>
    </row>
    <row r="186" s="2" customFormat="1" ht="14.4" customHeight="1">
      <c r="A186" s="39"/>
      <c r="B186" s="40"/>
      <c r="C186" s="256" t="s">
        <v>288</v>
      </c>
      <c r="D186" s="256" t="s">
        <v>190</v>
      </c>
      <c r="E186" s="257" t="s">
        <v>1086</v>
      </c>
      <c r="F186" s="258" t="s">
        <v>1087</v>
      </c>
      <c r="G186" s="259" t="s">
        <v>182</v>
      </c>
      <c r="H186" s="260">
        <v>6</v>
      </c>
      <c r="I186" s="261"/>
      <c r="J186" s="262">
        <f>ROUND(I186*H186,2)</f>
        <v>0</v>
      </c>
      <c r="K186" s="258" t="s">
        <v>236</v>
      </c>
      <c r="L186" s="263"/>
      <c r="M186" s="264" t="s">
        <v>1</v>
      </c>
      <c r="N186" s="265" t="s">
        <v>45</v>
      </c>
      <c r="O186" s="92"/>
      <c r="P186" s="236">
        <f>O186*H186</f>
        <v>0</v>
      </c>
      <c r="Q186" s="236">
        <v>0.37</v>
      </c>
      <c r="R186" s="236">
        <f>Q186*H186</f>
        <v>2.2199999999999998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193</v>
      </c>
      <c r="AT186" s="238" t="s">
        <v>190</v>
      </c>
      <c r="AU186" s="238" t="s">
        <v>89</v>
      </c>
      <c r="AY186" s="18" t="s">
        <v>154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87</v>
      </c>
      <c r="BK186" s="239">
        <f>ROUND(I186*H186,2)</f>
        <v>0</v>
      </c>
      <c r="BL186" s="18" t="s">
        <v>161</v>
      </c>
      <c r="BM186" s="238" t="s">
        <v>1088</v>
      </c>
    </row>
    <row r="187" s="2" customFormat="1" ht="24.15" customHeight="1">
      <c r="A187" s="39"/>
      <c r="B187" s="40"/>
      <c r="C187" s="227" t="s">
        <v>293</v>
      </c>
      <c r="D187" s="227" t="s">
        <v>156</v>
      </c>
      <c r="E187" s="228" t="s">
        <v>1089</v>
      </c>
      <c r="F187" s="229" t="s">
        <v>1090</v>
      </c>
      <c r="G187" s="230" t="s">
        <v>174</v>
      </c>
      <c r="H187" s="231">
        <v>30.850000000000001</v>
      </c>
      <c r="I187" s="232"/>
      <c r="J187" s="233">
        <f>ROUND(I187*H187,2)</f>
        <v>0</v>
      </c>
      <c r="K187" s="229" t="s">
        <v>160</v>
      </c>
      <c r="L187" s="45"/>
      <c r="M187" s="234" t="s">
        <v>1</v>
      </c>
      <c r="N187" s="235" t="s">
        <v>45</v>
      </c>
      <c r="O187" s="92"/>
      <c r="P187" s="236">
        <f>O187*H187</f>
        <v>0</v>
      </c>
      <c r="Q187" s="236">
        <v>2.2998799999999999</v>
      </c>
      <c r="R187" s="236">
        <f>Q187*H187</f>
        <v>70.951297999999994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161</v>
      </c>
      <c r="AT187" s="238" t="s">
        <v>156</v>
      </c>
      <c r="AU187" s="238" t="s">
        <v>89</v>
      </c>
      <c r="AY187" s="18" t="s">
        <v>154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87</v>
      </c>
      <c r="BK187" s="239">
        <f>ROUND(I187*H187,2)</f>
        <v>0</v>
      </c>
      <c r="BL187" s="18" t="s">
        <v>161</v>
      </c>
      <c r="BM187" s="238" t="s">
        <v>1091</v>
      </c>
    </row>
    <row r="188" s="15" customFormat="1">
      <c r="A188" s="15"/>
      <c r="B188" s="277"/>
      <c r="C188" s="278"/>
      <c r="D188" s="240" t="s">
        <v>176</v>
      </c>
      <c r="E188" s="279" t="s">
        <v>1</v>
      </c>
      <c r="F188" s="280" t="s">
        <v>1092</v>
      </c>
      <c r="G188" s="278"/>
      <c r="H188" s="279" t="s">
        <v>1</v>
      </c>
      <c r="I188" s="281"/>
      <c r="J188" s="278"/>
      <c r="K188" s="278"/>
      <c r="L188" s="282"/>
      <c r="M188" s="283"/>
      <c r="N188" s="284"/>
      <c r="O188" s="284"/>
      <c r="P188" s="284"/>
      <c r="Q188" s="284"/>
      <c r="R188" s="284"/>
      <c r="S188" s="284"/>
      <c r="T188" s="28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86" t="s">
        <v>176</v>
      </c>
      <c r="AU188" s="286" t="s">
        <v>89</v>
      </c>
      <c r="AV188" s="15" t="s">
        <v>87</v>
      </c>
      <c r="AW188" s="15" t="s">
        <v>36</v>
      </c>
      <c r="AX188" s="15" t="s">
        <v>80</v>
      </c>
      <c r="AY188" s="286" t="s">
        <v>154</v>
      </c>
    </row>
    <row r="189" s="13" customFormat="1">
      <c r="A189" s="13"/>
      <c r="B189" s="245"/>
      <c r="C189" s="246"/>
      <c r="D189" s="240" t="s">
        <v>176</v>
      </c>
      <c r="E189" s="247" t="s">
        <v>1</v>
      </c>
      <c r="F189" s="248" t="s">
        <v>1093</v>
      </c>
      <c r="G189" s="246"/>
      <c r="H189" s="249">
        <v>14.4</v>
      </c>
      <c r="I189" s="250"/>
      <c r="J189" s="246"/>
      <c r="K189" s="246"/>
      <c r="L189" s="251"/>
      <c r="M189" s="252"/>
      <c r="N189" s="253"/>
      <c r="O189" s="253"/>
      <c r="P189" s="253"/>
      <c r="Q189" s="253"/>
      <c r="R189" s="253"/>
      <c r="S189" s="253"/>
      <c r="T189" s="25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5" t="s">
        <v>176</v>
      </c>
      <c r="AU189" s="255" t="s">
        <v>89</v>
      </c>
      <c r="AV189" s="13" t="s">
        <v>89</v>
      </c>
      <c r="AW189" s="13" t="s">
        <v>36</v>
      </c>
      <c r="AX189" s="13" t="s">
        <v>80</v>
      </c>
      <c r="AY189" s="255" t="s">
        <v>154</v>
      </c>
    </row>
    <row r="190" s="15" customFormat="1">
      <c r="A190" s="15"/>
      <c r="B190" s="277"/>
      <c r="C190" s="278"/>
      <c r="D190" s="240" t="s">
        <v>176</v>
      </c>
      <c r="E190" s="279" t="s">
        <v>1</v>
      </c>
      <c r="F190" s="280" t="s">
        <v>1094</v>
      </c>
      <c r="G190" s="278"/>
      <c r="H190" s="279" t="s">
        <v>1</v>
      </c>
      <c r="I190" s="281"/>
      <c r="J190" s="278"/>
      <c r="K190" s="278"/>
      <c r="L190" s="282"/>
      <c r="M190" s="283"/>
      <c r="N190" s="284"/>
      <c r="O190" s="284"/>
      <c r="P190" s="284"/>
      <c r="Q190" s="284"/>
      <c r="R190" s="284"/>
      <c r="S190" s="284"/>
      <c r="T190" s="28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86" t="s">
        <v>176</v>
      </c>
      <c r="AU190" s="286" t="s">
        <v>89</v>
      </c>
      <c r="AV190" s="15" t="s">
        <v>87</v>
      </c>
      <c r="AW190" s="15" t="s">
        <v>36</v>
      </c>
      <c r="AX190" s="15" t="s">
        <v>80</v>
      </c>
      <c r="AY190" s="286" t="s">
        <v>154</v>
      </c>
    </row>
    <row r="191" s="13" customFormat="1">
      <c r="A191" s="13"/>
      <c r="B191" s="245"/>
      <c r="C191" s="246"/>
      <c r="D191" s="240" t="s">
        <v>176</v>
      </c>
      <c r="E191" s="247" t="s">
        <v>1</v>
      </c>
      <c r="F191" s="248" t="s">
        <v>1095</v>
      </c>
      <c r="G191" s="246"/>
      <c r="H191" s="249">
        <v>16.449999999999999</v>
      </c>
      <c r="I191" s="250"/>
      <c r="J191" s="246"/>
      <c r="K191" s="246"/>
      <c r="L191" s="251"/>
      <c r="M191" s="252"/>
      <c r="N191" s="253"/>
      <c r="O191" s="253"/>
      <c r="P191" s="253"/>
      <c r="Q191" s="253"/>
      <c r="R191" s="253"/>
      <c r="S191" s="253"/>
      <c r="T191" s="25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5" t="s">
        <v>176</v>
      </c>
      <c r="AU191" s="255" t="s">
        <v>89</v>
      </c>
      <c r="AV191" s="13" t="s">
        <v>89</v>
      </c>
      <c r="AW191" s="13" t="s">
        <v>36</v>
      </c>
      <c r="AX191" s="13" t="s">
        <v>80</v>
      </c>
      <c r="AY191" s="255" t="s">
        <v>154</v>
      </c>
    </row>
    <row r="192" s="14" customFormat="1">
      <c r="A192" s="14"/>
      <c r="B192" s="266"/>
      <c r="C192" s="267"/>
      <c r="D192" s="240" t="s">
        <v>176</v>
      </c>
      <c r="E192" s="268" t="s">
        <v>1</v>
      </c>
      <c r="F192" s="269" t="s">
        <v>207</v>
      </c>
      <c r="G192" s="267"/>
      <c r="H192" s="270">
        <v>30.850000000000001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6" t="s">
        <v>176</v>
      </c>
      <c r="AU192" s="276" t="s">
        <v>89</v>
      </c>
      <c r="AV192" s="14" t="s">
        <v>161</v>
      </c>
      <c r="AW192" s="14" t="s">
        <v>36</v>
      </c>
      <c r="AX192" s="14" t="s">
        <v>87</v>
      </c>
      <c r="AY192" s="276" t="s">
        <v>154</v>
      </c>
    </row>
    <row r="193" s="12" customFormat="1" ht="22.8" customHeight="1">
      <c r="A193" s="12"/>
      <c r="B193" s="211"/>
      <c r="C193" s="212"/>
      <c r="D193" s="213" t="s">
        <v>79</v>
      </c>
      <c r="E193" s="225" t="s">
        <v>161</v>
      </c>
      <c r="F193" s="225" t="s">
        <v>199</v>
      </c>
      <c r="G193" s="212"/>
      <c r="H193" s="212"/>
      <c r="I193" s="215"/>
      <c r="J193" s="226">
        <f>BK193</f>
        <v>0</v>
      </c>
      <c r="K193" s="212"/>
      <c r="L193" s="217"/>
      <c r="M193" s="218"/>
      <c r="N193" s="219"/>
      <c r="O193" s="219"/>
      <c r="P193" s="220">
        <f>SUM(P194:P222)</f>
        <v>0</v>
      </c>
      <c r="Q193" s="219"/>
      <c r="R193" s="220">
        <f>SUM(R194:R222)</f>
        <v>230.48519992000001</v>
      </c>
      <c r="S193" s="219"/>
      <c r="T193" s="221">
        <f>SUM(T194:T222)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2" t="s">
        <v>87</v>
      </c>
      <c r="AT193" s="223" t="s">
        <v>79</v>
      </c>
      <c r="AU193" s="223" t="s">
        <v>87</v>
      </c>
      <c r="AY193" s="222" t="s">
        <v>154</v>
      </c>
      <c r="BK193" s="224">
        <f>SUM(BK194:BK222)</f>
        <v>0</v>
      </c>
    </row>
    <row r="194" s="2" customFormat="1" ht="24.15" customHeight="1">
      <c r="A194" s="39"/>
      <c r="B194" s="40"/>
      <c r="C194" s="227" t="s">
        <v>299</v>
      </c>
      <c r="D194" s="227" t="s">
        <v>156</v>
      </c>
      <c r="E194" s="228" t="s">
        <v>1096</v>
      </c>
      <c r="F194" s="229" t="s">
        <v>1097</v>
      </c>
      <c r="G194" s="230" t="s">
        <v>174</v>
      </c>
      <c r="H194" s="231">
        <v>9.3200000000000003</v>
      </c>
      <c r="I194" s="232"/>
      <c r="J194" s="233">
        <f>ROUND(I194*H194,2)</f>
        <v>0</v>
      </c>
      <c r="K194" s="229" t="s">
        <v>160</v>
      </c>
      <c r="L194" s="45"/>
      <c r="M194" s="234" t="s">
        <v>1</v>
      </c>
      <c r="N194" s="235" t="s">
        <v>45</v>
      </c>
      <c r="O194" s="92"/>
      <c r="P194" s="236">
        <f>O194*H194</f>
        <v>0</v>
      </c>
      <c r="Q194" s="236">
        <v>0.080149999999999999</v>
      </c>
      <c r="R194" s="236">
        <f>Q194*H194</f>
        <v>0.74699800000000005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161</v>
      </c>
      <c r="AT194" s="238" t="s">
        <v>156</v>
      </c>
      <c r="AU194" s="238" t="s">
        <v>89</v>
      </c>
      <c r="AY194" s="18" t="s">
        <v>154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87</v>
      </c>
      <c r="BK194" s="239">
        <f>ROUND(I194*H194,2)</f>
        <v>0</v>
      </c>
      <c r="BL194" s="18" t="s">
        <v>161</v>
      </c>
      <c r="BM194" s="238" t="s">
        <v>1098</v>
      </c>
    </row>
    <row r="195" s="13" customFormat="1">
      <c r="A195" s="13"/>
      <c r="B195" s="245"/>
      <c r="C195" s="246"/>
      <c r="D195" s="240" t="s">
        <v>176</v>
      </c>
      <c r="E195" s="247" t="s">
        <v>1</v>
      </c>
      <c r="F195" s="248" t="s">
        <v>1099</v>
      </c>
      <c r="G195" s="246"/>
      <c r="H195" s="249">
        <v>9.3200000000000003</v>
      </c>
      <c r="I195" s="250"/>
      <c r="J195" s="246"/>
      <c r="K195" s="246"/>
      <c r="L195" s="251"/>
      <c r="M195" s="252"/>
      <c r="N195" s="253"/>
      <c r="O195" s="253"/>
      <c r="P195" s="253"/>
      <c r="Q195" s="253"/>
      <c r="R195" s="253"/>
      <c r="S195" s="253"/>
      <c r="T195" s="25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5" t="s">
        <v>176</v>
      </c>
      <c r="AU195" s="255" t="s">
        <v>89</v>
      </c>
      <c r="AV195" s="13" t="s">
        <v>89</v>
      </c>
      <c r="AW195" s="13" t="s">
        <v>36</v>
      </c>
      <c r="AX195" s="13" t="s">
        <v>87</v>
      </c>
      <c r="AY195" s="255" t="s">
        <v>154</v>
      </c>
    </row>
    <row r="196" s="2" customFormat="1" ht="14.4" customHeight="1">
      <c r="A196" s="39"/>
      <c r="B196" s="40"/>
      <c r="C196" s="256" t="s">
        <v>305</v>
      </c>
      <c r="D196" s="256" t="s">
        <v>190</v>
      </c>
      <c r="E196" s="257" t="s">
        <v>1100</v>
      </c>
      <c r="F196" s="258" t="s">
        <v>1101</v>
      </c>
      <c r="G196" s="259" t="s">
        <v>182</v>
      </c>
      <c r="H196" s="260">
        <v>2</v>
      </c>
      <c r="I196" s="261"/>
      <c r="J196" s="262">
        <f>ROUND(I196*H196,2)</f>
        <v>0</v>
      </c>
      <c r="K196" s="258" t="s">
        <v>236</v>
      </c>
      <c r="L196" s="263"/>
      <c r="M196" s="264" t="s">
        <v>1</v>
      </c>
      <c r="N196" s="265" t="s">
        <v>45</v>
      </c>
      <c r="O196" s="92"/>
      <c r="P196" s="236">
        <f>O196*H196</f>
        <v>0</v>
      </c>
      <c r="Q196" s="236">
        <v>22.329999999999998</v>
      </c>
      <c r="R196" s="236">
        <f>Q196*H196</f>
        <v>44.659999999999997</v>
      </c>
      <c r="S196" s="236">
        <v>0</v>
      </c>
      <c r="T196" s="23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8" t="s">
        <v>193</v>
      </c>
      <c r="AT196" s="238" t="s">
        <v>190</v>
      </c>
      <c r="AU196" s="238" t="s">
        <v>89</v>
      </c>
      <c r="AY196" s="18" t="s">
        <v>154</v>
      </c>
      <c r="BE196" s="239">
        <f>IF(N196="základní",J196,0)</f>
        <v>0</v>
      </c>
      <c r="BF196" s="239">
        <f>IF(N196="snížená",J196,0)</f>
        <v>0</v>
      </c>
      <c r="BG196" s="239">
        <f>IF(N196="zákl. přenesená",J196,0)</f>
        <v>0</v>
      </c>
      <c r="BH196" s="239">
        <f>IF(N196="sníž. přenesená",J196,0)</f>
        <v>0</v>
      </c>
      <c r="BI196" s="239">
        <f>IF(N196="nulová",J196,0)</f>
        <v>0</v>
      </c>
      <c r="BJ196" s="18" t="s">
        <v>87</v>
      </c>
      <c r="BK196" s="239">
        <f>ROUND(I196*H196,2)</f>
        <v>0</v>
      </c>
      <c r="BL196" s="18" t="s">
        <v>161</v>
      </c>
      <c r="BM196" s="238" t="s">
        <v>1102</v>
      </c>
    </row>
    <row r="197" s="2" customFormat="1">
      <c r="A197" s="39"/>
      <c r="B197" s="40"/>
      <c r="C197" s="41"/>
      <c r="D197" s="240" t="s">
        <v>170</v>
      </c>
      <c r="E197" s="41"/>
      <c r="F197" s="241" t="s">
        <v>1103</v>
      </c>
      <c r="G197" s="41"/>
      <c r="H197" s="41"/>
      <c r="I197" s="242"/>
      <c r="J197" s="41"/>
      <c r="K197" s="41"/>
      <c r="L197" s="45"/>
      <c r="M197" s="243"/>
      <c r="N197" s="244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170</v>
      </c>
      <c r="AU197" s="18" t="s">
        <v>89</v>
      </c>
    </row>
    <row r="198" s="2" customFormat="1" ht="24.15" customHeight="1">
      <c r="A198" s="39"/>
      <c r="B198" s="40"/>
      <c r="C198" s="227" t="s">
        <v>315</v>
      </c>
      <c r="D198" s="227" t="s">
        <v>156</v>
      </c>
      <c r="E198" s="228" t="s">
        <v>1104</v>
      </c>
      <c r="F198" s="229" t="s">
        <v>1105</v>
      </c>
      <c r="G198" s="230" t="s">
        <v>174</v>
      </c>
      <c r="H198" s="231">
        <v>28.859999999999999</v>
      </c>
      <c r="I198" s="232"/>
      <c r="J198" s="233">
        <f>ROUND(I198*H198,2)</f>
        <v>0</v>
      </c>
      <c r="K198" s="229" t="s">
        <v>160</v>
      </c>
      <c r="L198" s="45"/>
      <c r="M198" s="234" t="s">
        <v>1</v>
      </c>
      <c r="N198" s="235" t="s">
        <v>45</v>
      </c>
      <c r="O198" s="92"/>
      <c r="P198" s="236">
        <f>O198*H198</f>
        <v>0</v>
      </c>
      <c r="Q198" s="236">
        <v>0.079549999999999996</v>
      </c>
      <c r="R198" s="236">
        <f>Q198*H198</f>
        <v>2.2958129999999999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161</v>
      </c>
      <c r="AT198" s="238" t="s">
        <v>156</v>
      </c>
      <c r="AU198" s="238" t="s">
        <v>89</v>
      </c>
      <c r="AY198" s="18" t="s">
        <v>154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87</v>
      </c>
      <c r="BK198" s="239">
        <f>ROUND(I198*H198,2)</f>
        <v>0</v>
      </c>
      <c r="BL198" s="18" t="s">
        <v>161</v>
      </c>
      <c r="BM198" s="238" t="s">
        <v>1106</v>
      </c>
    </row>
    <row r="199" s="13" customFormat="1">
      <c r="A199" s="13"/>
      <c r="B199" s="245"/>
      <c r="C199" s="246"/>
      <c r="D199" s="240" t="s">
        <v>176</v>
      </c>
      <c r="E199" s="247" t="s">
        <v>1</v>
      </c>
      <c r="F199" s="248" t="s">
        <v>1107</v>
      </c>
      <c r="G199" s="246"/>
      <c r="H199" s="249">
        <v>28.859999999999999</v>
      </c>
      <c r="I199" s="250"/>
      <c r="J199" s="246"/>
      <c r="K199" s="246"/>
      <c r="L199" s="251"/>
      <c r="M199" s="252"/>
      <c r="N199" s="253"/>
      <c r="O199" s="253"/>
      <c r="P199" s="253"/>
      <c r="Q199" s="253"/>
      <c r="R199" s="253"/>
      <c r="S199" s="253"/>
      <c r="T199" s="25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5" t="s">
        <v>176</v>
      </c>
      <c r="AU199" s="255" t="s">
        <v>89</v>
      </c>
      <c r="AV199" s="13" t="s">
        <v>89</v>
      </c>
      <c r="AW199" s="13" t="s">
        <v>36</v>
      </c>
      <c r="AX199" s="13" t="s">
        <v>87</v>
      </c>
      <c r="AY199" s="255" t="s">
        <v>154</v>
      </c>
    </row>
    <row r="200" s="2" customFormat="1" ht="14.4" customHeight="1">
      <c r="A200" s="39"/>
      <c r="B200" s="40"/>
      <c r="C200" s="256" t="s">
        <v>322</v>
      </c>
      <c r="D200" s="256" t="s">
        <v>190</v>
      </c>
      <c r="E200" s="257" t="s">
        <v>1108</v>
      </c>
      <c r="F200" s="258" t="s">
        <v>1109</v>
      </c>
      <c r="G200" s="259" t="s">
        <v>182</v>
      </c>
      <c r="H200" s="260">
        <v>3</v>
      </c>
      <c r="I200" s="261"/>
      <c r="J200" s="262">
        <f>ROUND(I200*H200,2)</f>
        <v>0</v>
      </c>
      <c r="K200" s="258" t="s">
        <v>236</v>
      </c>
      <c r="L200" s="263"/>
      <c r="M200" s="264" t="s">
        <v>1</v>
      </c>
      <c r="N200" s="265" t="s">
        <v>45</v>
      </c>
      <c r="O200" s="92"/>
      <c r="P200" s="236">
        <f>O200*H200</f>
        <v>0</v>
      </c>
      <c r="Q200" s="236">
        <v>45.310000000000002</v>
      </c>
      <c r="R200" s="236">
        <f>Q200*H200</f>
        <v>135.93000000000001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193</v>
      </c>
      <c r="AT200" s="238" t="s">
        <v>190</v>
      </c>
      <c r="AU200" s="238" t="s">
        <v>89</v>
      </c>
      <c r="AY200" s="18" t="s">
        <v>154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87</v>
      </c>
      <c r="BK200" s="239">
        <f>ROUND(I200*H200,2)</f>
        <v>0</v>
      </c>
      <c r="BL200" s="18" t="s">
        <v>161</v>
      </c>
      <c r="BM200" s="238" t="s">
        <v>1110</v>
      </c>
    </row>
    <row r="201" s="2" customFormat="1">
      <c r="A201" s="39"/>
      <c r="B201" s="40"/>
      <c r="C201" s="41"/>
      <c r="D201" s="240" t="s">
        <v>170</v>
      </c>
      <c r="E201" s="41"/>
      <c r="F201" s="241" t="s">
        <v>1103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170</v>
      </c>
      <c r="AU201" s="18" t="s">
        <v>89</v>
      </c>
    </row>
    <row r="202" s="2" customFormat="1" ht="24.15" customHeight="1">
      <c r="A202" s="39"/>
      <c r="B202" s="40"/>
      <c r="C202" s="227" t="s">
        <v>331</v>
      </c>
      <c r="D202" s="227" t="s">
        <v>156</v>
      </c>
      <c r="E202" s="228" t="s">
        <v>1111</v>
      </c>
      <c r="F202" s="229" t="s">
        <v>1112</v>
      </c>
      <c r="G202" s="230" t="s">
        <v>159</v>
      </c>
      <c r="H202" s="231">
        <v>65.280000000000001</v>
      </c>
      <c r="I202" s="232"/>
      <c r="J202" s="233">
        <f>ROUND(I202*H202,2)</f>
        <v>0</v>
      </c>
      <c r="K202" s="229" t="s">
        <v>160</v>
      </c>
      <c r="L202" s="45"/>
      <c r="M202" s="234" t="s">
        <v>1</v>
      </c>
      <c r="N202" s="235" t="s">
        <v>45</v>
      </c>
      <c r="O202" s="92"/>
      <c r="P202" s="236">
        <f>O202*H202</f>
        <v>0</v>
      </c>
      <c r="Q202" s="236">
        <v>0.18729699999999999</v>
      </c>
      <c r="R202" s="236">
        <f>Q202*H202</f>
        <v>12.22674816</v>
      </c>
      <c r="S202" s="236">
        <v>0</v>
      </c>
      <c r="T202" s="23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161</v>
      </c>
      <c r="AT202" s="238" t="s">
        <v>156</v>
      </c>
      <c r="AU202" s="238" t="s">
        <v>89</v>
      </c>
      <c r="AY202" s="18" t="s">
        <v>154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87</v>
      </c>
      <c r="BK202" s="239">
        <f>ROUND(I202*H202,2)</f>
        <v>0</v>
      </c>
      <c r="BL202" s="18" t="s">
        <v>161</v>
      </c>
      <c r="BM202" s="238" t="s">
        <v>1113</v>
      </c>
    </row>
    <row r="203" s="15" customFormat="1">
      <c r="A203" s="15"/>
      <c r="B203" s="277"/>
      <c r="C203" s="278"/>
      <c r="D203" s="240" t="s">
        <v>176</v>
      </c>
      <c r="E203" s="279" t="s">
        <v>1</v>
      </c>
      <c r="F203" s="280" t="s">
        <v>1114</v>
      </c>
      <c r="G203" s="278"/>
      <c r="H203" s="279" t="s">
        <v>1</v>
      </c>
      <c r="I203" s="281"/>
      <c r="J203" s="278"/>
      <c r="K203" s="278"/>
      <c r="L203" s="282"/>
      <c r="M203" s="283"/>
      <c r="N203" s="284"/>
      <c r="O203" s="284"/>
      <c r="P203" s="284"/>
      <c r="Q203" s="284"/>
      <c r="R203" s="284"/>
      <c r="S203" s="284"/>
      <c r="T203" s="28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86" t="s">
        <v>176</v>
      </c>
      <c r="AU203" s="286" t="s">
        <v>89</v>
      </c>
      <c r="AV203" s="15" t="s">
        <v>87</v>
      </c>
      <c r="AW203" s="15" t="s">
        <v>36</v>
      </c>
      <c r="AX203" s="15" t="s">
        <v>80</v>
      </c>
      <c r="AY203" s="286" t="s">
        <v>154</v>
      </c>
    </row>
    <row r="204" s="13" customFormat="1">
      <c r="A204" s="13"/>
      <c r="B204" s="245"/>
      <c r="C204" s="246"/>
      <c r="D204" s="240" t="s">
        <v>176</v>
      </c>
      <c r="E204" s="247" t="s">
        <v>1</v>
      </c>
      <c r="F204" s="248" t="s">
        <v>1115</v>
      </c>
      <c r="G204" s="246"/>
      <c r="H204" s="249">
        <v>17.280000000000001</v>
      </c>
      <c r="I204" s="250"/>
      <c r="J204" s="246"/>
      <c r="K204" s="246"/>
      <c r="L204" s="251"/>
      <c r="M204" s="252"/>
      <c r="N204" s="253"/>
      <c r="O204" s="253"/>
      <c r="P204" s="253"/>
      <c r="Q204" s="253"/>
      <c r="R204" s="253"/>
      <c r="S204" s="253"/>
      <c r="T204" s="25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5" t="s">
        <v>176</v>
      </c>
      <c r="AU204" s="255" t="s">
        <v>89</v>
      </c>
      <c r="AV204" s="13" t="s">
        <v>89</v>
      </c>
      <c r="AW204" s="13" t="s">
        <v>36</v>
      </c>
      <c r="AX204" s="13" t="s">
        <v>80</v>
      </c>
      <c r="AY204" s="255" t="s">
        <v>154</v>
      </c>
    </row>
    <row r="205" s="15" customFormat="1">
      <c r="A205" s="15"/>
      <c r="B205" s="277"/>
      <c r="C205" s="278"/>
      <c r="D205" s="240" t="s">
        <v>176</v>
      </c>
      <c r="E205" s="279" t="s">
        <v>1</v>
      </c>
      <c r="F205" s="280" t="s">
        <v>1116</v>
      </c>
      <c r="G205" s="278"/>
      <c r="H205" s="279" t="s">
        <v>1</v>
      </c>
      <c r="I205" s="281"/>
      <c r="J205" s="278"/>
      <c r="K205" s="278"/>
      <c r="L205" s="282"/>
      <c r="M205" s="283"/>
      <c r="N205" s="284"/>
      <c r="O205" s="284"/>
      <c r="P205" s="284"/>
      <c r="Q205" s="284"/>
      <c r="R205" s="284"/>
      <c r="S205" s="284"/>
      <c r="T205" s="28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6" t="s">
        <v>176</v>
      </c>
      <c r="AU205" s="286" t="s">
        <v>89</v>
      </c>
      <c r="AV205" s="15" t="s">
        <v>87</v>
      </c>
      <c r="AW205" s="15" t="s">
        <v>36</v>
      </c>
      <c r="AX205" s="15" t="s">
        <v>80</v>
      </c>
      <c r="AY205" s="286" t="s">
        <v>154</v>
      </c>
    </row>
    <row r="206" s="13" customFormat="1">
      <c r="A206" s="13"/>
      <c r="B206" s="245"/>
      <c r="C206" s="246"/>
      <c r="D206" s="240" t="s">
        <v>176</v>
      </c>
      <c r="E206" s="247" t="s">
        <v>1</v>
      </c>
      <c r="F206" s="248" t="s">
        <v>1117</v>
      </c>
      <c r="G206" s="246"/>
      <c r="H206" s="249">
        <v>48</v>
      </c>
      <c r="I206" s="250"/>
      <c r="J206" s="246"/>
      <c r="K206" s="246"/>
      <c r="L206" s="251"/>
      <c r="M206" s="252"/>
      <c r="N206" s="253"/>
      <c r="O206" s="253"/>
      <c r="P206" s="253"/>
      <c r="Q206" s="253"/>
      <c r="R206" s="253"/>
      <c r="S206" s="253"/>
      <c r="T206" s="25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5" t="s">
        <v>176</v>
      </c>
      <c r="AU206" s="255" t="s">
        <v>89</v>
      </c>
      <c r="AV206" s="13" t="s">
        <v>89</v>
      </c>
      <c r="AW206" s="13" t="s">
        <v>36</v>
      </c>
      <c r="AX206" s="13" t="s">
        <v>80</v>
      </c>
      <c r="AY206" s="255" t="s">
        <v>154</v>
      </c>
    </row>
    <row r="207" s="14" customFormat="1">
      <c r="A207" s="14"/>
      <c r="B207" s="266"/>
      <c r="C207" s="267"/>
      <c r="D207" s="240" t="s">
        <v>176</v>
      </c>
      <c r="E207" s="268" t="s">
        <v>1</v>
      </c>
      <c r="F207" s="269" t="s">
        <v>207</v>
      </c>
      <c r="G207" s="267"/>
      <c r="H207" s="270">
        <v>65.280000000000001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76" t="s">
        <v>176</v>
      </c>
      <c r="AU207" s="276" t="s">
        <v>89</v>
      </c>
      <c r="AV207" s="14" t="s">
        <v>161</v>
      </c>
      <c r="AW207" s="14" t="s">
        <v>36</v>
      </c>
      <c r="AX207" s="14" t="s">
        <v>87</v>
      </c>
      <c r="AY207" s="276" t="s">
        <v>154</v>
      </c>
    </row>
    <row r="208" s="2" customFormat="1" ht="24.15" customHeight="1">
      <c r="A208" s="39"/>
      <c r="B208" s="40"/>
      <c r="C208" s="227" t="s">
        <v>343</v>
      </c>
      <c r="D208" s="227" t="s">
        <v>156</v>
      </c>
      <c r="E208" s="228" t="s">
        <v>1118</v>
      </c>
      <c r="F208" s="229" t="s">
        <v>1119</v>
      </c>
      <c r="G208" s="230" t="s">
        <v>159</v>
      </c>
      <c r="H208" s="231">
        <v>0.875</v>
      </c>
      <c r="I208" s="232"/>
      <c r="J208" s="233">
        <f>ROUND(I208*H208,2)</f>
        <v>0</v>
      </c>
      <c r="K208" s="229" t="s">
        <v>160</v>
      </c>
      <c r="L208" s="45"/>
      <c r="M208" s="234" t="s">
        <v>1</v>
      </c>
      <c r="N208" s="235" t="s">
        <v>45</v>
      </c>
      <c r="O208" s="92"/>
      <c r="P208" s="236">
        <f>O208*H208</f>
        <v>0</v>
      </c>
      <c r="Q208" s="236">
        <v>0.02102</v>
      </c>
      <c r="R208" s="236">
        <f>Q208*H208</f>
        <v>0.018392499999999999</v>
      </c>
      <c r="S208" s="236">
        <v>0</v>
      </c>
      <c r="T208" s="23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8" t="s">
        <v>161</v>
      </c>
      <c r="AT208" s="238" t="s">
        <v>156</v>
      </c>
      <c r="AU208" s="238" t="s">
        <v>89</v>
      </c>
      <c r="AY208" s="18" t="s">
        <v>154</v>
      </c>
      <c r="BE208" s="239">
        <f>IF(N208="základní",J208,0)</f>
        <v>0</v>
      </c>
      <c r="BF208" s="239">
        <f>IF(N208="snížená",J208,0)</f>
        <v>0</v>
      </c>
      <c r="BG208" s="239">
        <f>IF(N208="zákl. přenesená",J208,0)</f>
        <v>0</v>
      </c>
      <c r="BH208" s="239">
        <f>IF(N208="sníž. přenesená",J208,0)</f>
        <v>0</v>
      </c>
      <c r="BI208" s="239">
        <f>IF(N208="nulová",J208,0)</f>
        <v>0</v>
      </c>
      <c r="BJ208" s="18" t="s">
        <v>87</v>
      </c>
      <c r="BK208" s="239">
        <f>ROUND(I208*H208,2)</f>
        <v>0</v>
      </c>
      <c r="BL208" s="18" t="s">
        <v>161</v>
      </c>
      <c r="BM208" s="238" t="s">
        <v>1120</v>
      </c>
    </row>
    <row r="209" s="13" customFormat="1">
      <c r="A209" s="13"/>
      <c r="B209" s="245"/>
      <c r="C209" s="246"/>
      <c r="D209" s="240" t="s">
        <v>176</v>
      </c>
      <c r="E209" s="247" t="s">
        <v>1</v>
      </c>
      <c r="F209" s="248" t="s">
        <v>1121</v>
      </c>
      <c r="G209" s="246"/>
      <c r="H209" s="249">
        <v>0.875</v>
      </c>
      <c r="I209" s="250"/>
      <c r="J209" s="246"/>
      <c r="K209" s="246"/>
      <c r="L209" s="251"/>
      <c r="M209" s="252"/>
      <c r="N209" s="253"/>
      <c r="O209" s="253"/>
      <c r="P209" s="253"/>
      <c r="Q209" s="253"/>
      <c r="R209" s="253"/>
      <c r="S209" s="253"/>
      <c r="T209" s="25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5" t="s">
        <v>176</v>
      </c>
      <c r="AU209" s="255" t="s">
        <v>89</v>
      </c>
      <c r="AV209" s="13" t="s">
        <v>89</v>
      </c>
      <c r="AW209" s="13" t="s">
        <v>36</v>
      </c>
      <c r="AX209" s="13" t="s">
        <v>87</v>
      </c>
      <c r="AY209" s="255" t="s">
        <v>154</v>
      </c>
    </row>
    <row r="210" s="2" customFormat="1" ht="24.15" customHeight="1">
      <c r="A210" s="39"/>
      <c r="B210" s="40"/>
      <c r="C210" s="227" t="s">
        <v>347</v>
      </c>
      <c r="D210" s="227" t="s">
        <v>156</v>
      </c>
      <c r="E210" s="228" t="s">
        <v>1122</v>
      </c>
      <c r="F210" s="229" t="s">
        <v>1123</v>
      </c>
      <c r="G210" s="230" t="s">
        <v>159</v>
      </c>
      <c r="H210" s="231">
        <v>0.875</v>
      </c>
      <c r="I210" s="232"/>
      <c r="J210" s="233">
        <f>ROUND(I210*H210,2)</f>
        <v>0</v>
      </c>
      <c r="K210" s="229" t="s">
        <v>160</v>
      </c>
      <c r="L210" s="45"/>
      <c r="M210" s="234" t="s">
        <v>1</v>
      </c>
      <c r="N210" s="235" t="s">
        <v>45</v>
      </c>
      <c r="O210" s="92"/>
      <c r="P210" s="236">
        <f>O210*H210</f>
        <v>0</v>
      </c>
      <c r="Q210" s="236">
        <v>0.02102</v>
      </c>
      <c r="R210" s="236">
        <f>Q210*H210</f>
        <v>0.018392499999999999</v>
      </c>
      <c r="S210" s="236">
        <v>0</v>
      </c>
      <c r="T210" s="237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8" t="s">
        <v>161</v>
      </c>
      <c r="AT210" s="238" t="s">
        <v>156</v>
      </c>
      <c r="AU210" s="238" t="s">
        <v>89</v>
      </c>
      <c r="AY210" s="18" t="s">
        <v>154</v>
      </c>
      <c r="BE210" s="239">
        <f>IF(N210="základní",J210,0)</f>
        <v>0</v>
      </c>
      <c r="BF210" s="239">
        <f>IF(N210="snížená",J210,0)</f>
        <v>0</v>
      </c>
      <c r="BG210" s="239">
        <f>IF(N210="zákl. přenesená",J210,0)</f>
        <v>0</v>
      </c>
      <c r="BH210" s="239">
        <f>IF(N210="sníž. přenesená",J210,0)</f>
        <v>0</v>
      </c>
      <c r="BI210" s="239">
        <f>IF(N210="nulová",J210,0)</f>
        <v>0</v>
      </c>
      <c r="BJ210" s="18" t="s">
        <v>87</v>
      </c>
      <c r="BK210" s="239">
        <f>ROUND(I210*H210,2)</f>
        <v>0</v>
      </c>
      <c r="BL210" s="18" t="s">
        <v>161</v>
      </c>
      <c r="BM210" s="238" t="s">
        <v>1124</v>
      </c>
    </row>
    <row r="211" s="2" customFormat="1" ht="24.15" customHeight="1">
      <c r="A211" s="39"/>
      <c r="B211" s="40"/>
      <c r="C211" s="227" t="s">
        <v>351</v>
      </c>
      <c r="D211" s="227" t="s">
        <v>156</v>
      </c>
      <c r="E211" s="228" t="s">
        <v>1125</v>
      </c>
      <c r="F211" s="229" t="s">
        <v>1126</v>
      </c>
      <c r="G211" s="230" t="s">
        <v>174</v>
      </c>
      <c r="H211" s="231">
        <v>1.472</v>
      </c>
      <c r="I211" s="232"/>
      <c r="J211" s="233">
        <f>ROUND(I211*H211,2)</f>
        <v>0</v>
      </c>
      <c r="K211" s="229" t="s">
        <v>160</v>
      </c>
      <c r="L211" s="45"/>
      <c r="M211" s="234" t="s">
        <v>1</v>
      </c>
      <c r="N211" s="235" t="s">
        <v>45</v>
      </c>
      <c r="O211" s="92"/>
      <c r="P211" s="236">
        <f>O211*H211</f>
        <v>0</v>
      </c>
      <c r="Q211" s="236">
        <v>2.4815800000000001</v>
      </c>
      <c r="R211" s="236">
        <f>Q211*H211</f>
        <v>3.6528857600000002</v>
      </c>
      <c r="S211" s="236">
        <v>0</v>
      </c>
      <c r="T211" s="23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8" t="s">
        <v>161</v>
      </c>
      <c r="AT211" s="238" t="s">
        <v>156</v>
      </c>
      <c r="AU211" s="238" t="s">
        <v>89</v>
      </c>
      <c r="AY211" s="18" t="s">
        <v>154</v>
      </c>
      <c r="BE211" s="239">
        <f>IF(N211="základní",J211,0)</f>
        <v>0</v>
      </c>
      <c r="BF211" s="239">
        <f>IF(N211="snížená",J211,0)</f>
        <v>0</v>
      </c>
      <c r="BG211" s="239">
        <f>IF(N211="zákl. přenesená",J211,0)</f>
        <v>0</v>
      </c>
      <c r="BH211" s="239">
        <f>IF(N211="sníž. přenesená",J211,0)</f>
        <v>0</v>
      </c>
      <c r="BI211" s="239">
        <f>IF(N211="nulová",J211,0)</f>
        <v>0</v>
      </c>
      <c r="BJ211" s="18" t="s">
        <v>87</v>
      </c>
      <c r="BK211" s="239">
        <f>ROUND(I211*H211,2)</f>
        <v>0</v>
      </c>
      <c r="BL211" s="18" t="s">
        <v>161</v>
      </c>
      <c r="BM211" s="238" t="s">
        <v>1127</v>
      </c>
    </row>
    <row r="212" s="15" customFormat="1">
      <c r="A212" s="15"/>
      <c r="B212" s="277"/>
      <c r="C212" s="278"/>
      <c r="D212" s="240" t="s">
        <v>176</v>
      </c>
      <c r="E212" s="279" t="s">
        <v>1</v>
      </c>
      <c r="F212" s="280" t="s">
        <v>1128</v>
      </c>
      <c r="G212" s="278"/>
      <c r="H212" s="279" t="s">
        <v>1</v>
      </c>
      <c r="I212" s="281"/>
      <c r="J212" s="278"/>
      <c r="K212" s="278"/>
      <c r="L212" s="282"/>
      <c r="M212" s="283"/>
      <c r="N212" s="284"/>
      <c r="O212" s="284"/>
      <c r="P212" s="284"/>
      <c r="Q212" s="284"/>
      <c r="R212" s="284"/>
      <c r="S212" s="284"/>
      <c r="T212" s="28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86" t="s">
        <v>176</v>
      </c>
      <c r="AU212" s="286" t="s">
        <v>89</v>
      </c>
      <c r="AV212" s="15" t="s">
        <v>87</v>
      </c>
      <c r="AW212" s="15" t="s">
        <v>36</v>
      </c>
      <c r="AX212" s="15" t="s">
        <v>80</v>
      </c>
      <c r="AY212" s="286" t="s">
        <v>154</v>
      </c>
    </row>
    <row r="213" s="13" customFormat="1">
      <c r="A213" s="13"/>
      <c r="B213" s="245"/>
      <c r="C213" s="246"/>
      <c r="D213" s="240" t="s">
        <v>176</v>
      </c>
      <c r="E213" s="247" t="s">
        <v>1</v>
      </c>
      <c r="F213" s="248" t="s">
        <v>1129</v>
      </c>
      <c r="G213" s="246"/>
      <c r="H213" s="249">
        <v>1.472</v>
      </c>
      <c r="I213" s="250"/>
      <c r="J213" s="246"/>
      <c r="K213" s="246"/>
      <c r="L213" s="251"/>
      <c r="M213" s="252"/>
      <c r="N213" s="253"/>
      <c r="O213" s="253"/>
      <c r="P213" s="253"/>
      <c r="Q213" s="253"/>
      <c r="R213" s="253"/>
      <c r="S213" s="253"/>
      <c r="T213" s="25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5" t="s">
        <v>176</v>
      </c>
      <c r="AU213" s="255" t="s">
        <v>89</v>
      </c>
      <c r="AV213" s="13" t="s">
        <v>89</v>
      </c>
      <c r="AW213" s="13" t="s">
        <v>36</v>
      </c>
      <c r="AX213" s="13" t="s">
        <v>87</v>
      </c>
      <c r="AY213" s="255" t="s">
        <v>154</v>
      </c>
    </row>
    <row r="214" s="2" customFormat="1" ht="24.15" customHeight="1">
      <c r="A214" s="39"/>
      <c r="B214" s="40"/>
      <c r="C214" s="227" t="s">
        <v>357</v>
      </c>
      <c r="D214" s="227" t="s">
        <v>156</v>
      </c>
      <c r="E214" s="228" t="s">
        <v>862</v>
      </c>
      <c r="F214" s="229" t="s">
        <v>1130</v>
      </c>
      <c r="G214" s="230" t="s">
        <v>159</v>
      </c>
      <c r="H214" s="231">
        <v>30</v>
      </c>
      <c r="I214" s="232"/>
      <c r="J214" s="233">
        <f>ROUND(I214*H214,2)</f>
        <v>0</v>
      </c>
      <c r="K214" s="229" t="s">
        <v>160</v>
      </c>
      <c r="L214" s="45"/>
      <c r="M214" s="234" t="s">
        <v>1</v>
      </c>
      <c r="N214" s="235" t="s">
        <v>45</v>
      </c>
      <c r="O214" s="92"/>
      <c r="P214" s="236">
        <f>O214*H214</f>
        <v>0</v>
      </c>
      <c r="Q214" s="236">
        <v>1.031199</v>
      </c>
      <c r="R214" s="236">
        <f>Q214*H214</f>
        <v>30.935969999999998</v>
      </c>
      <c r="S214" s="236">
        <v>0</v>
      </c>
      <c r="T214" s="23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8" t="s">
        <v>161</v>
      </c>
      <c r="AT214" s="238" t="s">
        <v>156</v>
      </c>
      <c r="AU214" s="238" t="s">
        <v>89</v>
      </c>
      <c r="AY214" s="18" t="s">
        <v>154</v>
      </c>
      <c r="BE214" s="239">
        <f>IF(N214="základní",J214,0)</f>
        <v>0</v>
      </c>
      <c r="BF214" s="239">
        <f>IF(N214="snížená",J214,0)</f>
        <v>0</v>
      </c>
      <c r="BG214" s="239">
        <f>IF(N214="zákl. přenesená",J214,0)</f>
        <v>0</v>
      </c>
      <c r="BH214" s="239">
        <f>IF(N214="sníž. přenesená",J214,0)</f>
        <v>0</v>
      </c>
      <c r="BI214" s="239">
        <f>IF(N214="nulová",J214,0)</f>
        <v>0</v>
      </c>
      <c r="BJ214" s="18" t="s">
        <v>87</v>
      </c>
      <c r="BK214" s="239">
        <f>ROUND(I214*H214,2)</f>
        <v>0</v>
      </c>
      <c r="BL214" s="18" t="s">
        <v>161</v>
      </c>
      <c r="BM214" s="238" t="s">
        <v>1131</v>
      </c>
    </row>
    <row r="215" s="2" customFormat="1" ht="24.15" customHeight="1">
      <c r="A215" s="39"/>
      <c r="B215" s="40"/>
      <c r="C215" s="227" t="s">
        <v>362</v>
      </c>
      <c r="D215" s="227" t="s">
        <v>156</v>
      </c>
      <c r="E215" s="228" t="s">
        <v>1132</v>
      </c>
      <c r="F215" s="229" t="s">
        <v>1133</v>
      </c>
      <c r="G215" s="230" t="s">
        <v>182</v>
      </c>
      <c r="H215" s="231">
        <v>1</v>
      </c>
      <c r="I215" s="232"/>
      <c r="J215" s="233">
        <f>ROUND(I215*H215,2)</f>
        <v>0</v>
      </c>
      <c r="K215" s="229" t="s">
        <v>1134</v>
      </c>
      <c r="L215" s="45"/>
      <c r="M215" s="234" t="s">
        <v>1</v>
      </c>
      <c r="N215" s="235" t="s">
        <v>45</v>
      </c>
      <c r="O215" s="92"/>
      <c r="P215" s="236">
        <f>O215*H215</f>
        <v>0</v>
      </c>
      <c r="Q215" s="236">
        <v>0</v>
      </c>
      <c r="R215" s="236">
        <f>Q215*H215</f>
        <v>0</v>
      </c>
      <c r="S215" s="236">
        <v>0</v>
      </c>
      <c r="T215" s="23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8" t="s">
        <v>161</v>
      </c>
      <c r="AT215" s="238" t="s">
        <v>156</v>
      </c>
      <c r="AU215" s="238" t="s">
        <v>89</v>
      </c>
      <c r="AY215" s="18" t="s">
        <v>154</v>
      </c>
      <c r="BE215" s="239">
        <f>IF(N215="základní",J215,0)</f>
        <v>0</v>
      </c>
      <c r="BF215" s="239">
        <f>IF(N215="snížená",J215,0)</f>
        <v>0</v>
      </c>
      <c r="BG215" s="239">
        <f>IF(N215="zákl. přenesená",J215,0)</f>
        <v>0</v>
      </c>
      <c r="BH215" s="239">
        <f>IF(N215="sníž. přenesená",J215,0)</f>
        <v>0</v>
      </c>
      <c r="BI215" s="239">
        <f>IF(N215="nulová",J215,0)</f>
        <v>0</v>
      </c>
      <c r="BJ215" s="18" t="s">
        <v>87</v>
      </c>
      <c r="BK215" s="239">
        <f>ROUND(I215*H215,2)</f>
        <v>0</v>
      </c>
      <c r="BL215" s="18" t="s">
        <v>161</v>
      </c>
      <c r="BM215" s="238" t="s">
        <v>1135</v>
      </c>
    </row>
    <row r="216" s="13" customFormat="1">
      <c r="A216" s="13"/>
      <c r="B216" s="245"/>
      <c r="C216" s="246"/>
      <c r="D216" s="240" t="s">
        <v>176</v>
      </c>
      <c r="E216" s="247" t="s">
        <v>1</v>
      </c>
      <c r="F216" s="248" t="s">
        <v>1136</v>
      </c>
      <c r="G216" s="246"/>
      <c r="H216" s="249">
        <v>1</v>
      </c>
      <c r="I216" s="250"/>
      <c r="J216" s="246"/>
      <c r="K216" s="246"/>
      <c r="L216" s="251"/>
      <c r="M216" s="252"/>
      <c r="N216" s="253"/>
      <c r="O216" s="253"/>
      <c r="P216" s="253"/>
      <c r="Q216" s="253"/>
      <c r="R216" s="253"/>
      <c r="S216" s="253"/>
      <c r="T216" s="25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5" t="s">
        <v>176</v>
      </c>
      <c r="AU216" s="255" t="s">
        <v>89</v>
      </c>
      <c r="AV216" s="13" t="s">
        <v>89</v>
      </c>
      <c r="AW216" s="13" t="s">
        <v>36</v>
      </c>
      <c r="AX216" s="13" t="s">
        <v>87</v>
      </c>
      <c r="AY216" s="255" t="s">
        <v>154</v>
      </c>
    </row>
    <row r="217" s="2" customFormat="1" ht="24.15" customHeight="1">
      <c r="A217" s="39"/>
      <c r="B217" s="40"/>
      <c r="C217" s="227" t="s">
        <v>366</v>
      </c>
      <c r="D217" s="227" t="s">
        <v>156</v>
      </c>
      <c r="E217" s="228" t="s">
        <v>1137</v>
      </c>
      <c r="F217" s="229" t="s">
        <v>1138</v>
      </c>
      <c r="G217" s="230" t="s">
        <v>418</v>
      </c>
      <c r="H217" s="231">
        <v>8</v>
      </c>
      <c r="I217" s="232"/>
      <c r="J217" s="233">
        <f>ROUND(I217*H217,2)</f>
        <v>0</v>
      </c>
      <c r="K217" s="229" t="s">
        <v>1134</v>
      </c>
      <c r="L217" s="45"/>
      <c r="M217" s="234" t="s">
        <v>1</v>
      </c>
      <c r="N217" s="235" t="s">
        <v>45</v>
      </c>
      <c r="O217" s="92"/>
      <c r="P217" s="236">
        <f>O217*H217</f>
        <v>0</v>
      </c>
      <c r="Q217" s="236">
        <v>0</v>
      </c>
      <c r="R217" s="236">
        <f>Q217*H217</f>
        <v>0</v>
      </c>
      <c r="S217" s="236">
        <v>0</v>
      </c>
      <c r="T217" s="23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8" t="s">
        <v>161</v>
      </c>
      <c r="AT217" s="238" t="s">
        <v>156</v>
      </c>
      <c r="AU217" s="238" t="s">
        <v>89</v>
      </c>
      <c r="AY217" s="18" t="s">
        <v>154</v>
      </c>
      <c r="BE217" s="239">
        <f>IF(N217="základní",J217,0)</f>
        <v>0</v>
      </c>
      <c r="BF217" s="239">
        <f>IF(N217="snížená",J217,0)</f>
        <v>0</v>
      </c>
      <c r="BG217" s="239">
        <f>IF(N217="zákl. přenesená",J217,0)</f>
        <v>0</v>
      </c>
      <c r="BH217" s="239">
        <f>IF(N217="sníž. přenesená",J217,0)</f>
        <v>0</v>
      </c>
      <c r="BI217" s="239">
        <f>IF(N217="nulová",J217,0)</f>
        <v>0</v>
      </c>
      <c r="BJ217" s="18" t="s">
        <v>87</v>
      </c>
      <c r="BK217" s="239">
        <f>ROUND(I217*H217,2)</f>
        <v>0</v>
      </c>
      <c r="BL217" s="18" t="s">
        <v>161</v>
      </c>
      <c r="BM217" s="238" t="s">
        <v>1139</v>
      </c>
    </row>
    <row r="218" s="13" customFormat="1">
      <c r="A218" s="13"/>
      <c r="B218" s="245"/>
      <c r="C218" s="246"/>
      <c r="D218" s="240" t="s">
        <v>176</v>
      </c>
      <c r="E218" s="247" t="s">
        <v>1</v>
      </c>
      <c r="F218" s="248" t="s">
        <v>1140</v>
      </c>
      <c r="G218" s="246"/>
      <c r="H218" s="249">
        <v>8</v>
      </c>
      <c r="I218" s="250"/>
      <c r="J218" s="246"/>
      <c r="K218" s="246"/>
      <c r="L218" s="251"/>
      <c r="M218" s="252"/>
      <c r="N218" s="253"/>
      <c r="O218" s="253"/>
      <c r="P218" s="253"/>
      <c r="Q218" s="253"/>
      <c r="R218" s="253"/>
      <c r="S218" s="253"/>
      <c r="T218" s="25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5" t="s">
        <v>176</v>
      </c>
      <c r="AU218" s="255" t="s">
        <v>89</v>
      </c>
      <c r="AV218" s="13" t="s">
        <v>89</v>
      </c>
      <c r="AW218" s="13" t="s">
        <v>36</v>
      </c>
      <c r="AX218" s="13" t="s">
        <v>87</v>
      </c>
      <c r="AY218" s="255" t="s">
        <v>154</v>
      </c>
    </row>
    <row r="219" s="2" customFormat="1" ht="24.15" customHeight="1">
      <c r="A219" s="39"/>
      <c r="B219" s="40"/>
      <c r="C219" s="227" t="s">
        <v>371</v>
      </c>
      <c r="D219" s="227" t="s">
        <v>156</v>
      </c>
      <c r="E219" s="228" t="s">
        <v>1141</v>
      </c>
      <c r="F219" s="229" t="s">
        <v>1142</v>
      </c>
      <c r="G219" s="230" t="s">
        <v>182</v>
      </c>
      <c r="H219" s="231">
        <v>1</v>
      </c>
      <c r="I219" s="232"/>
      <c r="J219" s="233">
        <f>ROUND(I219*H219,2)</f>
        <v>0</v>
      </c>
      <c r="K219" s="229" t="s">
        <v>1134</v>
      </c>
      <c r="L219" s="45"/>
      <c r="M219" s="234" t="s">
        <v>1</v>
      </c>
      <c r="N219" s="235" t="s">
        <v>45</v>
      </c>
      <c r="O219" s="92"/>
      <c r="P219" s="236">
        <f>O219*H219</f>
        <v>0</v>
      </c>
      <c r="Q219" s="236">
        <v>0</v>
      </c>
      <c r="R219" s="236">
        <f>Q219*H219</f>
        <v>0</v>
      </c>
      <c r="S219" s="236">
        <v>0</v>
      </c>
      <c r="T219" s="23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8" t="s">
        <v>161</v>
      </c>
      <c r="AT219" s="238" t="s">
        <v>156</v>
      </c>
      <c r="AU219" s="238" t="s">
        <v>89</v>
      </c>
      <c r="AY219" s="18" t="s">
        <v>154</v>
      </c>
      <c r="BE219" s="239">
        <f>IF(N219="základní",J219,0)</f>
        <v>0</v>
      </c>
      <c r="BF219" s="239">
        <f>IF(N219="snížená",J219,0)</f>
        <v>0</v>
      </c>
      <c r="BG219" s="239">
        <f>IF(N219="zákl. přenesená",J219,0)</f>
        <v>0</v>
      </c>
      <c r="BH219" s="239">
        <f>IF(N219="sníž. přenesená",J219,0)</f>
        <v>0</v>
      </c>
      <c r="BI219" s="239">
        <f>IF(N219="nulová",J219,0)</f>
        <v>0</v>
      </c>
      <c r="BJ219" s="18" t="s">
        <v>87</v>
      </c>
      <c r="BK219" s="239">
        <f>ROUND(I219*H219,2)</f>
        <v>0</v>
      </c>
      <c r="BL219" s="18" t="s">
        <v>161</v>
      </c>
      <c r="BM219" s="238" t="s">
        <v>1143</v>
      </c>
    </row>
    <row r="220" s="13" customFormat="1">
      <c r="A220" s="13"/>
      <c r="B220" s="245"/>
      <c r="C220" s="246"/>
      <c r="D220" s="240" t="s">
        <v>176</v>
      </c>
      <c r="E220" s="247" t="s">
        <v>1</v>
      </c>
      <c r="F220" s="248" t="s">
        <v>1144</v>
      </c>
      <c r="G220" s="246"/>
      <c r="H220" s="249">
        <v>1</v>
      </c>
      <c r="I220" s="250"/>
      <c r="J220" s="246"/>
      <c r="K220" s="246"/>
      <c r="L220" s="251"/>
      <c r="M220" s="252"/>
      <c r="N220" s="253"/>
      <c r="O220" s="253"/>
      <c r="P220" s="253"/>
      <c r="Q220" s="253"/>
      <c r="R220" s="253"/>
      <c r="S220" s="253"/>
      <c r="T220" s="25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5" t="s">
        <v>176</v>
      </c>
      <c r="AU220" s="255" t="s">
        <v>89</v>
      </c>
      <c r="AV220" s="13" t="s">
        <v>89</v>
      </c>
      <c r="AW220" s="13" t="s">
        <v>36</v>
      </c>
      <c r="AX220" s="13" t="s">
        <v>87</v>
      </c>
      <c r="AY220" s="255" t="s">
        <v>154</v>
      </c>
    </row>
    <row r="221" s="2" customFormat="1" ht="24.15" customHeight="1">
      <c r="A221" s="39"/>
      <c r="B221" s="40"/>
      <c r="C221" s="227" t="s">
        <v>376</v>
      </c>
      <c r="D221" s="227" t="s">
        <v>156</v>
      </c>
      <c r="E221" s="228" t="s">
        <v>1145</v>
      </c>
      <c r="F221" s="229" t="s">
        <v>1146</v>
      </c>
      <c r="G221" s="230" t="s">
        <v>418</v>
      </c>
      <c r="H221" s="231">
        <v>24</v>
      </c>
      <c r="I221" s="232"/>
      <c r="J221" s="233">
        <f>ROUND(I221*H221,2)</f>
        <v>0</v>
      </c>
      <c r="K221" s="229" t="s">
        <v>1134</v>
      </c>
      <c r="L221" s="45"/>
      <c r="M221" s="234" t="s">
        <v>1</v>
      </c>
      <c r="N221" s="235" t="s">
        <v>45</v>
      </c>
      <c r="O221" s="92"/>
      <c r="P221" s="236">
        <f>O221*H221</f>
        <v>0</v>
      </c>
      <c r="Q221" s="236">
        <v>0</v>
      </c>
      <c r="R221" s="236">
        <f>Q221*H221</f>
        <v>0</v>
      </c>
      <c r="S221" s="236">
        <v>0</v>
      </c>
      <c r="T221" s="23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8" t="s">
        <v>161</v>
      </c>
      <c r="AT221" s="238" t="s">
        <v>156</v>
      </c>
      <c r="AU221" s="238" t="s">
        <v>89</v>
      </c>
      <c r="AY221" s="18" t="s">
        <v>154</v>
      </c>
      <c r="BE221" s="239">
        <f>IF(N221="základní",J221,0)</f>
        <v>0</v>
      </c>
      <c r="BF221" s="239">
        <f>IF(N221="snížená",J221,0)</f>
        <v>0</v>
      </c>
      <c r="BG221" s="239">
        <f>IF(N221="zákl. přenesená",J221,0)</f>
        <v>0</v>
      </c>
      <c r="BH221" s="239">
        <f>IF(N221="sníž. přenesená",J221,0)</f>
        <v>0</v>
      </c>
      <c r="BI221" s="239">
        <f>IF(N221="nulová",J221,0)</f>
        <v>0</v>
      </c>
      <c r="BJ221" s="18" t="s">
        <v>87</v>
      </c>
      <c r="BK221" s="239">
        <f>ROUND(I221*H221,2)</f>
        <v>0</v>
      </c>
      <c r="BL221" s="18" t="s">
        <v>161</v>
      </c>
      <c r="BM221" s="238" t="s">
        <v>1147</v>
      </c>
    </row>
    <row r="222" s="13" customFormat="1">
      <c r="A222" s="13"/>
      <c r="B222" s="245"/>
      <c r="C222" s="246"/>
      <c r="D222" s="240" t="s">
        <v>176</v>
      </c>
      <c r="E222" s="247" t="s">
        <v>1</v>
      </c>
      <c r="F222" s="248" t="s">
        <v>1148</v>
      </c>
      <c r="G222" s="246"/>
      <c r="H222" s="249">
        <v>24</v>
      </c>
      <c r="I222" s="250"/>
      <c r="J222" s="246"/>
      <c r="K222" s="246"/>
      <c r="L222" s="251"/>
      <c r="M222" s="252"/>
      <c r="N222" s="253"/>
      <c r="O222" s="253"/>
      <c r="P222" s="253"/>
      <c r="Q222" s="253"/>
      <c r="R222" s="253"/>
      <c r="S222" s="253"/>
      <c r="T222" s="25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5" t="s">
        <v>176</v>
      </c>
      <c r="AU222" s="255" t="s">
        <v>89</v>
      </c>
      <c r="AV222" s="13" t="s">
        <v>89</v>
      </c>
      <c r="AW222" s="13" t="s">
        <v>36</v>
      </c>
      <c r="AX222" s="13" t="s">
        <v>87</v>
      </c>
      <c r="AY222" s="255" t="s">
        <v>154</v>
      </c>
    </row>
    <row r="223" s="12" customFormat="1" ht="22.8" customHeight="1">
      <c r="A223" s="12"/>
      <c r="B223" s="211"/>
      <c r="C223" s="212"/>
      <c r="D223" s="213" t="s">
        <v>79</v>
      </c>
      <c r="E223" s="225" t="s">
        <v>185</v>
      </c>
      <c r="F223" s="225" t="s">
        <v>304</v>
      </c>
      <c r="G223" s="212"/>
      <c r="H223" s="212"/>
      <c r="I223" s="215"/>
      <c r="J223" s="226">
        <f>BK223</f>
        <v>0</v>
      </c>
      <c r="K223" s="212"/>
      <c r="L223" s="217"/>
      <c r="M223" s="218"/>
      <c r="N223" s="219"/>
      <c r="O223" s="219"/>
      <c r="P223" s="220">
        <f>SUM(P224:P228)</f>
        <v>0</v>
      </c>
      <c r="Q223" s="219"/>
      <c r="R223" s="220">
        <f>SUM(R224:R228)</f>
        <v>3.4971902297999997</v>
      </c>
      <c r="S223" s="219"/>
      <c r="T223" s="221">
        <f>SUM(T224:T228)</f>
        <v>3.8999999999999999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2" t="s">
        <v>87</v>
      </c>
      <c r="AT223" s="223" t="s">
        <v>79</v>
      </c>
      <c r="AU223" s="223" t="s">
        <v>87</v>
      </c>
      <c r="AY223" s="222" t="s">
        <v>154</v>
      </c>
      <c r="BK223" s="224">
        <f>SUM(BK224:BK228)</f>
        <v>0</v>
      </c>
    </row>
    <row r="224" s="2" customFormat="1" ht="24.15" customHeight="1">
      <c r="A224" s="39"/>
      <c r="B224" s="40"/>
      <c r="C224" s="227" t="s">
        <v>380</v>
      </c>
      <c r="D224" s="227" t="s">
        <v>156</v>
      </c>
      <c r="E224" s="228" t="s">
        <v>1149</v>
      </c>
      <c r="F224" s="229" t="s">
        <v>1150</v>
      </c>
      <c r="G224" s="230" t="s">
        <v>354</v>
      </c>
      <c r="H224" s="231">
        <v>42.200000000000003</v>
      </c>
      <c r="I224" s="232"/>
      <c r="J224" s="233">
        <f>ROUND(I224*H224,2)</f>
        <v>0</v>
      </c>
      <c r="K224" s="229" t="s">
        <v>160</v>
      </c>
      <c r="L224" s="45"/>
      <c r="M224" s="234" t="s">
        <v>1</v>
      </c>
      <c r="N224" s="235" t="s">
        <v>45</v>
      </c>
      <c r="O224" s="92"/>
      <c r="P224" s="236">
        <f>O224*H224</f>
        <v>0</v>
      </c>
      <c r="Q224" s="236">
        <v>0.00035975900000000002</v>
      </c>
      <c r="R224" s="236">
        <f>Q224*H224</f>
        <v>0.015181829800000001</v>
      </c>
      <c r="S224" s="236">
        <v>0</v>
      </c>
      <c r="T224" s="23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8" t="s">
        <v>161</v>
      </c>
      <c r="AT224" s="238" t="s">
        <v>156</v>
      </c>
      <c r="AU224" s="238" t="s">
        <v>89</v>
      </c>
      <c r="AY224" s="18" t="s">
        <v>154</v>
      </c>
      <c r="BE224" s="239">
        <f>IF(N224="základní",J224,0)</f>
        <v>0</v>
      </c>
      <c r="BF224" s="239">
        <f>IF(N224="snížená",J224,0)</f>
        <v>0</v>
      </c>
      <c r="BG224" s="239">
        <f>IF(N224="zákl. přenesená",J224,0)</f>
        <v>0</v>
      </c>
      <c r="BH224" s="239">
        <f>IF(N224="sníž. přenesená",J224,0)</f>
        <v>0</v>
      </c>
      <c r="BI224" s="239">
        <f>IF(N224="nulová",J224,0)</f>
        <v>0</v>
      </c>
      <c r="BJ224" s="18" t="s">
        <v>87</v>
      </c>
      <c r="BK224" s="239">
        <f>ROUND(I224*H224,2)</f>
        <v>0</v>
      </c>
      <c r="BL224" s="18" t="s">
        <v>161</v>
      </c>
      <c r="BM224" s="238" t="s">
        <v>1151</v>
      </c>
    </row>
    <row r="225" s="13" customFormat="1">
      <c r="A225" s="13"/>
      <c r="B225" s="245"/>
      <c r="C225" s="246"/>
      <c r="D225" s="240" t="s">
        <v>176</v>
      </c>
      <c r="E225" s="247" t="s">
        <v>1</v>
      </c>
      <c r="F225" s="248" t="s">
        <v>1152</v>
      </c>
      <c r="G225" s="246"/>
      <c r="H225" s="249">
        <v>38</v>
      </c>
      <c r="I225" s="250"/>
      <c r="J225" s="246"/>
      <c r="K225" s="246"/>
      <c r="L225" s="251"/>
      <c r="M225" s="252"/>
      <c r="N225" s="253"/>
      <c r="O225" s="253"/>
      <c r="P225" s="253"/>
      <c r="Q225" s="253"/>
      <c r="R225" s="253"/>
      <c r="S225" s="253"/>
      <c r="T225" s="25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5" t="s">
        <v>176</v>
      </c>
      <c r="AU225" s="255" t="s">
        <v>89</v>
      </c>
      <c r="AV225" s="13" t="s">
        <v>89</v>
      </c>
      <c r="AW225" s="13" t="s">
        <v>36</v>
      </c>
      <c r="AX225" s="13" t="s">
        <v>80</v>
      </c>
      <c r="AY225" s="255" t="s">
        <v>154</v>
      </c>
    </row>
    <row r="226" s="13" customFormat="1">
      <c r="A226" s="13"/>
      <c r="B226" s="245"/>
      <c r="C226" s="246"/>
      <c r="D226" s="240" t="s">
        <v>176</v>
      </c>
      <c r="E226" s="247" t="s">
        <v>1</v>
      </c>
      <c r="F226" s="248" t="s">
        <v>1153</v>
      </c>
      <c r="G226" s="246"/>
      <c r="H226" s="249">
        <v>4.2000000000000002</v>
      </c>
      <c r="I226" s="250"/>
      <c r="J226" s="246"/>
      <c r="K226" s="246"/>
      <c r="L226" s="251"/>
      <c r="M226" s="252"/>
      <c r="N226" s="253"/>
      <c r="O226" s="253"/>
      <c r="P226" s="253"/>
      <c r="Q226" s="253"/>
      <c r="R226" s="253"/>
      <c r="S226" s="253"/>
      <c r="T226" s="254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5" t="s">
        <v>176</v>
      </c>
      <c r="AU226" s="255" t="s">
        <v>89</v>
      </c>
      <c r="AV226" s="13" t="s">
        <v>89</v>
      </c>
      <c r="AW226" s="13" t="s">
        <v>36</v>
      </c>
      <c r="AX226" s="13" t="s">
        <v>80</v>
      </c>
      <c r="AY226" s="255" t="s">
        <v>154</v>
      </c>
    </row>
    <row r="227" s="14" customFormat="1">
      <c r="A227" s="14"/>
      <c r="B227" s="266"/>
      <c r="C227" s="267"/>
      <c r="D227" s="240" t="s">
        <v>176</v>
      </c>
      <c r="E227" s="268" t="s">
        <v>1</v>
      </c>
      <c r="F227" s="269" t="s">
        <v>207</v>
      </c>
      <c r="G227" s="267"/>
      <c r="H227" s="270">
        <v>42.200000000000003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76" t="s">
        <v>176</v>
      </c>
      <c r="AU227" s="276" t="s">
        <v>89</v>
      </c>
      <c r="AV227" s="14" t="s">
        <v>161</v>
      </c>
      <c r="AW227" s="14" t="s">
        <v>36</v>
      </c>
      <c r="AX227" s="14" t="s">
        <v>87</v>
      </c>
      <c r="AY227" s="276" t="s">
        <v>154</v>
      </c>
    </row>
    <row r="228" s="2" customFormat="1" ht="24.15" customHeight="1">
      <c r="A228" s="39"/>
      <c r="B228" s="40"/>
      <c r="C228" s="227" t="s">
        <v>385</v>
      </c>
      <c r="D228" s="227" t="s">
        <v>156</v>
      </c>
      <c r="E228" s="228" t="s">
        <v>1154</v>
      </c>
      <c r="F228" s="229" t="s">
        <v>1155</v>
      </c>
      <c r="G228" s="230" t="s">
        <v>159</v>
      </c>
      <c r="H228" s="231">
        <v>52</v>
      </c>
      <c r="I228" s="232"/>
      <c r="J228" s="233">
        <f>ROUND(I228*H228,2)</f>
        <v>0</v>
      </c>
      <c r="K228" s="229" t="s">
        <v>160</v>
      </c>
      <c r="L228" s="45"/>
      <c r="M228" s="234" t="s">
        <v>1</v>
      </c>
      <c r="N228" s="235" t="s">
        <v>45</v>
      </c>
      <c r="O228" s="92"/>
      <c r="P228" s="236">
        <f>O228*H228</f>
        <v>0</v>
      </c>
      <c r="Q228" s="236">
        <v>0.066961699999999999</v>
      </c>
      <c r="R228" s="236">
        <f>Q228*H228</f>
        <v>3.4820083999999998</v>
      </c>
      <c r="S228" s="236">
        <v>0.074999999999999997</v>
      </c>
      <c r="T228" s="237">
        <f>S228*H228</f>
        <v>3.8999999999999999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8" t="s">
        <v>161</v>
      </c>
      <c r="AT228" s="238" t="s">
        <v>156</v>
      </c>
      <c r="AU228" s="238" t="s">
        <v>89</v>
      </c>
      <c r="AY228" s="18" t="s">
        <v>154</v>
      </c>
      <c r="BE228" s="239">
        <f>IF(N228="základní",J228,0)</f>
        <v>0</v>
      </c>
      <c r="BF228" s="239">
        <f>IF(N228="snížená",J228,0)</f>
        <v>0</v>
      </c>
      <c r="BG228" s="239">
        <f>IF(N228="zákl. přenesená",J228,0)</f>
        <v>0</v>
      </c>
      <c r="BH228" s="239">
        <f>IF(N228="sníž. přenesená",J228,0)</f>
        <v>0</v>
      </c>
      <c r="BI228" s="239">
        <f>IF(N228="nulová",J228,0)</f>
        <v>0</v>
      </c>
      <c r="BJ228" s="18" t="s">
        <v>87</v>
      </c>
      <c r="BK228" s="239">
        <f>ROUND(I228*H228,2)</f>
        <v>0</v>
      </c>
      <c r="BL228" s="18" t="s">
        <v>161</v>
      </c>
      <c r="BM228" s="238" t="s">
        <v>1156</v>
      </c>
    </row>
    <row r="229" s="12" customFormat="1" ht="22.8" customHeight="1">
      <c r="A229" s="12"/>
      <c r="B229" s="211"/>
      <c r="C229" s="212"/>
      <c r="D229" s="213" t="s">
        <v>79</v>
      </c>
      <c r="E229" s="225" t="s">
        <v>200</v>
      </c>
      <c r="F229" s="225" t="s">
        <v>330</v>
      </c>
      <c r="G229" s="212"/>
      <c r="H229" s="212"/>
      <c r="I229" s="215"/>
      <c r="J229" s="226">
        <f>BK229</f>
        <v>0</v>
      </c>
      <c r="K229" s="212"/>
      <c r="L229" s="217"/>
      <c r="M229" s="218"/>
      <c r="N229" s="219"/>
      <c r="O229" s="219"/>
      <c r="P229" s="220">
        <f>SUM(P230:P313)</f>
        <v>0</v>
      </c>
      <c r="Q229" s="219"/>
      <c r="R229" s="220">
        <f>SUM(R230:R313)</f>
        <v>16.375181202</v>
      </c>
      <c r="S229" s="219"/>
      <c r="T229" s="221">
        <f>SUM(T230:T313)</f>
        <v>90.600500100000005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2" t="s">
        <v>87</v>
      </c>
      <c r="AT229" s="223" t="s">
        <v>79</v>
      </c>
      <c r="AU229" s="223" t="s">
        <v>87</v>
      </c>
      <c r="AY229" s="222" t="s">
        <v>154</v>
      </c>
      <c r="BK229" s="224">
        <f>SUM(BK230:BK313)</f>
        <v>0</v>
      </c>
    </row>
    <row r="230" s="2" customFormat="1" ht="24.15" customHeight="1">
      <c r="A230" s="39"/>
      <c r="B230" s="40"/>
      <c r="C230" s="227" t="s">
        <v>390</v>
      </c>
      <c r="D230" s="227" t="s">
        <v>156</v>
      </c>
      <c r="E230" s="228" t="s">
        <v>1157</v>
      </c>
      <c r="F230" s="229" t="s">
        <v>1158</v>
      </c>
      <c r="G230" s="230" t="s">
        <v>174</v>
      </c>
      <c r="H230" s="231">
        <v>1.2370000000000001</v>
      </c>
      <c r="I230" s="232"/>
      <c r="J230" s="233">
        <f>ROUND(I230*H230,2)</f>
        <v>0</v>
      </c>
      <c r="K230" s="229" t="s">
        <v>160</v>
      </c>
      <c r="L230" s="45"/>
      <c r="M230" s="234" t="s">
        <v>1</v>
      </c>
      <c r="N230" s="235" t="s">
        <v>45</v>
      </c>
      <c r="O230" s="92"/>
      <c r="P230" s="236">
        <f>O230*H230</f>
        <v>0</v>
      </c>
      <c r="Q230" s="236">
        <v>0</v>
      </c>
      <c r="R230" s="236">
        <f>Q230*H230</f>
        <v>0</v>
      </c>
      <c r="S230" s="236">
        <v>0.78000000000000003</v>
      </c>
      <c r="T230" s="237">
        <f>S230*H230</f>
        <v>0.96486000000000016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8" t="s">
        <v>161</v>
      </c>
      <c r="AT230" s="238" t="s">
        <v>156</v>
      </c>
      <c r="AU230" s="238" t="s">
        <v>89</v>
      </c>
      <c r="AY230" s="18" t="s">
        <v>154</v>
      </c>
      <c r="BE230" s="239">
        <f>IF(N230="základní",J230,0)</f>
        <v>0</v>
      </c>
      <c r="BF230" s="239">
        <f>IF(N230="snížená",J230,0)</f>
        <v>0</v>
      </c>
      <c r="BG230" s="239">
        <f>IF(N230="zákl. přenesená",J230,0)</f>
        <v>0</v>
      </c>
      <c r="BH230" s="239">
        <f>IF(N230="sníž. přenesená",J230,0)</f>
        <v>0</v>
      </c>
      <c r="BI230" s="239">
        <f>IF(N230="nulová",J230,0)</f>
        <v>0</v>
      </c>
      <c r="BJ230" s="18" t="s">
        <v>87</v>
      </c>
      <c r="BK230" s="239">
        <f>ROUND(I230*H230,2)</f>
        <v>0</v>
      </c>
      <c r="BL230" s="18" t="s">
        <v>161</v>
      </c>
      <c r="BM230" s="238" t="s">
        <v>1159</v>
      </c>
    </row>
    <row r="231" s="13" customFormat="1">
      <c r="A231" s="13"/>
      <c r="B231" s="245"/>
      <c r="C231" s="246"/>
      <c r="D231" s="240" t="s">
        <v>176</v>
      </c>
      <c r="E231" s="247" t="s">
        <v>1</v>
      </c>
      <c r="F231" s="248" t="s">
        <v>1160</v>
      </c>
      <c r="G231" s="246"/>
      <c r="H231" s="249">
        <v>0.996</v>
      </c>
      <c r="I231" s="250"/>
      <c r="J231" s="246"/>
      <c r="K231" s="246"/>
      <c r="L231" s="251"/>
      <c r="M231" s="252"/>
      <c r="N231" s="253"/>
      <c r="O231" s="253"/>
      <c r="P231" s="253"/>
      <c r="Q231" s="253"/>
      <c r="R231" s="253"/>
      <c r="S231" s="253"/>
      <c r="T231" s="25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5" t="s">
        <v>176</v>
      </c>
      <c r="AU231" s="255" t="s">
        <v>89</v>
      </c>
      <c r="AV231" s="13" t="s">
        <v>89</v>
      </c>
      <c r="AW231" s="13" t="s">
        <v>36</v>
      </c>
      <c r="AX231" s="13" t="s">
        <v>80</v>
      </c>
      <c r="AY231" s="255" t="s">
        <v>154</v>
      </c>
    </row>
    <row r="232" s="13" customFormat="1">
      <c r="A232" s="13"/>
      <c r="B232" s="245"/>
      <c r="C232" s="246"/>
      <c r="D232" s="240" t="s">
        <v>176</v>
      </c>
      <c r="E232" s="247" t="s">
        <v>1</v>
      </c>
      <c r="F232" s="248" t="s">
        <v>1161</v>
      </c>
      <c r="G232" s="246"/>
      <c r="H232" s="249">
        <v>0.042000000000000003</v>
      </c>
      <c r="I232" s="250"/>
      <c r="J232" s="246"/>
      <c r="K232" s="246"/>
      <c r="L232" s="251"/>
      <c r="M232" s="252"/>
      <c r="N232" s="253"/>
      <c r="O232" s="253"/>
      <c r="P232" s="253"/>
      <c r="Q232" s="253"/>
      <c r="R232" s="253"/>
      <c r="S232" s="253"/>
      <c r="T232" s="25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5" t="s">
        <v>176</v>
      </c>
      <c r="AU232" s="255" t="s">
        <v>89</v>
      </c>
      <c r="AV232" s="13" t="s">
        <v>89</v>
      </c>
      <c r="AW232" s="13" t="s">
        <v>36</v>
      </c>
      <c r="AX232" s="13" t="s">
        <v>80</v>
      </c>
      <c r="AY232" s="255" t="s">
        <v>154</v>
      </c>
    </row>
    <row r="233" s="13" customFormat="1">
      <c r="A233" s="13"/>
      <c r="B233" s="245"/>
      <c r="C233" s="246"/>
      <c r="D233" s="240" t="s">
        <v>176</v>
      </c>
      <c r="E233" s="247" t="s">
        <v>1</v>
      </c>
      <c r="F233" s="248" t="s">
        <v>1162</v>
      </c>
      <c r="G233" s="246"/>
      <c r="H233" s="249">
        <v>0.19900000000000001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5" t="s">
        <v>176</v>
      </c>
      <c r="AU233" s="255" t="s">
        <v>89</v>
      </c>
      <c r="AV233" s="13" t="s">
        <v>89</v>
      </c>
      <c r="AW233" s="13" t="s">
        <v>36</v>
      </c>
      <c r="AX233" s="13" t="s">
        <v>80</v>
      </c>
      <c r="AY233" s="255" t="s">
        <v>154</v>
      </c>
    </row>
    <row r="234" s="14" customFormat="1">
      <c r="A234" s="14"/>
      <c r="B234" s="266"/>
      <c r="C234" s="267"/>
      <c r="D234" s="240" t="s">
        <v>176</v>
      </c>
      <c r="E234" s="268" t="s">
        <v>1</v>
      </c>
      <c r="F234" s="269" t="s">
        <v>207</v>
      </c>
      <c r="G234" s="267"/>
      <c r="H234" s="270">
        <v>1.2370000000000001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6" t="s">
        <v>176</v>
      </c>
      <c r="AU234" s="276" t="s">
        <v>89</v>
      </c>
      <c r="AV234" s="14" t="s">
        <v>161</v>
      </c>
      <c r="AW234" s="14" t="s">
        <v>36</v>
      </c>
      <c r="AX234" s="14" t="s">
        <v>87</v>
      </c>
      <c r="AY234" s="276" t="s">
        <v>154</v>
      </c>
    </row>
    <row r="235" s="2" customFormat="1" ht="24.15" customHeight="1">
      <c r="A235" s="39"/>
      <c r="B235" s="40"/>
      <c r="C235" s="227" t="s">
        <v>394</v>
      </c>
      <c r="D235" s="227" t="s">
        <v>156</v>
      </c>
      <c r="E235" s="228" t="s">
        <v>1163</v>
      </c>
      <c r="F235" s="229" t="s">
        <v>1164</v>
      </c>
      <c r="G235" s="230" t="s">
        <v>159</v>
      </c>
      <c r="H235" s="231">
        <v>40.490000000000002</v>
      </c>
      <c r="I235" s="232"/>
      <c r="J235" s="233">
        <f>ROUND(I235*H235,2)</f>
        <v>0</v>
      </c>
      <c r="K235" s="229" t="s">
        <v>160</v>
      </c>
      <c r="L235" s="45"/>
      <c r="M235" s="234" t="s">
        <v>1</v>
      </c>
      <c r="N235" s="235" t="s">
        <v>45</v>
      </c>
      <c r="O235" s="92"/>
      <c r="P235" s="236">
        <f>O235*H235</f>
        <v>0</v>
      </c>
      <c r="Q235" s="236">
        <v>0</v>
      </c>
      <c r="R235" s="236">
        <f>Q235*H235</f>
        <v>0</v>
      </c>
      <c r="S235" s="236">
        <v>0</v>
      </c>
      <c r="T235" s="23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8" t="s">
        <v>161</v>
      </c>
      <c r="AT235" s="238" t="s">
        <v>156</v>
      </c>
      <c r="AU235" s="238" t="s">
        <v>89</v>
      </c>
      <c r="AY235" s="18" t="s">
        <v>154</v>
      </c>
      <c r="BE235" s="239">
        <f>IF(N235="základní",J235,0)</f>
        <v>0</v>
      </c>
      <c r="BF235" s="239">
        <f>IF(N235="snížená",J235,0)</f>
        <v>0</v>
      </c>
      <c r="BG235" s="239">
        <f>IF(N235="zákl. přenesená",J235,0)</f>
        <v>0</v>
      </c>
      <c r="BH235" s="239">
        <f>IF(N235="sníž. přenesená",J235,0)</f>
        <v>0</v>
      </c>
      <c r="BI235" s="239">
        <f>IF(N235="nulová",J235,0)</f>
        <v>0</v>
      </c>
      <c r="BJ235" s="18" t="s">
        <v>87</v>
      </c>
      <c r="BK235" s="239">
        <f>ROUND(I235*H235,2)</f>
        <v>0</v>
      </c>
      <c r="BL235" s="18" t="s">
        <v>161</v>
      </c>
      <c r="BM235" s="238" t="s">
        <v>1165</v>
      </c>
    </row>
    <row r="236" s="13" customFormat="1">
      <c r="A236" s="13"/>
      <c r="B236" s="245"/>
      <c r="C236" s="246"/>
      <c r="D236" s="240" t="s">
        <v>176</v>
      </c>
      <c r="E236" s="247" t="s">
        <v>1</v>
      </c>
      <c r="F236" s="248" t="s">
        <v>1166</v>
      </c>
      <c r="G236" s="246"/>
      <c r="H236" s="249">
        <v>7.3799999999999999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5" t="s">
        <v>176</v>
      </c>
      <c r="AU236" s="255" t="s">
        <v>89</v>
      </c>
      <c r="AV236" s="13" t="s">
        <v>89</v>
      </c>
      <c r="AW236" s="13" t="s">
        <v>36</v>
      </c>
      <c r="AX236" s="13" t="s">
        <v>80</v>
      </c>
      <c r="AY236" s="255" t="s">
        <v>154</v>
      </c>
    </row>
    <row r="237" s="13" customFormat="1">
      <c r="A237" s="13"/>
      <c r="B237" s="245"/>
      <c r="C237" s="246"/>
      <c r="D237" s="240" t="s">
        <v>176</v>
      </c>
      <c r="E237" s="247" t="s">
        <v>1</v>
      </c>
      <c r="F237" s="248" t="s">
        <v>1166</v>
      </c>
      <c r="G237" s="246"/>
      <c r="H237" s="249">
        <v>7.3799999999999999</v>
      </c>
      <c r="I237" s="250"/>
      <c r="J237" s="246"/>
      <c r="K237" s="246"/>
      <c r="L237" s="251"/>
      <c r="M237" s="252"/>
      <c r="N237" s="253"/>
      <c r="O237" s="253"/>
      <c r="P237" s="253"/>
      <c r="Q237" s="253"/>
      <c r="R237" s="253"/>
      <c r="S237" s="253"/>
      <c r="T237" s="25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5" t="s">
        <v>176</v>
      </c>
      <c r="AU237" s="255" t="s">
        <v>89</v>
      </c>
      <c r="AV237" s="13" t="s">
        <v>89</v>
      </c>
      <c r="AW237" s="13" t="s">
        <v>36</v>
      </c>
      <c r="AX237" s="13" t="s">
        <v>80</v>
      </c>
      <c r="AY237" s="255" t="s">
        <v>154</v>
      </c>
    </row>
    <row r="238" s="13" customFormat="1">
      <c r="A238" s="13"/>
      <c r="B238" s="245"/>
      <c r="C238" s="246"/>
      <c r="D238" s="240" t="s">
        <v>176</v>
      </c>
      <c r="E238" s="247" t="s">
        <v>1</v>
      </c>
      <c r="F238" s="248" t="s">
        <v>1167</v>
      </c>
      <c r="G238" s="246"/>
      <c r="H238" s="249">
        <v>4.7400000000000002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5" t="s">
        <v>176</v>
      </c>
      <c r="AU238" s="255" t="s">
        <v>89</v>
      </c>
      <c r="AV238" s="13" t="s">
        <v>89</v>
      </c>
      <c r="AW238" s="13" t="s">
        <v>36</v>
      </c>
      <c r="AX238" s="13" t="s">
        <v>80</v>
      </c>
      <c r="AY238" s="255" t="s">
        <v>154</v>
      </c>
    </row>
    <row r="239" s="13" customFormat="1">
      <c r="A239" s="13"/>
      <c r="B239" s="245"/>
      <c r="C239" s="246"/>
      <c r="D239" s="240" t="s">
        <v>176</v>
      </c>
      <c r="E239" s="247" t="s">
        <v>1</v>
      </c>
      <c r="F239" s="248" t="s">
        <v>1167</v>
      </c>
      <c r="G239" s="246"/>
      <c r="H239" s="249">
        <v>4.7400000000000002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5" t="s">
        <v>176</v>
      </c>
      <c r="AU239" s="255" t="s">
        <v>89</v>
      </c>
      <c r="AV239" s="13" t="s">
        <v>89</v>
      </c>
      <c r="AW239" s="13" t="s">
        <v>36</v>
      </c>
      <c r="AX239" s="13" t="s">
        <v>80</v>
      </c>
      <c r="AY239" s="255" t="s">
        <v>154</v>
      </c>
    </row>
    <row r="240" s="13" customFormat="1">
      <c r="A240" s="13"/>
      <c r="B240" s="245"/>
      <c r="C240" s="246"/>
      <c r="D240" s="240" t="s">
        <v>176</v>
      </c>
      <c r="E240" s="247" t="s">
        <v>1</v>
      </c>
      <c r="F240" s="248" t="s">
        <v>1168</v>
      </c>
      <c r="G240" s="246"/>
      <c r="H240" s="249">
        <v>16.25</v>
      </c>
      <c r="I240" s="250"/>
      <c r="J240" s="246"/>
      <c r="K240" s="246"/>
      <c r="L240" s="251"/>
      <c r="M240" s="252"/>
      <c r="N240" s="253"/>
      <c r="O240" s="253"/>
      <c r="P240" s="253"/>
      <c r="Q240" s="253"/>
      <c r="R240" s="253"/>
      <c r="S240" s="253"/>
      <c r="T240" s="25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5" t="s">
        <v>176</v>
      </c>
      <c r="AU240" s="255" t="s">
        <v>89</v>
      </c>
      <c r="AV240" s="13" t="s">
        <v>89</v>
      </c>
      <c r="AW240" s="13" t="s">
        <v>36</v>
      </c>
      <c r="AX240" s="13" t="s">
        <v>80</v>
      </c>
      <c r="AY240" s="255" t="s">
        <v>154</v>
      </c>
    </row>
    <row r="241" s="14" customFormat="1">
      <c r="A241" s="14"/>
      <c r="B241" s="266"/>
      <c r="C241" s="267"/>
      <c r="D241" s="240" t="s">
        <v>176</v>
      </c>
      <c r="E241" s="268" t="s">
        <v>1</v>
      </c>
      <c r="F241" s="269" t="s">
        <v>207</v>
      </c>
      <c r="G241" s="267"/>
      <c r="H241" s="270">
        <v>40.490000000000002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76" t="s">
        <v>176</v>
      </c>
      <c r="AU241" s="276" t="s">
        <v>89</v>
      </c>
      <c r="AV241" s="14" t="s">
        <v>161</v>
      </c>
      <c r="AW241" s="14" t="s">
        <v>36</v>
      </c>
      <c r="AX241" s="14" t="s">
        <v>87</v>
      </c>
      <c r="AY241" s="276" t="s">
        <v>154</v>
      </c>
    </row>
    <row r="242" s="2" customFormat="1" ht="24.15" customHeight="1">
      <c r="A242" s="39"/>
      <c r="B242" s="40"/>
      <c r="C242" s="227" t="s">
        <v>399</v>
      </c>
      <c r="D242" s="227" t="s">
        <v>156</v>
      </c>
      <c r="E242" s="228" t="s">
        <v>1169</v>
      </c>
      <c r="F242" s="229" t="s">
        <v>1170</v>
      </c>
      <c r="G242" s="230" t="s">
        <v>159</v>
      </c>
      <c r="H242" s="231">
        <v>40.490000000000002</v>
      </c>
      <c r="I242" s="232"/>
      <c r="J242" s="233">
        <f>ROUND(I242*H242,2)</f>
        <v>0</v>
      </c>
      <c r="K242" s="229" t="s">
        <v>160</v>
      </c>
      <c r="L242" s="45"/>
      <c r="M242" s="234" t="s">
        <v>1</v>
      </c>
      <c r="N242" s="235" t="s">
        <v>45</v>
      </c>
      <c r="O242" s="92"/>
      <c r="P242" s="236">
        <f>O242*H242</f>
        <v>0</v>
      </c>
      <c r="Q242" s="236">
        <v>0.048000000000000001</v>
      </c>
      <c r="R242" s="236">
        <f>Q242*H242</f>
        <v>1.9435200000000001</v>
      </c>
      <c r="S242" s="236">
        <v>0.048000000000000001</v>
      </c>
      <c r="T242" s="237">
        <f>S242*H242</f>
        <v>1.9435200000000001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8" t="s">
        <v>161</v>
      </c>
      <c r="AT242" s="238" t="s">
        <v>156</v>
      </c>
      <c r="AU242" s="238" t="s">
        <v>89</v>
      </c>
      <c r="AY242" s="18" t="s">
        <v>154</v>
      </c>
      <c r="BE242" s="239">
        <f>IF(N242="základní",J242,0)</f>
        <v>0</v>
      </c>
      <c r="BF242" s="239">
        <f>IF(N242="snížená",J242,0)</f>
        <v>0</v>
      </c>
      <c r="BG242" s="239">
        <f>IF(N242="zákl. přenesená",J242,0)</f>
        <v>0</v>
      </c>
      <c r="BH242" s="239">
        <f>IF(N242="sníž. přenesená",J242,0)</f>
        <v>0</v>
      </c>
      <c r="BI242" s="239">
        <f>IF(N242="nulová",J242,0)</f>
        <v>0</v>
      </c>
      <c r="BJ242" s="18" t="s">
        <v>87</v>
      </c>
      <c r="BK242" s="239">
        <f>ROUND(I242*H242,2)</f>
        <v>0</v>
      </c>
      <c r="BL242" s="18" t="s">
        <v>161</v>
      </c>
      <c r="BM242" s="238" t="s">
        <v>1171</v>
      </c>
    </row>
    <row r="243" s="13" customFormat="1">
      <c r="A243" s="13"/>
      <c r="B243" s="245"/>
      <c r="C243" s="246"/>
      <c r="D243" s="240" t="s">
        <v>176</v>
      </c>
      <c r="E243" s="247" t="s">
        <v>1</v>
      </c>
      <c r="F243" s="248" t="s">
        <v>1166</v>
      </c>
      <c r="G243" s="246"/>
      <c r="H243" s="249">
        <v>7.3799999999999999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5" t="s">
        <v>176</v>
      </c>
      <c r="AU243" s="255" t="s">
        <v>89</v>
      </c>
      <c r="AV243" s="13" t="s">
        <v>89</v>
      </c>
      <c r="AW243" s="13" t="s">
        <v>36</v>
      </c>
      <c r="AX243" s="13" t="s">
        <v>80</v>
      </c>
      <c r="AY243" s="255" t="s">
        <v>154</v>
      </c>
    </row>
    <row r="244" s="13" customFormat="1">
      <c r="A244" s="13"/>
      <c r="B244" s="245"/>
      <c r="C244" s="246"/>
      <c r="D244" s="240" t="s">
        <v>176</v>
      </c>
      <c r="E244" s="247" t="s">
        <v>1</v>
      </c>
      <c r="F244" s="248" t="s">
        <v>1166</v>
      </c>
      <c r="G244" s="246"/>
      <c r="H244" s="249">
        <v>7.3799999999999999</v>
      </c>
      <c r="I244" s="250"/>
      <c r="J244" s="246"/>
      <c r="K244" s="246"/>
      <c r="L244" s="251"/>
      <c r="M244" s="252"/>
      <c r="N244" s="253"/>
      <c r="O244" s="253"/>
      <c r="P244" s="253"/>
      <c r="Q244" s="253"/>
      <c r="R244" s="253"/>
      <c r="S244" s="253"/>
      <c r="T244" s="25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5" t="s">
        <v>176</v>
      </c>
      <c r="AU244" s="255" t="s">
        <v>89</v>
      </c>
      <c r="AV244" s="13" t="s">
        <v>89</v>
      </c>
      <c r="AW244" s="13" t="s">
        <v>36</v>
      </c>
      <c r="AX244" s="13" t="s">
        <v>80</v>
      </c>
      <c r="AY244" s="255" t="s">
        <v>154</v>
      </c>
    </row>
    <row r="245" s="13" customFormat="1">
      <c r="A245" s="13"/>
      <c r="B245" s="245"/>
      <c r="C245" s="246"/>
      <c r="D245" s="240" t="s">
        <v>176</v>
      </c>
      <c r="E245" s="247" t="s">
        <v>1</v>
      </c>
      <c r="F245" s="248" t="s">
        <v>1167</v>
      </c>
      <c r="G245" s="246"/>
      <c r="H245" s="249">
        <v>4.7400000000000002</v>
      </c>
      <c r="I245" s="250"/>
      <c r="J245" s="246"/>
      <c r="K245" s="246"/>
      <c r="L245" s="251"/>
      <c r="M245" s="252"/>
      <c r="N245" s="253"/>
      <c r="O245" s="253"/>
      <c r="P245" s="253"/>
      <c r="Q245" s="253"/>
      <c r="R245" s="253"/>
      <c r="S245" s="253"/>
      <c r="T245" s="25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5" t="s">
        <v>176</v>
      </c>
      <c r="AU245" s="255" t="s">
        <v>89</v>
      </c>
      <c r="AV245" s="13" t="s">
        <v>89</v>
      </c>
      <c r="AW245" s="13" t="s">
        <v>36</v>
      </c>
      <c r="AX245" s="13" t="s">
        <v>80</v>
      </c>
      <c r="AY245" s="255" t="s">
        <v>154</v>
      </c>
    </row>
    <row r="246" s="13" customFormat="1">
      <c r="A246" s="13"/>
      <c r="B246" s="245"/>
      <c r="C246" s="246"/>
      <c r="D246" s="240" t="s">
        <v>176</v>
      </c>
      <c r="E246" s="247" t="s">
        <v>1</v>
      </c>
      <c r="F246" s="248" t="s">
        <v>1167</v>
      </c>
      <c r="G246" s="246"/>
      <c r="H246" s="249">
        <v>4.7400000000000002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5" t="s">
        <v>176</v>
      </c>
      <c r="AU246" s="255" t="s">
        <v>89</v>
      </c>
      <c r="AV246" s="13" t="s">
        <v>89</v>
      </c>
      <c r="AW246" s="13" t="s">
        <v>36</v>
      </c>
      <c r="AX246" s="13" t="s">
        <v>80</v>
      </c>
      <c r="AY246" s="255" t="s">
        <v>154</v>
      </c>
    </row>
    <row r="247" s="13" customFormat="1">
      <c r="A247" s="13"/>
      <c r="B247" s="245"/>
      <c r="C247" s="246"/>
      <c r="D247" s="240" t="s">
        <v>176</v>
      </c>
      <c r="E247" s="247" t="s">
        <v>1</v>
      </c>
      <c r="F247" s="248" t="s">
        <v>1168</v>
      </c>
      <c r="G247" s="246"/>
      <c r="H247" s="249">
        <v>16.25</v>
      </c>
      <c r="I247" s="250"/>
      <c r="J247" s="246"/>
      <c r="K247" s="246"/>
      <c r="L247" s="251"/>
      <c r="M247" s="252"/>
      <c r="N247" s="253"/>
      <c r="O247" s="253"/>
      <c r="P247" s="253"/>
      <c r="Q247" s="253"/>
      <c r="R247" s="253"/>
      <c r="S247" s="253"/>
      <c r="T247" s="25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5" t="s">
        <v>176</v>
      </c>
      <c r="AU247" s="255" t="s">
        <v>89</v>
      </c>
      <c r="AV247" s="13" t="s">
        <v>89</v>
      </c>
      <c r="AW247" s="13" t="s">
        <v>36</v>
      </c>
      <c r="AX247" s="13" t="s">
        <v>80</v>
      </c>
      <c r="AY247" s="255" t="s">
        <v>154</v>
      </c>
    </row>
    <row r="248" s="14" customFormat="1">
      <c r="A248" s="14"/>
      <c r="B248" s="266"/>
      <c r="C248" s="267"/>
      <c r="D248" s="240" t="s">
        <v>176</v>
      </c>
      <c r="E248" s="268" t="s">
        <v>1</v>
      </c>
      <c r="F248" s="269" t="s">
        <v>207</v>
      </c>
      <c r="G248" s="267"/>
      <c r="H248" s="270">
        <v>40.490000000000002</v>
      </c>
      <c r="I248" s="271"/>
      <c r="J248" s="267"/>
      <c r="K248" s="267"/>
      <c r="L248" s="272"/>
      <c r="M248" s="273"/>
      <c r="N248" s="274"/>
      <c r="O248" s="274"/>
      <c r="P248" s="274"/>
      <c r="Q248" s="274"/>
      <c r="R248" s="274"/>
      <c r="S248" s="274"/>
      <c r="T248" s="27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76" t="s">
        <v>176</v>
      </c>
      <c r="AU248" s="276" t="s">
        <v>89</v>
      </c>
      <c r="AV248" s="14" t="s">
        <v>161</v>
      </c>
      <c r="AW248" s="14" t="s">
        <v>36</v>
      </c>
      <c r="AX248" s="14" t="s">
        <v>87</v>
      </c>
      <c r="AY248" s="276" t="s">
        <v>154</v>
      </c>
    </row>
    <row r="249" s="2" customFormat="1" ht="24.15" customHeight="1">
      <c r="A249" s="39"/>
      <c r="B249" s="40"/>
      <c r="C249" s="227" t="s">
        <v>403</v>
      </c>
      <c r="D249" s="227" t="s">
        <v>156</v>
      </c>
      <c r="E249" s="228" t="s">
        <v>1172</v>
      </c>
      <c r="F249" s="229" t="s">
        <v>1173</v>
      </c>
      <c r="G249" s="230" t="s">
        <v>159</v>
      </c>
      <c r="H249" s="231">
        <v>40.490000000000002</v>
      </c>
      <c r="I249" s="232"/>
      <c r="J249" s="233">
        <f>ROUND(I249*H249,2)</f>
        <v>0</v>
      </c>
      <c r="K249" s="229" t="s">
        <v>160</v>
      </c>
      <c r="L249" s="45"/>
      <c r="M249" s="234" t="s">
        <v>1</v>
      </c>
      <c r="N249" s="235" t="s">
        <v>45</v>
      </c>
      <c r="O249" s="92"/>
      <c r="P249" s="236">
        <f>O249*H249</f>
        <v>0</v>
      </c>
      <c r="Q249" s="236">
        <v>0</v>
      </c>
      <c r="R249" s="236">
        <f>Q249*H249</f>
        <v>0</v>
      </c>
      <c r="S249" s="236">
        <v>0.077899999999999997</v>
      </c>
      <c r="T249" s="237">
        <f>S249*H249</f>
        <v>3.1541709999999998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8" t="s">
        <v>161</v>
      </c>
      <c r="AT249" s="238" t="s">
        <v>156</v>
      </c>
      <c r="AU249" s="238" t="s">
        <v>89</v>
      </c>
      <c r="AY249" s="18" t="s">
        <v>154</v>
      </c>
      <c r="BE249" s="239">
        <f>IF(N249="základní",J249,0)</f>
        <v>0</v>
      </c>
      <c r="BF249" s="239">
        <f>IF(N249="snížená",J249,0)</f>
        <v>0</v>
      </c>
      <c r="BG249" s="239">
        <f>IF(N249="zákl. přenesená",J249,0)</f>
        <v>0</v>
      </c>
      <c r="BH249" s="239">
        <f>IF(N249="sníž. přenesená",J249,0)</f>
        <v>0</v>
      </c>
      <c r="BI249" s="239">
        <f>IF(N249="nulová",J249,0)</f>
        <v>0</v>
      </c>
      <c r="BJ249" s="18" t="s">
        <v>87</v>
      </c>
      <c r="BK249" s="239">
        <f>ROUND(I249*H249,2)</f>
        <v>0</v>
      </c>
      <c r="BL249" s="18" t="s">
        <v>161</v>
      </c>
      <c r="BM249" s="238" t="s">
        <v>1174</v>
      </c>
    </row>
    <row r="250" s="13" customFormat="1">
      <c r="A250" s="13"/>
      <c r="B250" s="245"/>
      <c r="C250" s="246"/>
      <c r="D250" s="240" t="s">
        <v>176</v>
      </c>
      <c r="E250" s="247" t="s">
        <v>1</v>
      </c>
      <c r="F250" s="248" t="s">
        <v>1166</v>
      </c>
      <c r="G250" s="246"/>
      <c r="H250" s="249">
        <v>7.3799999999999999</v>
      </c>
      <c r="I250" s="250"/>
      <c r="J250" s="246"/>
      <c r="K250" s="246"/>
      <c r="L250" s="251"/>
      <c r="M250" s="252"/>
      <c r="N250" s="253"/>
      <c r="O250" s="253"/>
      <c r="P250" s="253"/>
      <c r="Q250" s="253"/>
      <c r="R250" s="253"/>
      <c r="S250" s="253"/>
      <c r="T250" s="25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5" t="s">
        <v>176</v>
      </c>
      <c r="AU250" s="255" t="s">
        <v>89</v>
      </c>
      <c r="AV250" s="13" t="s">
        <v>89</v>
      </c>
      <c r="AW250" s="13" t="s">
        <v>36</v>
      </c>
      <c r="AX250" s="13" t="s">
        <v>80</v>
      </c>
      <c r="AY250" s="255" t="s">
        <v>154</v>
      </c>
    </row>
    <row r="251" s="13" customFormat="1">
      <c r="A251" s="13"/>
      <c r="B251" s="245"/>
      <c r="C251" s="246"/>
      <c r="D251" s="240" t="s">
        <v>176</v>
      </c>
      <c r="E251" s="247" t="s">
        <v>1</v>
      </c>
      <c r="F251" s="248" t="s">
        <v>1166</v>
      </c>
      <c r="G251" s="246"/>
      <c r="H251" s="249">
        <v>7.3799999999999999</v>
      </c>
      <c r="I251" s="250"/>
      <c r="J251" s="246"/>
      <c r="K251" s="246"/>
      <c r="L251" s="251"/>
      <c r="M251" s="252"/>
      <c r="N251" s="253"/>
      <c r="O251" s="253"/>
      <c r="P251" s="253"/>
      <c r="Q251" s="253"/>
      <c r="R251" s="253"/>
      <c r="S251" s="253"/>
      <c r="T251" s="25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5" t="s">
        <v>176</v>
      </c>
      <c r="AU251" s="255" t="s">
        <v>89</v>
      </c>
      <c r="AV251" s="13" t="s">
        <v>89</v>
      </c>
      <c r="AW251" s="13" t="s">
        <v>36</v>
      </c>
      <c r="AX251" s="13" t="s">
        <v>80</v>
      </c>
      <c r="AY251" s="255" t="s">
        <v>154</v>
      </c>
    </row>
    <row r="252" s="13" customFormat="1">
      <c r="A252" s="13"/>
      <c r="B252" s="245"/>
      <c r="C252" s="246"/>
      <c r="D252" s="240" t="s">
        <v>176</v>
      </c>
      <c r="E252" s="247" t="s">
        <v>1</v>
      </c>
      <c r="F252" s="248" t="s">
        <v>1167</v>
      </c>
      <c r="G252" s="246"/>
      <c r="H252" s="249">
        <v>4.7400000000000002</v>
      </c>
      <c r="I252" s="250"/>
      <c r="J252" s="246"/>
      <c r="K252" s="246"/>
      <c r="L252" s="251"/>
      <c r="M252" s="252"/>
      <c r="N252" s="253"/>
      <c r="O252" s="253"/>
      <c r="P252" s="253"/>
      <c r="Q252" s="253"/>
      <c r="R252" s="253"/>
      <c r="S252" s="253"/>
      <c r="T252" s="25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5" t="s">
        <v>176</v>
      </c>
      <c r="AU252" s="255" t="s">
        <v>89</v>
      </c>
      <c r="AV252" s="13" t="s">
        <v>89</v>
      </c>
      <c r="AW252" s="13" t="s">
        <v>36</v>
      </c>
      <c r="AX252" s="13" t="s">
        <v>80</v>
      </c>
      <c r="AY252" s="255" t="s">
        <v>154</v>
      </c>
    </row>
    <row r="253" s="13" customFormat="1">
      <c r="A253" s="13"/>
      <c r="B253" s="245"/>
      <c r="C253" s="246"/>
      <c r="D253" s="240" t="s">
        <v>176</v>
      </c>
      <c r="E253" s="247" t="s">
        <v>1</v>
      </c>
      <c r="F253" s="248" t="s">
        <v>1167</v>
      </c>
      <c r="G253" s="246"/>
      <c r="H253" s="249">
        <v>4.7400000000000002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5" t="s">
        <v>176</v>
      </c>
      <c r="AU253" s="255" t="s">
        <v>89</v>
      </c>
      <c r="AV253" s="13" t="s">
        <v>89</v>
      </c>
      <c r="AW253" s="13" t="s">
        <v>36</v>
      </c>
      <c r="AX253" s="13" t="s">
        <v>80</v>
      </c>
      <c r="AY253" s="255" t="s">
        <v>154</v>
      </c>
    </row>
    <row r="254" s="13" customFormat="1">
      <c r="A254" s="13"/>
      <c r="B254" s="245"/>
      <c r="C254" s="246"/>
      <c r="D254" s="240" t="s">
        <v>176</v>
      </c>
      <c r="E254" s="247" t="s">
        <v>1</v>
      </c>
      <c r="F254" s="248" t="s">
        <v>1168</v>
      </c>
      <c r="G254" s="246"/>
      <c r="H254" s="249">
        <v>16.25</v>
      </c>
      <c r="I254" s="250"/>
      <c r="J254" s="246"/>
      <c r="K254" s="246"/>
      <c r="L254" s="251"/>
      <c r="M254" s="252"/>
      <c r="N254" s="253"/>
      <c r="O254" s="253"/>
      <c r="P254" s="253"/>
      <c r="Q254" s="253"/>
      <c r="R254" s="253"/>
      <c r="S254" s="253"/>
      <c r="T254" s="25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5" t="s">
        <v>176</v>
      </c>
      <c r="AU254" s="255" t="s">
        <v>89</v>
      </c>
      <c r="AV254" s="13" t="s">
        <v>89</v>
      </c>
      <c r="AW254" s="13" t="s">
        <v>36</v>
      </c>
      <c r="AX254" s="13" t="s">
        <v>80</v>
      </c>
      <c r="AY254" s="255" t="s">
        <v>154</v>
      </c>
    </row>
    <row r="255" s="14" customFormat="1">
      <c r="A255" s="14"/>
      <c r="B255" s="266"/>
      <c r="C255" s="267"/>
      <c r="D255" s="240" t="s">
        <v>176</v>
      </c>
      <c r="E255" s="268" t="s">
        <v>1</v>
      </c>
      <c r="F255" s="269" t="s">
        <v>207</v>
      </c>
      <c r="G255" s="267"/>
      <c r="H255" s="270">
        <v>40.490000000000002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76" t="s">
        <v>176</v>
      </c>
      <c r="AU255" s="276" t="s">
        <v>89</v>
      </c>
      <c r="AV255" s="14" t="s">
        <v>161</v>
      </c>
      <c r="AW255" s="14" t="s">
        <v>36</v>
      </c>
      <c r="AX255" s="14" t="s">
        <v>87</v>
      </c>
      <c r="AY255" s="276" t="s">
        <v>154</v>
      </c>
    </row>
    <row r="256" s="2" customFormat="1" ht="24.15" customHeight="1">
      <c r="A256" s="39"/>
      <c r="B256" s="40"/>
      <c r="C256" s="227" t="s">
        <v>408</v>
      </c>
      <c r="D256" s="227" t="s">
        <v>156</v>
      </c>
      <c r="E256" s="228" t="s">
        <v>1175</v>
      </c>
      <c r="F256" s="229" t="s">
        <v>1176</v>
      </c>
      <c r="G256" s="230" t="s">
        <v>159</v>
      </c>
      <c r="H256" s="231">
        <v>40.490000000000002</v>
      </c>
      <c r="I256" s="232"/>
      <c r="J256" s="233">
        <f>ROUND(I256*H256,2)</f>
        <v>0</v>
      </c>
      <c r="K256" s="229" t="s">
        <v>160</v>
      </c>
      <c r="L256" s="45"/>
      <c r="M256" s="234" t="s">
        <v>1</v>
      </c>
      <c r="N256" s="235" t="s">
        <v>45</v>
      </c>
      <c r="O256" s="92"/>
      <c r="P256" s="236">
        <f>O256*H256</f>
        <v>0</v>
      </c>
      <c r="Q256" s="236">
        <v>0</v>
      </c>
      <c r="R256" s="236">
        <f>Q256*H256</f>
        <v>0</v>
      </c>
      <c r="S256" s="236">
        <v>0</v>
      </c>
      <c r="T256" s="237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8" t="s">
        <v>161</v>
      </c>
      <c r="AT256" s="238" t="s">
        <v>156</v>
      </c>
      <c r="AU256" s="238" t="s">
        <v>89</v>
      </c>
      <c r="AY256" s="18" t="s">
        <v>154</v>
      </c>
      <c r="BE256" s="239">
        <f>IF(N256="základní",J256,0)</f>
        <v>0</v>
      </c>
      <c r="BF256" s="239">
        <f>IF(N256="snížená",J256,0)</f>
        <v>0</v>
      </c>
      <c r="BG256" s="239">
        <f>IF(N256="zákl. přenesená",J256,0)</f>
        <v>0</v>
      </c>
      <c r="BH256" s="239">
        <f>IF(N256="sníž. přenesená",J256,0)</f>
        <v>0</v>
      </c>
      <c r="BI256" s="239">
        <f>IF(N256="nulová",J256,0)</f>
        <v>0</v>
      </c>
      <c r="BJ256" s="18" t="s">
        <v>87</v>
      </c>
      <c r="BK256" s="239">
        <f>ROUND(I256*H256,2)</f>
        <v>0</v>
      </c>
      <c r="BL256" s="18" t="s">
        <v>161</v>
      </c>
      <c r="BM256" s="238" t="s">
        <v>1177</v>
      </c>
    </row>
    <row r="257" s="2" customFormat="1" ht="24.15" customHeight="1">
      <c r="A257" s="39"/>
      <c r="B257" s="40"/>
      <c r="C257" s="227" t="s">
        <v>415</v>
      </c>
      <c r="D257" s="227" t="s">
        <v>156</v>
      </c>
      <c r="E257" s="228" t="s">
        <v>1178</v>
      </c>
      <c r="F257" s="229" t="s">
        <v>1179</v>
      </c>
      <c r="G257" s="230" t="s">
        <v>159</v>
      </c>
      <c r="H257" s="231">
        <v>40.490000000000002</v>
      </c>
      <c r="I257" s="232"/>
      <c r="J257" s="233">
        <f>ROUND(I257*H257,2)</f>
        <v>0</v>
      </c>
      <c r="K257" s="229" t="s">
        <v>160</v>
      </c>
      <c r="L257" s="45"/>
      <c r="M257" s="234" t="s">
        <v>1</v>
      </c>
      <c r="N257" s="235" t="s">
        <v>45</v>
      </c>
      <c r="O257" s="92"/>
      <c r="P257" s="236">
        <f>O257*H257</f>
        <v>0</v>
      </c>
      <c r="Q257" s="236">
        <v>0.023244399999999998</v>
      </c>
      <c r="R257" s="236">
        <f>Q257*H257</f>
        <v>0.94116575599999996</v>
      </c>
      <c r="S257" s="236">
        <v>0</v>
      </c>
      <c r="T257" s="237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8" t="s">
        <v>161</v>
      </c>
      <c r="AT257" s="238" t="s">
        <v>156</v>
      </c>
      <c r="AU257" s="238" t="s">
        <v>89</v>
      </c>
      <c r="AY257" s="18" t="s">
        <v>154</v>
      </c>
      <c r="BE257" s="239">
        <f>IF(N257="základní",J257,0)</f>
        <v>0</v>
      </c>
      <c r="BF257" s="239">
        <f>IF(N257="snížená",J257,0)</f>
        <v>0</v>
      </c>
      <c r="BG257" s="239">
        <f>IF(N257="zákl. přenesená",J257,0)</f>
        <v>0</v>
      </c>
      <c r="BH257" s="239">
        <f>IF(N257="sníž. přenesená",J257,0)</f>
        <v>0</v>
      </c>
      <c r="BI257" s="239">
        <f>IF(N257="nulová",J257,0)</f>
        <v>0</v>
      </c>
      <c r="BJ257" s="18" t="s">
        <v>87</v>
      </c>
      <c r="BK257" s="239">
        <f>ROUND(I257*H257,2)</f>
        <v>0</v>
      </c>
      <c r="BL257" s="18" t="s">
        <v>161</v>
      </c>
      <c r="BM257" s="238" t="s">
        <v>1180</v>
      </c>
    </row>
    <row r="258" s="13" customFormat="1">
      <c r="A258" s="13"/>
      <c r="B258" s="245"/>
      <c r="C258" s="246"/>
      <c r="D258" s="240" t="s">
        <v>176</v>
      </c>
      <c r="E258" s="247" t="s">
        <v>1</v>
      </c>
      <c r="F258" s="248" t="s">
        <v>1166</v>
      </c>
      <c r="G258" s="246"/>
      <c r="H258" s="249">
        <v>7.3799999999999999</v>
      </c>
      <c r="I258" s="250"/>
      <c r="J258" s="246"/>
      <c r="K258" s="246"/>
      <c r="L258" s="251"/>
      <c r="M258" s="252"/>
      <c r="N258" s="253"/>
      <c r="O258" s="253"/>
      <c r="P258" s="253"/>
      <c r="Q258" s="253"/>
      <c r="R258" s="253"/>
      <c r="S258" s="253"/>
      <c r="T258" s="25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5" t="s">
        <v>176</v>
      </c>
      <c r="AU258" s="255" t="s">
        <v>89</v>
      </c>
      <c r="AV258" s="13" t="s">
        <v>89</v>
      </c>
      <c r="AW258" s="13" t="s">
        <v>36</v>
      </c>
      <c r="AX258" s="13" t="s">
        <v>80</v>
      </c>
      <c r="AY258" s="255" t="s">
        <v>154</v>
      </c>
    </row>
    <row r="259" s="13" customFormat="1">
      <c r="A259" s="13"/>
      <c r="B259" s="245"/>
      <c r="C259" s="246"/>
      <c r="D259" s="240" t="s">
        <v>176</v>
      </c>
      <c r="E259" s="247" t="s">
        <v>1</v>
      </c>
      <c r="F259" s="248" t="s">
        <v>1166</v>
      </c>
      <c r="G259" s="246"/>
      <c r="H259" s="249">
        <v>7.3799999999999999</v>
      </c>
      <c r="I259" s="250"/>
      <c r="J259" s="246"/>
      <c r="K259" s="246"/>
      <c r="L259" s="251"/>
      <c r="M259" s="252"/>
      <c r="N259" s="253"/>
      <c r="O259" s="253"/>
      <c r="P259" s="253"/>
      <c r="Q259" s="253"/>
      <c r="R259" s="253"/>
      <c r="S259" s="253"/>
      <c r="T259" s="25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5" t="s">
        <v>176</v>
      </c>
      <c r="AU259" s="255" t="s">
        <v>89</v>
      </c>
      <c r="AV259" s="13" t="s">
        <v>89</v>
      </c>
      <c r="AW259" s="13" t="s">
        <v>36</v>
      </c>
      <c r="AX259" s="13" t="s">
        <v>80</v>
      </c>
      <c r="AY259" s="255" t="s">
        <v>154</v>
      </c>
    </row>
    <row r="260" s="13" customFormat="1">
      <c r="A260" s="13"/>
      <c r="B260" s="245"/>
      <c r="C260" s="246"/>
      <c r="D260" s="240" t="s">
        <v>176</v>
      </c>
      <c r="E260" s="247" t="s">
        <v>1</v>
      </c>
      <c r="F260" s="248" t="s">
        <v>1167</v>
      </c>
      <c r="G260" s="246"/>
      <c r="H260" s="249">
        <v>4.7400000000000002</v>
      </c>
      <c r="I260" s="250"/>
      <c r="J260" s="246"/>
      <c r="K260" s="246"/>
      <c r="L260" s="251"/>
      <c r="M260" s="252"/>
      <c r="N260" s="253"/>
      <c r="O260" s="253"/>
      <c r="P260" s="253"/>
      <c r="Q260" s="253"/>
      <c r="R260" s="253"/>
      <c r="S260" s="253"/>
      <c r="T260" s="25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5" t="s">
        <v>176</v>
      </c>
      <c r="AU260" s="255" t="s">
        <v>89</v>
      </c>
      <c r="AV260" s="13" t="s">
        <v>89</v>
      </c>
      <c r="AW260" s="13" t="s">
        <v>36</v>
      </c>
      <c r="AX260" s="13" t="s">
        <v>80</v>
      </c>
      <c r="AY260" s="255" t="s">
        <v>154</v>
      </c>
    </row>
    <row r="261" s="13" customFormat="1">
      <c r="A261" s="13"/>
      <c r="B261" s="245"/>
      <c r="C261" s="246"/>
      <c r="D261" s="240" t="s">
        <v>176</v>
      </c>
      <c r="E261" s="247" t="s">
        <v>1</v>
      </c>
      <c r="F261" s="248" t="s">
        <v>1167</v>
      </c>
      <c r="G261" s="246"/>
      <c r="H261" s="249">
        <v>4.7400000000000002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5" t="s">
        <v>176</v>
      </c>
      <c r="AU261" s="255" t="s">
        <v>89</v>
      </c>
      <c r="AV261" s="13" t="s">
        <v>89</v>
      </c>
      <c r="AW261" s="13" t="s">
        <v>36</v>
      </c>
      <c r="AX261" s="13" t="s">
        <v>80</v>
      </c>
      <c r="AY261" s="255" t="s">
        <v>154</v>
      </c>
    </row>
    <row r="262" s="13" customFormat="1">
      <c r="A262" s="13"/>
      <c r="B262" s="245"/>
      <c r="C262" s="246"/>
      <c r="D262" s="240" t="s">
        <v>176</v>
      </c>
      <c r="E262" s="247" t="s">
        <v>1</v>
      </c>
      <c r="F262" s="248" t="s">
        <v>1168</v>
      </c>
      <c r="G262" s="246"/>
      <c r="H262" s="249">
        <v>16.25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5" t="s">
        <v>176</v>
      </c>
      <c r="AU262" s="255" t="s">
        <v>89</v>
      </c>
      <c r="AV262" s="13" t="s">
        <v>89</v>
      </c>
      <c r="AW262" s="13" t="s">
        <v>36</v>
      </c>
      <c r="AX262" s="13" t="s">
        <v>80</v>
      </c>
      <c r="AY262" s="255" t="s">
        <v>154</v>
      </c>
    </row>
    <row r="263" s="14" customFormat="1">
      <c r="A263" s="14"/>
      <c r="B263" s="266"/>
      <c r="C263" s="267"/>
      <c r="D263" s="240" t="s">
        <v>176</v>
      </c>
      <c r="E263" s="268" t="s">
        <v>1</v>
      </c>
      <c r="F263" s="269" t="s">
        <v>207</v>
      </c>
      <c r="G263" s="267"/>
      <c r="H263" s="270">
        <v>40.490000000000002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76" t="s">
        <v>176</v>
      </c>
      <c r="AU263" s="276" t="s">
        <v>89</v>
      </c>
      <c r="AV263" s="14" t="s">
        <v>161</v>
      </c>
      <c r="AW263" s="14" t="s">
        <v>36</v>
      </c>
      <c r="AX263" s="14" t="s">
        <v>87</v>
      </c>
      <c r="AY263" s="276" t="s">
        <v>154</v>
      </c>
    </row>
    <row r="264" s="2" customFormat="1" ht="24.15" customHeight="1">
      <c r="A264" s="39"/>
      <c r="B264" s="40"/>
      <c r="C264" s="227" t="s">
        <v>424</v>
      </c>
      <c r="D264" s="227" t="s">
        <v>156</v>
      </c>
      <c r="E264" s="228" t="s">
        <v>1181</v>
      </c>
      <c r="F264" s="229" t="s">
        <v>1182</v>
      </c>
      <c r="G264" s="230" t="s">
        <v>159</v>
      </c>
      <c r="H264" s="231">
        <v>40.490000000000002</v>
      </c>
      <c r="I264" s="232"/>
      <c r="J264" s="233">
        <f>ROUND(I264*H264,2)</f>
        <v>0</v>
      </c>
      <c r="K264" s="229" t="s">
        <v>160</v>
      </c>
      <c r="L264" s="45"/>
      <c r="M264" s="234" t="s">
        <v>1</v>
      </c>
      <c r="N264" s="235" t="s">
        <v>45</v>
      </c>
      <c r="O264" s="92"/>
      <c r="P264" s="236">
        <f>O264*H264</f>
        <v>0</v>
      </c>
      <c r="Q264" s="236">
        <v>0</v>
      </c>
      <c r="R264" s="236">
        <f>Q264*H264</f>
        <v>0</v>
      </c>
      <c r="S264" s="236">
        <v>0</v>
      </c>
      <c r="T264" s="23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8" t="s">
        <v>161</v>
      </c>
      <c r="AT264" s="238" t="s">
        <v>156</v>
      </c>
      <c r="AU264" s="238" t="s">
        <v>89</v>
      </c>
      <c r="AY264" s="18" t="s">
        <v>154</v>
      </c>
      <c r="BE264" s="239">
        <f>IF(N264="základní",J264,0)</f>
        <v>0</v>
      </c>
      <c r="BF264" s="239">
        <f>IF(N264="snížená",J264,0)</f>
        <v>0</v>
      </c>
      <c r="BG264" s="239">
        <f>IF(N264="zákl. přenesená",J264,0)</f>
        <v>0</v>
      </c>
      <c r="BH264" s="239">
        <f>IF(N264="sníž. přenesená",J264,0)</f>
        <v>0</v>
      </c>
      <c r="BI264" s="239">
        <f>IF(N264="nulová",J264,0)</f>
        <v>0</v>
      </c>
      <c r="BJ264" s="18" t="s">
        <v>87</v>
      </c>
      <c r="BK264" s="239">
        <f>ROUND(I264*H264,2)</f>
        <v>0</v>
      </c>
      <c r="BL264" s="18" t="s">
        <v>161</v>
      </c>
      <c r="BM264" s="238" t="s">
        <v>1183</v>
      </c>
    </row>
    <row r="265" s="2" customFormat="1" ht="24.15" customHeight="1">
      <c r="A265" s="39"/>
      <c r="B265" s="40"/>
      <c r="C265" s="227" t="s">
        <v>429</v>
      </c>
      <c r="D265" s="227" t="s">
        <v>156</v>
      </c>
      <c r="E265" s="228" t="s">
        <v>1184</v>
      </c>
      <c r="F265" s="229" t="s">
        <v>1185</v>
      </c>
      <c r="G265" s="230" t="s">
        <v>159</v>
      </c>
      <c r="H265" s="231">
        <v>40.490000000000002</v>
      </c>
      <c r="I265" s="232"/>
      <c r="J265" s="233">
        <f>ROUND(I265*H265,2)</f>
        <v>0</v>
      </c>
      <c r="K265" s="229" t="s">
        <v>160</v>
      </c>
      <c r="L265" s="45"/>
      <c r="M265" s="234" t="s">
        <v>1</v>
      </c>
      <c r="N265" s="235" t="s">
        <v>45</v>
      </c>
      <c r="O265" s="92"/>
      <c r="P265" s="236">
        <f>O265*H265</f>
        <v>0</v>
      </c>
      <c r="Q265" s="236">
        <v>0</v>
      </c>
      <c r="R265" s="236">
        <f>Q265*H265</f>
        <v>0</v>
      </c>
      <c r="S265" s="236">
        <v>0</v>
      </c>
      <c r="T265" s="237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8" t="s">
        <v>161</v>
      </c>
      <c r="AT265" s="238" t="s">
        <v>156</v>
      </c>
      <c r="AU265" s="238" t="s">
        <v>89</v>
      </c>
      <c r="AY265" s="18" t="s">
        <v>154</v>
      </c>
      <c r="BE265" s="239">
        <f>IF(N265="základní",J265,0)</f>
        <v>0</v>
      </c>
      <c r="BF265" s="239">
        <f>IF(N265="snížená",J265,0)</f>
        <v>0</v>
      </c>
      <c r="BG265" s="239">
        <f>IF(N265="zákl. přenesená",J265,0)</f>
        <v>0</v>
      </c>
      <c r="BH265" s="239">
        <f>IF(N265="sníž. přenesená",J265,0)</f>
        <v>0</v>
      </c>
      <c r="BI265" s="239">
        <f>IF(N265="nulová",J265,0)</f>
        <v>0</v>
      </c>
      <c r="BJ265" s="18" t="s">
        <v>87</v>
      </c>
      <c r="BK265" s="239">
        <f>ROUND(I265*H265,2)</f>
        <v>0</v>
      </c>
      <c r="BL265" s="18" t="s">
        <v>161</v>
      </c>
      <c r="BM265" s="238" t="s">
        <v>1186</v>
      </c>
    </row>
    <row r="266" s="13" customFormat="1">
      <c r="A266" s="13"/>
      <c r="B266" s="245"/>
      <c r="C266" s="246"/>
      <c r="D266" s="240" t="s">
        <v>176</v>
      </c>
      <c r="E266" s="247" t="s">
        <v>1</v>
      </c>
      <c r="F266" s="248" t="s">
        <v>1166</v>
      </c>
      <c r="G266" s="246"/>
      <c r="H266" s="249">
        <v>7.3799999999999999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5" t="s">
        <v>176</v>
      </c>
      <c r="AU266" s="255" t="s">
        <v>89</v>
      </c>
      <c r="AV266" s="13" t="s">
        <v>89</v>
      </c>
      <c r="AW266" s="13" t="s">
        <v>36</v>
      </c>
      <c r="AX266" s="13" t="s">
        <v>80</v>
      </c>
      <c r="AY266" s="255" t="s">
        <v>154</v>
      </c>
    </row>
    <row r="267" s="13" customFormat="1">
      <c r="A267" s="13"/>
      <c r="B267" s="245"/>
      <c r="C267" s="246"/>
      <c r="D267" s="240" t="s">
        <v>176</v>
      </c>
      <c r="E267" s="247" t="s">
        <v>1</v>
      </c>
      <c r="F267" s="248" t="s">
        <v>1166</v>
      </c>
      <c r="G267" s="246"/>
      <c r="H267" s="249">
        <v>7.3799999999999999</v>
      </c>
      <c r="I267" s="250"/>
      <c r="J267" s="246"/>
      <c r="K267" s="246"/>
      <c r="L267" s="251"/>
      <c r="M267" s="252"/>
      <c r="N267" s="253"/>
      <c r="O267" s="253"/>
      <c r="P267" s="253"/>
      <c r="Q267" s="253"/>
      <c r="R267" s="253"/>
      <c r="S267" s="253"/>
      <c r="T267" s="25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5" t="s">
        <v>176</v>
      </c>
      <c r="AU267" s="255" t="s">
        <v>89</v>
      </c>
      <c r="AV267" s="13" t="s">
        <v>89</v>
      </c>
      <c r="AW267" s="13" t="s">
        <v>36</v>
      </c>
      <c r="AX267" s="13" t="s">
        <v>80</v>
      </c>
      <c r="AY267" s="255" t="s">
        <v>154</v>
      </c>
    </row>
    <row r="268" s="13" customFormat="1">
      <c r="A268" s="13"/>
      <c r="B268" s="245"/>
      <c r="C268" s="246"/>
      <c r="D268" s="240" t="s">
        <v>176</v>
      </c>
      <c r="E268" s="247" t="s">
        <v>1</v>
      </c>
      <c r="F268" s="248" t="s">
        <v>1167</v>
      </c>
      <c r="G268" s="246"/>
      <c r="H268" s="249">
        <v>4.7400000000000002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5" t="s">
        <v>176</v>
      </c>
      <c r="AU268" s="255" t="s">
        <v>89</v>
      </c>
      <c r="AV268" s="13" t="s">
        <v>89</v>
      </c>
      <c r="AW268" s="13" t="s">
        <v>36</v>
      </c>
      <c r="AX268" s="13" t="s">
        <v>80</v>
      </c>
      <c r="AY268" s="255" t="s">
        <v>154</v>
      </c>
    </row>
    <row r="269" s="13" customFormat="1">
      <c r="A269" s="13"/>
      <c r="B269" s="245"/>
      <c r="C269" s="246"/>
      <c r="D269" s="240" t="s">
        <v>176</v>
      </c>
      <c r="E269" s="247" t="s">
        <v>1</v>
      </c>
      <c r="F269" s="248" t="s">
        <v>1167</v>
      </c>
      <c r="G269" s="246"/>
      <c r="H269" s="249">
        <v>4.7400000000000002</v>
      </c>
      <c r="I269" s="250"/>
      <c r="J269" s="246"/>
      <c r="K269" s="246"/>
      <c r="L269" s="251"/>
      <c r="M269" s="252"/>
      <c r="N269" s="253"/>
      <c r="O269" s="253"/>
      <c r="P269" s="253"/>
      <c r="Q269" s="253"/>
      <c r="R269" s="253"/>
      <c r="S269" s="253"/>
      <c r="T269" s="25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5" t="s">
        <v>176</v>
      </c>
      <c r="AU269" s="255" t="s">
        <v>89</v>
      </c>
      <c r="AV269" s="13" t="s">
        <v>89</v>
      </c>
      <c r="AW269" s="13" t="s">
        <v>36</v>
      </c>
      <c r="AX269" s="13" t="s">
        <v>80</v>
      </c>
      <c r="AY269" s="255" t="s">
        <v>154</v>
      </c>
    </row>
    <row r="270" s="13" customFormat="1">
      <c r="A270" s="13"/>
      <c r="B270" s="245"/>
      <c r="C270" s="246"/>
      <c r="D270" s="240" t="s">
        <v>176</v>
      </c>
      <c r="E270" s="247" t="s">
        <v>1</v>
      </c>
      <c r="F270" s="248" t="s">
        <v>1168</v>
      </c>
      <c r="G270" s="246"/>
      <c r="H270" s="249">
        <v>16.25</v>
      </c>
      <c r="I270" s="250"/>
      <c r="J270" s="246"/>
      <c r="K270" s="246"/>
      <c r="L270" s="251"/>
      <c r="M270" s="252"/>
      <c r="N270" s="253"/>
      <c r="O270" s="253"/>
      <c r="P270" s="253"/>
      <c r="Q270" s="253"/>
      <c r="R270" s="253"/>
      <c r="S270" s="253"/>
      <c r="T270" s="25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5" t="s">
        <v>176</v>
      </c>
      <c r="AU270" s="255" t="s">
        <v>89</v>
      </c>
      <c r="AV270" s="13" t="s">
        <v>89</v>
      </c>
      <c r="AW270" s="13" t="s">
        <v>36</v>
      </c>
      <c r="AX270" s="13" t="s">
        <v>80</v>
      </c>
      <c r="AY270" s="255" t="s">
        <v>154</v>
      </c>
    </row>
    <row r="271" s="14" customFormat="1">
      <c r="A271" s="14"/>
      <c r="B271" s="266"/>
      <c r="C271" s="267"/>
      <c r="D271" s="240" t="s">
        <v>176</v>
      </c>
      <c r="E271" s="268" t="s">
        <v>1</v>
      </c>
      <c r="F271" s="269" t="s">
        <v>207</v>
      </c>
      <c r="G271" s="267"/>
      <c r="H271" s="270">
        <v>40.490000000000002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76" t="s">
        <v>176</v>
      </c>
      <c r="AU271" s="276" t="s">
        <v>89</v>
      </c>
      <c r="AV271" s="14" t="s">
        <v>161</v>
      </c>
      <c r="AW271" s="14" t="s">
        <v>36</v>
      </c>
      <c r="AX271" s="14" t="s">
        <v>87</v>
      </c>
      <c r="AY271" s="276" t="s">
        <v>154</v>
      </c>
    </row>
    <row r="272" s="2" customFormat="1" ht="14.4" customHeight="1">
      <c r="A272" s="39"/>
      <c r="B272" s="40"/>
      <c r="C272" s="227" t="s">
        <v>434</v>
      </c>
      <c r="D272" s="227" t="s">
        <v>156</v>
      </c>
      <c r="E272" s="228" t="s">
        <v>1187</v>
      </c>
      <c r="F272" s="229" t="s">
        <v>1188</v>
      </c>
      <c r="G272" s="230" t="s">
        <v>159</v>
      </c>
      <c r="H272" s="231">
        <v>40.490000000000002</v>
      </c>
      <c r="I272" s="232"/>
      <c r="J272" s="233">
        <f>ROUND(I272*H272,2)</f>
        <v>0</v>
      </c>
      <c r="K272" s="229" t="s">
        <v>160</v>
      </c>
      <c r="L272" s="45"/>
      <c r="M272" s="234" t="s">
        <v>1</v>
      </c>
      <c r="N272" s="235" t="s">
        <v>45</v>
      </c>
      <c r="O272" s="92"/>
      <c r="P272" s="236">
        <f>O272*H272</f>
        <v>0</v>
      </c>
      <c r="Q272" s="236">
        <v>0</v>
      </c>
      <c r="R272" s="236">
        <f>Q272*H272</f>
        <v>0</v>
      </c>
      <c r="S272" s="236">
        <v>0</v>
      </c>
      <c r="T272" s="237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8" t="s">
        <v>161</v>
      </c>
      <c r="AT272" s="238" t="s">
        <v>156</v>
      </c>
      <c r="AU272" s="238" t="s">
        <v>89</v>
      </c>
      <c r="AY272" s="18" t="s">
        <v>154</v>
      </c>
      <c r="BE272" s="239">
        <f>IF(N272="základní",J272,0)</f>
        <v>0</v>
      </c>
      <c r="BF272" s="239">
        <f>IF(N272="snížená",J272,0)</f>
        <v>0</v>
      </c>
      <c r="BG272" s="239">
        <f>IF(N272="zákl. přenesená",J272,0)</f>
        <v>0</v>
      </c>
      <c r="BH272" s="239">
        <f>IF(N272="sníž. přenesená",J272,0)</f>
        <v>0</v>
      </c>
      <c r="BI272" s="239">
        <f>IF(N272="nulová",J272,0)</f>
        <v>0</v>
      </c>
      <c r="BJ272" s="18" t="s">
        <v>87</v>
      </c>
      <c r="BK272" s="239">
        <f>ROUND(I272*H272,2)</f>
        <v>0</v>
      </c>
      <c r="BL272" s="18" t="s">
        <v>161</v>
      </c>
      <c r="BM272" s="238" t="s">
        <v>1189</v>
      </c>
    </row>
    <row r="273" s="2" customFormat="1" ht="24.15" customHeight="1">
      <c r="A273" s="39"/>
      <c r="B273" s="40"/>
      <c r="C273" s="227" t="s">
        <v>438</v>
      </c>
      <c r="D273" s="227" t="s">
        <v>156</v>
      </c>
      <c r="E273" s="228" t="s">
        <v>1190</v>
      </c>
      <c r="F273" s="229" t="s">
        <v>1191</v>
      </c>
      <c r="G273" s="230" t="s">
        <v>354</v>
      </c>
      <c r="H273" s="231">
        <v>260</v>
      </c>
      <c r="I273" s="232"/>
      <c r="J273" s="233">
        <f>ROUND(I273*H273,2)</f>
        <v>0</v>
      </c>
      <c r="K273" s="229" t="s">
        <v>160</v>
      </c>
      <c r="L273" s="45"/>
      <c r="M273" s="234" t="s">
        <v>1</v>
      </c>
      <c r="N273" s="235" t="s">
        <v>45</v>
      </c>
      <c r="O273" s="92"/>
      <c r="P273" s="236">
        <f>O273*H273</f>
        <v>0</v>
      </c>
      <c r="Q273" s="236">
        <v>0.0001161</v>
      </c>
      <c r="R273" s="236">
        <f>Q273*H273</f>
        <v>0.030186000000000001</v>
      </c>
      <c r="S273" s="236">
        <v>0.0040000000000000001</v>
      </c>
      <c r="T273" s="237">
        <f>S273*H273</f>
        <v>1.04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8" t="s">
        <v>161</v>
      </c>
      <c r="AT273" s="238" t="s">
        <v>156</v>
      </c>
      <c r="AU273" s="238" t="s">
        <v>89</v>
      </c>
      <c r="AY273" s="18" t="s">
        <v>154</v>
      </c>
      <c r="BE273" s="239">
        <f>IF(N273="základní",J273,0)</f>
        <v>0</v>
      </c>
      <c r="BF273" s="239">
        <f>IF(N273="snížená",J273,0)</f>
        <v>0</v>
      </c>
      <c r="BG273" s="239">
        <f>IF(N273="zákl. přenesená",J273,0)</f>
        <v>0</v>
      </c>
      <c r="BH273" s="239">
        <f>IF(N273="sníž. přenesená",J273,0)</f>
        <v>0</v>
      </c>
      <c r="BI273" s="239">
        <f>IF(N273="nulová",J273,0)</f>
        <v>0</v>
      </c>
      <c r="BJ273" s="18" t="s">
        <v>87</v>
      </c>
      <c r="BK273" s="239">
        <f>ROUND(I273*H273,2)</f>
        <v>0</v>
      </c>
      <c r="BL273" s="18" t="s">
        <v>161</v>
      </c>
      <c r="BM273" s="238" t="s">
        <v>1192</v>
      </c>
    </row>
    <row r="274" s="13" customFormat="1">
      <c r="A274" s="13"/>
      <c r="B274" s="245"/>
      <c r="C274" s="246"/>
      <c r="D274" s="240" t="s">
        <v>176</v>
      </c>
      <c r="E274" s="247" t="s">
        <v>1</v>
      </c>
      <c r="F274" s="248" t="s">
        <v>1193</v>
      </c>
      <c r="G274" s="246"/>
      <c r="H274" s="249">
        <v>260</v>
      </c>
      <c r="I274" s="250"/>
      <c r="J274" s="246"/>
      <c r="K274" s="246"/>
      <c r="L274" s="251"/>
      <c r="M274" s="252"/>
      <c r="N274" s="253"/>
      <c r="O274" s="253"/>
      <c r="P274" s="253"/>
      <c r="Q274" s="253"/>
      <c r="R274" s="253"/>
      <c r="S274" s="253"/>
      <c r="T274" s="25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5" t="s">
        <v>176</v>
      </c>
      <c r="AU274" s="255" t="s">
        <v>89</v>
      </c>
      <c r="AV274" s="13" t="s">
        <v>89</v>
      </c>
      <c r="AW274" s="13" t="s">
        <v>36</v>
      </c>
      <c r="AX274" s="13" t="s">
        <v>87</v>
      </c>
      <c r="AY274" s="255" t="s">
        <v>154</v>
      </c>
    </row>
    <row r="275" s="2" customFormat="1" ht="24.15" customHeight="1">
      <c r="A275" s="39"/>
      <c r="B275" s="40"/>
      <c r="C275" s="227" t="s">
        <v>443</v>
      </c>
      <c r="D275" s="227" t="s">
        <v>156</v>
      </c>
      <c r="E275" s="228" t="s">
        <v>1194</v>
      </c>
      <c r="F275" s="229" t="s">
        <v>1195</v>
      </c>
      <c r="G275" s="230" t="s">
        <v>354</v>
      </c>
      <c r="H275" s="231">
        <v>260</v>
      </c>
      <c r="I275" s="232"/>
      <c r="J275" s="233">
        <f>ROUND(I275*H275,2)</f>
        <v>0</v>
      </c>
      <c r="K275" s="229" t="s">
        <v>160</v>
      </c>
      <c r="L275" s="45"/>
      <c r="M275" s="234" t="s">
        <v>1</v>
      </c>
      <c r="N275" s="235" t="s">
        <v>45</v>
      </c>
      <c r="O275" s="92"/>
      <c r="P275" s="236">
        <f>O275*H275</f>
        <v>0</v>
      </c>
      <c r="Q275" s="236">
        <v>0.030216400000000001</v>
      </c>
      <c r="R275" s="236">
        <f>Q275*H275</f>
        <v>7.8562640000000004</v>
      </c>
      <c r="S275" s="236">
        <v>0</v>
      </c>
      <c r="T275" s="237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8" t="s">
        <v>161</v>
      </c>
      <c r="AT275" s="238" t="s">
        <v>156</v>
      </c>
      <c r="AU275" s="238" t="s">
        <v>89</v>
      </c>
      <c r="AY275" s="18" t="s">
        <v>154</v>
      </c>
      <c r="BE275" s="239">
        <f>IF(N275="základní",J275,0)</f>
        <v>0</v>
      </c>
      <c r="BF275" s="239">
        <f>IF(N275="snížená",J275,0)</f>
        <v>0</v>
      </c>
      <c r="BG275" s="239">
        <f>IF(N275="zákl. přenesená",J275,0)</f>
        <v>0</v>
      </c>
      <c r="BH275" s="239">
        <f>IF(N275="sníž. přenesená",J275,0)</f>
        <v>0</v>
      </c>
      <c r="BI275" s="239">
        <f>IF(N275="nulová",J275,0)</f>
        <v>0</v>
      </c>
      <c r="BJ275" s="18" t="s">
        <v>87</v>
      </c>
      <c r="BK275" s="239">
        <f>ROUND(I275*H275,2)</f>
        <v>0</v>
      </c>
      <c r="BL275" s="18" t="s">
        <v>161</v>
      </c>
      <c r="BM275" s="238" t="s">
        <v>1196</v>
      </c>
    </row>
    <row r="276" s="13" customFormat="1">
      <c r="A276" s="13"/>
      <c r="B276" s="245"/>
      <c r="C276" s="246"/>
      <c r="D276" s="240" t="s">
        <v>176</v>
      </c>
      <c r="E276" s="247" t="s">
        <v>1</v>
      </c>
      <c r="F276" s="248" t="s">
        <v>1193</v>
      </c>
      <c r="G276" s="246"/>
      <c r="H276" s="249">
        <v>260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5" t="s">
        <v>176</v>
      </c>
      <c r="AU276" s="255" t="s">
        <v>89</v>
      </c>
      <c r="AV276" s="13" t="s">
        <v>89</v>
      </c>
      <c r="AW276" s="13" t="s">
        <v>36</v>
      </c>
      <c r="AX276" s="13" t="s">
        <v>87</v>
      </c>
      <c r="AY276" s="255" t="s">
        <v>154</v>
      </c>
    </row>
    <row r="277" s="2" customFormat="1" ht="14.4" customHeight="1">
      <c r="A277" s="39"/>
      <c r="B277" s="40"/>
      <c r="C277" s="227" t="s">
        <v>447</v>
      </c>
      <c r="D277" s="227" t="s">
        <v>156</v>
      </c>
      <c r="E277" s="228" t="s">
        <v>1197</v>
      </c>
      <c r="F277" s="229" t="s">
        <v>1198</v>
      </c>
      <c r="G277" s="230" t="s">
        <v>418</v>
      </c>
      <c r="H277" s="231">
        <v>24</v>
      </c>
      <c r="I277" s="232"/>
      <c r="J277" s="233">
        <f>ROUND(I277*H277,2)</f>
        <v>0</v>
      </c>
      <c r="K277" s="229" t="s">
        <v>160</v>
      </c>
      <c r="L277" s="45"/>
      <c r="M277" s="234" t="s">
        <v>1</v>
      </c>
      <c r="N277" s="235" t="s">
        <v>45</v>
      </c>
      <c r="O277" s="92"/>
      <c r="P277" s="236">
        <f>O277*H277</f>
        <v>0</v>
      </c>
      <c r="Q277" s="236">
        <v>0</v>
      </c>
      <c r="R277" s="236">
        <f>Q277*H277</f>
        <v>0</v>
      </c>
      <c r="S277" s="236">
        <v>0</v>
      </c>
      <c r="T277" s="237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8" t="s">
        <v>161</v>
      </c>
      <c r="AT277" s="238" t="s">
        <v>156</v>
      </c>
      <c r="AU277" s="238" t="s">
        <v>89</v>
      </c>
      <c r="AY277" s="18" t="s">
        <v>154</v>
      </c>
      <c r="BE277" s="239">
        <f>IF(N277="základní",J277,0)</f>
        <v>0</v>
      </c>
      <c r="BF277" s="239">
        <f>IF(N277="snížená",J277,0)</f>
        <v>0</v>
      </c>
      <c r="BG277" s="239">
        <f>IF(N277="zákl. přenesená",J277,0)</f>
        <v>0</v>
      </c>
      <c r="BH277" s="239">
        <f>IF(N277="sníž. přenesená",J277,0)</f>
        <v>0</v>
      </c>
      <c r="BI277" s="239">
        <f>IF(N277="nulová",J277,0)</f>
        <v>0</v>
      </c>
      <c r="BJ277" s="18" t="s">
        <v>87</v>
      </c>
      <c r="BK277" s="239">
        <f>ROUND(I277*H277,2)</f>
        <v>0</v>
      </c>
      <c r="BL277" s="18" t="s">
        <v>161</v>
      </c>
      <c r="BM277" s="238" t="s">
        <v>1199</v>
      </c>
    </row>
    <row r="278" s="13" customFormat="1">
      <c r="A278" s="13"/>
      <c r="B278" s="245"/>
      <c r="C278" s="246"/>
      <c r="D278" s="240" t="s">
        <v>176</v>
      </c>
      <c r="E278" s="247" t="s">
        <v>1</v>
      </c>
      <c r="F278" s="248" t="s">
        <v>1200</v>
      </c>
      <c r="G278" s="246"/>
      <c r="H278" s="249">
        <v>24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5" t="s">
        <v>176</v>
      </c>
      <c r="AU278" s="255" t="s">
        <v>89</v>
      </c>
      <c r="AV278" s="13" t="s">
        <v>89</v>
      </c>
      <c r="AW278" s="13" t="s">
        <v>36</v>
      </c>
      <c r="AX278" s="13" t="s">
        <v>87</v>
      </c>
      <c r="AY278" s="255" t="s">
        <v>154</v>
      </c>
    </row>
    <row r="279" s="2" customFormat="1" ht="14.4" customHeight="1">
      <c r="A279" s="39"/>
      <c r="B279" s="40"/>
      <c r="C279" s="227" t="s">
        <v>452</v>
      </c>
      <c r="D279" s="227" t="s">
        <v>156</v>
      </c>
      <c r="E279" s="228" t="s">
        <v>1201</v>
      </c>
      <c r="F279" s="229" t="s">
        <v>1202</v>
      </c>
      <c r="G279" s="230" t="s">
        <v>418</v>
      </c>
      <c r="H279" s="231">
        <v>288</v>
      </c>
      <c r="I279" s="232"/>
      <c r="J279" s="233">
        <f>ROUND(I279*H279,2)</f>
        <v>0</v>
      </c>
      <c r="K279" s="229" t="s">
        <v>160</v>
      </c>
      <c r="L279" s="45"/>
      <c r="M279" s="234" t="s">
        <v>1</v>
      </c>
      <c r="N279" s="235" t="s">
        <v>45</v>
      </c>
      <c r="O279" s="92"/>
      <c r="P279" s="236">
        <f>O279*H279</f>
        <v>0</v>
      </c>
      <c r="Q279" s="236">
        <v>0</v>
      </c>
      <c r="R279" s="236">
        <f>Q279*H279</f>
        <v>0</v>
      </c>
      <c r="S279" s="236">
        <v>0</v>
      </c>
      <c r="T279" s="237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8" t="s">
        <v>161</v>
      </c>
      <c r="AT279" s="238" t="s">
        <v>156</v>
      </c>
      <c r="AU279" s="238" t="s">
        <v>89</v>
      </c>
      <c r="AY279" s="18" t="s">
        <v>154</v>
      </c>
      <c r="BE279" s="239">
        <f>IF(N279="základní",J279,0)</f>
        <v>0</v>
      </c>
      <c r="BF279" s="239">
        <f>IF(N279="snížená",J279,0)</f>
        <v>0</v>
      </c>
      <c r="BG279" s="239">
        <f>IF(N279="zákl. přenesená",J279,0)</f>
        <v>0</v>
      </c>
      <c r="BH279" s="239">
        <f>IF(N279="sníž. přenesená",J279,0)</f>
        <v>0</v>
      </c>
      <c r="BI279" s="239">
        <f>IF(N279="nulová",J279,0)</f>
        <v>0</v>
      </c>
      <c r="BJ279" s="18" t="s">
        <v>87</v>
      </c>
      <c r="BK279" s="239">
        <f>ROUND(I279*H279,2)</f>
        <v>0</v>
      </c>
      <c r="BL279" s="18" t="s">
        <v>161</v>
      </c>
      <c r="BM279" s="238" t="s">
        <v>1203</v>
      </c>
    </row>
    <row r="280" s="2" customFormat="1">
      <c r="A280" s="39"/>
      <c r="B280" s="40"/>
      <c r="C280" s="41"/>
      <c r="D280" s="240" t="s">
        <v>170</v>
      </c>
      <c r="E280" s="41"/>
      <c r="F280" s="241" t="s">
        <v>1204</v>
      </c>
      <c r="G280" s="41"/>
      <c r="H280" s="41"/>
      <c r="I280" s="242"/>
      <c r="J280" s="41"/>
      <c r="K280" s="41"/>
      <c r="L280" s="45"/>
      <c r="M280" s="243"/>
      <c r="N280" s="244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170</v>
      </c>
      <c r="AU280" s="18" t="s">
        <v>89</v>
      </c>
    </row>
    <row r="281" s="13" customFormat="1">
      <c r="A281" s="13"/>
      <c r="B281" s="245"/>
      <c r="C281" s="246"/>
      <c r="D281" s="240" t="s">
        <v>176</v>
      </c>
      <c r="E281" s="247" t="s">
        <v>1</v>
      </c>
      <c r="F281" s="248" t="s">
        <v>1205</v>
      </c>
      <c r="G281" s="246"/>
      <c r="H281" s="249">
        <v>288</v>
      </c>
      <c r="I281" s="250"/>
      <c r="J281" s="246"/>
      <c r="K281" s="246"/>
      <c r="L281" s="251"/>
      <c r="M281" s="252"/>
      <c r="N281" s="253"/>
      <c r="O281" s="253"/>
      <c r="P281" s="253"/>
      <c r="Q281" s="253"/>
      <c r="R281" s="253"/>
      <c r="S281" s="253"/>
      <c r="T281" s="25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5" t="s">
        <v>176</v>
      </c>
      <c r="AU281" s="255" t="s">
        <v>89</v>
      </c>
      <c r="AV281" s="13" t="s">
        <v>89</v>
      </c>
      <c r="AW281" s="13" t="s">
        <v>36</v>
      </c>
      <c r="AX281" s="13" t="s">
        <v>87</v>
      </c>
      <c r="AY281" s="255" t="s">
        <v>154</v>
      </c>
    </row>
    <row r="282" s="2" customFormat="1" ht="14.4" customHeight="1">
      <c r="A282" s="39"/>
      <c r="B282" s="40"/>
      <c r="C282" s="227" t="s">
        <v>457</v>
      </c>
      <c r="D282" s="227" t="s">
        <v>156</v>
      </c>
      <c r="E282" s="228" t="s">
        <v>1206</v>
      </c>
      <c r="F282" s="229" t="s">
        <v>1207</v>
      </c>
      <c r="G282" s="230" t="s">
        <v>354</v>
      </c>
      <c r="H282" s="231">
        <v>39.042000000000002</v>
      </c>
      <c r="I282" s="232"/>
      <c r="J282" s="233">
        <f>ROUND(I282*H282,2)</f>
        <v>0</v>
      </c>
      <c r="K282" s="229" t="s">
        <v>160</v>
      </c>
      <c r="L282" s="45"/>
      <c r="M282" s="234" t="s">
        <v>1</v>
      </c>
      <c r="N282" s="235" t="s">
        <v>45</v>
      </c>
      <c r="O282" s="92"/>
      <c r="P282" s="236">
        <f>O282*H282</f>
        <v>0</v>
      </c>
      <c r="Q282" s="236">
        <v>0.00117</v>
      </c>
      <c r="R282" s="236">
        <f>Q282*H282</f>
        <v>0.04567914</v>
      </c>
      <c r="S282" s="236">
        <v>0</v>
      </c>
      <c r="T282" s="237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8" t="s">
        <v>161</v>
      </c>
      <c r="AT282" s="238" t="s">
        <v>156</v>
      </c>
      <c r="AU282" s="238" t="s">
        <v>89</v>
      </c>
      <c r="AY282" s="18" t="s">
        <v>154</v>
      </c>
      <c r="BE282" s="239">
        <f>IF(N282="základní",J282,0)</f>
        <v>0</v>
      </c>
      <c r="BF282" s="239">
        <f>IF(N282="snížená",J282,0)</f>
        <v>0</v>
      </c>
      <c r="BG282" s="239">
        <f>IF(N282="zákl. přenesená",J282,0)</f>
        <v>0</v>
      </c>
      <c r="BH282" s="239">
        <f>IF(N282="sníž. přenesená",J282,0)</f>
        <v>0</v>
      </c>
      <c r="BI282" s="239">
        <f>IF(N282="nulová",J282,0)</f>
        <v>0</v>
      </c>
      <c r="BJ282" s="18" t="s">
        <v>87</v>
      </c>
      <c r="BK282" s="239">
        <f>ROUND(I282*H282,2)</f>
        <v>0</v>
      </c>
      <c r="BL282" s="18" t="s">
        <v>161</v>
      </c>
      <c r="BM282" s="238" t="s">
        <v>1208</v>
      </c>
    </row>
    <row r="283" s="13" customFormat="1">
      <c r="A283" s="13"/>
      <c r="B283" s="245"/>
      <c r="C283" s="246"/>
      <c r="D283" s="240" t="s">
        <v>176</v>
      </c>
      <c r="E283" s="247" t="s">
        <v>1</v>
      </c>
      <c r="F283" s="248" t="s">
        <v>1209</v>
      </c>
      <c r="G283" s="246"/>
      <c r="H283" s="249">
        <v>39.042000000000002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5" t="s">
        <v>176</v>
      </c>
      <c r="AU283" s="255" t="s">
        <v>89</v>
      </c>
      <c r="AV283" s="13" t="s">
        <v>89</v>
      </c>
      <c r="AW283" s="13" t="s">
        <v>36</v>
      </c>
      <c r="AX283" s="13" t="s">
        <v>87</v>
      </c>
      <c r="AY283" s="255" t="s">
        <v>154</v>
      </c>
    </row>
    <row r="284" s="2" customFormat="1" ht="14.4" customHeight="1">
      <c r="A284" s="39"/>
      <c r="B284" s="40"/>
      <c r="C284" s="227" t="s">
        <v>461</v>
      </c>
      <c r="D284" s="227" t="s">
        <v>156</v>
      </c>
      <c r="E284" s="228" t="s">
        <v>1210</v>
      </c>
      <c r="F284" s="229" t="s">
        <v>1211</v>
      </c>
      <c r="G284" s="230" t="s">
        <v>354</v>
      </c>
      <c r="H284" s="231">
        <v>39.042000000000002</v>
      </c>
      <c r="I284" s="232"/>
      <c r="J284" s="233">
        <f>ROUND(I284*H284,2)</f>
        <v>0</v>
      </c>
      <c r="K284" s="229" t="s">
        <v>160</v>
      </c>
      <c r="L284" s="45"/>
      <c r="M284" s="234" t="s">
        <v>1</v>
      </c>
      <c r="N284" s="235" t="s">
        <v>45</v>
      </c>
      <c r="O284" s="92"/>
      <c r="P284" s="236">
        <f>O284*H284</f>
        <v>0</v>
      </c>
      <c r="Q284" s="236">
        <v>0.00058049999999999996</v>
      </c>
      <c r="R284" s="236">
        <f>Q284*H284</f>
        <v>0.022663881</v>
      </c>
      <c r="S284" s="236">
        <v>0</v>
      </c>
      <c r="T284" s="237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8" t="s">
        <v>161</v>
      </c>
      <c r="AT284" s="238" t="s">
        <v>156</v>
      </c>
      <c r="AU284" s="238" t="s">
        <v>89</v>
      </c>
      <c r="AY284" s="18" t="s">
        <v>154</v>
      </c>
      <c r="BE284" s="239">
        <f>IF(N284="základní",J284,0)</f>
        <v>0</v>
      </c>
      <c r="BF284" s="239">
        <f>IF(N284="snížená",J284,0)</f>
        <v>0</v>
      </c>
      <c r="BG284" s="239">
        <f>IF(N284="zákl. přenesená",J284,0)</f>
        <v>0</v>
      </c>
      <c r="BH284" s="239">
        <f>IF(N284="sníž. přenesená",J284,0)</f>
        <v>0</v>
      </c>
      <c r="BI284" s="239">
        <f>IF(N284="nulová",J284,0)</f>
        <v>0</v>
      </c>
      <c r="BJ284" s="18" t="s">
        <v>87</v>
      </c>
      <c r="BK284" s="239">
        <f>ROUND(I284*H284,2)</f>
        <v>0</v>
      </c>
      <c r="BL284" s="18" t="s">
        <v>161</v>
      </c>
      <c r="BM284" s="238" t="s">
        <v>1212</v>
      </c>
    </row>
    <row r="285" s="2" customFormat="1" ht="24.15" customHeight="1">
      <c r="A285" s="39"/>
      <c r="B285" s="40"/>
      <c r="C285" s="256" t="s">
        <v>466</v>
      </c>
      <c r="D285" s="256" t="s">
        <v>190</v>
      </c>
      <c r="E285" s="257" t="s">
        <v>1213</v>
      </c>
      <c r="F285" s="258" t="s">
        <v>1214</v>
      </c>
      <c r="G285" s="259" t="s">
        <v>235</v>
      </c>
      <c r="H285" s="260">
        <v>0.82499999999999996</v>
      </c>
      <c r="I285" s="261"/>
      <c r="J285" s="262">
        <f>ROUND(I285*H285,2)</f>
        <v>0</v>
      </c>
      <c r="K285" s="258" t="s">
        <v>160</v>
      </c>
      <c r="L285" s="263"/>
      <c r="M285" s="264" t="s">
        <v>1</v>
      </c>
      <c r="N285" s="265" t="s">
        <v>45</v>
      </c>
      <c r="O285" s="92"/>
      <c r="P285" s="236">
        <f>O285*H285</f>
        <v>0</v>
      </c>
      <c r="Q285" s="236">
        <v>1</v>
      </c>
      <c r="R285" s="236">
        <f>Q285*H285</f>
        <v>0.82499999999999996</v>
      </c>
      <c r="S285" s="236">
        <v>0</v>
      </c>
      <c r="T285" s="237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8" t="s">
        <v>193</v>
      </c>
      <c r="AT285" s="238" t="s">
        <v>190</v>
      </c>
      <c r="AU285" s="238" t="s">
        <v>89</v>
      </c>
      <c r="AY285" s="18" t="s">
        <v>154</v>
      </c>
      <c r="BE285" s="239">
        <f>IF(N285="základní",J285,0)</f>
        <v>0</v>
      </c>
      <c r="BF285" s="239">
        <f>IF(N285="snížená",J285,0)</f>
        <v>0</v>
      </c>
      <c r="BG285" s="239">
        <f>IF(N285="zákl. přenesená",J285,0)</f>
        <v>0</v>
      </c>
      <c r="BH285" s="239">
        <f>IF(N285="sníž. přenesená",J285,0)</f>
        <v>0</v>
      </c>
      <c r="BI285" s="239">
        <f>IF(N285="nulová",J285,0)</f>
        <v>0</v>
      </c>
      <c r="BJ285" s="18" t="s">
        <v>87</v>
      </c>
      <c r="BK285" s="239">
        <f>ROUND(I285*H285,2)</f>
        <v>0</v>
      </c>
      <c r="BL285" s="18" t="s">
        <v>161</v>
      </c>
      <c r="BM285" s="238" t="s">
        <v>1215</v>
      </c>
    </row>
    <row r="286" s="13" customFormat="1">
      <c r="A286" s="13"/>
      <c r="B286" s="245"/>
      <c r="C286" s="246"/>
      <c r="D286" s="240" t="s">
        <v>176</v>
      </c>
      <c r="E286" s="247" t="s">
        <v>1</v>
      </c>
      <c r="F286" s="248" t="s">
        <v>1216</v>
      </c>
      <c r="G286" s="246"/>
      <c r="H286" s="249">
        <v>0.82499999999999996</v>
      </c>
      <c r="I286" s="250"/>
      <c r="J286" s="246"/>
      <c r="K286" s="246"/>
      <c r="L286" s="251"/>
      <c r="M286" s="252"/>
      <c r="N286" s="253"/>
      <c r="O286" s="253"/>
      <c r="P286" s="253"/>
      <c r="Q286" s="253"/>
      <c r="R286" s="253"/>
      <c r="S286" s="253"/>
      <c r="T286" s="25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5" t="s">
        <v>176</v>
      </c>
      <c r="AU286" s="255" t="s">
        <v>89</v>
      </c>
      <c r="AV286" s="13" t="s">
        <v>89</v>
      </c>
      <c r="AW286" s="13" t="s">
        <v>36</v>
      </c>
      <c r="AX286" s="13" t="s">
        <v>87</v>
      </c>
      <c r="AY286" s="255" t="s">
        <v>154</v>
      </c>
    </row>
    <row r="287" s="2" customFormat="1" ht="24.15" customHeight="1">
      <c r="A287" s="39"/>
      <c r="B287" s="40"/>
      <c r="C287" s="256" t="s">
        <v>471</v>
      </c>
      <c r="D287" s="256" t="s">
        <v>190</v>
      </c>
      <c r="E287" s="257" t="s">
        <v>268</v>
      </c>
      <c r="F287" s="258" t="s">
        <v>269</v>
      </c>
      <c r="G287" s="259" t="s">
        <v>235</v>
      </c>
      <c r="H287" s="260">
        <v>0.39900000000000002</v>
      </c>
      <c r="I287" s="261"/>
      <c r="J287" s="262">
        <f>ROUND(I287*H287,2)</f>
        <v>0</v>
      </c>
      <c r="K287" s="258" t="s">
        <v>160</v>
      </c>
      <c r="L287" s="263"/>
      <c r="M287" s="264" t="s">
        <v>1</v>
      </c>
      <c r="N287" s="265" t="s">
        <v>45</v>
      </c>
      <c r="O287" s="92"/>
      <c r="P287" s="236">
        <f>O287*H287</f>
        <v>0</v>
      </c>
      <c r="Q287" s="236">
        <v>1</v>
      </c>
      <c r="R287" s="236">
        <f>Q287*H287</f>
        <v>0.39900000000000002</v>
      </c>
      <c r="S287" s="236">
        <v>0</v>
      </c>
      <c r="T287" s="237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8" t="s">
        <v>193</v>
      </c>
      <c r="AT287" s="238" t="s">
        <v>190</v>
      </c>
      <c r="AU287" s="238" t="s">
        <v>89</v>
      </c>
      <c r="AY287" s="18" t="s">
        <v>154</v>
      </c>
      <c r="BE287" s="239">
        <f>IF(N287="základní",J287,0)</f>
        <v>0</v>
      </c>
      <c r="BF287" s="239">
        <f>IF(N287="snížená",J287,0)</f>
        <v>0</v>
      </c>
      <c r="BG287" s="239">
        <f>IF(N287="zákl. přenesená",J287,0)</f>
        <v>0</v>
      </c>
      <c r="BH287" s="239">
        <f>IF(N287="sníž. přenesená",J287,0)</f>
        <v>0</v>
      </c>
      <c r="BI287" s="239">
        <f>IF(N287="nulová",J287,0)</f>
        <v>0</v>
      </c>
      <c r="BJ287" s="18" t="s">
        <v>87</v>
      </c>
      <c r="BK287" s="239">
        <f>ROUND(I287*H287,2)</f>
        <v>0</v>
      </c>
      <c r="BL287" s="18" t="s">
        <v>161</v>
      </c>
      <c r="BM287" s="238" t="s">
        <v>1217</v>
      </c>
    </row>
    <row r="288" s="13" customFormat="1">
      <c r="A288" s="13"/>
      <c r="B288" s="245"/>
      <c r="C288" s="246"/>
      <c r="D288" s="240" t="s">
        <v>176</v>
      </c>
      <c r="E288" s="247" t="s">
        <v>1</v>
      </c>
      <c r="F288" s="248" t="s">
        <v>1218</v>
      </c>
      <c r="G288" s="246"/>
      <c r="H288" s="249">
        <v>0.39900000000000002</v>
      </c>
      <c r="I288" s="250"/>
      <c r="J288" s="246"/>
      <c r="K288" s="246"/>
      <c r="L288" s="251"/>
      <c r="M288" s="252"/>
      <c r="N288" s="253"/>
      <c r="O288" s="253"/>
      <c r="P288" s="253"/>
      <c r="Q288" s="253"/>
      <c r="R288" s="253"/>
      <c r="S288" s="253"/>
      <c r="T288" s="25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5" t="s">
        <v>176</v>
      </c>
      <c r="AU288" s="255" t="s">
        <v>89</v>
      </c>
      <c r="AV288" s="13" t="s">
        <v>89</v>
      </c>
      <c r="AW288" s="13" t="s">
        <v>36</v>
      </c>
      <c r="AX288" s="13" t="s">
        <v>87</v>
      </c>
      <c r="AY288" s="255" t="s">
        <v>154</v>
      </c>
    </row>
    <row r="289" s="2" customFormat="1" ht="14.4" customHeight="1">
      <c r="A289" s="39"/>
      <c r="B289" s="40"/>
      <c r="C289" s="256" t="s">
        <v>477</v>
      </c>
      <c r="D289" s="256" t="s">
        <v>190</v>
      </c>
      <c r="E289" s="257" t="s">
        <v>1219</v>
      </c>
      <c r="F289" s="258" t="s">
        <v>1220</v>
      </c>
      <c r="G289" s="259" t="s">
        <v>235</v>
      </c>
      <c r="H289" s="260">
        <v>0.106</v>
      </c>
      <c r="I289" s="261"/>
      <c r="J289" s="262">
        <f>ROUND(I289*H289,2)</f>
        <v>0</v>
      </c>
      <c r="K289" s="258" t="s">
        <v>160</v>
      </c>
      <c r="L289" s="263"/>
      <c r="M289" s="264" t="s">
        <v>1</v>
      </c>
      <c r="N289" s="265" t="s">
        <v>45</v>
      </c>
      <c r="O289" s="92"/>
      <c r="P289" s="236">
        <f>O289*H289</f>
        <v>0</v>
      </c>
      <c r="Q289" s="236">
        <v>1</v>
      </c>
      <c r="R289" s="236">
        <f>Q289*H289</f>
        <v>0.106</v>
      </c>
      <c r="S289" s="236">
        <v>0</v>
      </c>
      <c r="T289" s="237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8" t="s">
        <v>193</v>
      </c>
      <c r="AT289" s="238" t="s">
        <v>190</v>
      </c>
      <c r="AU289" s="238" t="s">
        <v>89</v>
      </c>
      <c r="AY289" s="18" t="s">
        <v>154</v>
      </c>
      <c r="BE289" s="239">
        <f>IF(N289="základní",J289,0)</f>
        <v>0</v>
      </c>
      <c r="BF289" s="239">
        <f>IF(N289="snížená",J289,0)</f>
        <v>0</v>
      </c>
      <c r="BG289" s="239">
        <f>IF(N289="zákl. přenesená",J289,0)</f>
        <v>0</v>
      </c>
      <c r="BH289" s="239">
        <f>IF(N289="sníž. přenesená",J289,0)</f>
        <v>0</v>
      </c>
      <c r="BI289" s="239">
        <f>IF(N289="nulová",J289,0)</f>
        <v>0</v>
      </c>
      <c r="BJ289" s="18" t="s">
        <v>87</v>
      </c>
      <c r="BK289" s="239">
        <f>ROUND(I289*H289,2)</f>
        <v>0</v>
      </c>
      <c r="BL289" s="18" t="s">
        <v>161</v>
      </c>
      <c r="BM289" s="238" t="s">
        <v>1221</v>
      </c>
    </row>
    <row r="290" s="13" customFormat="1">
      <c r="A290" s="13"/>
      <c r="B290" s="245"/>
      <c r="C290" s="246"/>
      <c r="D290" s="240" t="s">
        <v>176</v>
      </c>
      <c r="E290" s="247" t="s">
        <v>1</v>
      </c>
      <c r="F290" s="248" t="s">
        <v>1222</v>
      </c>
      <c r="G290" s="246"/>
      <c r="H290" s="249">
        <v>0.106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5" t="s">
        <v>176</v>
      </c>
      <c r="AU290" s="255" t="s">
        <v>89</v>
      </c>
      <c r="AV290" s="13" t="s">
        <v>89</v>
      </c>
      <c r="AW290" s="13" t="s">
        <v>36</v>
      </c>
      <c r="AX290" s="13" t="s">
        <v>87</v>
      </c>
      <c r="AY290" s="255" t="s">
        <v>154</v>
      </c>
    </row>
    <row r="291" s="2" customFormat="1" ht="14.4" customHeight="1">
      <c r="A291" s="39"/>
      <c r="B291" s="40"/>
      <c r="C291" s="256" t="s">
        <v>682</v>
      </c>
      <c r="D291" s="256" t="s">
        <v>190</v>
      </c>
      <c r="E291" s="257" t="s">
        <v>1223</v>
      </c>
      <c r="F291" s="258" t="s">
        <v>1224</v>
      </c>
      <c r="G291" s="259" t="s">
        <v>235</v>
      </c>
      <c r="H291" s="260">
        <v>0.02</v>
      </c>
      <c r="I291" s="261"/>
      <c r="J291" s="262">
        <f>ROUND(I291*H291,2)</f>
        <v>0</v>
      </c>
      <c r="K291" s="258" t="s">
        <v>160</v>
      </c>
      <c r="L291" s="263"/>
      <c r="M291" s="264" t="s">
        <v>1</v>
      </c>
      <c r="N291" s="265" t="s">
        <v>45</v>
      </c>
      <c r="O291" s="92"/>
      <c r="P291" s="236">
        <f>O291*H291</f>
        <v>0</v>
      </c>
      <c r="Q291" s="236">
        <v>1</v>
      </c>
      <c r="R291" s="236">
        <f>Q291*H291</f>
        <v>0.02</v>
      </c>
      <c r="S291" s="236">
        <v>0</v>
      </c>
      <c r="T291" s="237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8" t="s">
        <v>193</v>
      </c>
      <c r="AT291" s="238" t="s">
        <v>190</v>
      </c>
      <c r="AU291" s="238" t="s">
        <v>89</v>
      </c>
      <c r="AY291" s="18" t="s">
        <v>154</v>
      </c>
      <c r="BE291" s="239">
        <f>IF(N291="základní",J291,0)</f>
        <v>0</v>
      </c>
      <c r="BF291" s="239">
        <f>IF(N291="snížená",J291,0)</f>
        <v>0</v>
      </c>
      <c r="BG291" s="239">
        <f>IF(N291="zákl. přenesená",J291,0)</f>
        <v>0</v>
      </c>
      <c r="BH291" s="239">
        <f>IF(N291="sníž. přenesená",J291,0)</f>
        <v>0</v>
      </c>
      <c r="BI291" s="239">
        <f>IF(N291="nulová",J291,0)</f>
        <v>0</v>
      </c>
      <c r="BJ291" s="18" t="s">
        <v>87</v>
      </c>
      <c r="BK291" s="239">
        <f>ROUND(I291*H291,2)</f>
        <v>0</v>
      </c>
      <c r="BL291" s="18" t="s">
        <v>161</v>
      </c>
      <c r="BM291" s="238" t="s">
        <v>1225</v>
      </c>
    </row>
    <row r="292" s="13" customFormat="1">
      <c r="A292" s="13"/>
      <c r="B292" s="245"/>
      <c r="C292" s="246"/>
      <c r="D292" s="240" t="s">
        <v>176</v>
      </c>
      <c r="E292" s="247" t="s">
        <v>1</v>
      </c>
      <c r="F292" s="248" t="s">
        <v>1226</v>
      </c>
      <c r="G292" s="246"/>
      <c r="H292" s="249">
        <v>0.02</v>
      </c>
      <c r="I292" s="250"/>
      <c r="J292" s="246"/>
      <c r="K292" s="246"/>
      <c r="L292" s="251"/>
      <c r="M292" s="252"/>
      <c r="N292" s="253"/>
      <c r="O292" s="253"/>
      <c r="P292" s="253"/>
      <c r="Q292" s="253"/>
      <c r="R292" s="253"/>
      <c r="S292" s="253"/>
      <c r="T292" s="25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5" t="s">
        <v>176</v>
      </c>
      <c r="AU292" s="255" t="s">
        <v>89</v>
      </c>
      <c r="AV292" s="13" t="s">
        <v>89</v>
      </c>
      <c r="AW292" s="13" t="s">
        <v>36</v>
      </c>
      <c r="AX292" s="13" t="s">
        <v>87</v>
      </c>
      <c r="AY292" s="255" t="s">
        <v>154</v>
      </c>
    </row>
    <row r="293" s="2" customFormat="1" ht="24.15" customHeight="1">
      <c r="A293" s="39"/>
      <c r="B293" s="40"/>
      <c r="C293" s="227" t="s">
        <v>1227</v>
      </c>
      <c r="D293" s="227" t="s">
        <v>156</v>
      </c>
      <c r="E293" s="228" t="s">
        <v>1228</v>
      </c>
      <c r="F293" s="229" t="s">
        <v>1229</v>
      </c>
      <c r="G293" s="230" t="s">
        <v>174</v>
      </c>
      <c r="H293" s="231">
        <v>0.23999999999999999</v>
      </c>
      <c r="I293" s="232"/>
      <c r="J293" s="233">
        <f>ROUND(I293*H293,2)</f>
        <v>0</v>
      </c>
      <c r="K293" s="229" t="s">
        <v>160</v>
      </c>
      <c r="L293" s="45"/>
      <c r="M293" s="234" t="s">
        <v>1</v>
      </c>
      <c r="N293" s="235" t="s">
        <v>45</v>
      </c>
      <c r="O293" s="92"/>
      <c r="P293" s="236">
        <f>O293*H293</f>
        <v>0</v>
      </c>
      <c r="Q293" s="236">
        <v>2.45329</v>
      </c>
      <c r="R293" s="236">
        <f>Q293*H293</f>
        <v>0.58878960000000002</v>
      </c>
      <c r="S293" s="236">
        <v>0</v>
      </c>
      <c r="T293" s="237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8" t="s">
        <v>161</v>
      </c>
      <c r="AT293" s="238" t="s">
        <v>156</v>
      </c>
      <c r="AU293" s="238" t="s">
        <v>89</v>
      </c>
      <c r="AY293" s="18" t="s">
        <v>154</v>
      </c>
      <c r="BE293" s="239">
        <f>IF(N293="základní",J293,0)</f>
        <v>0</v>
      </c>
      <c r="BF293" s="239">
        <f>IF(N293="snížená",J293,0)</f>
        <v>0</v>
      </c>
      <c r="BG293" s="239">
        <f>IF(N293="zákl. přenesená",J293,0)</f>
        <v>0</v>
      </c>
      <c r="BH293" s="239">
        <f>IF(N293="sníž. přenesená",J293,0)</f>
        <v>0</v>
      </c>
      <c r="BI293" s="239">
        <f>IF(N293="nulová",J293,0)</f>
        <v>0</v>
      </c>
      <c r="BJ293" s="18" t="s">
        <v>87</v>
      </c>
      <c r="BK293" s="239">
        <f>ROUND(I293*H293,2)</f>
        <v>0</v>
      </c>
      <c r="BL293" s="18" t="s">
        <v>161</v>
      </c>
      <c r="BM293" s="238" t="s">
        <v>1230</v>
      </c>
    </row>
    <row r="294" s="2" customFormat="1" ht="24.15" customHeight="1">
      <c r="A294" s="39"/>
      <c r="B294" s="40"/>
      <c r="C294" s="227" t="s">
        <v>1231</v>
      </c>
      <c r="D294" s="227" t="s">
        <v>156</v>
      </c>
      <c r="E294" s="228" t="s">
        <v>167</v>
      </c>
      <c r="F294" s="229" t="s">
        <v>168</v>
      </c>
      <c r="G294" s="230" t="s">
        <v>159</v>
      </c>
      <c r="H294" s="231">
        <v>13.497</v>
      </c>
      <c r="I294" s="232"/>
      <c r="J294" s="233">
        <f>ROUND(I294*H294,2)</f>
        <v>0</v>
      </c>
      <c r="K294" s="229" t="s">
        <v>160</v>
      </c>
      <c r="L294" s="45"/>
      <c r="M294" s="234" t="s">
        <v>1</v>
      </c>
      <c r="N294" s="235" t="s">
        <v>45</v>
      </c>
      <c r="O294" s="92"/>
      <c r="P294" s="236">
        <f>O294*H294</f>
        <v>0</v>
      </c>
      <c r="Q294" s="236">
        <v>0</v>
      </c>
      <c r="R294" s="236">
        <f>Q294*H294</f>
        <v>0</v>
      </c>
      <c r="S294" s="236">
        <v>0.00029999999999999997</v>
      </c>
      <c r="T294" s="237">
        <f>S294*H294</f>
        <v>0.0040490999999999999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8" t="s">
        <v>161</v>
      </c>
      <c r="AT294" s="238" t="s">
        <v>156</v>
      </c>
      <c r="AU294" s="238" t="s">
        <v>89</v>
      </c>
      <c r="AY294" s="18" t="s">
        <v>154</v>
      </c>
      <c r="BE294" s="239">
        <f>IF(N294="základní",J294,0)</f>
        <v>0</v>
      </c>
      <c r="BF294" s="239">
        <f>IF(N294="snížená",J294,0)</f>
        <v>0</v>
      </c>
      <c r="BG294" s="239">
        <f>IF(N294="zákl. přenesená",J294,0)</f>
        <v>0</v>
      </c>
      <c r="BH294" s="239">
        <f>IF(N294="sníž. přenesená",J294,0)</f>
        <v>0</v>
      </c>
      <c r="BI294" s="239">
        <f>IF(N294="nulová",J294,0)</f>
        <v>0</v>
      </c>
      <c r="BJ294" s="18" t="s">
        <v>87</v>
      </c>
      <c r="BK294" s="239">
        <f>ROUND(I294*H294,2)</f>
        <v>0</v>
      </c>
      <c r="BL294" s="18" t="s">
        <v>161</v>
      </c>
      <c r="BM294" s="238" t="s">
        <v>1232</v>
      </c>
    </row>
    <row r="295" s="13" customFormat="1">
      <c r="A295" s="13"/>
      <c r="B295" s="245"/>
      <c r="C295" s="246"/>
      <c r="D295" s="240" t="s">
        <v>176</v>
      </c>
      <c r="E295" s="247" t="s">
        <v>1</v>
      </c>
      <c r="F295" s="248" t="s">
        <v>1233</v>
      </c>
      <c r="G295" s="246"/>
      <c r="H295" s="249">
        <v>13.497</v>
      </c>
      <c r="I295" s="250"/>
      <c r="J295" s="246"/>
      <c r="K295" s="246"/>
      <c r="L295" s="251"/>
      <c r="M295" s="252"/>
      <c r="N295" s="253"/>
      <c r="O295" s="253"/>
      <c r="P295" s="253"/>
      <c r="Q295" s="253"/>
      <c r="R295" s="253"/>
      <c r="S295" s="253"/>
      <c r="T295" s="25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5" t="s">
        <v>176</v>
      </c>
      <c r="AU295" s="255" t="s">
        <v>89</v>
      </c>
      <c r="AV295" s="13" t="s">
        <v>89</v>
      </c>
      <c r="AW295" s="13" t="s">
        <v>36</v>
      </c>
      <c r="AX295" s="13" t="s">
        <v>87</v>
      </c>
      <c r="AY295" s="255" t="s">
        <v>154</v>
      </c>
    </row>
    <row r="296" s="2" customFormat="1" ht="24.15" customHeight="1">
      <c r="A296" s="39"/>
      <c r="B296" s="40"/>
      <c r="C296" s="227" t="s">
        <v>1234</v>
      </c>
      <c r="D296" s="227" t="s">
        <v>156</v>
      </c>
      <c r="E296" s="228" t="s">
        <v>1235</v>
      </c>
      <c r="F296" s="229" t="s">
        <v>1236</v>
      </c>
      <c r="G296" s="230" t="s">
        <v>159</v>
      </c>
      <c r="H296" s="231">
        <v>28.199999999999999</v>
      </c>
      <c r="I296" s="232"/>
      <c r="J296" s="233">
        <f>ROUND(I296*H296,2)</f>
        <v>0</v>
      </c>
      <c r="K296" s="229" t="s">
        <v>160</v>
      </c>
      <c r="L296" s="45"/>
      <c r="M296" s="234" t="s">
        <v>1</v>
      </c>
      <c r="N296" s="235" t="s">
        <v>45</v>
      </c>
      <c r="O296" s="92"/>
      <c r="P296" s="236">
        <f>O296*H296</f>
        <v>0</v>
      </c>
      <c r="Q296" s="236">
        <v>0</v>
      </c>
      <c r="R296" s="236">
        <f>Q296*H296</f>
        <v>0</v>
      </c>
      <c r="S296" s="236">
        <v>0</v>
      </c>
      <c r="T296" s="237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8" t="s">
        <v>161</v>
      </c>
      <c r="AT296" s="238" t="s">
        <v>156</v>
      </c>
      <c r="AU296" s="238" t="s">
        <v>89</v>
      </c>
      <c r="AY296" s="18" t="s">
        <v>154</v>
      </c>
      <c r="BE296" s="239">
        <f>IF(N296="základní",J296,0)</f>
        <v>0</v>
      </c>
      <c r="BF296" s="239">
        <f>IF(N296="snížená",J296,0)</f>
        <v>0</v>
      </c>
      <c r="BG296" s="239">
        <f>IF(N296="zákl. přenesená",J296,0)</f>
        <v>0</v>
      </c>
      <c r="BH296" s="239">
        <f>IF(N296="sníž. přenesená",J296,0)</f>
        <v>0</v>
      </c>
      <c r="BI296" s="239">
        <f>IF(N296="nulová",J296,0)</f>
        <v>0</v>
      </c>
      <c r="BJ296" s="18" t="s">
        <v>87</v>
      </c>
      <c r="BK296" s="239">
        <f>ROUND(I296*H296,2)</f>
        <v>0</v>
      </c>
      <c r="BL296" s="18" t="s">
        <v>161</v>
      </c>
      <c r="BM296" s="238" t="s">
        <v>1237</v>
      </c>
    </row>
    <row r="297" s="13" customFormat="1">
      <c r="A297" s="13"/>
      <c r="B297" s="245"/>
      <c r="C297" s="246"/>
      <c r="D297" s="240" t="s">
        <v>176</v>
      </c>
      <c r="E297" s="247" t="s">
        <v>1</v>
      </c>
      <c r="F297" s="248" t="s">
        <v>1238</v>
      </c>
      <c r="G297" s="246"/>
      <c r="H297" s="249">
        <v>28.199999999999999</v>
      </c>
      <c r="I297" s="250"/>
      <c r="J297" s="246"/>
      <c r="K297" s="246"/>
      <c r="L297" s="251"/>
      <c r="M297" s="252"/>
      <c r="N297" s="253"/>
      <c r="O297" s="253"/>
      <c r="P297" s="253"/>
      <c r="Q297" s="253"/>
      <c r="R297" s="253"/>
      <c r="S297" s="253"/>
      <c r="T297" s="25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5" t="s">
        <v>176</v>
      </c>
      <c r="AU297" s="255" t="s">
        <v>89</v>
      </c>
      <c r="AV297" s="13" t="s">
        <v>89</v>
      </c>
      <c r="AW297" s="13" t="s">
        <v>36</v>
      </c>
      <c r="AX297" s="13" t="s">
        <v>87</v>
      </c>
      <c r="AY297" s="255" t="s">
        <v>154</v>
      </c>
    </row>
    <row r="298" s="2" customFormat="1" ht="24.15" customHeight="1">
      <c r="A298" s="39"/>
      <c r="B298" s="40"/>
      <c r="C298" s="227" t="s">
        <v>1239</v>
      </c>
      <c r="D298" s="227" t="s">
        <v>156</v>
      </c>
      <c r="E298" s="228" t="s">
        <v>1240</v>
      </c>
      <c r="F298" s="229" t="s">
        <v>1241</v>
      </c>
      <c r="G298" s="230" t="s">
        <v>159</v>
      </c>
      <c r="H298" s="231">
        <v>846</v>
      </c>
      <c r="I298" s="232"/>
      <c r="J298" s="233">
        <f>ROUND(I298*H298,2)</f>
        <v>0</v>
      </c>
      <c r="K298" s="229" t="s">
        <v>160</v>
      </c>
      <c r="L298" s="45"/>
      <c r="M298" s="234" t="s">
        <v>1</v>
      </c>
      <c r="N298" s="235" t="s">
        <v>45</v>
      </c>
      <c r="O298" s="92"/>
      <c r="P298" s="236">
        <f>O298*H298</f>
        <v>0</v>
      </c>
      <c r="Q298" s="236">
        <v>0</v>
      </c>
      <c r="R298" s="236">
        <f>Q298*H298</f>
        <v>0</v>
      </c>
      <c r="S298" s="236">
        <v>0</v>
      </c>
      <c r="T298" s="237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8" t="s">
        <v>161</v>
      </c>
      <c r="AT298" s="238" t="s">
        <v>156</v>
      </c>
      <c r="AU298" s="238" t="s">
        <v>89</v>
      </c>
      <c r="AY298" s="18" t="s">
        <v>154</v>
      </c>
      <c r="BE298" s="239">
        <f>IF(N298="základní",J298,0)</f>
        <v>0</v>
      </c>
      <c r="BF298" s="239">
        <f>IF(N298="snížená",J298,0)</f>
        <v>0</v>
      </c>
      <c r="BG298" s="239">
        <f>IF(N298="zákl. přenesená",J298,0)</f>
        <v>0</v>
      </c>
      <c r="BH298" s="239">
        <f>IF(N298="sníž. přenesená",J298,0)</f>
        <v>0</v>
      </c>
      <c r="BI298" s="239">
        <f>IF(N298="nulová",J298,0)</f>
        <v>0</v>
      </c>
      <c r="BJ298" s="18" t="s">
        <v>87</v>
      </c>
      <c r="BK298" s="239">
        <f>ROUND(I298*H298,2)</f>
        <v>0</v>
      </c>
      <c r="BL298" s="18" t="s">
        <v>161</v>
      </c>
      <c r="BM298" s="238" t="s">
        <v>1242</v>
      </c>
    </row>
    <row r="299" s="13" customFormat="1">
      <c r="A299" s="13"/>
      <c r="B299" s="245"/>
      <c r="C299" s="246"/>
      <c r="D299" s="240" t="s">
        <v>176</v>
      </c>
      <c r="E299" s="247" t="s">
        <v>1</v>
      </c>
      <c r="F299" s="248" t="s">
        <v>1243</v>
      </c>
      <c r="G299" s="246"/>
      <c r="H299" s="249">
        <v>846</v>
      </c>
      <c r="I299" s="250"/>
      <c r="J299" s="246"/>
      <c r="K299" s="246"/>
      <c r="L299" s="251"/>
      <c r="M299" s="252"/>
      <c r="N299" s="253"/>
      <c r="O299" s="253"/>
      <c r="P299" s="253"/>
      <c r="Q299" s="253"/>
      <c r="R299" s="253"/>
      <c r="S299" s="253"/>
      <c r="T299" s="25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5" t="s">
        <v>176</v>
      </c>
      <c r="AU299" s="255" t="s">
        <v>89</v>
      </c>
      <c r="AV299" s="13" t="s">
        <v>89</v>
      </c>
      <c r="AW299" s="13" t="s">
        <v>36</v>
      </c>
      <c r="AX299" s="13" t="s">
        <v>87</v>
      </c>
      <c r="AY299" s="255" t="s">
        <v>154</v>
      </c>
    </row>
    <row r="300" s="2" customFormat="1" ht="24.15" customHeight="1">
      <c r="A300" s="39"/>
      <c r="B300" s="40"/>
      <c r="C300" s="227" t="s">
        <v>1244</v>
      </c>
      <c r="D300" s="227" t="s">
        <v>156</v>
      </c>
      <c r="E300" s="228" t="s">
        <v>1245</v>
      </c>
      <c r="F300" s="229" t="s">
        <v>1246</v>
      </c>
      <c r="G300" s="230" t="s">
        <v>159</v>
      </c>
      <c r="H300" s="231">
        <v>28.199999999999999</v>
      </c>
      <c r="I300" s="232"/>
      <c r="J300" s="233">
        <f>ROUND(I300*H300,2)</f>
        <v>0</v>
      </c>
      <c r="K300" s="229" t="s">
        <v>160</v>
      </c>
      <c r="L300" s="45"/>
      <c r="M300" s="234" t="s">
        <v>1</v>
      </c>
      <c r="N300" s="235" t="s">
        <v>45</v>
      </c>
      <c r="O300" s="92"/>
      <c r="P300" s="236">
        <f>O300*H300</f>
        <v>0</v>
      </c>
      <c r="Q300" s="236">
        <v>0</v>
      </c>
      <c r="R300" s="236">
        <f>Q300*H300</f>
        <v>0</v>
      </c>
      <c r="S300" s="236">
        <v>0</v>
      </c>
      <c r="T300" s="237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8" t="s">
        <v>161</v>
      </c>
      <c r="AT300" s="238" t="s">
        <v>156</v>
      </c>
      <c r="AU300" s="238" t="s">
        <v>89</v>
      </c>
      <c r="AY300" s="18" t="s">
        <v>154</v>
      </c>
      <c r="BE300" s="239">
        <f>IF(N300="základní",J300,0)</f>
        <v>0</v>
      </c>
      <c r="BF300" s="239">
        <f>IF(N300="snížená",J300,0)</f>
        <v>0</v>
      </c>
      <c r="BG300" s="239">
        <f>IF(N300="zákl. přenesená",J300,0)</f>
        <v>0</v>
      </c>
      <c r="BH300" s="239">
        <f>IF(N300="sníž. přenesená",J300,0)</f>
        <v>0</v>
      </c>
      <c r="BI300" s="239">
        <f>IF(N300="nulová",J300,0)</f>
        <v>0</v>
      </c>
      <c r="BJ300" s="18" t="s">
        <v>87</v>
      </c>
      <c r="BK300" s="239">
        <f>ROUND(I300*H300,2)</f>
        <v>0</v>
      </c>
      <c r="BL300" s="18" t="s">
        <v>161</v>
      </c>
      <c r="BM300" s="238" t="s">
        <v>1247</v>
      </c>
    </row>
    <row r="301" s="13" customFormat="1">
      <c r="A301" s="13"/>
      <c r="B301" s="245"/>
      <c r="C301" s="246"/>
      <c r="D301" s="240" t="s">
        <v>176</v>
      </c>
      <c r="E301" s="247" t="s">
        <v>1</v>
      </c>
      <c r="F301" s="248" t="s">
        <v>1248</v>
      </c>
      <c r="G301" s="246"/>
      <c r="H301" s="249">
        <v>28.199999999999999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5" t="s">
        <v>176</v>
      </c>
      <c r="AU301" s="255" t="s">
        <v>89</v>
      </c>
      <c r="AV301" s="13" t="s">
        <v>89</v>
      </c>
      <c r="AW301" s="13" t="s">
        <v>36</v>
      </c>
      <c r="AX301" s="13" t="s">
        <v>87</v>
      </c>
      <c r="AY301" s="255" t="s">
        <v>154</v>
      </c>
    </row>
    <row r="302" s="2" customFormat="1" ht="14.4" customHeight="1">
      <c r="A302" s="39"/>
      <c r="B302" s="40"/>
      <c r="C302" s="227" t="s">
        <v>1249</v>
      </c>
      <c r="D302" s="227" t="s">
        <v>156</v>
      </c>
      <c r="E302" s="228" t="s">
        <v>876</v>
      </c>
      <c r="F302" s="229" t="s">
        <v>877</v>
      </c>
      <c r="G302" s="230" t="s">
        <v>174</v>
      </c>
      <c r="H302" s="231">
        <v>29.870000000000001</v>
      </c>
      <c r="I302" s="232"/>
      <c r="J302" s="233">
        <f>ROUND(I302*H302,2)</f>
        <v>0</v>
      </c>
      <c r="K302" s="229" t="s">
        <v>160</v>
      </c>
      <c r="L302" s="45"/>
      <c r="M302" s="234" t="s">
        <v>1</v>
      </c>
      <c r="N302" s="235" t="s">
        <v>45</v>
      </c>
      <c r="O302" s="92"/>
      <c r="P302" s="236">
        <f>O302*H302</f>
        <v>0</v>
      </c>
      <c r="Q302" s="236">
        <v>0.12</v>
      </c>
      <c r="R302" s="236">
        <f>Q302*H302</f>
        <v>3.5844</v>
      </c>
      <c r="S302" s="236">
        <v>2.4900000000000002</v>
      </c>
      <c r="T302" s="237">
        <f>S302*H302</f>
        <v>74.376300000000015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8" t="s">
        <v>161</v>
      </c>
      <c r="AT302" s="238" t="s">
        <v>156</v>
      </c>
      <c r="AU302" s="238" t="s">
        <v>89</v>
      </c>
      <c r="AY302" s="18" t="s">
        <v>154</v>
      </c>
      <c r="BE302" s="239">
        <f>IF(N302="základní",J302,0)</f>
        <v>0</v>
      </c>
      <c r="BF302" s="239">
        <f>IF(N302="snížená",J302,0)</f>
        <v>0</v>
      </c>
      <c r="BG302" s="239">
        <f>IF(N302="zákl. přenesená",J302,0)</f>
        <v>0</v>
      </c>
      <c r="BH302" s="239">
        <f>IF(N302="sníž. přenesená",J302,0)</f>
        <v>0</v>
      </c>
      <c r="BI302" s="239">
        <f>IF(N302="nulová",J302,0)</f>
        <v>0</v>
      </c>
      <c r="BJ302" s="18" t="s">
        <v>87</v>
      </c>
      <c r="BK302" s="239">
        <f>ROUND(I302*H302,2)</f>
        <v>0</v>
      </c>
      <c r="BL302" s="18" t="s">
        <v>161</v>
      </c>
      <c r="BM302" s="238" t="s">
        <v>1250</v>
      </c>
    </row>
    <row r="303" s="13" customFormat="1">
      <c r="A303" s="13"/>
      <c r="B303" s="245"/>
      <c r="C303" s="246"/>
      <c r="D303" s="240" t="s">
        <v>176</v>
      </c>
      <c r="E303" s="247" t="s">
        <v>1</v>
      </c>
      <c r="F303" s="248" t="s">
        <v>1251</v>
      </c>
      <c r="G303" s="246"/>
      <c r="H303" s="249">
        <v>12.1</v>
      </c>
      <c r="I303" s="250"/>
      <c r="J303" s="246"/>
      <c r="K303" s="246"/>
      <c r="L303" s="251"/>
      <c r="M303" s="252"/>
      <c r="N303" s="253"/>
      <c r="O303" s="253"/>
      <c r="P303" s="253"/>
      <c r="Q303" s="253"/>
      <c r="R303" s="253"/>
      <c r="S303" s="253"/>
      <c r="T303" s="25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5" t="s">
        <v>176</v>
      </c>
      <c r="AU303" s="255" t="s">
        <v>89</v>
      </c>
      <c r="AV303" s="13" t="s">
        <v>89</v>
      </c>
      <c r="AW303" s="13" t="s">
        <v>36</v>
      </c>
      <c r="AX303" s="13" t="s">
        <v>80</v>
      </c>
      <c r="AY303" s="255" t="s">
        <v>154</v>
      </c>
    </row>
    <row r="304" s="13" customFormat="1">
      <c r="A304" s="13"/>
      <c r="B304" s="245"/>
      <c r="C304" s="246"/>
      <c r="D304" s="240" t="s">
        <v>176</v>
      </c>
      <c r="E304" s="247" t="s">
        <v>1</v>
      </c>
      <c r="F304" s="248" t="s">
        <v>1252</v>
      </c>
      <c r="G304" s="246"/>
      <c r="H304" s="249">
        <v>3.52</v>
      </c>
      <c r="I304" s="250"/>
      <c r="J304" s="246"/>
      <c r="K304" s="246"/>
      <c r="L304" s="251"/>
      <c r="M304" s="252"/>
      <c r="N304" s="253"/>
      <c r="O304" s="253"/>
      <c r="P304" s="253"/>
      <c r="Q304" s="253"/>
      <c r="R304" s="253"/>
      <c r="S304" s="253"/>
      <c r="T304" s="25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5" t="s">
        <v>176</v>
      </c>
      <c r="AU304" s="255" t="s">
        <v>89</v>
      </c>
      <c r="AV304" s="13" t="s">
        <v>89</v>
      </c>
      <c r="AW304" s="13" t="s">
        <v>36</v>
      </c>
      <c r="AX304" s="13" t="s">
        <v>80</v>
      </c>
      <c r="AY304" s="255" t="s">
        <v>154</v>
      </c>
    </row>
    <row r="305" s="13" customFormat="1">
      <c r="A305" s="13"/>
      <c r="B305" s="245"/>
      <c r="C305" s="246"/>
      <c r="D305" s="240" t="s">
        <v>176</v>
      </c>
      <c r="E305" s="247" t="s">
        <v>1</v>
      </c>
      <c r="F305" s="248" t="s">
        <v>1253</v>
      </c>
      <c r="G305" s="246"/>
      <c r="H305" s="249">
        <v>14.25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5" t="s">
        <v>176</v>
      </c>
      <c r="AU305" s="255" t="s">
        <v>89</v>
      </c>
      <c r="AV305" s="13" t="s">
        <v>89</v>
      </c>
      <c r="AW305" s="13" t="s">
        <v>36</v>
      </c>
      <c r="AX305" s="13" t="s">
        <v>80</v>
      </c>
      <c r="AY305" s="255" t="s">
        <v>154</v>
      </c>
    </row>
    <row r="306" s="14" customFormat="1">
      <c r="A306" s="14"/>
      <c r="B306" s="266"/>
      <c r="C306" s="267"/>
      <c r="D306" s="240" t="s">
        <v>176</v>
      </c>
      <c r="E306" s="268" t="s">
        <v>1</v>
      </c>
      <c r="F306" s="269" t="s">
        <v>207</v>
      </c>
      <c r="G306" s="267"/>
      <c r="H306" s="270">
        <v>29.870000000000001</v>
      </c>
      <c r="I306" s="271"/>
      <c r="J306" s="267"/>
      <c r="K306" s="267"/>
      <c r="L306" s="272"/>
      <c r="M306" s="273"/>
      <c r="N306" s="274"/>
      <c r="O306" s="274"/>
      <c r="P306" s="274"/>
      <c r="Q306" s="274"/>
      <c r="R306" s="274"/>
      <c r="S306" s="274"/>
      <c r="T306" s="27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76" t="s">
        <v>176</v>
      </c>
      <c r="AU306" s="276" t="s">
        <v>89</v>
      </c>
      <c r="AV306" s="14" t="s">
        <v>161</v>
      </c>
      <c r="AW306" s="14" t="s">
        <v>36</v>
      </c>
      <c r="AX306" s="14" t="s">
        <v>87</v>
      </c>
      <c r="AY306" s="276" t="s">
        <v>154</v>
      </c>
    </row>
    <row r="307" s="2" customFormat="1" ht="24.15" customHeight="1">
      <c r="A307" s="39"/>
      <c r="B307" s="40"/>
      <c r="C307" s="227" t="s">
        <v>701</v>
      </c>
      <c r="D307" s="227" t="s">
        <v>156</v>
      </c>
      <c r="E307" s="228" t="s">
        <v>1254</v>
      </c>
      <c r="F307" s="229" t="s">
        <v>1255</v>
      </c>
      <c r="G307" s="230" t="s">
        <v>219</v>
      </c>
      <c r="H307" s="231">
        <v>8415</v>
      </c>
      <c r="I307" s="232"/>
      <c r="J307" s="233">
        <f>ROUND(I307*H307,2)</f>
        <v>0</v>
      </c>
      <c r="K307" s="229" t="s">
        <v>160</v>
      </c>
      <c r="L307" s="45"/>
      <c r="M307" s="234" t="s">
        <v>1</v>
      </c>
      <c r="N307" s="235" t="s">
        <v>45</v>
      </c>
      <c r="O307" s="92"/>
      <c r="P307" s="236">
        <f>O307*H307</f>
        <v>0</v>
      </c>
      <c r="Q307" s="236">
        <v>0</v>
      </c>
      <c r="R307" s="236">
        <f>Q307*H307</f>
        <v>0</v>
      </c>
      <c r="S307" s="236">
        <v>0.001</v>
      </c>
      <c r="T307" s="237">
        <f>S307*H307</f>
        <v>8.4150000000000009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8" t="s">
        <v>161</v>
      </c>
      <c r="AT307" s="238" t="s">
        <v>156</v>
      </c>
      <c r="AU307" s="238" t="s">
        <v>89</v>
      </c>
      <c r="AY307" s="18" t="s">
        <v>154</v>
      </c>
      <c r="BE307" s="239">
        <f>IF(N307="základní",J307,0)</f>
        <v>0</v>
      </c>
      <c r="BF307" s="239">
        <f>IF(N307="snížená",J307,0)</f>
        <v>0</v>
      </c>
      <c r="BG307" s="239">
        <f>IF(N307="zákl. přenesená",J307,0)</f>
        <v>0</v>
      </c>
      <c r="BH307" s="239">
        <f>IF(N307="sníž. přenesená",J307,0)</f>
        <v>0</v>
      </c>
      <c r="BI307" s="239">
        <f>IF(N307="nulová",J307,0)</f>
        <v>0</v>
      </c>
      <c r="BJ307" s="18" t="s">
        <v>87</v>
      </c>
      <c r="BK307" s="239">
        <f>ROUND(I307*H307,2)</f>
        <v>0</v>
      </c>
      <c r="BL307" s="18" t="s">
        <v>161</v>
      </c>
      <c r="BM307" s="238" t="s">
        <v>1256</v>
      </c>
    </row>
    <row r="308" s="13" customFormat="1">
      <c r="A308" s="13"/>
      <c r="B308" s="245"/>
      <c r="C308" s="246"/>
      <c r="D308" s="240" t="s">
        <v>176</v>
      </c>
      <c r="E308" s="247" t="s">
        <v>1</v>
      </c>
      <c r="F308" s="248" t="s">
        <v>1257</v>
      </c>
      <c r="G308" s="246"/>
      <c r="H308" s="249">
        <v>8415</v>
      </c>
      <c r="I308" s="250"/>
      <c r="J308" s="246"/>
      <c r="K308" s="246"/>
      <c r="L308" s="251"/>
      <c r="M308" s="252"/>
      <c r="N308" s="253"/>
      <c r="O308" s="253"/>
      <c r="P308" s="253"/>
      <c r="Q308" s="253"/>
      <c r="R308" s="253"/>
      <c r="S308" s="253"/>
      <c r="T308" s="25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5" t="s">
        <v>176</v>
      </c>
      <c r="AU308" s="255" t="s">
        <v>89</v>
      </c>
      <c r="AV308" s="13" t="s">
        <v>89</v>
      </c>
      <c r="AW308" s="13" t="s">
        <v>36</v>
      </c>
      <c r="AX308" s="13" t="s">
        <v>87</v>
      </c>
      <c r="AY308" s="255" t="s">
        <v>154</v>
      </c>
    </row>
    <row r="309" s="2" customFormat="1" ht="14.4" customHeight="1">
      <c r="A309" s="39"/>
      <c r="B309" s="40"/>
      <c r="C309" s="227" t="s">
        <v>1258</v>
      </c>
      <c r="D309" s="227" t="s">
        <v>156</v>
      </c>
      <c r="E309" s="228" t="s">
        <v>209</v>
      </c>
      <c r="F309" s="229" t="s">
        <v>210</v>
      </c>
      <c r="G309" s="230" t="s">
        <v>159</v>
      </c>
      <c r="H309" s="231">
        <v>9.1300000000000008</v>
      </c>
      <c r="I309" s="232"/>
      <c r="J309" s="233">
        <f>ROUND(I309*H309,2)</f>
        <v>0</v>
      </c>
      <c r="K309" s="229" t="s">
        <v>160</v>
      </c>
      <c r="L309" s="45"/>
      <c r="M309" s="234" t="s">
        <v>1</v>
      </c>
      <c r="N309" s="235" t="s">
        <v>45</v>
      </c>
      <c r="O309" s="92"/>
      <c r="P309" s="236">
        <f>O309*H309</f>
        <v>0</v>
      </c>
      <c r="Q309" s="236">
        <v>0.00036850000000000001</v>
      </c>
      <c r="R309" s="236">
        <f>Q309*H309</f>
        <v>0.0033644050000000004</v>
      </c>
      <c r="S309" s="236">
        <v>0.059999999999999998</v>
      </c>
      <c r="T309" s="237">
        <f>S309*H309</f>
        <v>0.54780000000000006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8" t="s">
        <v>161</v>
      </c>
      <c r="AT309" s="238" t="s">
        <v>156</v>
      </c>
      <c r="AU309" s="238" t="s">
        <v>89</v>
      </c>
      <c r="AY309" s="18" t="s">
        <v>154</v>
      </c>
      <c r="BE309" s="239">
        <f>IF(N309="základní",J309,0)</f>
        <v>0</v>
      </c>
      <c r="BF309" s="239">
        <f>IF(N309="snížená",J309,0)</f>
        <v>0</v>
      </c>
      <c r="BG309" s="239">
        <f>IF(N309="zákl. přenesená",J309,0)</f>
        <v>0</v>
      </c>
      <c r="BH309" s="239">
        <f>IF(N309="sníž. přenesená",J309,0)</f>
        <v>0</v>
      </c>
      <c r="BI309" s="239">
        <f>IF(N309="nulová",J309,0)</f>
        <v>0</v>
      </c>
      <c r="BJ309" s="18" t="s">
        <v>87</v>
      </c>
      <c r="BK309" s="239">
        <f>ROUND(I309*H309,2)</f>
        <v>0</v>
      </c>
      <c r="BL309" s="18" t="s">
        <v>161</v>
      </c>
      <c r="BM309" s="238" t="s">
        <v>1259</v>
      </c>
    </row>
    <row r="310" s="13" customFormat="1">
      <c r="A310" s="13"/>
      <c r="B310" s="245"/>
      <c r="C310" s="246"/>
      <c r="D310" s="240" t="s">
        <v>176</v>
      </c>
      <c r="E310" s="247" t="s">
        <v>1</v>
      </c>
      <c r="F310" s="248" t="s">
        <v>1260</v>
      </c>
      <c r="G310" s="246"/>
      <c r="H310" s="249">
        <v>9.1300000000000008</v>
      </c>
      <c r="I310" s="250"/>
      <c r="J310" s="246"/>
      <c r="K310" s="246"/>
      <c r="L310" s="251"/>
      <c r="M310" s="252"/>
      <c r="N310" s="253"/>
      <c r="O310" s="253"/>
      <c r="P310" s="253"/>
      <c r="Q310" s="253"/>
      <c r="R310" s="253"/>
      <c r="S310" s="253"/>
      <c r="T310" s="25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5" t="s">
        <v>176</v>
      </c>
      <c r="AU310" s="255" t="s">
        <v>89</v>
      </c>
      <c r="AV310" s="13" t="s">
        <v>89</v>
      </c>
      <c r="AW310" s="13" t="s">
        <v>36</v>
      </c>
      <c r="AX310" s="13" t="s">
        <v>87</v>
      </c>
      <c r="AY310" s="255" t="s">
        <v>154</v>
      </c>
    </row>
    <row r="311" s="2" customFormat="1" ht="14.4" customHeight="1">
      <c r="A311" s="39"/>
      <c r="B311" s="40"/>
      <c r="C311" s="227" t="s">
        <v>1261</v>
      </c>
      <c r="D311" s="227" t="s">
        <v>156</v>
      </c>
      <c r="E311" s="228" t="s">
        <v>1262</v>
      </c>
      <c r="F311" s="229" t="s">
        <v>1263</v>
      </c>
      <c r="G311" s="230" t="s">
        <v>354</v>
      </c>
      <c r="H311" s="231">
        <v>8.5999999999999996</v>
      </c>
      <c r="I311" s="232"/>
      <c r="J311" s="233">
        <f>ROUND(I311*H311,2)</f>
        <v>0</v>
      </c>
      <c r="K311" s="229" t="s">
        <v>160</v>
      </c>
      <c r="L311" s="45"/>
      <c r="M311" s="234" t="s">
        <v>1</v>
      </c>
      <c r="N311" s="235" t="s">
        <v>45</v>
      </c>
      <c r="O311" s="92"/>
      <c r="P311" s="236">
        <f>O311*H311</f>
        <v>0</v>
      </c>
      <c r="Q311" s="236">
        <v>8.3599999999999999E-05</v>
      </c>
      <c r="R311" s="236">
        <f>Q311*H311</f>
        <v>0.00071895999999999993</v>
      </c>
      <c r="S311" s="236">
        <v>0.017999999999999999</v>
      </c>
      <c r="T311" s="237">
        <f>S311*H311</f>
        <v>0.15479999999999999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8" t="s">
        <v>161</v>
      </c>
      <c r="AT311" s="238" t="s">
        <v>156</v>
      </c>
      <c r="AU311" s="238" t="s">
        <v>89</v>
      </c>
      <c r="AY311" s="18" t="s">
        <v>154</v>
      </c>
      <c r="BE311" s="239">
        <f>IF(N311="základní",J311,0)</f>
        <v>0</v>
      </c>
      <c r="BF311" s="239">
        <f>IF(N311="snížená",J311,0)</f>
        <v>0</v>
      </c>
      <c r="BG311" s="239">
        <f>IF(N311="zákl. přenesená",J311,0)</f>
        <v>0</v>
      </c>
      <c r="BH311" s="239">
        <f>IF(N311="sníž. přenesená",J311,0)</f>
        <v>0</v>
      </c>
      <c r="BI311" s="239">
        <f>IF(N311="nulová",J311,0)</f>
        <v>0</v>
      </c>
      <c r="BJ311" s="18" t="s">
        <v>87</v>
      </c>
      <c r="BK311" s="239">
        <f>ROUND(I311*H311,2)</f>
        <v>0</v>
      </c>
      <c r="BL311" s="18" t="s">
        <v>161</v>
      </c>
      <c r="BM311" s="238" t="s">
        <v>1264</v>
      </c>
    </row>
    <row r="312" s="2" customFormat="1" ht="24.15" customHeight="1">
      <c r="A312" s="39"/>
      <c r="B312" s="40"/>
      <c r="C312" s="227" t="s">
        <v>1265</v>
      </c>
      <c r="D312" s="227" t="s">
        <v>156</v>
      </c>
      <c r="E312" s="228" t="s">
        <v>1266</v>
      </c>
      <c r="F312" s="229" t="s">
        <v>1267</v>
      </c>
      <c r="G312" s="230" t="s">
        <v>354</v>
      </c>
      <c r="H312" s="231">
        <v>20.199999999999999</v>
      </c>
      <c r="I312" s="232"/>
      <c r="J312" s="233">
        <f>ROUND(I312*H312,2)</f>
        <v>0</v>
      </c>
      <c r="K312" s="229" t="s">
        <v>160</v>
      </c>
      <c r="L312" s="45"/>
      <c r="M312" s="234" t="s">
        <v>1</v>
      </c>
      <c r="N312" s="235" t="s">
        <v>45</v>
      </c>
      <c r="O312" s="92"/>
      <c r="P312" s="236">
        <f>O312*H312</f>
        <v>0</v>
      </c>
      <c r="Q312" s="236">
        <v>0.00041730000000000001</v>
      </c>
      <c r="R312" s="236">
        <f>Q312*H312</f>
        <v>0.0084294599999999997</v>
      </c>
      <c r="S312" s="236">
        <v>0</v>
      </c>
      <c r="T312" s="237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8" t="s">
        <v>161</v>
      </c>
      <c r="AT312" s="238" t="s">
        <v>156</v>
      </c>
      <c r="AU312" s="238" t="s">
        <v>89</v>
      </c>
      <c r="AY312" s="18" t="s">
        <v>154</v>
      </c>
      <c r="BE312" s="239">
        <f>IF(N312="základní",J312,0)</f>
        <v>0</v>
      </c>
      <c r="BF312" s="239">
        <f>IF(N312="snížená",J312,0)</f>
        <v>0</v>
      </c>
      <c r="BG312" s="239">
        <f>IF(N312="zákl. přenesená",J312,0)</f>
        <v>0</v>
      </c>
      <c r="BH312" s="239">
        <f>IF(N312="sníž. přenesená",J312,0)</f>
        <v>0</v>
      </c>
      <c r="BI312" s="239">
        <f>IF(N312="nulová",J312,0)</f>
        <v>0</v>
      </c>
      <c r="BJ312" s="18" t="s">
        <v>87</v>
      </c>
      <c r="BK312" s="239">
        <f>ROUND(I312*H312,2)</f>
        <v>0</v>
      </c>
      <c r="BL312" s="18" t="s">
        <v>161</v>
      </c>
      <c r="BM312" s="238" t="s">
        <v>1268</v>
      </c>
    </row>
    <row r="313" s="13" customFormat="1">
      <c r="A313" s="13"/>
      <c r="B313" s="245"/>
      <c r="C313" s="246"/>
      <c r="D313" s="240" t="s">
        <v>176</v>
      </c>
      <c r="E313" s="247" t="s">
        <v>1</v>
      </c>
      <c r="F313" s="248" t="s">
        <v>1269</v>
      </c>
      <c r="G313" s="246"/>
      <c r="H313" s="249">
        <v>20.199999999999999</v>
      </c>
      <c r="I313" s="250"/>
      <c r="J313" s="246"/>
      <c r="K313" s="246"/>
      <c r="L313" s="251"/>
      <c r="M313" s="252"/>
      <c r="N313" s="253"/>
      <c r="O313" s="253"/>
      <c r="P313" s="253"/>
      <c r="Q313" s="253"/>
      <c r="R313" s="253"/>
      <c r="S313" s="253"/>
      <c r="T313" s="25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5" t="s">
        <v>176</v>
      </c>
      <c r="AU313" s="255" t="s">
        <v>89</v>
      </c>
      <c r="AV313" s="13" t="s">
        <v>89</v>
      </c>
      <c r="AW313" s="13" t="s">
        <v>36</v>
      </c>
      <c r="AX313" s="13" t="s">
        <v>87</v>
      </c>
      <c r="AY313" s="255" t="s">
        <v>154</v>
      </c>
    </row>
    <row r="314" s="12" customFormat="1" ht="22.8" customHeight="1">
      <c r="A314" s="12"/>
      <c r="B314" s="211"/>
      <c r="C314" s="212"/>
      <c r="D314" s="213" t="s">
        <v>79</v>
      </c>
      <c r="E314" s="225" t="s">
        <v>422</v>
      </c>
      <c r="F314" s="225" t="s">
        <v>423</v>
      </c>
      <c r="G314" s="212"/>
      <c r="H314" s="212"/>
      <c r="I314" s="215"/>
      <c r="J314" s="226">
        <f>BK314</f>
        <v>0</v>
      </c>
      <c r="K314" s="212"/>
      <c r="L314" s="217"/>
      <c r="M314" s="218"/>
      <c r="N314" s="219"/>
      <c r="O314" s="219"/>
      <c r="P314" s="220">
        <f>SUM(P315:P325)</f>
        <v>0</v>
      </c>
      <c r="Q314" s="219"/>
      <c r="R314" s="220">
        <f>SUM(R315:R325)</f>
        <v>0</v>
      </c>
      <c r="S314" s="219"/>
      <c r="T314" s="221">
        <f>SUM(T315:T325)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2" t="s">
        <v>87</v>
      </c>
      <c r="AT314" s="223" t="s">
        <v>79</v>
      </c>
      <c r="AU314" s="223" t="s">
        <v>87</v>
      </c>
      <c r="AY314" s="222" t="s">
        <v>154</v>
      </c>
      <c r="BK314" s="224">
        <f>SUM(BK315:BK325)</f>
        <v>0</v>
      </c>
    </row>
    <row r="315" s="2" customFormat="1" ht="24.15" customHeight="1">
      <c r="A315" s="39"/>
      <c r="B315" s="40"/>
      <c r="C315" s="227" t="s">
        <v>1270</v>
      </c>
      <c r="D315" s="227" t="s">
        <v>156</v>
      </c>
      <c r="E315" s="228" t="s">
        <v>1271</v>
      </c>
      <c r="F315" s="229" t="s">
        <v>1272</v>
      </c>
      <c r="G315" s="230" t="s">
        <v>235</v>
      </c>
      <c r="H315" s="231">
        <v>90.373000000000005</v>
      </c>
      <c r="I315" s="232"/>
      <c r="J315" s="233">
        <f>ROUND(I315*H315,2)</f>
        <v>0</v>
      </c>
      <c r="K315" s="229" t="s">
        <v>160</v>
      </c>
      <c r="L315" s="45"/>
      <c r="M315" s="234" t="s">
        <v>1</v>
      </c>
      <c r="N315" s="235" t="s">
        <v>45</v>
      </c>
      <c r="O315" s="92"/>
      <c r="P315" s="236">
        <f>O315*H315</f>
        <v>0</v>
      </c>
      <c r="Q315" s="236">
        <v>0</v>
      </c>
      <c r="R315" s="236">
        <f>Q315*H315</f>
        <v>0</v>
      </c>
      <c r="S315" s="236">
        <v>0</v>
      </c>
      <c r="T315" s="237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8" t="s">
        <v>161</v>
      </c>
      <c r="AT315" s="238" t="s">
        <v>156</v>
      </c>
      <c r="AU315" s="238" t="s">
        <v>89</v>
      </c>
      <c r="AY315" s="18" t="s">
        <v>154</v>
      </c>
      <c r="BE315" s="239">
        <f>IF(N315="základní",J315,0)</f>
        <v>0</v>
      </c>
      <c r="BF315" s="239">
        <f>IF(N315="snížená",J315,0)</f>
        <v>0</v>
      </c>
      <c r="BG315" s="239">
        <f>IF(N315="zákl. přenesená",J315,0)</f>
        <v>0</v>
      </c>
      <c r="BH315" s="239">
        <f>IF(N315="sníž. přenesená",J315,0)</f>
        <v>0</v>
      </c>
      <c r="BI315" s="239">
        <f>IF(N315="nulová",J315,0)</f>
        <v>0</v>
      </c>
      <c r="BJ315" s="18" t="s">
        <v>87</v>
      </c>
      <c r="BK315" s="239">
        <f>ROUND(I315*H315,2)</f>
        <v>0</v>
      </c>
      <c r="BL315" s="18" t="s">
        <v>161</v>
      </c>
      <c r="BM315" s="238" t="s">
        <v>1273</v>
      </c>
    </row>
    <row r="316" s="2" customFormat="1" ht="14.4" customHeight="1">
      <c r="A316" s="39"/>
      <c r="B316" s="40"/>
      <c r="C316" s="227" t="s">
        <v>1274</v>
      </c>
      <c r="D316" s="227" t="s">
        <v>156</v>
      </c>
      <c r="E316" s="228" t="s">
        <v>1275</v>
      </c>
      <c r="F316" s="229" t="s">
        <v>1276</v>
      </c>
      <c r="G316" s="230" t="s">
        <v>235</v>
      </c>
      <c r="H316" s="231">
        <v>1717.087</v>
      </c>
      <c r="I316" s="232"/>
      <c r="J316" s="233">
        <f>ROUND(I316*H316,2)</f>
        <v>0</v>
      </c>
      <c r="K316" s="229" t="s">
        <v>160</v>
      </c>
      <c r="L316" s="45"/>
      <c r="M316" s="234" t="s">
        <v>1</v>
      </c>
      <c r="N316" s="235" t="s">
        <v>45</v>
      </c>
      <c r="O316" s="92"/>
      <c r="P316" s="236">
        <f>O316*H316</f>
        <v>0</v>
      </c>
      <c r="Q316" s="236">
        <v>0</v>
      </c>
      <c r="R316" s="236">
        <f>Q316*H316</f>
        <v>0</v>
      </c>
      <c r="S316" s="236">
        <v>0</v>
      </c>
      <c r="T316" s="237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8" t="s">
        <v>161</v>
      </c>
      <c r="AT316" s="238" t="s">
        <v>156</v>
      </c>
      <c r="AU316" s="238" t="s">
        <v>89</v>
      </c>
      <c r="AY316" s="18" t="s">
        <v>154</v>
      </c>
      <c r="BE316" s="239">
        <f>IF(N316="základní",J316,0)</f>
        <v>0</v>
      </c>
      <c r="BF316" s="239">
        <f>IF(N316="snížená",J316,0)</f>
        <v>0</v>
      </c>
      <c r="BG316" s="239">
        <f>IF(N316="zákl. přenesená",J316,0)</f>
        <v>0</v>
      </c>
      <c r="BH316" s="239">
        <f>IF(N316="sníž. přenesená",J316,0)</f>
        <v>0</v>
      </c>
      <c r="BI316" s="239">
        <f>IF(N316="nulová",J316,0)</f>
        <v>0</v>
      </c>
      <c r="BJ316" s="18" t="s">
        <v>87</v>
      </c>
      <c r="BK316" s="239">
        <f>ROUND(I316*H316,2)</f>
        <v>0</v>
      </c>
      <c r="BL316" s="18" t="s">
        <v>161</v>
      </c>
      <c r="BM316" s="238" t="s">
        <v>1277</v>
      </c>
    </row>
    <row r="317" s="13" customFormat="1">
      <c r="A317" s="13"/>
      <c r="B317" s="245"/>
      <c r="C317" s="246"/>
      <c r="D317" s="240" t="s">
        <v>176</v>
      </c>
      <c r="E317" s="247" t="s">
        <v>1</v>
      </c>
      <c r="F317" s="248" t="s">
        <v>1278</v>
      </c>
      <c r="G317" s="246"/>
      <c r="H317" s="249">
        <v>1717.087</v>
      </c>
      <c r="I317" s="250"/>
      <c r="J317" s="246"/>
      <c r="K317" s="246"/>
      <c r="L317" s="251"/>
      <c r="M317" s="252"/>
      <c r="N317" s="253"/>
      <c r="O317" s="253"/>
      <c r="P317" s="253"/>
      <c r="Q317" s="253"/>
      <c r="R317" s="253"/>
      <c r="S317" s="253"/>
      <c r="T317" s="25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5" t="s">
        <v>176</v>
      </c>
      <c r="AU317" s="255" t="s">
        <v>89</v>
      </c>
      <c r="AV317" s="13" t="s">
        <v>89</v>
      </c>
      <c r="AW317" s="13" t="s">
        <v>36</v>
      </c>
      <c r="AX317" s="13" t="s">
        <v>87</v>
      </c>
      <c r="AY317" s="255" t="s">
        <v>154</v>
      </c>
    </row>
    <row r="318" s="2" customFormat="1" ht="24.15" customHeight="1">
      <c r="A318" s="39"/>
      <c r="B318" s="40"/>
      <c r="C318" s="227" t="s">
        <v>1279</v>
      </c>
      <c r="D318" s="227" t="s">
        <v>156</v>
      </c>
      <c r="E318" s="228" t="s">
        <v>430</v>
      </c>
      <c r="F318" s="229" t="s">
        <v>431</v>
      </c>
      <c r="G318" s="230" t="s">
        <v>235</v>
      </c>
      <c r="H318" s="231">
        <v>1.994</v>
      </c>
      <c r="I318" s="232"/>
      <c r="J318" s="233">
        <f>ROUND(I318*H318,2)</f>
        <v>0</v>
      </c>
      <c r="K318" s="229" t="s">
        <v>160</v>
      </c>
      <c r="L318" s="45"/>
      <c r="M318" s="234" t="s">
        <v>1</v>
      </c>
      <c r="N318" s="235" t="s">
        <v>45</v>
      </c>
      <c r="O318" s="92"/>
      <c r="P318" s="236">
        <f>O318*H318</f>
        <v>0</v>
      </c>
      <c r="Q318" s="236">
        <v>0</v>
      </c>
      <c r="R318" s="236">
        <f>Q318*H318</f>
        <v>0</v>
      </c>
      <c r="S318" s="236">
        <v>0</v>
      </c>
      <c r="T318" s="237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8" t="s">
        <v>161</v>
      </c>
      <c r="AT318" s="238" t="s">
        <v>156</v>
      </c>
      <c r="AU318" s="238" t="s">
        <v>89</v>
      </c>
      <c r="AY318" s="18" t="s">
        <v>154</v>
      </c>
      <c r="BE318" s="239">
        <f>IF(N318="základní",J318,0)</f>
        <v>0</v>
      </c>
      <c r="BF318" s="239">
        <f>IF(N318="snížená",J318,0)</f>
        <v>0</v>
      </c>
      <c r="BG318" s="239">
        <f>IF(N318="zákl. přenesená",J318,0)</f>
        <v>0</v>
      </c>
      <c r="BH318" s="239">
        <f>IF(N318="sníž. přenesená",J318,0)</f>
        <v>0</v>
      </c>
      <c r="BI318" s="239">
        <f>IF(N318="nulová",J318,0)</f>
        <v>0</v>
      </c>
      <c r="BJ318" s="18" t="s">
        <v>87</v>
      </c>
      <c r="BK318" s="239">
        <f>ROUND(I318*H318,2)</f>
        <v>0</v>
      </c>
      <c r="BL318" s="18" t="s">
        <v>161</v>
      </c>
      <c r="BM318" s="238" t="s">
        <v>1280</v>
      </c>
    </row>
    <row r="319" s="2" customFormat="1" ht="24.15" customHeight="1">
      <c r="A319" s="39"/>
      <c r="B319" s="40"/>
      <c r="C319" s="227" t="s">
        <v>1281</v>
      </c>
      <c r="D319" s="227" t="s">
        <v>156</v>
      </c>
      <c r="E319" s="228" t="s">
        <v>453</v>
      </c>
      <c r="F319" s="229" t="s">
        <v>454</v>
      </c>
      <c r="G319" s="230" t="s">
        <v>235</v>
      </c>
      <c r="H319" s="231">
        <v>88.379000000000005</v>
      </c>
      <c r="I319" s="232"/>
      <c r="J319" s="233">
        <f>ROUND(I319*H319,2)</f>
        <v>0</v>
      </c>
      <c r="K319" s="229" t="s">
        <v>160</v>
      </c>
      <c r="L319" s="45"/>
      <c r="M319" s="234" t="s">
        <v>1</v>
      </c>
      <c r="N319" s="235" t="s">
        <v>45</v>
      </c>
      <c r="O319" s="92"/>
      <c r="P319" s="236">
        <f>O319*H319</f>
        <v>0</v>
      </c>
      <c r="Q319" s="236">
        <v>0</v>
      </c>
      <c r="R319" s="236">
        <f>Q319*H319</f>
        <v>0</v>
      </c>
      <c r="S319" s="236">
        <v>0</v>
      </c>
      <c r="T319" s="237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8" t="s">
        <v>161</v>
      </c>
      <c r="AT319" s="238" t="s">
        <v>156</v>
      </c>
      <c r="AU319" s="238" t="s">
        <v>89</v>
      </c>
      <c r="AY319" s="18" t="s">
        <v>154</v>
      </c>
      <c r="BE319" s="239">
        <f>IF(N319="základní",J319,0)</f>
        <v>0</v>
      </c>
      <c r="BF319" s="239">
        <f>IF(N319="snížená",J319,0)</f>
        <v>0</v>
      </c>
      <c r="BG319" s="239">
        <f>IF(N319="zákl. přenesená",J319,0)</f>
        <v>0</v>
      </c>
      <c r="BH319" s="239">
        <f>IF(N319="sníž. přenesená",J319,0)</f>
        <v>0</v>
      </c>
      <c r="BI319" s="239">
        <f>IF(N319="nulová",J319,0)</f>
        <v>0</v>
      </c>
      <c r="BJ319" s="18" t="s">
        <v>87</v>
      </c>
      <c r="BK319" s="239">
        <f>ROUND(I319*H319,2)</f>
        <v>0</v>
      </c>
      <c r="BL319" s="18" t="s">
        <v>161</v>
      </c>
      <c r="BM319" s="238" t="s">
        <v>1282</v>
      </c>
    </row>
    <row r="320" s="2" customFormat="1" ht="24.15" customHeight="1">
      <c r="A320" s="39"/>
      <c r="B320" s="40"/>
      <c r="C320" s="227" t="s">
        <v>511</v>
      </c>
      <c r="D320" s="227" t="s">
        <v>156</v>
      </c>
      <c r="E320" s="228" t="s">
        <v>663</v>
      </c>
      <c r="F320" s="229" t="s">
        <v>664</v>
      </c>
      <c r="G320" s="230" t="s">
        <v>235</v>
      </c>
      <c r="H320" s="231">
        <v>3.6070000000000002</v>
      </c>
      <c r="I320" s="232"/>
      <c r="J320" s="233">
        <f>ROUND(I320*H320,2)</f>
        <v>0</v>
      </c>
      <c r="K320" s="229" t="s">
        <v>160</v>
      </c>
      <c r="L320" s="45"/>
      <c r="M320" s="234" t="s">
        <v>1</v>
      </c>
      <c r="N320" s="235" t="s">
        <v>45</v>
      </c>
      <c r="O320" s="92"/>
      <c r="P320" s="236">
        <f>O320*H320</f>
        <v>0</v>
      </c>
      <c r="Q320" s="236">
        <v>0</v>
      </c>
      <c r="R320" s="236">
        <f>Q320*H320</f>
        <v>0</v>
      </c>
      <c r="S320" s="236">
        <v>0</v>
      </c>
      <c r="T320" s="237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8" t="s">
        <v>161</v>
      </c>
      <c r="AT320" s="238" t="s">
        <v>156</v>
      </c>
      <c r="AU320" s="238" t="s">
        <v>89</v>
      </c>
      <c r="AY320" s="18" t="s">
        <v>154</v>
      </c>
      <c r="BE320" s="239">
        <f>IF(N320="základní",J320,0)</f>
        <v>0</v>
      </c>
      <c r="BF320" s="239">
        <f>IF(N320="snížená",J320,0)</f>
        <v>0</v>
      </c>
      <c r="BG320" s="239">
        <f>IF(N320="zákl. přenesená",J320,0)</f>
        <v>0</v>
      </c>
      <c r="BH320" s="239">
        <f>IF(N320="sníž. přenesená",J320,0)</f>
        <v>0</v>
      </c>
      <c r="BI320" s="239">
        <f>IF(N320="nulová",J320,0)</f>
        <v>0</v>
      </c>
      <c r="BJ320" s="18" t="s">
        <v>87</v>
      </c>
      <c r="BK320" s="239">
        <f>ROUND(I320*H320,2)</f>
        <v>0</v>
      </c>
      <c r="BL320" s="18" t="s">
        <v>161</v>
      </c>
      <c r="BM320" s="238" t="s">
        <v>1283</v>
      </c>
    </row>
    <row r="321" s="2" customFormat="1" ht="24.15" customHeight="1">
      <c r="A321" s="39"/>
      <c r="B321" s="40"/>
      <c r="C321" s="227" t="s">
        <v>1284</v>
      </c>
      <c r="D321" s="227" t="s">
        <v>156</v>
      </c>
      <c r="E321" s="228" t="s">
        <v>435</v>
      </c>
      <c r="F321" s="229" t="s">
        <v>436</v>
      </c>
      <c r="G321" s="230" t="s">
        <v>235</v>
      </c>
      <c r="H321" s="231">
        <v>1.994</v>
      </c>
      <c r="I321" s="232"/>
      <c r="J321" s="233">
        <f>ROUND(I321*H321,2)</f>
        <v>0</v>
      </c>
      <c r="K321" s="229" t="s">
        <v>160</v>
      </c>
      <c r="L321" s="45"/>
      <c r="M321" s="234" t="s">
        <v>1</v>
      </c>
      <c r="N321" s="235" t="s">
        <v>45</v>
      </c>
      <c r="O321" s="92"/>
      <c r="P321" s="236">
        <f>O321*H321</f>
        <v>0</v>
      </c>
      <c r="Q321" s="236">
        <v>0</v>
      </c>
      <c r="R321" s="236">
        <f>Q321*H321</f>
        <v>0</v>
      </c>
      <c r="S321" s="236">
        <v>0</v>
      </c>
      <c r="T321" s="237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8" t="s">
        <v>161</v>
      </c>
      <c r="AT321" s="238" t="s">
        <v>156</v>
      </c>
      <c r="AU321" s="238" t="s">
        <v>89</v>
      </c>
      <c r="AY321" s="18" t="s">
        <v>154</v>
      </c>
      <c r="BE321" s="239">
        <f>IF(N321="základní",J321,0)</f>
        <v>0</v>
      </c>
      <c r="BF321" s="239">
        <f>IF(N321="snížená",J321,0)</f>
        <v>0</v>
      </c>
      <c r="BG321" s="239">
        <f>IF(N321="zákl. přenesená",J321,0)</f>
        <v>0</v>
      </c>
      <c r="BH321" s="239">
        <f>IF(N321="sníž. přenesená",J321,0)</f>
        <v>0</v>
      </c>
      <c r="BI321" s="239">
        <f>IF(N321="nulová",J321,0)</f>
        <v>0</v>
      </c>
      <c r="BJ321" s="18" t="s">
        <v>87</v>
      </c>
      <c r="BK321" s="239">
        <f>ROUND(I321*H321,2)</f>
        <v>0</v>
      </c>
      <c r="BL321" s="18" t="s">
        <v>161</v>
      </c>
      <c r="BM321" s="238" t="s">
        <v>1285</v>
      </c>
    </row>
    <row r="322" s="2" customFormat="1" ht="24.15" customHeight="1">
      <c r="A322" s="39"/>
      <c r="B322" s="40"/>
      <c r="C322" s="227" t="s">
        <v>1286</v>
      </c>
      <c r="D322" s="227" t="s">
        <v>156</v>
      </c>
      <c r="E322" s="228" t="s">
        <v>425</v>
      </c>
      <c r="F322" s="229" t="s">
        <v>426</v>
      </c>
      <c r="G322" s="230" t="s">
        <v>235</v>
      </c>
      <c r="H322" s="231">
        <v>74.376000000000005</v>
      </c>
      <c r="I322" s="232"/>
      <c r="J322" s="233">
        <f>ROUND(I322*H322,2)</f>
        <v>0</v>
      </c>
      <c r="K322" s="229" t="s">
        <v>160</v>
      </c>
      <c r="L322" s="45"/>
      <c r="M322" s="234" t="s">
        <v>1</v>
      </c>
      <c r="N322" s="235" t="s">
        <v>45</v>
      </c>
      <c r="O322" s="92"/>
      <c r="P322" s="236">
        <f>O322*H322</f>
        <v>0</v>
      </c>
      <c r="Q322" s="236">
        <v>0</v>
      </c>
      <c r="R322" s="236">
        <f>Q322*H322</f>
        <v>0</v>
      </c>
      <c r="S322" s="236">
        <v>0</v>
      </c>
      <c r="T322" s="237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8" t="s">
        <v>161</v>
      </c>
      <c r="AT322" s="238" t="s">
        <v>156</v>
      </c>
      <c r="AU322" s="238" t="s">
        <v>89</v>
      </c>
      <c r="AY322" s="18" t="s">
        <v>154</v>
      </c>
      <c r="BE322" s="239">
        <f>IF(N322="základní",J322,0)</f>
        <v>0</v>
      </c>
      <c r="BF322" s="239">
        <f>IF(N322="snížená",J322,0)</f>
        <v>0</v>
      </c>
      <c r="BG322" s="239">
        <f>IF(N322="zákl. přenesená",J322,0)</f>
        <v>0</v>
      </c>
      <c r="BH322" s="239">
        <f>IF(N322="sníž. přenesená",J322,0)</f>
        <v>0</v>
      </c>
      <c r="BI322" s="239">
        <f>IF(N322="nulová",J322,0)</f>
        <v>0</v>
      </c>
      <c r="BJ322" s="18" t="s">
        <v>87</v>
      </c>
      <c r="BK322" s="239">
        <f>ROUND(I322*H322,2)</f>
        <v>0</v>
      </c>
      <c r="BL322" s="18" t="s">
        <v>161</v>
      </c>
      <c r="BM322" s="238" t="s">
        <v>1287</v>
      </c>
    </row>
    <row r="323" s="2" customFormat="1" ht="24.15" customHeight="1">
      <c r="A323" s="39"/>
      <c r="B323" s="40"/>
      <c r="C323" s="227" t="s">
        <v>1288</v>
      </c>
      <c r="D323" s="227" t="s">
        <v>156</v>
      </c>
      <c r="E323" s="228" t="s">
        <v>1289</v>
      </c>
      <c r="F323" s="229" t="s">
        <v>1290</v>
      </c>
      <c r="G323" s="230" t="s">
        <v>235</v>
      </c>
      <c r="H323" s="231">
        <v>0.98999999999999999</v>
      </c>
      <c r="I323" s="232"/>
      <c r="J323" s="233">
        <f>ROUND(I323*H323,2)</f>
        <v>0</v>
      </c>
      <c r="K323" s="229" t="s">
        <v>160</v>
      </c>
      <c r="L323" s="45"/>
      <c r="M323" s="234" t="s">
        <v>1</v>
      </c>
      <c r="N323" s="235" t="s">
        <v>45</v>
      </c>
      <c r="O323" s="92"/>
      <c r="P323" s="236">
        <f>O323*H323</f>
        <v>0</v>
      </c>
      <c r="Q323" s="236">
        <v>0</v>
      </c>
      <c r="R323" s="236">
        <f>Q323*H323</f>
        <v>0</v>
      </c>
      <c r="S323" s="236">
        <v>0</v>
      </c>
      <c r="T323" s="237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8" t="s">
        <v>161</v>
      </c>
      <c r="AT323" s="238" t="s">
        <v>156</v>
      </c>
      <c r="AU323" s="238" t="s">
        <v>89</v>
      </c>
      <c r="AY323" s="18" t="s">
        <v>154</v>
      </c>
      <c r="BE323" s="239">
        <f>IF(N323="základní",J323,0)</f>
        <v>0</v>
      </c>
      <c r="BF323" s="239">
        <f>IF(N323="snížená",J323,0)</f>
        <v>0</v>
      </c>
      <c r="BG323" s="239">
        <f>IF(N323="zákl. přenesená",J323,0)</f>
        <v>0</v>
      </c>
      <c r="BH323" s="239">
        <f>IF(N323="sníž. přenesená",J323,0)</f>
        <v>0</v>
      </c>
      <c r="BI323" s="239">
        <f>IF(N323="nulová",J323,0)</f>
        <v>0</v>
      </c>
      <c r="BJ323" s="18" t="s">
        <v>87</v>
      </c>
      <c r="BK323" s="239">
        <f>ROUND(I323*H323,2)</f>
        <v>0</v>
      </c>
      <c r="BL323" s="18" t="s">
        <v>161</v>
      </c>
      <c r="BM323" s="238" t="s">
        <v>1291</v>
      </c>
    </row>
    <row r="324" s="13" customFormat="1">
      <c r="A324" s="13"/>
      <c r="B324" s="245"/>
      <c r="C324" s="246"/>
      <c r="D324" s="240" t="s">
        <v>176</v>
      </c>
      <c r="E324" s="247" t="s">
        <v>1</v>
      </c>
      <c r="F324" s="248" t="s">
        <v>1292</v>
      </c>
      <c r="G324" s="246"/>
      <c r="H324" s="249">
        <v>0.98999999999999999</v>
      </c>
      <c r="I324" s="250"/>
      <c r="J324" s="246"/>
      <c r="K324" s="246"/>
      <c r="L324" s="251"/>
      <c r="M324" s="252"/>
      <c r="N324" s="253"/>
      <c r="O324" s="253"/>
      <c r="P324" s="253"/>
      <c r="Q324" s="253"/>
      <c r="R324" s="253"/>
      <c r="S324" s="253"/>
      <c r="T324" s="25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5" t="s">
        <v>176</v>
      </c>
      <c r="AU324" s="255" t="s">
        <v>89</v>
      </c>
      <c r="AV324" s="13" t="s">
        <v>89</v>
      </c>
      <c r="AW324" s="13" t="s">
        <v>36</v>
      </c>
      <c r="AX324" s="13" t="s">
        <v>87</v>
      </c>
      <c r="AY324" s="255" t="s">
        <v>154</v>
      </c>
    </row>
    <row r="325" s="2" customFormat="1" ht="24.15" customHeight="1">
      <c r="A325" s="39"/>
      <c r="B325" s="40"/>
      <c r="C325" s="227" t="s">
        <v>1293</v>
      </c>
      <c r="D325" s="227" t="s">
        <v>156</v>
      </c>
      <c r="E325" s="228" t="s">
        <v>1294</v>
      </c>
      <c r="F325" s="229" t="s">
        <v>1295</v>
      </c>
      <c r="G325" s="230" t="s">
        <v>235</v>
      </c>
      <c r="H325" s="231">
        <v>1.994</v>
      </c>
      <c r="I325" s="232"/>
      <c r="J325" s="233">
        <f>ROUND(I325*H325,2)</f>
        <v>0</v>
      </c>
      <c r="K325" s="229" t="s">
        <v>160</v>
      </c>
      <c r="L325" s="45"/>
      <c r="M325" s="234" t="s">
        <v>1</v>
      </c>
      <c r="N325" s="235" t="s">
        <v>45</v>
      </c>
      <c r="O325" s="92"/>
      <c r="P325" s="236">
        <f>O325*H325</f>
        <v>0</v>
      </c>
      <c r="Q325" s="236">
        <v>0</v>
      </c>
      <c r="R325" s="236">
        <f>Q325*H325</f>
        <v>0</v>
      </c>
      <c r="S325" s="236">
        <v>0</v>
      </c>
      <c r="T325" s="237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8" t="s">
        <v>161</v>
      </c>
      <c r="AT325" s="238" t="s">
        <v>156</v>
      </c>
      <c r="AU325" s="238" t="s">
        <v>89</v>
      </c>
      <c r="AY325" s="18" t="s">
        <v>154</v>
      </c>
      <c r="BE325" s="239">
        <f>IF(N325="základní",J325,0)</f>
        <v>0</v>
      </c>
      <c r="BF325" s="239">
        <f>IF(N325="snížená",J325,0)</f>
        <v>0</v>
      </c>
      <c r="BG325" s="239">
        <f>IF(N325="zákl. přenesená",J325,0)</f>
        <v>0</v>
      </c>
      <c r="BH325" s="239">
        <f>IF(N325="sníž. přenesená",J325,0)</f>
        <v>0</v>
      </c>
      <c r="BI325" s="239">
        <f>IF(N325="nulová",J325,0)</f>
        <v>0</v>
      </c>
      <c r="BJ325" s="18" t="s">
        <v>87</v>
      </c>
      <c r="BK325" s="239">
        <f>ROUND(I325*H325,2)</f>
        <v>0</v>
      </c>
      <c r="BL325" s="18" t="s">
        <v>161</v>
      </c>
      <c r="BM325" s="238" t="s">
        <v>1296</v>
      </c>
    </row>
    <row r="326" s="12" customFormat="1" ht="22.8" customHeight="1">
      <c r="A326" s="12"/>
      <c r="B326" s="211"/>
      <c r="C326" s="212"/>
      <c r="D326" s="213" t="s">
        <v>79</v>
      </c>
      <c r="E326" s="225" t="s">
        <v>475</v>
      </c>
      <c r="F326" s="225" t="s">
        <v>476</v>
      </c>
      <c r="G326" s="212"/>
      <c r="H326" s="212"/>
      <c r="I326" s="215"/>
      <c r="J326" s="226">
        <f>BK326</f>
        <v>0</v>
      </c>
      <c r="K326" s="212"/>
      <c r="L326" s="217"/>
      <c r="M326" s="218"/>
      <c r="N326" s="219"/>
      <c r="O326" s="219"/>
      <c r="P326" s="220">
        <f>P327</f>
        <v>0</v>
      </c>
      <c r="Q326" s="219"/>
      <c r="R326" s="220">
        <f>R327</f>
        <v>0</v>
      </c>
      <c r="S326" s="219"/>
      <c r="T326" s="221">
        <f>T327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22" t="s">
        <v>87</v>
      </c>
      <c r="AT326" s="223" t="s">
        <v>79</v>
      </c>
      <c r="AU326" s="223" t="s">
        <v>87</v>
      </c>
      <c r="AY326" s="222" t="s">
        <v>154</v>
      </c>
      <c r="BK326" s="224">
        <f>BK327</f>
        <v>0</v>
      </c>
    </row>
    <row r="327" s="2" customFormat="1" ht="24.15" customHeight="1">
      <c r="A327" s="39"/>
      <c r="B327" s="40"/>
      <c r="C327" s="227" t="s">
        <v>1297</v>
      </c>
      <c r="D327" s="227" t="s">
        <v>156</v>
      </c>
      <c r="E327" s="228" t="s">
        <v>1298</v>
      </c>
      <c r="F327" s="229" t="s">
        <v>1299</v>
      </c>
      <c r="G327" s="230" t="s">
        <v>235</v>
      </c>
      <c r="H327" s="231">
        <v>500.51999999999998</v>
      </c>
      <c r="I327" s="232"/>
      <c r="J327" s="233">
        <f>ROUND(I327*H327,2)</f>
        <v>0</v>
      </c>
      <c r="K327" s="229" t="s">
        <v>160</v>
      </c>
      <c r="L327" s="45"/>
      <c r="M327" s="234" t="s">
        <v>1</v>
      </c>
      <c r="N327" s="235" t="s">
        <v>45</v>
      </c>
      <c r="O327" s="92"/>
      <c r="P327" s="236">
        <f>O327*H327</f>
        <v>0</v>
      </c>
      <c r="Q327" s="236">
        <v>0</v>
      </c>
      <c r="R327" s="236">
        <f>Q327*H327</f>
        <v>0</v>
      </c>
      <c r="S327" s="236">
        <v>0</v>
      </c>
      <c r="T327" s="237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8" t="s">
        <v>161</v>
      </c>
      <c r="AT327" s="238" t="s">
        <v>156</v>
      </c>
      <c r="AU327" s="238" t="s">
        <v>89</v>
      </c>
      <c r="AY327" s="18" t="s">
        <v>154</v>
      </c>
      <c r="BE327" s="239">
        <f>IF(N327="základní",J327,0)</f>
        <v>0</v>
      </c>
      <c r="BF327" s="239">
        <f>IF(N327="snížená",J327,0)</f>
        <v>0</v>
      </c>
      <c r="BG327" s="239">
        <f>IF(N327="zákl. přenesená",J327,0)</f>
        <v>0</v>
      </c>
      <c r="BH327" s="239">
        <f>IF(N327="sníž. přenesená",J327,0)</f>
        <v>0</v>
      </c>
      <c r="BI327" s="239">
        <f>IF(N327="nulová",J327,0)</f>
        <v>0</v>
      </c>
      <c r="BJ327" s="18" t="s">
        <v>87</v>
      </c>
      <c r="BK327" s="239">
        <f>ROUND(I327*H327,2)</f>
        <v>0</v>
      </c>
      <c r="BL327" s="18" t="s">
        <v>161</v>
      </c>
      <c r="BM327" s="238" t="s">
        <v>1300</v>
      </c>
    </row>
    <row r="328" s="12" customFormat="1" ht="25.92" customHeight="1">
      <c r="A328" s="12"/>
      <c r="B328" s="211"/>
      <c r="C328" s="212"/>
      <c r="D328" s="213" t="s">
        <v>79</v>
      </c>
      <c r="E328" s="214" t="s">
        <v>1301</v>
      </c>
      <c r="F328" s="214" t="s">
        <v>1302</v>
      </c>
      <c r="G328" s="212"/>
      <c r="H328" s="212"/>
      <c r="I328" s="215"/>
      <c r="J328" s="216">
        <f>BK328</f>
        <v>0</v>
      </c>
      <c r="K328" s="212"/>
      <c r="L328" s="217"/>
      <c r="M328" s="218"/>
      <c r="N328" s="219"/>
      <c r="O328" s="219"/>
      <c r="P328" s="220">
        <f>P329</f>
        <v>0</v>
      </c>
      <c r="Q328" s="219"/>
      <c r="R328" s="220">
        <f>R329</f>
        <v>1.5457148250000001</v>
      </c>
      <c r="S328" s="219"/>
      <c r="T328" s="221">
        <f>T329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2" t="s">
        <v>89</v>
      </c>
      <c r="AT328" s="223" t="s">
        <v>79</v>
      </c>
      <c r="AU328" s="223" t="s">
        <v>80</v>
      </c>
      <c r="AY328" s="222" t="s">
        <v>154</v>
      </c>
      <c r="BK328" s="224">
        <f>BK329</f>
        <v>0</v>
      </c>
    </row>
    <row r="329" s="12" customFormat="1" ht="22.8" customHeight="1">
      <c r="A329" s="12"/>
      <c r="B329" s="211"/>
      <c r="C329" s="212"/>
      <c r="D329" s="213" t="s">
        <v>79</v>
      </c>
      <c r="E329" s="225" t="s">
        <v>1303</v>
      </c>
      <c r="F329" s="225" t="s">
        <v>1304</v>
      </c>
      <c r="G329" s="212"/>
      <c r="H329" s="212"/>
      <c r="I329" s="215"/>
      <c r="J329" s="226">
        <f>BK329</f>
        <v>0</v>
      </c>
      <c r="K329" s="212"/>
      <c r="L329" s="217"/>
      <c r="M329" s="218"/>
      <c r="N329" s="219"/>
      <c r="O329" s="219"/>
      <c r="P329" s="220">
        <f>SUM(P330:P351)</f>
        <v>0</v>
      </c>
      <c r="Q329" s="219"/>
      <c r="R329" s="220">
        <f>SUM(R330:R351)</f>
        <v>1.5457148250000001</v>
      </c>
      <c r="S329" s="219"/>
      <c r="T329" s="221">
        <f>SUM(T330:T351)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2" t="s">
        <v>89</v>
      </c>
      <c r="AT329" s="223" t="s">
        <v>79</v>
      </c>
      <c r="AU329" s="223" t="s">
        <v>87</v>
      </c>
      <c r="AY329" s="222" t="s">
        <v>154</v>
      </c>
      <c r="BK329" s="224">
        <f>SUM(BK330:BK351)</f>
        <v>0</v>
      </c>
    </row>
    <row r="330" s="2" customFormat="1" ht="24.15" customHeight="1">
      <c r="A330" s="39"/>
      <c r="B330" s="40"/>
      <c r="C330" s="227" t="s">
        <v>1305</v>
      </c>
      <c r="D330" s="227" t="s">
        <v>156</v>
      </c>
      <c r="E330" s="228" t="s">
        <v>1306</v>
      </c>
      <c r="F330" s="229" t="s">
        <v>1307</v>
      </c>
      <c r="G330" s="230" t="s">
        <v>159</v>
      </c>
      <c r="H330" s="231">
        <v>126.20999999999999</v>
      </c>
      <c r="I330" s="232"/>
      <c r="J330" s="233">
        <f>ROUND(I330*H330,2)</f>
        <v>0</v>
      </c>
      <c r="K330" s="229" t="s">
        <v>160</v>
      </c>
      <c r="L330" s="45"/>
      <c r="M330" s="234" t="s">
        <v>1</v>
      </c>
      <c r="N330" s="235" t="s">
        <v>45</v>
      </c>
      <c r="O330" s="92"/>
      <c r="P330" s="236">
        <f>O330*H330</f>
        <v>0</v>
      </c>
      <c r="Q330" s="236">
        <v>0</v>
      </c>
      <c r="R330" s="236">
        <f>Q330*H330</f>
        <v>0</v>
      </c>
      <c r="S330" s="236">
        <v>0</v>
      </c>
      <c r="T330" s="237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8" t="s">
        <v>250</v>
      </c>
      <c r="AT330" s="238" t="s">
        <v>156</v>
      </c>
      <c r="AU330" s="238" t="s">
        <v>89</v>
      </c>
      <c r="AY330" s="18" t="s">
        <v>154</v>
      </c>
      <c r="BE330" s="239">
        <f>IF(N330="základní",J330,0)</f>
        <v>0</v>
      </c>
      <c r="BF330" s="239">
        <f>IF(N330="snížená",J330,0)</f>
        <v>0</v>
      </c>
      <c r="BG330" s="239">
        <f>IF(N330="zákl. přenesená",J330,0)</f>
        <v>0</v>
      </c>
      <c r="BH330" s="239">
        <f>IF(N330="sníž. přenesená",J330,0)</f>
        <v>0</v>
      </c>
      <c r="BI330" s="239">
        <f>IF(N330="nulová",J330,0)</f>
        <v>0</v>
      </c>
      <c r="BJ330" s="18" t="s">
        <v>87</v>
      </c>
      <c r="BK330" s="239">
        <f>ROUND(I330*H330,2)</f>
        <v>0</v>
      </c>
      <c r="BL330" s="18" t="s">
        <v>250</v>
      </c>
      <c r="BM330" s="238" t="s">
        <v>1308</v>
      </c>
    </row>
    <row r="331" s="13" customFormat="1">
      <c r="A331" s="13"/>
      <c r="B331" s="245"/>
      <c r="C331" s="246"/>
      <c r="D331" s="240" t="s">
        <v>176</v>
      </c>
      <c r="E331" s="247" t="s">
        <v>1</v>
      </c>
      <c r="F331" s="248" t="s">
        <v>1309</v>
      </c>
      <c r="G331" s="246"/>
      <c r="H331" s="249">
        <v>126.20999999999999</v>
      </c>
      <c r="I331" s="250"/>
      <c r="J331" s="246"/>
      <c r="K331" s="246"/>
      <c r="L331" s="251"/>
      <c r="M331" s="252"/>
      <c r="N331" s="253"/>
      <c r="O331" s="253"/>
      <c r="P331" s="253"/>
      <c r="Q331" s="253"/>
      <c r="R331" s="253"/>
      <c r="S331" s="253"/>
      <c r="T331" s="25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5" t="s">
        <v>176</v>
      </c>
      <c r="AU331" s="255" t="s">
        <v>89</v>
      </c>
      <c r="AV331" s="13" t="s">
        <v>89</v>
      </c>
      <c r="AW331" s="13" t="s">
        <v>36</v>
      </c>
      <c r="AX331" s="13" t="s">
        <v>87</v>
      </c>
      <c r="AY331" s="255" t="s">
        <v>154</v>
      </c>
    </row>
    <row r="332" s="2" customFormat="1" ht="14.4" customHeight="1">
      <c r="A332" s="39"/>
      <c r="B332" s="40"/>
      <c r="C332" s="256" t="s">
        <v>1310</v>
      </c>
      <c r="D332" s="256" t="s">
        <v>190</v>
      </c>
      <c r="E332" s="257" t="s">
        <v>1311</v>
      </c>
      <c r="F332" s="258" t="s">
        <v>1312</v>
      </c>
      <c r="G332" s="259" t="s">
        <v>235</v>
      </c>
      <c r="H332" s="260">
        <v>0.043999999999999997</v>
      </c>
      <c r="I332" s="261"/>
      <c r="J332" s="262">
        <f>ROUND(I332*H332,2)</f>
        <v>0</v>
      </c>
      <c r="K332" s="258" t="s">
        <v>160</v>
      </c>
      <c r="L332" s="263"/>
      <c r="M332" s="264" t="s">
        <v>1</v>
      </c>
      <c r="N332" s="265" t="s">
        <v>45</v>
      </c>
      <c r="O332" s="92"/>
      <c r="P332" s="236">
        <f>O332*H332</f>
        <v>0</v>
      </c>
      <c r="Q332" s="236">
        <v>1</v>
      </c>
      <c r="R332" s="236">
        <f>Q332*H332</f>
        <v>0.043999999999999997</v>
      </c>
      <c r="S332" s="236">
        <v>0</v>
      </c>
      <c r="T332" s="237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8" t="s">
        <v>357</v>
      </c>
      <c r="AT332" s="238" t="s">
        <v>190</v>
      </c>
      <c r="AU332" s="238" t="s">
        <v>89</v>
      </c>
      <c r="AY332" s="18" t="s">
        <v>154</v>
      </c>
      <c r="BE332" s="239">
        <f>IF(N332="základní",J332,0)</f>
        <v>0</v>
      </c>
      <c r="BF332" s="239">
        <f>IF(N332="snížená",J332,0)</f>
        <v>0</v>
      </c>
      <c r="BG332" s="239">
        <f>IF(N332="zákl. přenesená",J332,0)</f>
        <v>0</v>
      </c>
      <c r="BH332" s="239">
        <f>IF(N332="sníž. přenesená",J332,0)</f>
        <v>0</v>
      </c>
      <c r="BI332" s="239">
        <f>IF(N332="nulová",J332,0)</f>
        <v>0</v>
      </c>
      <c r="BJ332" s="18" t="s">
        <v>87</v>
      </c>
      <c r="BK332" s="239">
        <f>ROUND(I332*H332,2)</f>
        <v>0</v>
      </c>
      <c r="BL332" s="18" t="s">
        <v>250</v>
      </c>
      <c r="BM332" s="238" t="s">
        <v>1313</v>
      </c>
    </row>
    <row r="333" s="13" customFormat="1">
      <c r="A333" s="13"/>
      <c r="B333" s="245"/>
      <c r="C333" s="246"/>
      <c r="D333" s="240" t="s">
        <v>176</v>
      </c>
      <c r="E333" s="247" t="s">
        <v>1</v>
      </c>
      <c r="F333" s="248" t="s">
        <v>1314</v>
      </c>
      <c r="G333" s="246"/>
      <c r="H333" s="249">
        <v>0.043999999999999997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5" t="s">
        <v>176</v>
      </c>
      <c r="AU333" s="255" t="s">
        <v>89</v>
      </c>
      <c r="AV333" s="13" t="s">
        <v>89</v>
      </c>
      <c r="AW333" s="13" t="s">
        <v>36</v>
      </c>
      <c r="AX333" s="13" t="s">
        <v>87</v>
      </c>
      <c r="AY333" s="255" t="s">
        <v>154</v>
      </c>
    </row>
    <row r="334" s="2" customFormat="1" ht="24.15" customHeight="1">
      <c r="A334" s="39"/>
      <c r="B334" s="40"/>
      <c r="C334" s="227" t="s">
        <v>1315</v>
      </c>
      <c r="D334" s="227" t="s">
        <v>156</v>
      </c>
      <c r="E334" s="228" t="s">
        <v>1316</v>
      </c>
      <c r="F334" s="229" t="s">
        <v>1317</v>
      </c>
      <c r="G334" s="230" t="s">
        <v>159</v>
      </c>
      <c r="H334" s="231">
        <v>126.20999999999999</v>
      </c>
      <c r="I334" s="232"/>
      <c r="J334" s="233">
        <f>ROUND(I334*H334,2)</f>
        <v>0</v>
      </c>
      <c r="K334" s="229" t="s">
        <v>160</v>
      </c>
      <c r="L334" s="45"/>
      <c r="M334" s="234" t="s">
        <v>1</v>
      </c>
      <c r="N334" s="235" t="s">
        <v>45</v>
      </c>
      <c r="O334" s="92"/>
      <c r="P334" s="236">
        <f>O334*H334</f>
        <v>0</v>
      </c>
      <c r="Q334" s="236">
        <v>0</v>
      </c>
      <c r="R334" s="236">
        <f>Q334*H334</f>
        <v>0</v>
      </c>
      <c r="S334" s="236">
        <v>0</v>
      </c>
      <c r="T334" s="237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8" t="s">
        <v>250</v>
      </c>
      <c r="AT334" s="238" t="s">
        <v>156</v>
      </c>
      <c r="AU334" s="238" t="s">
        <v>89</v>
      </c>
      <c r="AY334" s="18" t="s">
        <v>154</v>
      </c>
      <c r="BE334" s="239">
        <f>IF(N334="základní",J334,0)</f>
        <v>0</v>
      </c>
      <c r="BF334" s="239">
        <f>IF(N334="snížená",J334,0)</f>
        <v>0</v>
      </c>
      <c r="BG334" s="239">
        <f>IF(N334="zákl. přenesená",J334,0)</f>
        <v>0</v>
      </c>
      <c r="BH334" s="239">
        <f>IF(N334="sníž. přenesená",J334,0)</f>
        <v>0</v>
      </c>
      <c r="BI334" s="239">
        <f>IF(N334="nulová",J334,0)</f>
        <v>0</v>
      </c>
      <c r="BJ334" s="18" t="s">
        <v>87</v>
      </c>
      <c r="BK334" s="239">
        <f>ROUND(I334*H334,2)</f>
        <v>0</v>
      </c>
      <c r="BL334" s="18" t="s">
        <v>250</v>
      </c>
      <c r="BM334" s="238" t="s">
        <v>1318</v>
      </c>
    </row>
    <row r="335" s="2" customFormat="1" ht="14.4" customHeight="1">
      <c r="A335" s="39"/>
      <c r="B335" s="40"/>
      <c r="C335" s="256" t="s">
        <v>1319</v>
      </c>
      <c r="D335" s="256" t="s">
        <v>190</v>
      </c>
      <c r="E335" s="257" t="s">
        <v>1320</v>
      </c>
      <c r="F335" s="258" t="s">
        <v>1321</v>
      </c>
      <c r="G335" s="259" t="s">
        <v>235</v>
      </c>
      <c r="H335" s="260">
        <v>0.057000000000000002</v>
      </c>
      <c r="I335" s="261"/>
      <c r="J335" s="262">
        <f>ROUND(I335*H335,2)</f>
        <v>0</v>
      </c>
      <c r="K335" s="258" t="s">
        <v>160</v>
      </c>
      <c r="L335" s="263"/>
      <c r="M335" s="264" t="s">
        <v>1</v>
      </c>
      <c r="N335" s="265" t="s">
        <v>45</v>
      </c>
      <c r="O335" s="92"/>
      <c r="P335" s="236">
        <f>O335*H335</f>
        <v>0</v>
      </c>
      <c r="Q335" s="236">
        <v>1</v>
      </c>
      <c r="R335" s="236">
        <f>Q335*H335</f>
        <v>0.057000000000000002</v>
      </c>
      <c r="S335" s="236">
        <v>0</v>
      </c>
      <c r="T335" s="237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8" t="s">
        <v>357</v>
      </c>
      <c r="AT335" s="238" t="s">
        <v>190</v>
      </c>
      <c r="AU335" s="238" t="s">
        <v>89</v>
      </c>
      <c r="AY335" s="18" t="s">
        <v>154</v>
      </c>
      <c r="BE335" s="239">
        <f>IF(N335="základní",J335,0)</f>
        <v>0</v>
      </c>
      <c r="BF335" s="239">
        <f>IF(N335="snížená",J335,0)</f>
        <v>0</v>
      </c>
      <c r="BG335" s="239">
        <f>IF(N335="zákl. přenesená",J335,0)</f>
        <v>0</v>
      </c>
      <c r="BH335" s="239">
        <f>IF(N335="sníž. přenesená",J335,0)</f>
        <v>0</v>
      </c>
      <c r="BI335" s="239">
        <f>IF(N335="nulová",J335,0)</f>
        <v>0</v>
      </c>
      <c r="BJ335" s="18" t="s">
        <v>87</v>
      </c>
      <c r="BK335" s="239">
        <f>ROUND(I335*H335,2)</f>
        <v>0</v>
      </c>
      <c r="BL335" s="18" t="s">
        <v>250</v>
      </c>
      <c r="BM335" s="238" t="s">
        <v>1322</v>
      </c>
    </row>
    <row r="336" s="13" customFormat="1">
      <c r="A336" s="13"/>
      <c r="B336" s="245"/>
      <c r="C336" s="246"/>
      <c r="D336" s="240" t="s">
        <v>176</v>
      </c>
      <c r="E336" s="247" t="s">
        <v>1</v>
      </c>
      <c r="F336" s="248" t="s">
        <v>1323</v>
      </c>
      <c r="G336" s="246"/>
      <c r="H336" s="249">
        <v>0.057000000000000002</v>
      </c>
      <c r="I336" s="250"/>
      <c r="J336" s="246"/>
      <c r="K336" s="246"/>
      <c r="L336" s="251"/>
      <c r="M336" s="252"/>
      <c r="N336" s="253"/>
      <c r="O336" s="253"/>
      <c r="P336" s="253"/>
      <c r="Q336" s="253"/>
      <c r="R336" s="253"/>
      <c r="S336" s="253"/>
      <c r="T336" s="25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5" t="s">
        <v>176</v>
      </c>
      <c r="AU336" s="255" t="s">
        <v>89</v>
      </c>
      <c r="AV336" s="13" t="s">
        <v>89</v>
      </c>
      <c r="AW336" s="13" t="s">
        <v>36</v>
      </c>
      <c r="AX336" s="13" t="s">
        <v>87</v>
      </c>
      <c r="AY336" s="255" t="s">
        <v>154</v>
      </c>
    </row>
    <row r="337" s="2" customFormat="1" ht="24.15" customHeight="1">
      <c r="A337" s="39"/>
      <c r="B337" s="40"/>
      <c r="C337" s="227" t="s">
        <v>1324</v>
      </c>
      <c r="D337" s="227" t="s">
        <v>156</v>
      </c>
      <c r="E337" s="228" t="s">
        <v>1325</v>
      </c>
      <c r="F337" s="229" t="s">
        <v>1326</v>
      </c>
      <c r="G337" s="230" t="s">
        <v>159</v>
      </c>
      <c r="H337" s="231">
        <v>91.5</v>
      </c>
      <c r="I337" s="232"/>
      <c r="J337" s="233">
        <f>ROUND(I337*H337,2)</f>
        <v>0</v>
      </c>
      <c r="K337" s="229" t="s">
        <v>160</v>
      </c>
      <c r="L337" s="45"/>
      <c r="M337" s="234" t="s">
        <v>1</v>
      </c>
      <c r="N337" s="235" t="s">
        <v>45</v>
      </c>
      <c r="O337" s="92"/>
      <c r="P337" s="236">
        <f>O337*H337</f>
        <v>0</v>
      </c>
      <c r="Q337" s="236">
        <v>0.00039825</v>
      </c>
      <c r="R337" s="236">
        <f>Q337*H337</f>
        <v>0.036439875000000004</v>
      </c>
      <c r="S337" s="236">
        <v>0</v>
      </c>
      <c r="T337" s="237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8" t="s">
        <v>250</v>
      </c>
      <c r="AT337" s="238" t="s">
        <v>156</v>
      </c>
      <c r="AU337" s="238" t="s">
        <v>89</v>
      </c>
      <c r="AY337" s="18" t="s">
        <v>154</v>
      </c>
      <c r="BE337" s="239">
        <f>IF(N337="základní",J337,0)</f>
        <v>0</v>
      </c>
      <c r="BF337" s="239">
        <f>IF(N337="snížená",J337,0)</f>
        <v>0</v>
      </c>
      <c r="BG337" s="239">
        <f>IF(N337="zákl. přenesená",J337,0)</f>
        <v>0</v>
      </c>
      <c r="BH337" s="239">
        <f>IF(N337="sníž. přenesená",J337,0)</f>
        <v>0</v>
      </c>
      <c r="BI337" s="239">
        <f>IF(N337="nulová",J337,0)</f>
        <v>0</v>
      </c>
      <c r="BJ337" s="18" t="s">
        <v>87</v>
      </c>
      <c r="BK337" s="239">
        <f>ROUND(I337*H337,2)</f>
        <v>0</v>
      </c>
      <c r="BL337" s="18" t="s">
        <v>250</v>
      </c>
      <c r="BM337" s="238" t="s">
        <v>1327</v>
      </c>
    </row>
    <row r="338" s="13" customFormat="1">
      <c r="A338" s="13"/>
      <c r="B338" s="245"/>
      <c r="C338" s="246"/>
      <c r="D338" s="240" t="s">
        <v>176</v>
      </c>
      <c r="E338" s="247" t="s">
        <v>1</v>
      </c>
      <c r="F338" s="248" t="s">
        <v>1328</v>
      </c>
      <c r="G338" s="246"/>
      <c r="H338" s="249">
        <v>91.5</v>
      </c>
      <c r="I338" s="250"/>
      <c r="J338" s="246"/>
      <c r="K338" s="246"/>
      <c r="L338" s="251"/>
      <c r="M338" s="252"/>
      <c r="N338" s="253"/>
      <c r="O338" s="253"/>
      <c r="P338" s="253"/>
      <c r="Q338" s="253"/>
      <c r="R338" s="253"/>
      <c r="S338" s="253"/>
      <c r="T338" s="25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5" t="s">
        <v>176</v>
      </c>
      <c r="AU338" s="255" t="s">
        <v>89</v>
      </c>
      <c r="AV338" s="13" t="s">
        <v>89</v>
      </c>
      <c r="AW338" s="13" t="s">
        <v>36</v>
      </c>
      <c r="AX338" s="13" t="s">
        <v>87</v>
      </c>
      <c r="AY338" s="255" t="s">
        <v>154</v>
      </c>
    </row>
    <row r="339" s="2" customFormat="1" ht="24.15" customHeight="1">
      <c r="A339" s="39"/>
      <c r="B339" s="40"/>
      <c r="C339" s="227" t="s">
        <v>1329</v>
      </c>
      <c r="D339" s="227" t="s">
        <v>156</v>
      </c>
      <c r="E339" s="228" t="s">
        <v>1330</v>
      </c>
      <c r="F339" s="229" t="s">
        <v>1331</v>
      </c>
      <c r="G339" s="230" t="s">
        <v>159</v>
      </c>
      <c r="H339" s="231">
        <v>36.600000000000001</v>
      </c>
      <c r="I339" s="232"/>
      <c r="J339" s="233">
        <f>ROUND(I339*H339,2)</f>
        <v>0</v>
      </c>
      <c r="K339" s="229" t="s">
        <v>160</v>
      </c>
      <c r="L339" s="45"/>
      <c r="M339" s="234" t="s">
        <v>1</v>
      </c>
      <c r="N339" s="235" t="s">
        <v>45</v>
      </c>
      <c r="O339" s="92"/>
      <c r="P339" s="236">
        <f>O339*H339</f>
        <v>0</v>
      </c>
      <c r="Q339" s="236">
        <v>0.00039825</v>
      </c>
      <c r="R339" s="236">
        <f>Q339*H339</f>
        <v>0.014575950000000001</v>
      </c>
      <c r="S339" s="236">
        <v>0</v>
      </c>
      <c r="T339" s="237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8" t="s">
        <v>250</v>
      </c>
      <c r="AT339" s="238" t="s">
        <v>156</v>
      </c>
      <c r="AU339" s="238" t="s">
        <v>89</v>
      </c>
      <c r="AY339" s="18" t="s">
        <v>154</v>
      </c>
      <c r="BE339" s="239">
        <f>IF(N339="základní",J339,0)</f>
        <v>0</v>
      </c>
      <c r="BF339" s="239">
        <f>IF(N339="snížená",J339,0)</f>
        <v>0</v>
      </c>
      <c r="BG339" s="239">
        <f>IF(N339="zákl. přenesená",J339,0)</f>
        <v>0</v>
      </c>
      <c r="BH339" s="239">
        <f>IF(N339="sníž. přenesená",J339,0)</f>
        <v>0</v>
      </c>
      <c r="BI339" s="239">
        <f>IF(N339="nulová",J339,0)</f>
        <v>0</v>
      </c>
      <c r="BJ339" s="18" t="s">
        <v>87</v>
      </c>
      <c r="BK339" s="239">
        <f>ROUND(I339*H339,2)</f>
        <v>0</v>
      </c>
      <c r="BL339" s="18" t="s">
        <v>250</v>
      </c>
      <c r="BM339" s="238" t="s">
        <v>1332</v>
      </c>
    </row>
    <row r="340" s="13" customFormat="1">
      <c r="A340" s="13"/>
      <c r="B340" s="245"/>
      <c r="C340" s="246"/>
      <c r="D340" s="240" t="s">
        <v>176</v>
      </c>
      <c r="E340" s="247" t="s">
        <v>1</v>
      </c>
      <c r="F340" s="248" t="s">
        <v>1333</v>
      </c>
      <c r="G340" s="246"/>
      <c r="H340" s="249">
        <v>36.600000000000001</v>
      </c>
      <c r="I340" s="250"/>
      <c r="J340" s="246"/>
      <c r="K340" s="246"/>
      <c r="L340" s="251"/>
      <c r="M340" s="252"/>
      <c r="N340" s="253"/>
      <c r="O340" s="253"/>
      <c r="P340" s="253"/>
      <c r="Q340" s="253"/>
      <c r="R340" s="253"/>
      <c r="S340" s="253"/>
      <c r="T340" s="25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5" t="s">
        <v>176</v>
      </c>
      <c r="AU340" s="255" t="s">
        <v>89</v>
      </c>
      <c r="AV340" s="13" t="s">
        <v>89</v>
      </c>
      <c r="AW340" s="13" t="s">
        <v>36</v>
      </c>
      <c r="AX340" s="13" t="s">
        <v>87</v>
      </c>
      <c r="AY340" s="255" t="s">
        <v>154</v>
      </c>
    </row>
    <row r="341" s="2" customFormat="1" ht="49.05" customHeight="1">
      <c r="A341" s="39"/>
      <c r="B341" s="40"/>
      <c r="C341" s="256" t="s">
        <v>1334</v>
      </c>
      <c r="D341" s="256" t="s">
        <v>190</v>
      </c>
      <c r="E341" s="257" t="s">
        <v>1335</v>
      </c>
      <c r="F341" s="258" t="s">
        <v>1336</v>
      </c>
      <c r="G341" s="259" t="s">
        <v>159</v>
      </c>
      <c r="H341" s="260">
        <v>252.41999999999999</v>
      </c>
      <c r="I341" s="261"/>
      <c r="J341" s="262">
        <f>ROUND(I341*H341,2)</f>
        <v>0</v>
      </c>
      <c r="K341" s="258" t="s">
        <v>160</v>
      </c>
      <c r="L341" s="263"/>
      <c r="M341" s="264" t="s">
        <v>1</v>
      </c>
      <c r="N341" s="265" t="s">
        <v>45</v>
      </c>
      <c r="O341" s="92"/>
      <c r="P341" s="236">
        <f>O341*H341</f>
        <v>0</v>
      </c>
      <c r="Q341" s="236">
        <v>0.0051999999999999998</v>
      </c>
      <c r="R341" s="236">
        <f>Q341*H341</f>
        <v>1.312584</v>
      </c>
      <c r="S341" s="236">
        <v>0</v>
      </c>
      <c r="T341" s="237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8" t="s">
        <v>357</v>
      </c>
      <c r="AT341" s="238" t="s">
        <v>190</v>
      </c>
      <c r="AU341" s="238" t="s">
        <v>89</v>
      </c>
      <c r="AY341" s="18" t="s">
        <v>154</v>
      </c>
      <c r="BE341" s="239">
        <f>IF(N341="základní",J341,0)</f>
        <v>0</v>
      </c>
      <c r="BF341" s="239">
        <f>IF(N341="snížená",J341,0)</f>
        <v>0</v>
      </c>
      <c r="BG341" s="239">
        <f>IF(N341="zákl. přenesená",J341,0)</f>
        <v>0</v>
      </c>
      <c r="BH341" s="239">
        <f>IF(N341="sníž. přenesená",J341,0)</f>
        <v>0</v>
      </c>
      <c r="BI341" s="239">
        <f>IF(N341="nulová",J341,0)</f>
        <v>0</v>
      </c>
      <c r="BJ341" s="18" t="s">
        <v>87</v>
      </c>
      <c r="BK341" s="239">
        <f>ROUND(I341*H341,2)</f>
        <v>0</v>
      </c>
      <c r="BL341" s="18" t="s">
        <v>250</v>
      </c>
      <c r="BM341" s="238" t="s">
        <v>1337</v>
      </c>
    </row>
    <row r="342" s="13" customFormat="1">
      <c r="A342" s="13"/>
      <c r="B342" s="245"/>
      <c r="C342" s="246"/>
      <c r="D342" s="240" t="s">
        <v>176</v>
      </c>
      <c r="E342" s="247" t="s">
        <v>1</v>
      </c>
      <c r="F342" s="248" t="s">
        <v>1338</v>
      </c>
      <c r="G342" s="246"/>
      <c r="H342" s="249">
        <v>252.41999999999999</v>
      </c>
      <c r="I342" s="250"/>
      <c r="J342" s="246"/>
      <c r="K342" s="246"/>
      <c r="L342" s="251"/>
      <c r="M342" s="252"/>
      <c r="N342" s="253"/>
      <c r="O342" s="253"/>
      <c r="P342" s="253"/>
      <c r="Q342" s="253"/>
      <c r="R342" s="253"/>
      <c r="S342" s="253"/>
      <c r="T342" s="25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5" t="s">
        <v>176</v>
      </c>
      <c r="AU342" s="255" t="s">
        <v>89</v>
      </c>
      <c r="AV342" s="13" t="s">
        <v>89</v>
      </c>
      <c r="AW342" s="13" t="s">
        <v>36</v>
      </c>
      <c r="AX342" s="13" t="s">
        <v>87</v>
      </c>
      <c r="AY342" s="255" t="s">
        <v>154</v>
      </c>
    </row>
    <row r="343" s="2" customFormat="1" ht="24.15" customHeight="1">
      <c r="A343" s="39"/>
      <c r="B343" s="40"/>
      <c r="C343" s="227" t="s">
        <v>1339</v>
      </c>
      <c r="D343" s="227" t="s">
        <v>156</v>
      </c>
      <c r="E343" s="228" t="s">
        <v>1340</v>
      </c>
      <c r="F343" s="229" t="s">
        <v>1341</v>
      </c>
      <c r="G343" s="230" t="s">
        <v>159</v>
      </c>
      <c r="H343" s="231">
        <v>91.5</v>
      </c>
      <c r="I343" s="232"/>
      <c r="J343" s="233">
        <f>ROUND(I343*H343,2)</f>
        <v>0</v>
      </c>
      <c r="K343" s="229" t="s">
        <v>160</v>
      </c>
      <c r="L343" s="45"/>
      <c r="M343" s="234" t="s">
        <v>1</v>
      </c>
      <c r="N343" s="235" t="s">
        <v>45</v>
      </c>
      <c r="O343" s="92"/>
      <c r="P343" s="236">
        <f>O343*H343</f>
        <v>0</v>
      </c>
      <c r="Q343" s="236">
        <v>0</v>
      </c>
      <c r="R343" s="236">
        <f>Q343*H343</f>
        <v>0</v>
      </c>
      <c r="S343" s="236">
        <v>0</v>
      </c>
      <c r="T343" s="237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8" t="s">
        <v>250</v>
      </c>
      <c r="AT343" s="238" t="s">
        <v>156</v>
      </c>
      <c r="AU343" s="238" t="s">
        <v>89</v>
      </c>
      <c r="AY343" s="18" t="s">
        <v>154</v>
      </c>
      <c r="BE343" s="239">
        <f>IF(N343="základní",J343,0)</f>
        <v>0</v>
      </c>
      <c r="BF343" s="239">
        <f>IF(N343="snížená",J343,0)</f>
        <v>0</v>
      </c>
      <c r="BG343" s="239">
        <f>IF(N343="zákl. přenesená",J343,0)</f>
        <v>0</v>
      </c>
      <c r="BH343" s="239">
        <f>IF(N343="sníž. přenesená",J343,0)</f>
        <v>0</v>
      </c>
      <c r="BI343" s="239">
        <f>IF(N343="nulová",J343,0)</f>
        <v>0</v>
      </c>
      <c r="BJ343" s="18" t="s">
        <v>87</v>
      </c>
      <c r="BK343" s="239">
        <f>ROUND(I343*H343,2)</f>
        <v>0</v>
      </c>
      <c r="BL343" s="18" t="s">
        <v>250</v>
      </c>
      <c r="BM343" s="238" t="s">
        <v>1342</v>
      </c>
    </row>
    <row r="344" s="2" customFormat="1" ht="24.15" customHeight="1">
      <c r="A344" s="39"/>
      <c r="B344" s="40"/>
      <c r="C344" s="227" t="s">
        <v>1343</v>
      </c>
      <c r="D344" s="227" t="s">
        <v>156</v>
      </c>
      <c r="E344" s="228" t="s">
        <v>1344</v>
      </c>
      <c r="F344" s="229" t="s">
        <v>1345</v>
      </c>
      <c r="G344" s="230" t="s">
        <v>159</v>
      </c>
      <c r="H344" s="231">
        <v>36.600000000000001</v>
      </c>
      <c r="I344" s="232"/>
      <c r="J344" s="233">
        <f>ROUND(I344*H344,2)</f>
        <v>0</v>
      </c>
      <c r="K344" s="229" t="s">
        <v>160</v>
      </c>
      <c r="L344" s="45"/>
      <c r="M344" s="234" t="s">
        <v>1</v>
      </c>
      <c r="N344" s="235" t="s">
        <v>45</v>
      </c>
      <c r="O344" s="92"/>
      <c r="P344" s="236">
        <f>O344*H344</f>
        <v>0</v>
      </c>
      <c r="Q344" s="236">
        <v>0</v>
      </c>
      <c r="R344" s="236">
        <f>Q344*H344</f>
        <v>0</v>
      </c>
      <c r="S344" s="236">
        <v>0</v>
      </c>
      <c r="T344" s="237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8" t="s">
        <v>250</v>
      </c>
      <c r="AT344" s="238" t="s">
        <v>156</v>
      </c>
      <c r="AU344" s="238" t="s">
        <v>89</v>
      </c>
      <c r="AY344" s="18" t="s">
        <v>154</v>
      </c>
      <c r="BE344" s="239">
        <f>IF(N344="základní",J344,0)</f>
        <v>0</v>
      </c>
      <c r="BF344" s="239">
        <f>IF(N344="snížená",J344,0)</f>
        <v>0</v>
      </c>
      <c r="BG344" s="239">
        <f>IF(N344="zákl. přenesená",J344,0)</f>
        <v>0</v>
      </c>
      <c r="BH344" s="239">
        <f>IF(N344="sníž. přenesená",J344,0)</f>
        <v>0</v>
      </c>
      <c r="BI344" s="239">
        <f>IF(N344="nulová",J344,0)</f>
        <v>0</v>
      </c>
      <c r="BJ344" s="18" t="s">
        <v>87</v>
      </c>
      <c r="BK344" s="239">
        <f>ROUND(I344*H344,2)</f>
        <v>0</v>
      </c>
      <c r="BL344" s="18" t="s">
        <v>250</v>
      </c>
      <c r="BM344" s="238" t="s">
        <v>1346</v>
      </c>
    </row>
    <row r="345" s="2" customFormat="1" ht="24.15" customHeight="1">
      <c r="A345" s="39"/>
      <c r="B345" s="40"/>
      <c r="C345" s="256" t="s">
        <v>1347</v>
      </c>
      <c r="D345" s="256" t="s">
        <v>190</v>
      </c>
      <c r="E345" s="257" t="s">
        <v>1348</v>
      </c>
      <c r="F345" s="258" t="s">
        <v>1349</v>
      </c>
      <c r="G345" s="259" t="s">
        <v>159</v>
      </c>
      <c r="H345" s="260">
        <v>138.71000000000001</v>
      </c>
      <c r="I345" s="261"/>
      <c r="J345" s="262">
        <f>ROUND(I345*H345,2)</f>
        <v>0</v>
      </c>
      <c r="K345" s="258" t="s">
        <v>160</v>
      </c>
      <c r="L345" s="263"/>
      <c r="M345" s="264" t="s">
        <v>1</v>
      </c>
      <c r="N345" s="265" t="s">
        <v>45</v>
      </c>
      <c r="O345" s="92"/>
      <c r="P345" s="236">
        <f>O345*H345</f>
        <v>0</v>
      </c>
      <c r="Q345" s="236">
        <v>0.00050000000000000001</v>
      </c>
      <c r="R345" s="236">
        <f>Q345*H345</f>
        <v>0.069355</v>
      </c>
      <c r="S345" s="236">
        <v>0</v>
      </c>
      <c r="T345" s="237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8" t="s">
        <v>357</v>
      </c>
      <c r="AT345" s="238" t="s">
        <v>190</v>
      </c>
      <c r="AU345" s="238" t="s">
        <v>89</v>
      </c>
      <c r="AY345" s="18" t="s">
        <v>154</v>
      </c>
      <c r="BE345" s="239">
        <f>IF(N345="základní",J345,0)</f>
        <v>0</v>
      </c>
      <c r="BF345" s="239">
        <f>IF(N345="snížená",J345,0)</f>
        <v>0</v>
      </c>
      <c r="BG345" s="239">
        <f>IF(N345="zákl. přenesená",J345,0)</f>
        <v>0</v>
      </c>
      <c r="BH345" s="239">
        <f>IF(N345="sníž. přenesená",J345,0)</f>
        <v>0</v>
      </c>
      <c r="BI345" s="239">
        <f>IF(N345="nulová",J345,0)</f>
        <v>0</v>
      </c>
      <c r="BJ345" s="18" t="s">
        <v>87</v>
      </c>
      <c r="BK345" s="239">
        <f>ROUND(I345*H345,2)</f>
        <v>0</v>
      </c>
      <c r="BL345" s="18" t="s">
        <v>250</v>
      </c>
      <c r="BM345" s="238" t="s">
        <v>1350</v>
      </c>
    </row>
    <row r="346" s="2" customFormat="1" ht="24.15" customHeight="1">
      <c r="A346" s="39"/>
      <c r="B346" s="40"/>
      <c r="C346" s="227" t="s">
        <v>1351</v>
      </c>
      <c r="D346" s="227" t="s">
        <v>156</v>
      </c>
      <c r="E346" s="228" t="s">
        <v>1352</v>
      </c>
      <c r="F346" s="229" t="s">
        <v>1353</v>
      </c>
      <c r="G346" s="230" t="s">
        <v>354</v>
      </c>
      <c r="H346" s="231">
        <v>36</v>
      </c>
      <c r="I346" s="232"/>
      <c r="J346" s="233">
        <f>ROUND(I346*H346,2)</f>
        <v>0</v>
      </c>
      <c r="K346" s="229" t="s">
        <v>160</v>
      </c>
      <c r="L346" s="45"/>
      <c r="M346" s="234" t="s">
        <v>1</v>
      </c>
      <c r="N346" s="235" t="s">
        <v>45</v>
      </c>
      <c r="O346" s="92"/>
      <c r="P346" s="236">
        <f>O346*H346</f>
        <v>0</v>
      </c>
      <c r="Q346" s="236">
        <v>4.0000000000000003E-05</v>
      </c>
      <c r="R346" s="236">
        <f>Q346*H346</f>
        <v>0.0014400000000000001</v>
      </c>
      <c r="S346" s="236">
        <v>0</v>
      </c>
      <c r="T346" s="237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8" t="s">
        <v>250</v>
      </c>
      <c r="AT346" s="238" t="s">
        <v>156</v>
      </c>
      <c r="AU346" s="238" t="s">
        <v>89</v>
      </c>
      <c r="AY346" s="18" t="s">
        <v>154</v>
      </c>
      <c r="BE346" s="239">
        <f>IF(N346="základní",J346,0)</f>
        <v>0</v>
      </c>
      <c r="BF346" s="239">
        <f>IF(N346="snížená",J346,0)</f>
        <v>0</v>
      </c>
      <c r="BG346" s="239">
        <f>IF(N346="zákl. přenesená",J346,0)</f>
        <v>0</v>
      </c>
      <c r="BH346" s="239">
        <f>IF(N346="sníž. přenesená",J346,0)</f>
        <v>0</v>
      </c>
      <c r="BI346" s="239">
        <f>IF(N346="nulová",J346,0)</f>
        <v>0</v>
      </c>
      <c r="BJ346" s="18" t="s">
        <v>87</v>
      </c>
      <c r="BK346" s="239">
        <f>ROUND(I346*H346,2)</f>
        <v>0</v>
      </c>
      <c r="BL346" s="18" t="s">
        <v>250</v>
      </c>
      <c r="BM346" s="238" t="s">
        <v>1354</v>
      </c>
    </row>
    <row r="347" s="2" customFormat="1" ht="14.4" customHeight="1">
      <c r="A347" s="39"/>
      <c r="B347" s="40"/>
      <c r="C347" s="256" t="s">
        <v>1355</v>
      </c>
      <c r="D347" s="256" t="s">
        <v>190</v>
      </c>
      <c r="E347" s="257" t="s">
        <v>1356</v>
      </c>
      <c r="F347" s="258" t="s">
        <v>1357</v>
      </c>
      <c r="G347" s="259" t="s">
        <v>354</v>
      </c>
      <c r="H347" s="260">
        <v>18</v>
      </c>
      <c r="I347" s="261"/>
      <c r="J347" s="262">
        <f>ROUND(I347*H347,2)</f>
        <v>0</v>
      </c>
      <c r="K347" s="258" t="s">
        <v>160</v>
      </c>
      <c r="L347" s="263"/>
      <c r="M347" s="264" t="s">
        <v>1</v>
      </c>
      <c r="N347" s="265" t="s">
        <v>45</v>
      </c>
      <c r="O347" s="92"/>
      <c r="P347" s="236">
        <f>O347*H347</f>
        <v>0</v>
      </c>
      <c r="Q347" s="236">
        <v>0.00018000000000000001</v>
      </c>
      <c r="R347" s="236">
        <f>Q347*H347</f>
        <v>0.0032400000000000003</v>
      </c>
      <c r="S347" s="236">
        <v>0</v>
      </c>
      <c r="T347" s="237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8" t="s">
        <v>357</v>
      </c>
      <c r="AT347" s="238" t="s">
        <v>190</v>
      </c>
      <c r="AU347" s="238" t="s">
        <v>89</v>
      </c>
      <c r="AY347" s="18" t="s">
        <v>154</v>
      </c>
      <c r="BE347" s="239">
        <f>IF(N347="základní",J347,0)</f>
        <v>0</v>
      </c>
      <c r="BF347" s="239">
        <f>IF(N347="snížená",J347,0)</f>
        <v>0</v>
      </c>
      <c r="BG347" s="239">
        <f>IF(N347="zákl. přenesená",J347,0)</f>
        <v>0</v>
      </c>
      <c r="BH347" s="239">
        <f>IF(N347="sníž. přenesená",J347,0)</f>
        <v>0</v>
      </c>
      <c r="BI347" s="239">
        <f>IF(N347="nulová",J347,0)</f>
        <v>0</v>
      </c>
      <c r="BJ347" s="18" t="s">
        <v>87</v>
      </c>
      <c r="BK347" s="239">
        <f>ROUND(I347*H347,2)</f>
        <v>0</v>
      </c>
      <c r="BL347" s="18" t="s">
        <v>250</v>
      </c>
      <c r="BM347" s="238" t="s">
        <v>1358</v>
      </c>
    </row>
    <row r="348" s="2" customFormat="1" ht="24.15" customHeight="1">
      <c r="A348" s="39"/>
      <c r="B348" s="40"/>
      <c r="C348" s="256" t="s">
        <v>1359</v>
      </c>
      <c r="D348" s="256" t="s">
        <v>190</v>
      </c>
      <c r="E348" s="257" t="s">
        <v>1360</v>
      </c>
      <c r="F348" s="258" t="s">
        <v>1361</v>
      </c>
      <c r="G348" s="259" t="s">
        <v>182</v>
      </c>
      <c r="H348" s="260">
        <v>120</v>
      </c>
      <c r="I348" s="261"/>
      <c r="J348" s="262">
        <f>ROUND(I348*H348,2)</f>
        <v>0</v>
      </c>
      <c r="K348" s="258" t="s">
        <v>160</v>
      </c>
      <c r="L348" s="263"/>
      <c r="M348" s="264" t="s">
        <v>1</v>
      </c>
      <c r="N348" s="265" t="s">
        <v>45</v>
      </c>
      <c r="O348" s="92"/>
      <c r="P348" s="236">
        <f>O348*H348</f>
        <v>0</v>
      </c>
      <c r="Q348" s="236">
        <v>1.0000000000000001E-05</v>
      </c>
      <c r="R348" s="236">
        <f>Q348*H348</f>
        <v>0.0012000000000000001</v>
      </c>
      <c r="S348" s="236">
        <v>0</v>
      </c>
      <c r="T348" s="237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8" t="s">
        <v>357</v>
      </c>
      <c r="AT348" s="238" t="s">
        <v>190</v>
      </c>
      <c r="AU348" s="238" t="s">
        <v>89</v>
      </c>
      <c r="AY348" s="18" t="s">
        <v>154</v>
      </c>
      <c r="BE348" s="239">
        <f>IF(N348="základní",J348,0)</f>
        <v>0</v>
      </c>
      <c r="BF348" s="239">
        <f>IF(N348="snížená",J348,0)</f>
        <v>0</v>
      </c>
      <c r="BG348" s="239">
        <f>IF(N348="zákl. přenesená",J348,0)</f>
        <v>0</v>
      </c>
      <c r="BH348" s="239">
        <f>IF(N348="sníž. přenesená",J348,0)</f>
        <v>0</v>
      </c>
      <c r="BI348" s="239">
        <f>IF(N348="nulová",J348,0)</f>
        <v>0</v>
      </c>
      <c r="BJ348" s="18" t="s">
        <v>87</v>
      </c>
      <c r="BK348" s="239">
        <f>ROUND(I348*H348,2)</f>
        <v>0</v>
      </c>
      <c r="BL348" s="18" t="s">
        <v>250</v>
      </c>
      <c r="BM348" s="238" t="s">
        <v>1362</v>
      </c>
    </row>
    <row r="349" s="2" customFormat="1" ht="14.4" customHeight="1">
      <c r="A349" s="39"/>
      <c r="B349" s="40"/>
      <c r="C349" s="256" t="s">
        <v>1363</v>
      </c>
      <c r="D349" s="256" t="s">
        <v>190</v>
      </c>
      <c r="E349" s="257" t="s">
        <v>1364</v>
      </c>
      <c r="F349" s="258" t="s">
        <v>1365</v>
      </c>
      <c r="G349" s="259" t="s">
        <v>182</v>
      </c>
      <c r="H349" s="260">
        <v>120</v>
      </c>
      <c r="I349" s="261"/>
      <c r="J349" s="262">
        <f>ROUND(I349*H349,2)</f>
        <v>0</v>
      </c>
      <c r="K349" s="258" t="s">
        <v>160</v>
      </c>
      <c r="L349" s="263"/>
      <c r="M349" s="264" t="s">
        <v>1</v>
      </c>
      <c r="N349" s="265" t="s">
        <v>45</v>
      </c>
      <c r="O349" s="92"/>
      <c r="P349" s="236">
        <f>O349*H349</f>
        <v>0</v>
      </c>
      <c r="Q349" s="236">
        <v>1.0000000000000001E-05</v>
      </c>
      <c r="R349" s="236">
        <f>Q349*H349</f>
        <v>0.0012000000000000001</v>
      </c>
      <c r="S349" s="236">
        <v>0</v>
      </c>
      <c r="T349" s="237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8" t="s">
        <v>357</v>
      </c>
      <c r="AT349" s="238" t="s">
        <v>190</v>
      </c>
      <c r="AU349" s="238" t="s">
        <v>89</v>
      </c>
      <c r="AY349" s="18" t="s">
        <v>154</v>
      </c>
      <c r="BE349" s="239">
        <f>IF(N349="základní",J349,0)</f>
        <v>0</v>
      </c>
      <c r="BF349" s="239">
        <f>IF(N349="snížená",J349,0)</f>
        <v>0</v>
      </c>
      <c r="BG349" s="239">
        <f>IF(N349="zákl. přenesená",J349,0)</f>
        <v>0</v>
      </c>
      <c r="BH349" s="239">
        <f>IF(N349="sníž. přenesená",J349,0)</f>
        <v>0</v>
      </c>
      <c r="BI349" s="239">
        <f>IF(N349="nulová",J349,0)</f>
        <v>0</v>
      </c>
      <c r="BJ349" s="18" t="s">
        <v>87</v>
      </c>
      <c r="BK349" s="239">
        <f>ROUND(I349*H349,2)</f>
        <v>0</v>
      </c>
      <c r="BL349" s="18" t="s">
        <v>250</v>
      </c>
      <c r="BM349" s="238" t="s">
        <v>1366</v>
      </c>
    </row>
    <row r="350" s="2" customFormat="1" ht="14.4" customHeight="1">
      <c r="A350" s="39"/>
      <c r="B350" s="40"/>
      <c r="C350" s="256" t="s">
        <v>1367</v>
      </c>
      <c r="D350" s="256" t="s">
        <v>190</v>
      </c>
      <c r="E350" s="257" t="s">
        <v>1368</v>
      </c>
      <c r="F350" s="258" t="s">
        <v>1369</v>
      </c>
      <c r="G350" s="259" t="s">
        <v>354</v>
      </c>
      <c r="H350" s="260">
        <v>36</v>
      </c>
      <c r="I350" s="261"/>
      <c r="J350" s="262">
        <f>ROUND(I350*H350,2)</f>
        <v>0</v>
      </c>
      <c r="K350" s="258" t="s">
        <v>160</v>
      </c>
      <c r="L350" s="263"/>
      <c r="M350" s="264" t="s">
        <v>1</v>
      </c>
      <c r="N350" s="265" t="s">
        <v>45</v>
      </c>
      <c r="O350" s="92"/>
      <c r="P350" s="236">
        <f>O350*H350</f>
        <v>0</v>
      </c>
      <c r="Q350" s="236">
        <v>2.0000000000000002E-05</v>
      </c>
      <c r="R350" s="236">
        <f>Q350*H350</f>
        <v>0.00072000000000000005</v>
      </c>
      <c r="S350" s="236">
        <v>0</v>
      </c>
      <c r="T350" s="237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8" t="s">
        <v>357</v>
      </c>
      <c r="AT350" s="238" t="s">
        <v>190</v>
      </c>
      <c r="AU350" s="238" t="s">
        <v>89</v>
      </c>
      <c r="AY350" s="18" t="s">
        <v>154</v>
      </c>
      <c r="BE350" s="239">
        <f>IF(N350="základní",J350,0)</f>
        <v>0</v>
      </c>
      <c r="BF350" s="239">
        <f>IF(N350="snížená",J350,0)</f>
        <v>0</v>
      </c>
      <c r="BG350" s="239">
        <f>IF(N350="zákl. přenesená",J350,0)</f>
        <v>0</v>
      </c>
      <c r="BH350" s="239">
        <f>IF(N350="sníž. přenesená",J350,0)</f>
        <v>0</v>
      </c>
      <c r="BI350" s="239">
        <f>IF(N350="nulová",J350,0)</f>
        <v>0</v>
      </c>
      <c r="BJ350" s="18" t="s">
        <v>87</v>
      </c>
      <c r="BK350" s="239">
        <f>ROUND(I350*H350,2)</f>
        <v>0</v>
      </c>
      <c r="BL350" s="18" t="s">
        <v>250</v>
      </c>
      <c r="BM350" s="238" t="s">
        <v>1370</v>
      </c>
    </row>
    <row r="351" s="2" customFormat="1" ht="24.15" customHeight="1">
      <c r="A351" s="39"/>
      <c r="B351" s="40"/>
      <c r="C351" s="227" t="s">
        <v>1371</v>
      </c>
      <c r="D351" s="227" t="s">
        <v>156</v>
      </c>
      <c r="E351" s="228" t="s">
        <v>1372</v>
      </c>
      <c r="F351" s="229" t="s">
        <v>1373</v>
      </c>
      <c r="G351" s="230" t="s">
        <v>354</v>
      </c>
      <c r="H351" s="231">
        <v>36</v>
      </c>
      <c r="I351" s="232"/>
      <c r="J351" s="233">
        <f>ROUND(I351*H351,2)</f>
        <v>0</v>
      </c>
      <c r="K351" s="229" t="s">
        <v>160</v>
      </c>
      <c r="L351" s="45"/>
      <c r="M351" s="234" t="s">
        <v>1</v>
      </c>
      <c r="N351" s="235" t="s">
        <v>45</v>
      </c>
      <c r="O351" s="92"/>
      <c r="P351" s="236">
        <f>O351*H351</f>
        <v>0</v>
      </c>
      <c r="Q351" s="236">
        <v>0.00011</v>
      </c>
      <c r="R351" s="236">
        <f>Q351*H351</f>
        <v>0.00396</v>
      </c>
      <c r="S351" s="236">
        <v>0</v>
      </c>
      <c r="T351" s="237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8" t="s">
        <v>250</v>
      </c>
      <c r="AT351" s="238" t="s">
        <v>156</v>
      </c>
      <c r="AU351" s="238" t="s">
        <v>89</v>
      </c>
      <c r="AY351" s="18" t="s">
        <v>154</v>
      </c>
      <c r="BE351" s="239">
        <f>IF(N351="základní",J351,0)</f>
        <v>0</v>
      </c>
      <c r="BF351" s="239">
        <f>IF(N351="snížená",J351,0)</f>
        <v>0</v>
      </c>
      <c r="BG351" s="239">
        <f>IF(N351="zákl. přenesená",J351,0)</f>
        <v>0</v>
      </c>
      <c r="BH351" s="239">
        <f>IF(N351="sníž. přenesená",J351,0)</f>
        <v>0</v>
      </c>
      <c r="BI351" s="239">
        <f>IF(N351="nulová",J351,0)</f>
        <v>0</v>
      </c>
      <c r="BJ351" s="18" t="s">
        <v>87</v>
      </c>
      <c r="BK351" s="239">
        <f>ROUND(I351*H351,2)</f>
        <v>0</v>
      </c>
      <c r="BL351" s="18" t="s">
        <v>250</v>
      </c>
      <c r="BM351" s="238" t="s">
        <v>1374</v>
      </c>
    </row>
    <row r="352" s="12" customFormat="1" ht="25.92" customHeight="1">
      <c r="A352" s="12"/>
      <c r="B352" s="211"/>
      <c r="C352" s="212"/>
      <c r="D352" s="213" t="s">
        <v>79</v>
      </c>
      <c r="E352" s="214" t="s">
        <v>673</v>
      </c>
      <c r="F352" s="214" t="s">
        <v>674</v>
      </c>
      <c r="G352" s="212"/>
      <c r="H352" s="212"/>
      <c r="I352" s="215"/>
      <c r="J352" s="216">
        <f>BK352</f>
        <v>0</v>
      </c>
      <c r="K352" s="212"/>
      <c r="L352" s="217"/>
      <c r="M352" s="218"/>
      <c r="N352" s="219"/>
      <c r="O352" s="219"/>
      <c r="P352" s="220">
        <f>SUM(P353:P356)</f>
        <v>0</v>
      </c>
      <c r="Q352" s="219"/>
      <c r="R352" s="220">
        <f>SUM(R353:R356)</f>
        <v>0.0814</v>
      </c>
      <c r="S352" s="219"/>
      <c r="T352" s="221">
        <f>SUM(T353:T356)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22" t="s">
        <v>161</v>
      </c>
      <c r="AT352" s="223" t="s">
        <v>79</v>
      </c>
      <c r="AU352" s="223" t="s">
        <v>80</v>
      </c>
      <c r="AY352" s="222" t="s">
        <v>154</v>
      </c>
      <c r="BK352" s="224">
        <f>SUM(BK353:BK356)</f>
        <v>0</v>
      </c>
    </row>
    <row r="353" s="2" customFormat="1" ht="24.15" customHeight="1">
      <c r="A353" s="39"/>
      <c r="B353" s="40"/>
      <c r="C353" s="227" t="s">
        <v>1375</v>
      </c>
      <c r="D353" s="227" t="s">
        <v>156</v>
      </c>
      <c r="E353" s="228" t="s">
        <v>1376</v>
      </c>
      <c r="F353" s="229" t="s">
        <v>1377</v>
      </c>
      <c r="G353" s="230" t="s">
        <v>354</v>
      </c>
      <c r="H353" s="231">
        <v>22</v>
      </c>
      <c r="I353" s="232"/>
      <c r="J353" s="233">
        <f>ROUND(I353*H353,2)</f>
        <v>0</v>
      </c>
      <c r="K353" s="229" t="s">
        <v>160</v>
      </c>
      <c r="L353" s="45"/>
      <c r="M353" s="234" t="s">
        <v>1</v>
      </c>
      <c r="N353" s="235" t="s">
        <v>45</v>
      </c>
      <c r="O353" s="92"/>
      <c r="P353" s="236">
        <f>O353*H353</f>
        <v>0</v>
      </c>
      <c r="Q353" s="236">
        <v>0</v>
      </c>
      <c r="R353" s="236">
        <f>Q353*H353</f>
        <v>0</v>
      </c>
      <c r="S353" s="236">
        <v>0</v>
      </c>
      <c r="T353" s="237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8" t="s">
        <v>657</v>
      </c>
      <c r="AT353" s="238" t="s">
        <v>156</v>
      </c>
      <c r="AU353" s="238" t="s">
        <v>87</v>
      </c>
      <c r="AY353" s="18" t="s">
        <v>154</v>
      </c>
      <c r="BE353" s="239">
        <f>IF(N353="základní",J353,0)</f>
        <v>0</v>
      </c>
      <c r="BF353" s="239">
        <f>IF(N353="snížená",J353,0)</f>
        <v>0</v>
      </c>
      <c r="BG353" s="239">
        <f>IF(N353="zákl. přenesená",J353,0)</f>
        <v>0</v>
      </c>
      <c r="BH353" s="239">
        <f>IF(N353="sníž. přenesená",J353,0)</f>
        <v>0</v>
      </c>
      <c r="BI353" s="239">
        <f>IF(N353="nulová",J353,0)</f>
        <v>0</v>
      </c>
      <c r="BJ353" s="18" t="s">
        <v>87</v>
      </c>
      <c r="BK353" s="239">
        <f>ROUND(I353*H353,2)</f>
        <v>0</v>
      </c>
      <c r="BL353" s="18" t="s">
        <v>657</v>
      </c>
      <c r="BM353" s="238" t="s">
        <v>1378</v>
      </c>
    </row>
    <row r="354" s="13" customFormat="1">
      <c r="A354" s="13"/>
      <c r="B354" s="245"/>
      <c r="C354" s="246"/>
      <c r="D354" s="240" t="s">
        <v>176</v>
      </c>
      <c r="E354" s="247" t="s">
        <v>1</v>
      </c>
      <c r="F354" s="248" t="s">
        <v>288</v>
      </c>
      <c r="G354" s="246"/>
      <c r="H354" s="249">
        <v>22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5" t="s">
        <v>176</v>
      </c>
      <c r="AU354" s="255" t="s">
        <v>87</v>
      </c>
      <c r="AV354" s="13" t="s">
        <v>89</v>
      </c>
      <c r="AW354" s="13" t="s">
        <v>36</v>
      </c>
      <c r="AX354" s="13" t="s">
        <v>87</v>
      </c>
      <c r="AY354" s="255" t="s">
        <v>154</v>
      </c>
    </row>
    <row r="355" s="2" customFormat="1" ht="14.4" customHeight="1">
      <c r="A355" s="39"/>
      <c r="B355" s="40"/>
      <c r="C355" s="256" t="s">
        <v>1379</v>
      </c>
      <c r="D355" s="256" t="s">
        <v>190</v>
      </c>
      <c r="E355" s="257" t="s">
        <v>1380</v>
      </c>
      <c r="F355" s="258" t="s">
        <v>1381</v>
      </c>
      <c r="G355" s="259" t="s">
        <v>354</v>
      </c>
      <c r="H355" s="260">
        <v>22</v>
      </c>
      <c r="I355" s="261"/>
      <c r="J355" s="262">
        <f>ROUND(I355*H355,2)</f>
        <v>0</v>
      </c>
      <c r="K355" s="258" t="s">
        <v>160</v>
      </c>
      <c r="L355" s="263"/>
      <c r="M355" s="264" t="s">
        <v>1</v>
      </c>
      <c r="N355" s="265" t="s">
        <v>45</v>
      </c>
      <c r="O355" s="92"/>
      <c r="P355" s="236">
        <f>O355*H355</f>
        <v>0</v>
      </c>
      <c r="Q355" s="236">
        <v>0.0037000000000000002</v>
      </c>
      <c r="R355" s="236">
        <f>Q355*H355</f>
        <v>0.0814</v>
      </c>
      <c r="S355" s="236">
        <v>0</v>
      </c>
      <c r="T355" s="237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8" t="s">
        <v>657</v>
      </c>
      <c r="AT355" s="238" t="s">
        <v>190</v>
      </c>
      <c r="AU355" s="238" t="s">
        <v>87</v>
      </c>
      <c r="AY355" s="18" t="s">
        <v>154</v>
      </c>
      <c r="BE355" s="239">
        <f>IF(N355="základní",J355,0)</f>
        <v>0</v>
      </c>
      <c r="BF355" s="239">
        <f>IF(N355="snížená",J355,0)</f>
        <v>0</v>
      </c>
      <c r="BG355" s="239">
        <f>IF(N355="zákl. přenesená",J355,0)</f>
        <v>0</v>
      </c>
      <c r="BH355" s="239">
        <f>IF(N355="sníž. přenesená",J355,0)</f>
        <v>0</v>
      </c>
      <c r="BI355" s="239">
        <f>IF(N355="nulová",J355,0)</f>
        <v>0</v>
      </c>
      <c r="BJ355" s="18" t="s">
        <v>87</v>
      </c>
      <c r="BK355" s="239">
        <f>ROUND(I355*H355,2)</f>
        <v>0</v>
      </c>
      <c r="BL355" s="18" t="s">
        <v>657</v>
      </c>
      <c r="BM355" s="238" t="s">
        <v>1382</v>
      </c>
    </row>
    <row r="356" s="13" customFormat="1">
      <c r="A356" s="13"/>
      <c r="B356" s="245"/>
      <c r="C356" s="246"/>
      <c r="D356" s="240" t="s">
        <v>176</v>
      </c>
      <c r="E356" s="247" t="s">
        <v>1</v>
      </c>
      <c r="F356" s="248" t="s">
        <v>288</v>
      </c>
      <c r="G356" s="246"/>
      <c r="H356" s="249">
        <v>22</v>
      </c>
      <c r="I356" s="250"/>
      <c r="J356" s="246"/>
      <c r="K356" s="246"/>
      <c r="L356" s="251"/>
      <c r="M356" s="306"/>
      <c r="N356" s="307"/>
      <c r="O356" s="307"/>
      <c r="P356" s="307"/>
      <c r="Q356" s="307"/>
      <c r="R356" s="307"/>
      <c r="S356" s="307"/>
      <c r="T356" s="308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5" t="s">
        <v>176</v>
      </c>
      <c r="AU356" s="255" t="s">
        <v>87</v>
      </c>
      <c r="AV356" s="13" t="s">
        <v>89</v>
      </c>
      <c r="AW356" s="13" t="s">
        <v>36</v>
      </c>
      <c r="AX356" s="13" t="s">
        <v>87</v>
      </c>
      <c r="AY356" s="255" t="s">
        <v>154</v>
      </c>
    </row>
    <row r="357" s="2" customFormat="1" ht="6.96" customHeight="1">
      <c r="A357" s="39"/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tu5PbG/AUP+mRi2I/kdjdYggdm/R0b/jnlBemhK6Fs4kLeT6NebMg0hGLWjP47K18q4r+1t4t1y4wa0hZQ0w9w==" hashValue="5p1F3zmfK2eBo7OotBrUBcSWid/2P/3Pmeeku81JLXFQrbbTTc9JiZEhvYuO+qzc5zSDf1QKwdfizPDiKF3VjA==" algorithmName="SHA-512" password="CC35"/>
  <autoFilter ref="C131:K3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999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1383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21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1002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ROUND((SUM(BE125:BE191)),  2)</f>
        <v>0</v>
      </c>
      <c r="G35" s="39"/>
      <c r="H35" s="39"/>
      <c r="I35" s="165">
        <v>0.20999999999999999</v>
      </c>
      <c r="J35" s="164">
        <f>ROUND(((SUM(BE125:BE191))*I35),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ROUND((SUM(BF125:BF191)),  2)</f>
        <v>0</v>
      </c>
      <c r="G36" s="39"/>
      <c r="H36" s="39"/>
      <c r="I36" s="165">
        <v>0.14999999999999999</v>
      </c>
      <c r="J36" s="164">
        <f>ROUND(((SUM(BF125:BF191))*I36),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ROUND((SUM(BG125:BG191)),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ROUND((SUM(BH125:BH191)),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ROUND((SUM(BI125:BI191)),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03.2 - Železniční svršek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SŽDC s.o. OŘ HK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J126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134</v>
      </c>
      <c r="E100" s="197"/>
      <c r="F100" s="197"/>
      <c r="G100" s="197"/>
      <c r="H100" s="197"/>
      <c r="I100" s="197"/>
      <c r="J100" s="198">
        <f>J127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137</v>
      </c>
      <c r="E101" s="197"/>
      <c r="F101" s="197"/>
      <c r="G101" s="197"/>
      <c r="H101" s="197"/>
      <c r="I101" s="197"/>
      <c r="J101" s="198">
        <f>J173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138</v>
      </c>
      <c r="E102" s="197"/>
      <c r="F102" s="197"/>
      <c r="G102" s="197"/>
      <c r="H102" s="197"/>
      <c r="I102" s="197"/>
      <c r="J102" s="198">
        <f>J184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9"/>
      <c r="C103" s="190"/>
      <c r="D103" s="191" t="s">
        <v>482</v>
      </c>
      <c r="E103" s="192"/>
      <c r="F103" s="192"/>
      <c r="G103" s="192"/>
      <c r="H103" s="192"/>
      <c r="I103" s="192"/>
      <c r="J103" s="193">
        <f>J186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139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4" t="str">
        <f>E7</f>
        <v>Oprava mostních objektů trati Trutnov - Teplice nad Metují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121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4" t="s">
        <v>999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123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SO 03.2 - Železniční svršek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 xml:space="preserve"> </v>
      </c>
      <c r="G119" s="41"/>
      <c r="H119" s="41"/>
      <c r="I119" s="33" t="s">
        <v>22</v>
      </c>
      <c r="J119" s="80" t="str">
        <f>IF(J14="","",J14)</f>
        <v>29. 9. 2020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54.45" customHeight="1">
      <c r="A121" s="39"/>
      <c r="B121" s="40"/>
      <c r="C121" s="33" t="s">
        <v>24</v>
      </c>
      <c r="D121" s="41"/>
      <c r="E121" s="41"/>
      <c r="F121" s="28" t="str">
        <f>E17</f>
        <v xml:space="preserve"> SŽDC s.o. OŘ HK</v>
      </c>
      <c r="G121" s="41"/>
      <c r="H121" s="41"/>
      <c r="I121" s="33" t="s">
        <v>32</v>
      </c>
      <c r="J121" s="37" t="str">
        <f>E23</f>
        <v>Ing. Ivan Šír, projektování dopravních staveb a.s.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IF(E20="","",E20)</f>
        <v>Vyplň údaj</v>
      </c>
      <c r="G122" s="41"/>
      <c r="H122" s="41"/>
      <c r="I122" s="33" t="s">
        <v>37</v>
      </c>
      <c r="J122" s="37" t="str">
        <f>E26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0"/>
      <c r="B124" s="201"/>
      <c r="C124" s="202" t="s">
        <v>140</v>
      </c>
      <c r="D124" s="203" t="s">
        <v>65</v>
      </c>
      <c r="E124" s="203" t="s">
        <v>61</v>
      </c>
      <c r="F124" s="203" t="s">
        <v>62</v>
      </c>
      <c r="G124" s="203" t="s">
        <v>141</v>
      </c>
      <c r="H124" s="203" t="s">
        <v>142</v>
      </c>
      <c r="I124" s="203" t="s">
        <v>143</v>
      </c>
      <c r="J124" s="203" t="s">
        <v>127</v>
      </c>
      <c r="K124" s="204" t="s">
        <v>144</v>
      </c>
      <c r="L124" s="205"/>
      <c r="M124" s="101" t="s">
        <v>1</v>
      </c>
      <c r="N124" s="102" t="s">
        <v>44</v>
      </c>
      <c r="O124" s="102" t="s">
        <v>145</v>
      </c>
      <c r="P124" s="102" t="s">
        <v>146</v>
      </c>
      <c r="Q124" s="102" t="s">
        <v>147</v>
      </c>
      <c r="R124" s="102" t="s">
        <v>148</v>
      </c>
      <c r="S124" s="102" t="s">
        <v>149</v>
      </c>
      <c r="T124" s="103" t="s">
        <v>150</v>
      </c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</row>
    <row r="125" s="2" customFormat="1" ht="22.8" customHeight="1">
      <c r="A125" s="39"/>
      <c r="B125" s="40"/>
      <c r="C125" s="108" t="s">
        <v>151</v>
      </c>
      <c r="D125" s="41"/>
      <c r="E125" s="41"/>
      <c r="F125" s="41"/>
      <c r="G125" s="41"/>
      <c r="H125" s="41"/>
      <c r="I125" s="41"/>
      <c r="J125" s="206">
        <f>BK125</f>
        <v>0</v>
      </c>
      <c r="K125" s="41"/>
      <c r="L125" s="45"/>
      <c r="M125" s="104"/>
      <c r="N125" s="207"/>
      <c r="O125" s="105"/>
      <c r="P125" s="208">
        <f>P126+P186</f>
        <v>0</v>
      </c>
      <c r="Q125" s="105"/>
      <c r="R125" s="208">
        <f>R126+R186</f>
        <v>48.678245000000004</v>
      </c>
      <c r="S125" s="105"/>
      <c r="T125" s="209">
        <f>T126+T186</f>
        <v>173.26351399999999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129</v>
      </c>
      <c r="BK125" s="210">
        <f>BK126+BK186</f>
        <v>0</v>
      </c>
    </row>
    <row r="126" s="12" customFormat="1" ht="25.92" customHeight="1">
      <c r="A126" s="12"/>
      <c r="B126" s="211"/>
      <c r="C126" s="212"/>
      <c r="D126" s="213" t="s">
        <v>79</v>
      </c>
      <c r="E126" s="214" t="s">
        <v>152</v>
      </c>
      <c r="F126" s="214" t="s">
        <v>153</v>
      </c>
      <c r="G126" s="212"/>
      <c r="H126" s="212"/>
      <c r="I126" s="215"/>
      <c r="J126" s="216">
        <f>BK126</f>
        <v>0</v>
      </c>
      <c r="K126" s="212"/>
      <c r="L126" s="217"/>
      <c r="M126" s="218"/>
      <c r="N126" s="219"/>
      <c r="O126" s="219"/>
      <c r="P126" s="220">
        <f>P127+P173+P184</f>
        <v>0</v>
      </c>
      <c r="Q126" s="219"/>
      <c r="R126" s="220">
        <f>R127+R173+R184</f>
        <v>48.678245000000004</v>
      </c>
      <c r="S126" s="219"/>
      <c r="T126" s="221">
        <f>T127+T173+T184</f>
        <v>173.26351399999999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2" t="s">
        <v>87</v>
      </c>
      <c r="AT126" s="223" t="s">
        <v>79</v>
      </c>
      <c r="AU126" s="223" t="s">
        <v>80</v>
      </c>
      <c r="AY126" s="222" t="s">
        <v>154</v>
      </c>
      <c r="BK126" s="224">
        <f>BK127+BK173+BK184</f>
        <v>0</v>
      </c>
    </row>
    <row r="127" s="12" customFormat="1" ht="22.8" customHeight="1">
      <c r="A127" s="12"/>
      <c r="B127" s="211"/>
      <c r="C127" s="212"/>
      <c r="D127" s="213" t="s">
        <v>79</v>
      </c>
      <c r="E127" s="225" t="s">
        <v>179</v>
      </c>
      <c r="F127" s="225" t="s">
        <v>298</v>
      </c>
      <c r="G127" s="212"/>
      <c r="H127" s="212"/>
      <c r="I127" s="215"/>
      <c r="J127" s="226">
        <f>BK127</f>
        <v>0</v>
      </c>
      <c r="K127" s="212"/>
      <c r="L127" s="217"/>
      <c r="M127" s="218"/>
      <c r="N127" s="219"/>
      <c r="O127" s="219"/>
      <c r="P127" s="220">
        <f>SUM(P128:P172)</f>
        <v>0</v>
      </c>
      <c r="Q127" s="219"/>
      <c r="R127" s="220">
        <f>SUM(R128:R172)</f>
        <v>48.678245000000004</v>
      </c>
      <c r="S127" s="219"/>
      <c r="T127" s="221">
        <f>SUM(T128:T172)</f>
        <v>173.26351399999999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87</v>
      </c>
      <c r="AT127" s="223" t="s">
        <v>79</v>
      </c>
      <c r="AU127" s="223" t="s">
        <v>87</v>
      </c>
      <c r="AY127" s="222" t="s">
        <v>154</v>
      </c>
      <c r="BK127" s="224">
        <f>SUM(BK128:BK172)</f>
        <v>0</v>
      </c>
    </row>
    <row r="128" s="2" customFormat="1" ht="24.15" customHeight="1">
      <c r="A128" s="39"/>
      <c r="B128" s="40"/>
      <c r="C128" s="227" t="s">
        <v>87</v>
      </c>
      <c r="D128" s="227" t="s">
        <v>156</v>
      </c>
      <c r="E128" s="228" t="s">
        <v>491</v>
      </c>
      <c r="F128" s="229" t="s">
        <v>492</v>
      </c>
      <c r="G128" s="230" t="s">
        <v>174</v>
      </c>
      <c r="H128" s="231">
        <v>119.13</v>
      </c>
      <c r="I128" s="232"/>
      <c r="J128" s="233">
        <f>ROUND(I128*H128,2)</f>
        <v>0</v>
      </c>
      <c r="K128" s="229" t="s">
        <v>160</v>
      </c>
      <c r="L128" s="45"/>
      <c r="M128" s="234" t="s">
        <v>1</v>
      </c>
      <c r="N128" s="235" t="s">
        <v>45</v>
      </c>
      <c r="O128" s="92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8" t="s">
        <v>161</v>
      </c>
      <c r="AT128" s="238" t="s">
        <v>156</v>
      </c>
      <c r="AU128" s="238" t="s">
        <v>89</v>
      </c>
      <c r="AY128" s="18" t="s">
        <v>154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8" t="s">
        <v>87</v>
      </c>
      <c r="BK128" s="239">
        <f>ROUND(I128*H128,2)</f>
        <v>0</v>
      </c>
      <c r="BL128" s="18" t="s">
        <v>161</v>
      </c>
      <c r="BM128" s="238" t="s">
        <v>1384</v>
      </c>
    </row>
    <row r="129" s="13" customFormat="1">
      <c r="A129" s="13"/>
      <c r="B129" s="245"/>
      <c r="C129" s="246"/>
      <c r="D129" s="240" t="s">
        <v>176</v>
      </c>
      <c r="E129" s="247" t="s">
        <v>1</v>
      </c>
      <c r="F129" s="248" t="s">
        <v>1385</v>
      </c>
      <c r="G129" s="246"/>
      <c r="H129" s="249">
        <v>119.13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5" t="s">
        <v>176</v>
      </c>
      <c r="AU129" s="255" t="s">
        <v>89</v>
      </c>
      <c r="AV129" s="13" t="s">
        <v>89</v>
      </c>
      <c r="AW129" s="13" t="s">
        <v>36</v>
      </c>
      <c r="AX129" s="13" t="s">
        <v>87</v>
      </c>
      <c r="AY129" s="255" t="s">
        <v>154</v>
      </c>
    </row>
    <row r="130" s="2" customFormat="1" ht="24.15" customHeight="1">
      <c r="A130" s="39"/>
      <c r="B130" s="40"/>
      <c r="C130" s="227" t="s">
        <v>89</v>
      </c>
      <c r="D130" s="227" t="s">
        <v>156</v>
      </c>
      <c r="E130" s="228" t="s">
        <v>495</v>
      </c>
      <c r="F130" s="229" t="s">
        <v>496</v>
      </c>
      <c r="G130" s="230" t="s">
        <v>174</v>
      </c>
      <c r="H130" s="231">
        <v>119.13</v>
      </c>
      <c r="I130" s="232"/>
      <c r="J130" s="233">
        <f>ROUND(I130*H130,2)</f>
        <v>0</v>
      </c>
      <c r="K130" s="229" t="s">
        <v>160</v>
      </c>
      <c r="L130" s="45"/>
      <c r="M130" s="234" t="s">
        <v>1</v>
      </c>
      <c r="N130" s="235" t="s">
        <v>45</v>
      </c>
      <c r="O130" s="92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8" t="s">
        <v>161</v>
      </c>
      <c r="AT130" s="238" t="s">
        <v>156</v>
      </c>
      <c r="AU130" s="238" t="s">
        <v>89</v>
      </c>
      <c r="AY130" s="18" t="s">
        <v>154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8" t="s">
        <v>87</v>
      </c>
      <c r="BK130" s="239">
        <f>ROUND(I130*H130,2)</f>
        <v>0</v>
      </c>
      <c r="BL130" s="18" t="s">
        <v>161</v>
      </c>
      <c r="BM130" s="238" t="s">
        <v>1386</v>
      </c>
    </row>
    <row r="131" s="2" customFormat="1" ht="24.15" customHeight="1">
      <c r="A131" s="39"/>
      <c r="B131" s="40"/>
      <c r="C131" s="227" t="s">
        <v>166</v>
      </c>
      <c r="D131" s="227" t="s">
        <v>156</v>
      </c>
      <c r="E131" s="228" t="s">
        <v>498</v>
      </c>
      <c r="F131" s="229" t="s">
        <v>499</v>
      </c>
      <c r="G131" s="230" t="s">
        <v>174</v>
      </c>
      <c r="H131" s="231">
        <v>93.109999999999999</v>
      </c>
      <c r="I131" s="232"/>
      <c r="J131" s="233">
        <f>ROUND(I131*H131,2)</f>
        <v>0</v>
      </c>
      <c r="K131" s="229" t="s">
        <v>160</v>
      </c>
      <c r="L131" s="45"/>
      <c r="M131" s="234" t="s">
        <v>1</v>
      </c>
      <c r="N131" s="235" t="s">
        <v>45</v>
      </c>
      <c r="O131" s="92"/>
      <c r="P131" s="236">
        <f>O131*H131</f>
        <v>0</v>
      </c>
      <c r="Q131" s="236">
        <v>0</v>
      </c>
      <c r="R131" s="236">
        <f>Q131*H131</f>
        <v>0</v>
      </c>
      <c r="S131" s="236">
        <v>1.8080000000000001</v>
      </c>
      <c r="T131" s="237">
        <f>S131*H131</f>
        <v>168.34288000000001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8" t="s">
        <v>161</v>
      </c>
      <c r="AT131" s="238" t="s">
        <v>156</v>
      </c>
      <c r="AU131" s="238" t="s">
        <v>89</v>
      </c>
      <c r="AY131" s="18" t="s">
        <v>154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8" t="s">
        <v>87</v>
      </c>
      <c r="BK131" s="239">
        <f>ROUND(I131*H131,2)</f>
        <v>0</v>
      </c>
      <c r="BL131" s="18" t="s">
        <v>161</v>
      </c>
      <c r="BM131" s="238" t="s">
        <v>1387</v>
      </c>
    </row>
    <row r="132" s="13" customFormat="1">
      <c r="A132" s="13"/>
      <c r="B132" s="245"/>
      <c r="C132" s="246"/>
      <c r="D132" s="240" t="s">
        <v>176</v>
      </c>
      <c r="E132" s="247" t="s">
        <v>1</v>
      </c>
      <c r="F132" s="248" t="s">
        <v>1388</v>
      </c>
      <c r="G132" s="246"/>
      <c r="H132" s="249">
        <v>93.109999999999999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5" t="s">
        <v>176</v>
      </c>
      <c r="AU132" s="255" t="s">
        <v>89</v>
      </c>
      <c r="AV132" s="13" t="s">
        <v>89</v>
      </c>
      <c r="AW132" s="13" t="s">
        <v>36</v>
      </c>
      <c r="AX132" s="13" t="s">
        <v>87</v>
      </c>
      <c r="AY132" s="255" t="s">
        <v>154</v>
      </c>
    </row>
    <row r="133" s="2" customFormat="1" ht="24.15" customHeight="1">
      <c r="A133" s="39"/>
      <c r="B133" s="40"/>
      <c r="C133" s="227" t="s">
        <v>161</v>
      </c>
      <c r="D133" s="227" t="s">
        <v>156</v>
      </c>
      <c r="E133" s="228" t="s">
        <v>501</v>
      </c>
      <c r="F133" s="229" t="s">
        <v>502</v>
      </c>
      <c r="G133" s="230" t="s">
        <v>174</v>
      </c>
      <c r="H133" s="231">
        <v>93.109999999999999</v>
      </c>
      <c r="I133" s="232"/>
      <c r="J133" s="233">
        <f>ROUND(I133*H133,2)</f>
        <v>0</v>
      </c>
      <c r="K133" s="229" t="s">
        <v>160</v>
      </c>
      <c r="L133" s="45"/>
      <c r="M133" s="234" t="s">
        <v>1</v>
      </c>
      <c r="N133" s="235" t="s">
        <v>45</v>
      </c>
      <c r="O133" s="92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8" t="s">
        <v>161</v>
      </c>
      <c r="AT133" s="238" t="s">
        <v>156</v>
      </c>
      <c r="AU133" s="238" t="s">
        <v>89</v>
      </c>
      <c r="AY133" s="18" t="s">
        <v>154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8" t="s">
        <v>87</v>
      </c>
      <c r="BK133" s="239">
        <f>ROUND(I133*H133,2)</f>
        <v>0</v>
      </c>
      <c r="BL133" s="18" t="s">
        <v>161</v>
      </c>
      <c r="BM133" s="238" t="s">
        <v>1389</v>
      </c>
    </row>
    <row r="134" s="2" customFormat="1" ht="24.15" customHeight="1">
      <c r="A134" s="39"/>
      <c r="B134" s="40"/>
      <c r="C134" s="227" t="s">
        <v>179</v>
      </c>
      <c r="D134" s="227" t="s">
        <v>156</v>
      </c>
      <c r="E134" s="228" t="s">
        <v>508</v>
      </c>
      <c r="F134" s="229" t="s">
        <v>509</v>
      </c>
      <c r="G134" s="230" t="s">
        <v>182</v>
      </c>
      <c r="H134" s="231">
        <v>13</v>
      </c>
      <c r="I134" s="232"/>
      <c r="J134" s="233">
        <f>ROUND(I134*H134,2)</f>
        <v>0</v>
      </c>
      <c r="K134" s="229" t="s">
        <v>160</v>
      </c>
      <c r="L134" s="45"/>
      <c r="M134" s="234" t="s">
        <v>1</v>
      </c>
      <c r="N134" s="235" t="s">
        <v>45</v>
      </c>
      <c r="O134" s="92"/>
      <c r="P134" s="236">
        <f>O134*H134</f>
        <v>0</v>
      </c>
      <c r="Q134" s="236">
        <v>0.00058299999999999997</v>
      </c>
      <c r="R134" s="236">
        <f>Q134*H134</f>
        <v>0.0075789999999999998</v>
      </c>
      <c r="S134" s="236">
        <v>0.16600000000000001</v>
      </c>
      <c r="T134" s="237">
        <f>S134*H134</f>
        <v>2.1579999999999999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8" t="s">
        <v>161</v>
      </c>
      <c r="AT134" s="238" t="s">
        <v>156</v>
      </c>
      <c r="AU134" s="238" t="s">
        <v>89</v>
      </c>
      <c r="AY134" s="18" t="s">
        <v>154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8" t="s">
        <v>87</v>
      </c>
      <c r="BK134" s="239">
        <f>ROUND(I134*H134,2)</f>
        <v>0</v>
      </c>
      <c r="BL134" s="18" t="s">
        <v>161</v>
      </c>
      <c r="BM134" s="238" t="s">
        <v>1390</v>
      </c>
    </row>
    <row r="135" s="13" customFormat="1">
      <c r="A135" s="13"/>
      <c r="B135" s="245"/>
      <c r="C135" s="246"/>
      <c r="D135" s="240" t="s">
        <v>176</v>
      </c>
      <c r="E135" s="247" t="s">
        <v>1</v>
      </c>
      <c r="F135" s="248" t="s">
        <v>228</v>
      </c>
      <c r="G135" s="246"/>
      <c r="H135" s="249">
        <v>13</v>
      </c>
      <c r="I135" s="250"/>
      <c r="J135" s="246"/>
      <c r="K135" s="246"/>
      <c r="L135" s="251"/>
      <c r="M135" s="252"/>
      <c r="N135" s="253"/>
      <c r="O135" s="253"/>
      <c r="P135" s="253"/>
      <c r="Q135" s="253"/>
      <c r="R135" s="253"/>
      <c r="S135" s="253"/>
      <c r="T135" s="25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5" t="s">
        <v>176</v>
      </c>
      <c r="AU135" s="255" t="s">
        <v>89</v>
      </c>
      <c r="AV135" s="13" t="s">
        <v>89</v>
      </c>
      <c r="AW135" s="13" t="s">
        <v>36</v>
      </c>
      <c r="AX135" s="13" t="s">
        <v>87</v>
      </c>
      <c r="AY135" s="255" t="s">
        <v>154</v>
      </c>
    </row>
    <row r="136" s="2" customFormat="1" ht="24.15" customHeight="1">
      <c r="A136" s="39"/>
      <c r="B136" s="40"/>
      <c r="C136" s="227" t="s">
        <v>185</v>
      </c>
      <c r="D136" s="227" t="s">
        <v>156</v>
      </c>
      <c r="E136" s="228" t="s">
        <v>538</v>
      </c>
      <c r="F136" s="229" t="s">
        <v>539</v>
      </c>
      <c r="G136" s="230" t="s">
        <v>182</v>
      </c>
      <c r="H136" s="231">
        <v>2</v>
      </c>
      <c r="I136" s="232"/>
      <c r="J136" s="233">
        <f>ROUND(I136*H136,2)</f>
        <v>0</v>
      </c>
      <c r="K136" s="229" t="s">
        <v>160</v>
      </c>
      <c r="L136" s="45"/>
      <c r="M136" s="234" t="s">
        <v>1</v>
      </c>
      <c r="N136" s="235" t="s">
        <v>45</v>
      </c>
      <c r="O136" s="92"/>
      <c r="P136" s="236">
        <f>O136*H136</f>
        <v>0</v>
      </c>
      <c r="Q136" s="236">
        <v>0.00058299999999999997</v>
      </c>
      <c r="R136" s="236">
        <f>Q136*H136</f>
        <v>0.0011659999999999999</v>
      </c>
      <c r="S136" s="236">
        <v>0.16600000000000001</v>
      </c>
      <c r="T136" s="237">
        <f>S136*H136</f>
        <v>0.33200000000000002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8" t="s">
        <v>161</v>
      </c>
      <c r="AT136" s="238" t="s">
        <v>156</v>
      </c>
      <c r="AU136" s="238" t="s">
        <v>89</v>
      </c>
      <c r="AY136" s="18" t="s">
        <v>154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8" t="s">
        <v>87</v>
      </c>
      <c r="BK136" s="239">
        <f>ROUND(I136*H136,2)</f>
        <v>0</v>
      </c>
      <c r="BL136" s="18" t="s">
        <v>161</v>
      </c>
      <c r="BM136" s="238" t="s">
        <v>1391</v>
      </c>
    </row>
    <row r="137" s="13" customFormat="1">
      <c r="A137" s="13"/>
      <c r="B137" s="245"/>
      <c r="C137" s="246"/>
      <c r="D137" s="240" t="s">
        <v>176</v>
      </c>
      <c r="E137" s="247" t="s">
        <v>1</v>
      </c>
      <c r="F137" s="248" t="s">
        <v>89</v>
      </c>
      <c r="G137" s="246"/>
      <c r="H137" s="249">
        <v>2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176</v>
      </c>
      <c r="AU137" s="255" t="s">
        <v>89</v>
      </c>
      <c r="AV137" s="13" t="s">
        <v>89</v>
      </c>
      <c r="AW137" s="13" t="s">
        <v>36</v>
      </c>
      <c r="AX137" s="13" t="s">
        <v>87</v>
      </c>
      <c r="AY137" s="255" t="s">
        <v>154</v>
      </c>
    </row>
    <row r="138" s="2" customFormat="1" ht="24.15" customHeight="1">
      <c r="A138" s="39"/>
      <c r="B138" s="40"/>
      <c r="C138" s="227" t="s">
        <v>189</v>
      </c>
      <c r="D138" s="227" t="s">
        <v>156</v>
      </c>
      <c r="E138" s="228" t="s">
        <v>555</v>
      </c>
      <c r="F138" s="229" t="s">
        <v>556</v>
      </c>
      <c r="G138" s="230" t="s">
        <v>354</v>
      </c>
      <c r="H138" s="231">
        <v>16.600000000000001</v>
      </c>
      <c r="I138" s="232"/>
      <c r="J138" s="233">
        <f>ROUND(I138*H138,2)</f>
        <v>0</v>
      </c>
      <c r="K138" s="229" t="s">
        <v>160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0.14538999999999999</v>
      </c>
      <c r="T138" s="237">
        <f>S138*H138</f>
        <v>2.4134739999999999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161</v>
      </c>
      <c r="AT138" s="238" t="s">
        <v>156</v>
      </c>
      <c r="AU138" s="238" t="s">
        <v>89</v>
      </c>
      <c r="AY138" s="18" t="s">
        <v>154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87</v>
      </c>
      <c r="BK138" s="239">
        <f>ROUND(I138*H138,2)</f>
        <v>0</v>
      </c>
      <c r="BL138" s="18" t="s">
        <v>161</v>
      </c>
      <c r="BM138" s="238" t="s">
        <v>1392</v>
      </c>
    </row>
    <row r="139" s="13" customFormat="1">
      <c r="A139" s="13"/>
      <c r="B139" s="245"/>
      <c r="C139" s="246"/>
      <c r="D139" s="240" t="s">
        <v>176</v>
      </c>
      <c r="E139" s="247" t="s">
        <v>1</v>
      </c>
      <c r="F139" s="248" t="s">
        <v>1393</v>
      </c>
      <c r="G139" s="246"/>
      <c r="H139" s="249">
        <v>16.600000000000001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5" t="s">
        <v>176</v>
      </c>
      <c r="AU139" s="255" t="s">
        <v>89</v>
      </c>
      <c r="AV139" s="13" t="s">
        <v>89</v>
      </c>
      <c r="AW139" s="13" t="s">
        <v>36</v>
      </c>
      <c r="AX139" s="13" t="s">
        <v>87</v>
      </c>
      <c r="AY139" s="255" t="s">
        <v>154</v>
      </c>
    </row>
    <row r="140" s="2" customFormat="1" ht="24.15" customHeight="1">
      <c r="A140" s="39"/>
      <c r="B140" s="40"/>
      <c r="C140" s="227" t="s">
        <v>193</v>
      </c>
      <c r="D140" s="227" t="s">
        <v>156</v>
      </c>
      <c r="E140" s="228" t="s">
        <v>1394</v>
      </c>
      <c r="F140" s="229" t="s">
        <v>1395</v>
      </c>
      <c r="G140" s="230" t="s">
        <v>182</v>
      </c>
      <c r="H140" s="231">
        <v>4</v>
      </c>
      <c r="I140" s="232"/>
      <c r="J140" s="233">
        <f>ROUND(I140*H140,2)</f>
        <v>0</v>
      </c>
      <c r="K140" s="229" t="s">
        <v>160</v>
      </c>
      <c r="L140" s="45"/>
      <c r="M140" s="234" t="s">
        <v>1</v>
      </c>
      <c r="N140" s="235" t="s">
        <v>45</v>
      </c>
      <c r="O140" s="92"/>
      <c r="P140" s="236">
        <f>O140*H140</f>
        <v>0</v>
      </c>
      <c r="Q140" s="236">
        <v>0</v>
      </c>
      <c r="R140" s="236">
        <f>Q140*H140</f>
        <v>0</v>
      </c>
      <c r="S140" s="236">
        <v>0.0042900000000000004</v>
      </c>
      <c r="T140" s="237">
        <f>S140*H140</f>
        <v>0.017160000000000002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8" t="s">
        <v>161</v>
      </c>
      <c r="AT140" s="238" t="s">
        <v>156</v>
      </c>
      <c r="AU140" s="238" t="s">
        <v>89</v>
      </c>
      <c r="AY140" s="18" t="s">
        <v>154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8" t="s">
        <v>87</v>
      </c>
      <c r="BK140" s="239">
        <f>ROUND(I140*H140,2)</f>
        <v>0</v>
      </c>
      <c r="BL140" s="18" t="s">
        <v>161</v>
      </c>
      <c r="BM140" s="238" t="s">
        <v>1396</v>
      </c>
    </row>
    <row r="141" s="2" customFormat="1" ht="14.4" customHeight="1">
      <c r="A141" s="39"/>
      <c r="B141" s="40"/>
      <c r="C141" s="227" t="s">
        <v>200</v>
      </c>
      <c r="D141" s="227" t="s">
        <v>156</v>
      </c>
      <c r="E141" s="228" t="s">
        <v>558</v>
      </c>
      <c r="F141" s="229" t="s">
        <v>559</v>
      </c>
      <c r="G141" s="230" t="s">
        <v>182</v>
      </c>
      <c r="H141" s="231">
        <v>4</v>
      </c>
      <c r="I141" s="232"/>
      <c r="J141" s="233">
        <f>ROUND(I141*H141,2)</f>
        <v>0</v>
      </c>
      <c r="K141" s="229" t="s">
        <v>160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161</v>
      </c>
      <c r="AT141" s="238" t="s">
        <v>156</v>
      </c>
      <c r="AU141" s="238" t="s">
        <v>89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161</v>
      </c>
      <c r="BM141" s="238" t="s">
        <v>1397</v>
      </c>
    </row>
    <row r="142" s="2" customFormat="1" ht="24.15" customHeight="1">
      <c r="A142" s="39"/>
      <c r="B142" s="40"/>
      <c r="C142" s="227" t="s">
        <v>208</v>
      </c>
      <c r="D142" s="227" t="s">
        <v>156</v>
      </c>
      <c r="E142" s="228" t="s">
        <v>930</v>
      </c>
      <c r="F142" s="229" t="s">
        <v>931</v>
      </c>
      <c r="G142" s="230" t="s">
        <v>574</v>
      </c>
      <c r="H142" s="231">
        <v>0.59999999999999998</v>
      </c>
      <c r="I142" s="232"/>
      <c r="J142" s="233">
        <f>ROUND(I142*H142,2)</f>
        <v>0</v>
      </c>
      <c r="K142" s="229" t="s">
        <v>575</v>
      </c>
      <c r="L142" s="45"/>
      <c r="M142" s="234" t="s">
        <v>1</v>
      </c>
      <c r="N142" s="235" t="s">
        <v>45</v>
      </c>
      <c r="O142" s="92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8" t="s">
        <v>161</v>
      </c>
      <c r="AT142" s="238" t="s">
        <v>156</v>
      </c>
      <c r="AU142" s="238" t="s">
        <v>89</v>
      </c>
      <c r="AY142" s="18" t="s">
        <v>154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8" t="s">
        <v>87</v>
      </c>
      <c r="BK142" s="239">
        <f>ROUND(I142*H142,2)</f>
        <v>0</v>
      </c>
      <c r="BL142" s="18" t="s">
        <v>161</v>
      </c>
      <c r="BM142" s="238" t="s">
        <v>1398</v>
      </c>
    </row>
    <row r="143" s="13" customFormat="1">
      <c r="A143" s="13"/>
      <c r="B143" s="245"/>
      <c r="C143" s="246"/>
      <c r="D143" s="240" t="s">
        <v>176</v>
      </c>
      <c r="E143" s="247" t="s">
        <v>1</v>
      </c>
      <c r="F143" s="248" t="s">
        <v>958</v>
      </c>
      <c r="G143" s="246"/>
      <c r="H143" s="249">
        <v>0.59999999999999998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176</v>
      </c>
      <c r="AU143" s="255" t="s">
        <v>89</v>
      </c>
      <c r="AV143" s="13" t="s">
        <v>89</v>
      </c>
      <c r="AW143" s="13" t="s">
        <v>36</v>
      </c>
      <c r="AX143" s="13" t="s">
        <v>87</v>
      </c>
      <c r="AY143" s="255" t="s">
        <v>154</v>
      </c>
    </row>
    <row r="144" s="2" customFormat="1" ht="14.4" customHeight="1">
      <c r="A144" s="39"/>
      <c r="B144" s="40"/>
      <c r="C144" s="227" t="s">
        <v>212</v>
      </c>
      <c r="D144" s="227" t="s">
        <v>156</v>
      </c>
      <c r="E144" s="228" t="s">
        <v>934</v>
      </c>
      <c r="F144" s="229" t="s">
        <v>935</v>
      </c>
      <c r="G144" s="230" t="s">
        <v>174</v>
      </c>
      <c r="H144" s="231">
        <v>20.399999999999999</v>
      </c>
      <c r="I144" s="232"/>
      <c r="J144" s="233">
        <f>ROUND(I144*H144,2)</f>
        <v>0</v>
      </c>
      <c r="K144" s="229" t="s">
        <v>575</v>
      </c>
      <c r="L144" s="45"/>
      <c r="M144" s="234" t="s">
        <v>1</v>
      </c>
      <c r="N144" s="235" t="s">
        <v>45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161</v>
      </c>
      <c r="AT144" s="238" t="s">
        <v>156</v>
      </c>
      <c r="AU144" s="238" t="s">
        <v>89</v>
      </c>
      <c r="AY144" s="18" t="s">
        <v>154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87</v>
      </c>
      <c r="BK144" s="239">
        <f>ROUND(I144*H144,2)</f>
        <v>0</v>
      </c>
      <c r="BL144" s="18" t="s">
        <v>161</v>
      </c>
      <c r="BM144" s="238" t="s">
        <v>1399</v>
      </c>
    </row>
    <row r="145" s="13" customFormat="1">
      <c r="A145" s="13"/>
      <c r="B145" s="245"/>
      <c r="C145" s="246"/>
      <c r="D145" s="240" t="s">
        <v>176</v>
      </c>
      <c r="E145" s="247" t="s">
        <v>1</v>
      </c>
      <c r="F145" s="248" t="s">
        <v>937</v>
      </c>
      <c r="G145" s="246"/>
      <c r="H145" s="249">
        <v>20.399999999999999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5" t="s">
        <v>176</v>
      </c>
      <c r="AU145" s="255" t="s">
        <v>89</v>
      </c>
      <c r="AV145" s="13" t="s">
        <v>89</v>
      </c>
      <c r="AW145" s="13" t="s">
        <v>36</v>
      </c>
      <c r="AX145" s="13" t="s">
        <v>87</v>
      </c>
      <c r="AY145" s="255" t="s">
        <v>154</v>
      </c>
    </row>
    <row r="146" s="2" customFormat="1" ht="14.4" customHeight="1">
      <c r="A146" s="39"/>
      <c r="B146" s="40"/>
      <c r="C146" s="256" t="s">
        <v>216</v>
      </c>
      <c r="D146" s="256" t="s">
        <v>190</v>
      </c>
      <c r="E146" s="257" t="s">
        <v>938</v>
      </c>
      <c r="F146" s="258" t="s">
        <v>939</v>
      </c>
      <c r="G146" s="259" t="s">
        <v>235</v>
      </c>
      <c r="H146" s="260">
        <v>42.840000000000003</v>
      </c>
      <c r="I146" s="261"/>
      <c r="J146" s="262">
        <f>ROUND(I146*H146,2)</f>
        <v>0</v>
      </c>
      <c r="K146" s="258" t="s">
        <v>575</v>
      </c>
      <c r="L146" s="263"/>
      <c r="M146" s="264" t="s">
        <v>1</v>
      </c>
      <c r="N146" s="265" t="s">
        <v>45</v>
      </c>
      <c r="O146" s="92"/>
      <c r="P146" s="236">
        <f>O146*H146</f>
        <v>0</v>
      </c>
      <c r="Q146" s="236">
        <v>1</v>
      </c>
      <c r="R146" s="236">
        <f>Q146*H146</f>
        <v>42.840000000000003</v>
      </c>
      <c r="S146" s="236">
        <v>0</v>
      </c>
      <c r="T146" s="23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8" t="s">
        <v>193</v>
      </c>
      <c r="AT146" s="238" t="s">
        <v>190</v>
      </c>
      <c r="AU146" s="238" t="s">
        <v>89</v>
      </c>
      <c r="AY146" s="18" t="s">
        <v>154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8" t="s">
        <v>87</v>
      </c>
      <c r="BK146" s="239">
        <f>ROUND(I146*H146,2)</f>
        <v>0</v>
      </c>
      <c r="BL146" s="18" t="s">
        <v>161</v>
      </c>
      <c r="BM146" s="238" t="s">
        <v>1400</v>
      </c>
    </row>
    <row r="147" s="13" customFormat="1">
      <c r="A147" s="13"/>
      <c r="B147" s="245"/>
      <c r="C147" s="246"/>
      <c r="D147" s="240" t="s">
        <v>176</v>
      </c>
      <c r="E147" s="247" t="s">
        <v>1</v>
      </c>
      <c r="F147" s="248" t="s">
        <v>941</v>
      </c>
      <c r="G147" s="246"/>
      <c r="H147" s="249">
        <v>42.840000000000003</v>
      </c>
      <c r="I147" s="250"/>
      <c r="J147" s="246"/>
      <c r="K147" s="246"/>
      <c r="L147" s="251"/>
      <c r="M147" s="252"/>
      <c r="N147" s="253"/>
      <c r="O147" s="253"/>
      <c r="P147" s="253"/>
      <c r="Q147" s="253"/>
      <c r="R147" s="253"/>
      <c r="S147" s="253"/>
      <c r="T147" s="25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5" t="s">
        <v>176</v>
      </c>
      <c r="AU147" s="255" t="s">
        <v>89</v>
      </c>
      <c r="AV147" s="13" t="s">
        <v>89</v>
      </c>
      <c r="AW147" s="13" t="s">
        <v>36</v>
      </c>
      <c r="AX147" s="13" t="s">
        <v>87</v>
      </c>
      <c r="AY147" s="255" t="s">
        <v>154</v>
      </c>
    </row>
    <row r="148" s="2" customFormat="1" ht="24.15" customHeight="1">
      <c r="A148" s="39"/>
      <c r="B148" s="40"/>
      <c r="C148" s="227" t="s">
        <v>228</v>
      </c>
      <c r="D148" s="227" t="s">
        <v>156</v>
      </c>
      <c r="E148" s="228" t="s">
        <v>572</v>
      </c>
      <c r="F148" s="229" t="s">
        <v>573</v>
      </c>
      <c r="G148" s="230" t="s">
        <v>574</v>
      </c>
      <c r="H148" s="231">
        <v>0.037999999999999999</v>
      </c>
      <c r="I148" s="232"/>
      <c r="J148" s="233">
        <f>ROUND(I148*H148,2)</f>
        <v>0</v>
      </c>
      <c r="K148" s="229" t="s">
        <v>575</v>
      </c>
      <c r="L148" s="45"/>
      <c r="M148" s="234" t="s">
        <v>1</v>
      </c>
      <c r="N148" s="235" t="s">
        <v>45</v>
      </c>
      <c r="O148" s="92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8" t="s">
        <v>161</v>
      </c>
      <c r="AT148" s="238" t="s">
        <v>156</v>
      </c>
      <c r="AU148" s="238" t="s">
        <v>89</v>
      </c>
      <c r="AY148" s="18" t="s">
        <v>154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8" t="s">
        <v>87</v>
      </c>
      <c r="BK148" s="239">
        <f>ROUND(I148*H148,2)</f>
        <v>0</v>
      </c>
      <c r="BL148" s="18" t="s">
        <v>161</v>
      </c>
      <c r="BM148" s="238" t="s">
        <v>1401</v>
      </c>
    </row>
    <row r="149" s="13" customFormat="1">
      <c r="A149" s="13"/>
      <c r="B149" s="245"/>
      <c r="C149" s="246"/>
      <c r="D149" s="240" t="s">
        <v>176</v>
      </c>
      <c r="E149" s="247" t="s">
        <v>1</v>
      </c>
      <c r="F149" s="248" t="s">
        <v>1402</v>
      </c>
      <c r="G149" s="246"/>
      <c r="H149" s="249">
        <v>0.037999999999999999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5" t="s">
        <v>176</v>
      </c>
      <c r="AU149" s="255" t="s">
        <v>89</v>
      </c>
      <c r="AV149" s="13" t="s">
        <v>89</v>
      </c>
      <c r="AW149" s="13" t="s">
        <v>36</v>
      </c>
      <c r="AX149" s="13" t="s">
        <v>87</v>
      </c>
      <c r="AY149" s="255" t="s">
        <v>154</v>
      </c>
    </row>
    <row r="150" s="2" customFormat="1" ht="14.4" customHeight="1">
      <c r="A150" s="39"/>
      <c r="B150" s="40"/>
      <c r="C150" s="256" t="s">
        <v>232</v>
      </c>
      <c r="D150" s="256" t="s">
        <v>190</v>
      </c>
      <c r="E150" s="257" t="s">
        <v>578</v>
      </c>
      <c r="F150" s="258" t="s">
        <v>579</v>
      </c>
      <c r="G150" s="259" t="s">
        <v>182</v>
      </c>
      <c r="H150" s="260">
        <v>146</v>
      </c>
      <c r="I150" s="261"/>
      <c r="J150" s="262">
        <f>ROUND(I150*H150,2)</f>
        <v>0</v>
      </c>
      <c r="K150" s="258" t="s">
        <v>575</v>
      </c>
      <c r="L150" s="263"/>
      <c r="M150" s="264" t="s">
        <v>1</v>
      </c>
      <c r="N150" s="265" t="s">
        <v>45</v>
      </c>
      <c r="O150" s="92"/>
      <c r="P150" s="236">
        <f>O150*H150</f>
        <v>0</v>
      </c>
      <c r="Q150" s="236">
        <v>0.0085199999999999998</v>
      </c>
      <c r="R150" s="236">
        <f>Q150*H150</f>
        <v>1.2439199999999999</v>
      </c>
      <c r="S150" s="236">
        <v>0</v>
      </c>
      <c r="T150" s="23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8" t="s">
        <v>193</v>
      </c>
      <c r="AT150" s="238" t="s">
        <v>190</v>
      </c>
      <c r="AU150" s="238" t="s">
        <v>89</v>
      </c>
      <c r="AY150" s="18" t="s">
        <v>154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8" t="s">
        <v>87</v>
      </c>
      <c r="BK150" s="239">
        <f>ROUND(I150*H150,2)</f>
        <v>0</v>
      </c>
      <c r="BL150" s="18" t="s">
        <v>161</v>
      </c>
      <c r="BM150" s="238" t="s">
        <v>1403</v>
      </c>
    </row>
    <row r="151" s="2" customFormat="1" ht="24.15" customHeight="1">
      <c r="A151" s="39"/>
      <c r="B151" s="40"/>
      <c r="C151" s="256" t="s">
        <v>8</v>
      </c>
      <c r="D151" s="256" t="s">
        <v>190</v>
      </c>
      <c r="E151" s="257" t="s">
        <v>581</v>
      </c>
      <c r="F151" s="258" t="s">
        <v>582</v>
      </c>
      <c r="G151" s="259" t="s">
        <v>182</v>
      </c>
      <c r="H151" s="260">
        <v>292</v>
      </c>
      <c r="I151" s="261"/>
      <c r="J151" s="262">
        <f>ROUND(I151*H151,2)</f>
        <v>0</v>
      </c>
      <c r="K151" s="258" t="s">
        <v>575</v>
      </c>
      <c r="L151" s="263"/>
      <c r="M151" s="264" t="s">
        <v>1</v>
      </c>
      <c r="N151" s="265" t="s">
        <v>45</v>
      </c>
      <c r="O151" s="92"/>
      <c r="P151" s="236">
        <f>O151*H151</f>
        <v>0</v>
      </c>
      <c r="Q151" s="236">
        <v>0.0011100000000000001</v>
      </c>
      <c r="R151" s="236">
        <f>Q151*H151</f>
        <v>0.32412000000000002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193</v>
      </c>
      <c r="AT151" s="238" t="s">
        <v>190</v>
      </c>
      <c r="AU151" s="238" t="s">
        <v>89</v>
      </c>
      <c r="AY151" s="18" t="s">
        <v>154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87</v>
      </c>
      <c r="BK151" s="239">
        <f>ROUND(I151*H151,2)</f>
        <v>0</v>
      </c>
      <c r="BL151" s="18" t="s">
        <v>161</v>
      </c>
      <c r="BM151" s="238" t="s">
        <v>1404</v>
      </c>
    </row>
    <row r="152" s="2" customFormat="1" ht="14.4" customHeight="1">
      <c r="A152" s="39"/>
      <c r="B152" s="40"/>
      <c r="C152" s="256" t="s">
        <v>250</v>
      </c>
      <c r="D152" s="256" t="s">
        <v>190</v>
      </c>
      <c r="E152" s="257" t="s">
        <v>584</v>
      </c>
      <c r="F152" s="258" t="s">
        <v>585</v>
      </c>
      <c r="G152" s="259" t="s">
        <v>182</v>
      </c>
      <c r="H152" s="260">
        <v>146</v>
      </c>
      <c r="I152" s="261"/>
      <c r="J152" s="262">
        <f>ROUND(I152*H152,2)</f>
        <v>0</v>
      </c>
      <c r="K152" s="258" t="s">
        <v>575</v>
      </c>
      <c r="L152" s="263"/>
      <c r="M152" s="264" t="s">
        <v>1</v>
      </c>
      <c r="N152" s="265" t="s">
        <v>45</v>
      </c>
      <c r="O152" s="92"/>
      <c r="P152" s="236">
        <f>O152*H152</f>
        <v>0</v>
      </c>
      <c r="Q152" s="236">
        <v>0.00018000000000000001</v>
      </c>
      <c r="R152" s="236">
        <f>Q152*H152</f>
        <v>0.026280000000000001</v>
      </c>
      <c r="S152" s="236">
        <v>0</v>
      </c>
      <c r="T152" s="23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8" t="s">
        <v>193</v>
      </c>
      <c r="AT152" s="238" t="s">
        <v>190</v>
      </c>
      <c r="AU152" s="238" t="s">
        <v>89</v>
      </c>
      <c r="AY152" s="18" t="s">
        <v>154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8" t="s">
        <v>87</v>
      </c>
      <c r="BK152" s="239">
        <f>ROUND(I152*H152,2)</f>
        <v>0</v>
      </c>
      <c r="BL152" s="18" t="s">
        <v>161</v>
      </c>
      <c r="BM152" s="238" t="s">
        <v>1405</v>
      </c>
    </row>
    <row r="153" s="2" customFormat="1" ht="14.4" customHeight="1">
      <c r="A153" s="39"/>
      <c r="B153" s="40"/>
      <c r="C153" s="256" t="s">
        <v>256</v>
      </c>
      <c r="D153" s="256" t="s">
        <v>190</v>
      </c>
      <c r="E153" s="257" t="s">
        <v>587</v>
      </c>
      <c r="F153" s="258" t="s">
        <v>588</v>
      </c>
      <c r="G153" s="259" t="s">
        <v>182</v>
      </c>
      <c r="H153" s="260">
        <v>146</v>
      </c>
      <c r="I153" s="261"/>
      <c r="J153" s="262">
        <f>ROUND(I153*H153,2)</f>
        <v>0</v>
      </c>
      <c r="K153" s="258" t="s">
        <v>575</v>
      </c>
      <c r="L153" s="263"/>
      <c r="M153" s="264" t="s">
        <v>1</v>
      </c>
      <c r="N153" s="265" t="s">
        <v>45</v>
      </c>
      <c r="O153" s="92"/>
      <c r="P153" s="236">
        <f>O153*H153</f>
        <v>0</v>
      </c>
      <c r="Q153" s="236">
        <v>0.00019000000000000001</v>
      </c>
      <c r="R153" s="236">
        <f>Q153*H153</f>
        <v>0.027740000000000001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193</v>
      </c>
      <c r="AT153" s="238" t="s">
        <v>190</v>
      </c>
      <c r="AU153" s="238" t="s">
        <v>89</v>
      </c>
      <c r="AY153" s="18" t="s">
        <v>154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87</v>
      </c>
      <c r="BK153" s="239">
        <f>ROUND(I153*H153,2)</f>
        <v>0</v>
      </c>
      <c r="BL153" s="18" t="s">
        <v>161</v>
      </c>
      <c r="BM153" s="238" t="s">
        <v>1406</v>
      </c>
    </row>
    <row r="154" s="2" customFormat="1" ht="14.4" customHeight="1">
      <c r="A154" s="39"/>
      <c r="B154" s="40"/>
      <c r="C154" s="256" t="s">
        <v>267</v>
      </c>
      <c r="D154" s="256" t="s">
        <v>190</v>
      </c>
      <c r="E154" s="257" t="s">
        <v>590</v>
      </c>
      <c r="F154" s="258" t="s">
        <v>591</v>
      </c>
      <c r="G154" s="259" t="s">
        <v>182</v>
      </c>
      <c r="H154" s="260">
        <v>584</v>
      </c>
      <c r="I154" s="261"/>
      <c r="J154" s="262">
        <f>ROUND(I154*H154,2)</f>
        <v>0</v>
      </c>
      <c r="K154" s="258" t="s">
        <v>575</v>
      </c>
      <c r="L154" s="263"/>
      <c r="M154" s="264" t="s">
        <v>1</v>
      </c>
      <c r="N154" s="265" t="s">
        <v>45</v>
      </c>
      <c r="O154" s="92"/>
      <c r="P154" s="236">
        <f>O154*H154</f>
        <v>0</v>
      </c>
      <c r="Q154" s="236">
        <v>9.0000000000000006E-05</v>
      </c>
      <c r="R154" s="236">
        <f>Q154*H154</f>
        <v>0.052560000000000003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193</v>
      </c>
      <c r="AT154" s="238" t="s">
        <v>190</v>
      </c>
      <c r="AU154" s="238" t="s">
        <v>89</v>
      </c>
      <c r="AY154" s="18" t="s">
        <v>154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87</v>
      </c>
      <c r="BK154" s="239">
        <f>ROUND(I154*H154,2)</f>
        <v>0</v>
      </c>
      <c r="BL154" s="18" t="s">
        <v>161</v>
      </c>
      <c r="BM154" s="238" t="s">
        <v>1407</v>
      </c>
    </row>
    <row r="155" s="2" customFormat="1" ht="14.4" customHeight="1">
      <c r="A155" s="39"/>
      <c r="B155" s="40"/>
      <c r="C155" s="256" t="s">
        <v>274</v>
      </c>
      <c r="D155" s="256" t="s">
        <v>190</v>
      </c>
      <c r="E155" s="257" t="s">
        <v>593</v>
      </c>
      <c r="F155" s="258" t="s">
        <v>594</v>
      </c>
      <c r="G155" s="259" t="s">
        <v>182</v>
      </c>
      <c r="H155" s="260">
        <v>584</v>
      </c>
      <c r="I155" s="261"/>
      <c r="J155" s="262">
        <f>ROUND(I155*H155,2)</f>
        <v>0</v>
      </c>
      <c r="K155" s="258" t="s">
        <v>575</v>
      </c>
      <c r="L155" s="263"/>
      <c r="M155" s="264" t="s">
        <v>1</v>
      </c>
      <c r="N155" s="265" t="s">
        <v>45</v>
      </c>
      <c r="O155" s="92"/>
      <c r="P155" s="236">
        <f>O155*H155</f>
        <v>0</v>
      </c>
      <c r="Q155" s="236">
        <v>0.00056999999999999998</v>
      </c>
      <c r="R155" s="236">
        <f>Q155*H155</f>
        <v>0.33288000000000001</v>
      </c>
      <c r="S155" s="236">
        <v>0</v>
      </c>
      <c r="T155" s="23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8" t="s">
        <v>193</v>
      </c>
      <c r="AT155" s="238" t="s">
        <v>190</v>
      </c>
      <c r="AU155" s="238" t="s">
        <v>89</v>
      </c>
      <c r="AY155" s="18" t="s">
        <v>154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8" t="s">
        <v>87</v>
      </c>
      <c r="BK155" s="239">
        <f>ROUND(I155*H155,2)</f>
        <v>0</v>
      </c>
      <c r="BL155" s="18" t="s">
        <v>161</v>
      </c>
      <c r="BM155" s="238" t="s">
        <v>1408</v>
      </c>
    </row>
    <row r="156" s="2" customFormat="1" ht="24.15" customHeight="1">
      <c r="A156" s="39"/>
      <c r="B156" s="40"/>
      <c r="C156" s="256" t="s">
        <v>279</v>
      </c>
      <c r="D156" s="256" t="s">
        <v>190</v>
      </c>
      <c r="E156" s="257" t="s">
        <v>944</v>
      </c>
      <c r="F156" s="258" t="s">
        <v>1409</v>
      </c>
      <c r="G156" s="259" t="s">
        <v>182</v>
      </c>
      <c r="H156" s="260">
        <v>39</v>
      </c>
      <c r="I156" s="261"/>
      <c r="J156" s="262">
        <f>ROUND(I156*H156,2)</f>
        <v>0</v>
      </c>
      <c r="K156" s="258" t="s">
        <v>575</v>
      </c>
      <c r="L156" s="263"/>
      <c r="M156" s="264" t="s">
        <v>1</v>
      </c>
      <c r="N156" s="265" t="s">
        <v>45</v>
      </c>
      <c r="O156" s="92"/>
      <c r="P156" s="236">
        <f>O156*H156</f>
        <v>0</v>
      </c>
      <c r="Q156" s="236">
        <v>0.098000000000000004</v>
      </c>
      <c r="R156" s="236">
        <f>Q156*H156</f>
        <v>3.8220000000000001</v>
      </c>
      <c r="S156" s="236">
        <v>0</v>
      </c>
      <c r="T156" s="23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8" t="s">
        <v>193</v>
      </c>
      <c r="AT156" s="238" t="s">
        <v>190</v>
      </c>
      <c r="AU156" s="238" t="s">
        <v>89</v>
      </c>
      <c r="AY156" s="18" t="s">
        <v>154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8" t="s">
        <v>87</v>
      </c>
      <c r="BK156" s="239">
        <f>ROUND(I156*H156,2)</f>
        <v>0</v>
      </c>
      <c r="BL156" s="18" t="s">
        <v>161</v>
      </c>
      <c r="BM156" s="238" t="s">
        <v>1410</v>
      </c>
    </row>
    <row r="157" s="13" customFormat="1">
      <c r="A157" s="13"/>
      <c r="B157" s="245"/>
      <c r="C157" s="246"/>
      <c r="D157" s="240" t="s">
        <v>176</v>
      </c>
      <c r="E157" s="247" t="s">
        <v>1</v>
      </c>
      <c r="F157" s="248" t="s">
        <v>390</v>
      </c>
      <c r="G157" s="246"/>
      <c r="H157" s="249">
        <v>39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5" t="s">
        <v>176</v>
      </c>
      <c r="AU157" s="255" t="s">
        <v>89</v>
      </c>
      <c r="AV157" s="13" t="s">
        <v>89</v>
      </c>
      <c r="AW157" s="13" t="s">
        <v>36</v>
      </c>
      <c r="AX157" s="13" t="s">
        <v>87</v>
      </c>
      <c r="AY157" s="255" t="s">
        <v>154</v>
      </c>
    </row>
    <row r="158" s="2" customFormat="1" ht="24.15" customHeight="1">
      <c r="A158" s="39"/>
      <c r="B158" s="40"/>
      <c r="C158" s="227" t="s">
        <v>7</v>
      </c>
      <c r="D158" s="227" t="s">
        <v>156</v>
      </c>
      <c r="E158" s="228" t="s">
        <v>607</v>
      </c>
      <c r="F158" s="229" t="s">
        <v>608</v>
      </c>
      <c r="G158" s="230" t="s">
        <v>574</v>
      </c>
      <c r="H158" s="231">
        <v>0.029999999999999999</v>
      </c>
      <c r="I158" s="232"/>
      <c r="J158" s="233">
        <f>ROUND(I158*H158,2)</f>
        <v>0</v>
      </c>
      <c r="K158" s="229" t="s">
        <v>575</v>
      </c>
      <c r="L158" s="45"/>
      <c r="M158" s="234" t="s">
        <v>1</v>
      </c>
      <c r="N158" s="235" t="s">
        <v>45</v>
      </c>
      <c r="O158" s="92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8" t="s">
        <v>161</v>
      </c>
      <c r="AT158" s="238" t="s">
        <v>156</v>
      </c>
      <c r="AU158" s="238" t="s">
        <v>89</v>
      </c>
      <c r="AY158" s="18" t="s">
        <v>154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8" t="s">
        <v>87</v>
      </c>
      <c r="BK158" s="239">
        <f>ROUND(I158*H158,2)</f>
        <v>0</v>
      </c>
      <c r="BL158" s="18" t="s">
        <v>161</v>
      </c>
      <c r="BM158" s="238" t="s">
        <v>1411</v>
      </c>
    </row>
    <row r="159" s="13" customFormat="1">
      <c r="A159" s="13"/>
      <c r="B159" s="245"/>
      <c r="C159" s="246"/>
      <c r="D159" s="240" t="s">
        <v>176</v>
      </c>
      <c r="E159" s="247" t="s">
        <v>1</v>
      </c>
      <c r="F159" s="248" t="s">
        <v>1412</v>
      </c>
      <c r="G159" s="246"/>
      <c r="H159" s="249">
        <v>0.029999999999999999</v>
      </c>
      <c r="I159" s="250"/>
      <c r="J159" s="246"/>
      <c r="K159" s="246"/>
      <c r="L159" s="251"/>
      <c r="M159" s="252"/>
      <c r="N159" s="253"/>
      <c r="O159" s="253"/>
      <c r="P159" s="253"/>
      <c r="Q159" s="253"/>
      <c r="R159" s="253"/>
      <c r="S159" s="253"/>
      <c r="T159" s="25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5" t="s">
        <v>176</v>
      </c>
      <c r="AU159" s="255" t="s">
        <v>89</v>
      </c>
      <c r="AV159" s="13" t="s">
        <v>89</v>
      </c>
      <c r="AW159" s="13" t="s">
        <v>36</v>
      </c>
      <c r="AX159" s="13" t="s">
        <v>87</v>
      </c>
      <c r="AY159" s="255" t="s">
        <v>154</v>
      </c>
    </row>
    <row r="160" s="2" customFormat="1" ht="14.4" customHeight="1">
      <c r="A160" s="39"/>
      <c r="B160" s="40"/>
      <c r="C160" s="227" t="s">
        <v>288</v>
      </c>
      <c r="D160" s="227" t="s">
        <v>156</v>
      </c>
      <c r="E160" s="228" t="s">
        <v>1413</v>
      </c>
      <c r="F160" s="229" t="s">
        <v>1414</v>
      </c>
      <c r="G160" s="230" t="s">
        <v>182</v>
      </c>
      <c r="H160" s="231">
        <v>4</v>
      </c>
      <c r="I160" s="232"/>
      <c r="J160" s="233">
        <f>ROUND(I160*H160,2)</f>
        <v>0</v>
      </c>
      <c r="K160" s="229" t="s">
        <v>575</v>
      </c>
      <c r="L160" s="45"/>
      <c r="M160" s="234" t="s">
        <v>1</v>
      </c>
      <c r="N160" s="235" t="s">
        <v>45</v>
      </c>
      <c r="O160" s="92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161</v>
      </c>
      <c r="AT160" s="238" t="s">
        <v>156</v>
      </c>
      <c r="AU160" s="238" t="s">
        <v>89</v>
      </c>
      <c r="AY160" s="18" t="s">
        <v>154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87</v>
      </c>
      <c r="BK160" s="239">
        <f>ROUND(I160*H160,2)</f>
        <v>0</v>
      </c>
      <c r="BL160" s="18" t="s">
        <v>161</v>
      </c>
      <c r="BM160" s="238" t="s">
        <v>1415</v>
      </c>
    </row>
    <row r="161" s="13" customFormat="1">
      <c r="A161" s="13"/>
      <c r="B161" s="245"/>
      <c r="C161" s="246"/>
      <c r="D161" s="240" t="s">
        <v>176</v>
      </c>
      <c r="E161" s="247" t="s">
        <v>1</v>
      </c>
      <c r="F161" s="248" t="s">
        <v>161</v>
      </c>
      <c r="G161" s="246"/>
      <c r="H161" s="249">
        <v>4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5" t="s">
        <v>176</v>
      </c>
      <c r="AU161" s="255" t="s">
        <v>89</v>
      </c>
      <c r="AV161" s="13" t="s">
        <v>89</v>
      </c>
      <c r="AW161" s="13" t="s">
        <v>36</v>
      </c>
      <c r="AX161" s="13" t="s">
        <v>87</v>
      </c>
      <c r="AY161" s="255" t="s">
        <v>154</v>
      </c>
    </row>
    <row r="162" s="2" customFormat="1" ht="14.4" customHeight="1">
      <c r="A162" s="39"/>
      <c r="B162" s="40"/>
      <c r="C162" s="227" t="s">
        <v>293</v>
      </c>
      <c r="D162" s="227" t="s">
        <v>156</v>
      </c>
      <c r="E162" s="228" t="s">
        <v>1416</v>
      </c>
      <c r="F162" s="229" t="s">
        <v>1417</v>
      </c>
      <c r="G162" s="230" t="s">
        <v>182</v>
      </c>
      <c r="H162" s="231">
        <v>4</v>
      </c>
      <c r="I162" s="232"/>
      <c r="J162" s="233">
        <f>ROUND(I162*H162,2)</f>
        <v>0</v>
      </c>
      <c r="K162" s="229" t="s">
        <v>575</v>
      </c>
      <c r="L162" s="45"/>
      <c r="M162" s="234" t="s">
        <v>1</v>
      </c>
      <c r="N162" s="235" t="s">
        <v>45</v>
      </c>
      <c r="O162" s="92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8" t="s">
        <v>161</v>
      </c>
      <c r="AT162" s="238" t="s">
        <v>156</v>
      </c>
      <c r="AU162" s="238" t="s">
        <v>89</v>
      </c>
      <c r="AY162" s="18" t="s">
        <v>154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8" t="s">
        <v>87</v>
      </c>
      <c r="BK162" s="239">
        <f>ROUND(I162*H162,2)</f>
        <v>0</v>
      </c>
      <c r="BL162" s="18" t="s">
        <v>161</v>
      </c>
      <c r="BM162" s="238" t="s">
        <v>1418</v>
      </c>
    </row>
    <row r="163" s="13" customFormat="1">
      <c r="A163" s="13"/>
      <c r="B163" s="245"/>
      <c r="C163" s="246"/>
      <c r="D163" s="240" t="s">
        <v>176</v>
      </c>
      <c r="E163" s="247" t="s">
        <v>1</v>
      </c>
      <c r="F163" s="248" t="s">
        <v>161</v>
      </c>
      <c r="G163" s="246"/>
      <c r="H163" s="249">
        <v>4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5" t="s">
        <v>176</v>
      </c>
      <c r="AU163" s="255" t="s">
        <v>89</v>
      </c>
      <c r="AV163" s="13" t="s">
        <v>89</v>
      </c>
      <c r="AW163" s="13" t="s">
        <v>36</v>
      </c>
      <c r="AX163" s="13" t="s">
        <v>87</v>
      </c>
      <c r="AY163" s="255" t="s">
        <v>154</v>
      </c>
    </row>
    <row r="164" s="2" customFormat="1" ht="24.15" customHeight="1">
      <c r="A164" s="39"/>
      <c r="B164" s="40"/>
      <c r="C164" s="227" t="s">
        <v>299</v>
      </c>
      <c r="D164" s="227" t="s">
        <v>156</v>
      </c>
      <c r="E164" s="228" t="s">
        <v>610</v>
      </c>
      <c r="F164" s="229" t="s">
        <v>611</v>
      </c>
      <c r="G164" s="230" t="s">
        <v>574</v>
      </c>
      <c r="H164" s="231">
        <v>0.59999999999999998</v>
      </c>
      <c r="I164" s="232"/>
      <c r="J164" s="233">
        <f>ROUND(I164*H164,2)</f>
        <v>0</v>
      </c>
      <c r="K164" s="229" t="s">
        <v>575</v>
      </c>
      <c r="L164" s="45"/>
      <c r="M164" s="234" t="s">
        <v>1</v>
      </c>
      <c r="N164" s="235" t="s">
        <v>45</v>
      </c>
      <c r="O164" s="92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8" t="s">
        <v>161</v>
      </c>
      <c r="AT164" s="238" t="s">
        <v>156</v>
      </c>
      <c r="AU164" s="238" t="s">
        <v>89</v>
      </c>
      <c r="AY164" s="18" t="s">
        <v>154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8" t="s">
        <v>87</v>
      </c>
      <c r="BK164" s="239">
        <f>ROUND(I164*H164,2)</f>
        <v>0</v>
      </c>
      <c r="BL164" s="18" t="s">
        <v>161</v>
      </c>
      <c r="BM164" s="238" t="s">
        <v>1419</v>
      </c>
    </row>
    <row r="165" s="2" customFormat="1">
      <c r="A165" s="39"/>
      <c r="B165" s="40"/>
      <c r="C165" s="41"/>
      <c r="D165" s="240" t="s">
        <v>170</v>
      </c>
      <c r="E165" s="41"/>
      <c r="F165" s="241" t="s">
        <v>613</v>
      </c>
      <c r="G165" s="41"/>
      <c r="H165" s="41"/>
      <c r="I165" s="242"/>
      <c r="J165" s="41"/>
      <c r="K165" s="41"/>
      <c r="L165" s="45"/>
      <c r="M165" s="243"/>
      <c r="N165" s="244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170</v>
      </c>
      <c r="AU165" s="18" t="s">
        <v>89</v>
      </c>
    </row>
    <row r="166" s="13" customFormat="1">
      <c r="A166" s="13"/>
      <c r="B166" s="245"/>
      <c r="C166" s="246"/>
      <c r="D166" s="240" t="s">
        <v>176</v>
      </c>
      <c r="E166" s="247" t="s">
        <v>1</v>
      </c>
      <c r="F166" s="248" t="s">
        <v>958</v>
      </c>
      <c r="G166" s="246"/>
      <c r="H166" s="249">
        <v>0.59999999999999998</v>
      </c>
      <c r="I166" s="250"/>
      <c r="J166" s="246"/>
      <c r="K166" s="246"/>
      <c r="L166" s="251"/>
      <c r="M166" s="252"/>
      <c r="N166" s="253"/>
      <c r="O166" s="253"/>
      <c r="P166" s="253"/>
      <c r="Q166" s="253"/>
      <c r="R166" s="253"/>
      <c r="S166" s="253"/>
      <c r="T166" s="25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5" t="s">
        <v>176</v>
      </c>
      <c r="AU166" s="255" t="s">
        <v>89</v>
      </c>
      <c r="AV166" s="13" t="s">
        <v>89</v>
      </c>
      <c r="AW166" s="13" t="s">
        <v>36</v>
      </c>
      <c r="AX166" s="13" t="s">
        <v>87</v>
      </c>
      <c r="AY166" s="255" t="s">
        <v>154</v>
      </c>
    </row>
    <row r="167" s="2" customFormat="1" ht="24.15" customHeight="1">
      <c r="A167" s="39"/>
      <c r="B167" s="40"/>
      <c r="C167" s="227" t="s">
        <v>305</v>
      </c>
      <c r="D167" s="227" t="s">
        <v>156</v>
      </c>
      <c r="E167" s="228" t="s">
        <v>614</v>
      </c>
      <c r="F167" s="229" t="s">
        <v>615</v>
      </c>
      <c r="G167" s="230" t="s">
        <v>616</v>
      </c>
      <c r="H167" s="231">
        <v>4</v>
      </c>
      <c r="I167" s="232"/>
      <c r="J167" s="233">
        <f>ROUND(I167*H167,2)</f>
        <v>0</v>
      </c>
      <c r="K167" s="229" t="s">
        <v>575</v>
      </c>
      <c r="L167" s="45"/>
      <c r="M167" s="234" t="s">
        <v>1</v>
      </c>
      <c r="N167" s="235" t="s">
        <v>45</v>
      </c>
      <c r="O167" s="92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8" t="s">
        <v>161</v>
      </c>
      <c r="AT167" s="238" t="s">
        <v>156</v>
      </c>
      <c r="AU167" s="238" t="s">
        <v>89</v>
      </c>
      <c r="AY167" s="18" t="s">
        <v>154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8" t="s">
        <v>87</v>
      </c>
      <c r="BK167" s="239">
        <f>ROUND(I167*H167,2)</f>
        <v>0</v>
      </c>
      <c r="BL167" s="18" t="s">
        <v>161</v>
      </c>
      <c r="BM167" s="238" t="s">
        <v>1420</v>
      </c>
    </row>
    <row r="168" s="2" customFormat="1" ht="24.15" customHeight="1">
      <c r="A168" s="39"/>
      <c r="B168" s="40"/>
      <c r="C168" s="227" t="s">
        <v>315</v>
      </c>
      <c r="D168" s="227" t="s">
        <v>156</v>
      </c>
      <c r="E168" s="228" t="s">
        <v>618</v>
      </c>
      <c r="F168" s="229" t="s">
        <v>619</v>
      </c>
      <c r="G168" s="230" t="s">
        <v>616</v>
      </c>
      <c r="H168" s="231">
        <v>4</v>
      </c>
      <c r="I168" s="232"/>
      <c r="J168" s="233">
        <f>ROUND(I168*H168,2)</f>
        <v>0</v>
      </c>
      <c r="K168" s="229" t="s">
        <v>575</v>
      </c>
      <c r="L168" s="45"/>
      <c r="M168" s="234" t="s">
        <v>1</v>
      </c>
      <c r="N168" s="235" t="s">
        <v>45</v>
      </c>
      <c r="O168" s="92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8" t="s">
        <v>161</v>
      </c>
      <c r="AT168" s="238" t="s">
        <v>156</v>
      </c>
      <c r="AU168" s="238" t="s">
        <v>89</v>
      </c>
      <c r="AY168" s="18" t="s">
        <v>154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8" t="s">
        <v>87</v>
      </c>
      <c r="BK168" s="239">
        <f>ROUND(I168*H168,2)</f>
        <v>0</v>
      </c>
      <c r="BL168" s="18" t="s">
        <v>161</v>
      </c>
      <c r="BM168" s="238" t="s">
        <v>1421</v>
      </c>
    </row>
    <row r="169" s="2" customFormat="1" ht="37.8" customHeight="1">
      <c r="A169" s="39"/>
      <c r="B169" s="40"/>
      <c r="C169" s="227" t="s">
        <v>322</v>
      </c>
      <c r="D169" s="227" t="s">
        <v>156</v>
      </c>
      <c r="E169" s="228" t="s">
        <v>621</v>
      </c>
      <c r="F169" s="229" t="s">
        <v>622</v>
      </c>
      <c r="G169" s="230" t="s">
        <v>354</v>
      </c>
      <c r="H169" s="231">
        <v>220</v>
      </c>
      <c r="I169" s="232"/>
      <c r="J169" s="233">
        <f>ROUND(I169*H169,2)</f>
        <v>0</v>
      </c>
      <c r="K169" s="229" t="s">
        <v>575</v>
      </c>
      <c r="L169" s="45"/>
      <c r="M169" s="234" t="s">
        <v>1</v>
      </c>
      <c r="N169" s="235" t="s">
        <v>45</v>
      </c>
      <c r="O169" s="92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8" t="s">
        <v>161</v>
      </c>
      <c r="AT169" s="238" t="s">
        <v>156</v>
      </c>
      <c r="AU169" s="238" t="s">
        <v>89</v>
      </c>
      <c r="AY169" s="18" t="s">
        <v>154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8" t="s">
        <v>87</v>
      </c>
      <c r="BK169" s="239">
        <f>ROUND(I169*H169,2)</f>
        <v>0</v>
      </c>
      <c r="BL169" s="18" t="s">
        <v>161</v>
      </c>
      <c r="BM169" s="238" t="s">
        <v>1422</v>
      </c>
    </row>
    <row r="170" s="13" customFormat="1">
      <c r="A170" s="13"/>
      <c r="B170" s="245"/>
      <c r="C170" s="246"/>
      <c r="D170" s="240" t="s">
        <v>176</v>
      </c>
      <c r="E170" s="247" t="s">
        <v>1</v>
      </c>
      <c r="F170" s="248" t="s">
        <v>624</v>
      </c>
      <c r="G170" s="246"/>
      <c r="H170" s="249">
        <v>220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5" t="s">
        <v>176</v>
      </c>
      <c r="AU170" s="255" t="s">
        <v>89</v>
      </c>
      <c r="AV170" s="13" t="s">
        <v>89</v>
      </c>
      <c r="AW170" s="13" t="s">
        <v>36</v>
      </c>
      <c r="AX170" s="13" t="s">
        <v>87</v>
      </c>
      <c r="AY170" s="255" t="s">
        <v>154</v>
      </c>
    </row>
    <row r="171" s="2" customFormat="1" ht="37.8" customHeight="1">
      <c r="A171" s="39"/>
      <c r="B171" s="40"/>
      <c r="C171" s="227" t="s">
        <v>331</v>
      </c>
      <c r="D171" s="227" t="s">
        <v>156</v>
      </c>
      <c r="E171" s="228" t="s">
        <v>625</v>
      </c>
      <c r="F171" s="229" t="s">
        <v>626</v>
      </c>
      <c r="G171" s="230" t="s">
        <v>354</v>
      </c>
      <c r="H171" s="231">
        <v>220</v>
      </c>
      <c r="I171" s="232"/>
      <c r="J171" s="233">
        <f>ROUND(I171*H171,2)</f>
        <v>0</v>
      </c>
      <c r="K171" s="229" t="s">
        <v>575</v>
      </c>
      <c r="L171" s="45"/>
      <c r="M171" s="234" t="s">
        <v>1</v>
      </c>
      <c r="N171" s="235" t="s">
        <v>45</v>
      </c>
      <c r="O171" s="92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8" t="s">
        <v>161</v>
      </c>
      <c r="AT171" s="238" t="s">
        <v>156</v>
      </c>
      <c r="AU171" s="238" t="s">
        <v>89</v>
      </c>
      <c r="AY171" s="18" t="s">
        <v>154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8" t="s">
        <v>87</v>
      </c>
      <c r="BK171" s="239">
        <f>ROUND(I171*H171,2)</f>
        <v>0</v>
      </c>
      <c r="BL171" s="18" t="s">
        <v>161</v>
      </c>
      <c r="BM171" s="238" t="s">
        <v>1423</v>
      </c>
    </row>
    <row r="172" s="13" customFormat="1">
      <c r="A172" s="13"/>
      <c r="B172" s="245"/>
      <c r="C172" s="246"/>
      <c r="D172" s="240" t="s">
        <v>176</v>
      </c>
      <c r="E172" s="247" t="s">
        <v>1</v>
      </c>
      <c r="F172" s="248" t="s">
        <v>624</v>
      </c>
      <c r="G172" s="246"/>
      <c r="H172" s="249">
        <v>220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176</v>
      </c>
      <c r="AU172" s="255" t="s">
        <v>89</v>
      </c>
      <c r="AV172" s="13" t="s">
        <v>89</v>
      </c>
      <c r="AW172" s="13" t="s">
        <v>36</v>
      </c>
      <c r="AX172" s="13" t="s">
        <v>87</v>
      </c>
      <c r="AY172" s="255" t="s">
        <v>154</v>
      </c>
    </row>
    <row r="173" s="12" customFormat="1" ht="22.8" customHeight="1">
      <c r="A173" s="12"/>
      <c r="B173" s="211"/>
      <c r="C173" s="212"/>
      <c r="D173" s="213" t="s">
        <v>79</v>
      </c>
      <c r="E173" s="225" t="s">
        <v>422</v>
      </c>
      <c r="F173" s="225" t="s">
        <v>423</v>
      </c>
      <c r="G173" s="212"/>
      <c r="H173" s="212"/>
      <c r="I173" s="215"/>
      <c r="J173" s="226">
        <f>BK173</f>
        <v>0</v>
      </c>
      <c r="K173" s="212"/>
      <c r="L173" s="217"/>
      <c r="M173" s="218"/>
      <c r="N173" s="219"/>
      <c r="O173" s="219"/>
      <c r="P173" s="220">
        <f>SUM(P174:P183)</f>
        <v>0</v>
      </c>
      <c r="Q173" s="219"/>
      <c r="R173" s="220">
        <f>SUM(R174:R183)</f>
        <v>0</v>
      </c>
      <c r="S173" s="219"/>
      <c r="T173" s="221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2" t="s">
        <v>87</v>
      </c>
      <c r="AT173" s="223" t="s">
        <v>79</v>
      </c>
      <c r="AU173" s="223" t="s">
        <v>87</v>
      </c>
      <c r="AY173" s="222" t="s">
        <v>154</v>
      </c>
      <c r="BK173" s="224">
        <f>SUM(BK174:BK183)</f>
        <v>0</v>
      </c>
    </row>
    <row r="174" s="2" customFormat="1" ht="24.15" customHeight="1">
      <c r="A174" s="39"/>
      <c r="B174" s="40"/>
      <c r="C174" s="227" t="s">
        <v>343</v>
      </c>
      <c r="D174" s="227" t="s">
        <v>156</v>
      </c>
      <c r="E174" s="228" t="s">
        <v>642</v>
      </c>
      <c r="F174" s="229" t="s">
        <v>643</v>
      </c>
      <c r="G174" s="230" t="s">
        <v>235</v>
      </c>
      <c r="H174" s="231">
        <v>168.34299999999999</v>
      </c>
      <c r="I174" s="232"/>
      <c r="J174" s="233">
        <f>ROUND(I174*H174,2)</f>
        <v>0</v>
      </c>
      <c r="K174" s="229" t="s">
        <v>160</v>
      </c>
      <c r="L174" s="45"/>
      <c r="M174" s="234" t="s">
        <v>1</v>
      </c>
      <c r="N174" s="235" t="s">
        <v>45</v>
      </c>
      <c r="O174" s="92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8" t="s">
        <v>161</v>
      </c>
      <c r="AT174" s="238" t="s">
        <v>156</v>
      </c>
      <c r="AU174" s="238" t="s">
        <v>89</v>
      </c>
      <c r="AY174" s="18" t="s">
        <v>154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8" t="s">
        <v>87</v>
      </c>
      <c r="BK174" s="239">
        <f>ROUND(I174*H174,2)</f>
        <v>0</v>
      </c>
      <c r="BL174" s="18" t="s">
        <v>161</v>
      </c>
      <c r="BM174" s="238" t="s">
        <v>1424</v>
      </c>
    </row>
    <row r="175" s="2" customFormat="1" ht="24.15" customHeight="1">
      <c r="A175" s="39"/>
      <c r="B175" s="40"/>
      <c r="C175" s="227" t="s">
        <v>347</v>
      </c>
      <c r="D175" s="227" t="s">
        <v>156</v>
      </c>
      <c r="E175" s="228" t="s">
        <v>645</v>
      </c>
      <c r="F175" s="229" t="s">
        <v>646</v>
      </c>
      <c r="G175" s="230" t="s">
        <v>235</v>
      </c>
      <c r="H175" s="231">
        <v>4040.232</v>
      </c>
      <c r="I175" s="232"/>
      <c r="J175" s="233">
        <f>ROUND(I175*H175,2)</f>
        <v>0</v>
      </c>
      <c r="K175" s="229" t="s">
        <v>160</v>
      </c>
      <c r="L175" s="45"/>
      <c r="M175" s="234" t="s">
        <v>1</v>
      </c>
      <c r="N175" s="235" t="s">
        <v>45</v>
      </c>
      <c r="O175" s="92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8" t="s">
        <v>161</v>
      </c>
      <c r="AT175" s="238" t="s">
        <v>156</v>
      </c>
      <c r="AU175" s="238" t="s">
        <v>89</v>
      </c>
      <c r="AY175" s="18" t="s">
        <v>154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8" t="s">
        <v>87</v>
      </c>
      <c r="BK175" s="239">
        <f>ROUND(I175*H175,2)</f>
        <v>0</v>
      </c>
      <c r="BL175" s="18" t="s">
        <v>161</v>
      </c>
      <c r="BM175" s="238" t="s">
        <v>1425</v>
      </c>
    </row>
    <row r="176" s="13" customFormat="1">
      <c r="A176" s="13"/>
      <c r="B176" s="245"/>
      <c r="C176" s="246"/>
      <c r="D176" s="240" t="s">
        <v>176</v>
      </c>
      <c r="E176" s="247" t="s">
        <v>1</v>
      </c>
      <c r="F176" s="248" t="s">
        <v>1426</v>
      </c>
      <c r="G176" s="246"/>
      <c r="H176" s="249">
        <v>4040.232</v>
      </c>
      <c r="I176" s="250"/>
      <c r="J176" s="246"/>
      <c r="K176" s="246"/>
      <c r="L176" s="251"/>
      <c r="M176" s="252"/>
      <c r="N176" s="253"/>
      <c r="O176" s="253"/>
      <c r="P176" s="253"/>
      <c r="Q176" s="253"/>
      <c r="R176" s="253"/>
      <c r="S176" s="253"/>
      <c r="T176" s="25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5" t="s">
        <v>176</v>
      </c>
      <c r="AU176" s="255" t="s">
        <v>89</v>
      </c>
      <c r="AV176" s="13" t="s">
        <v>89</v>
      </c>
      <c r="AW176" s="13" t="s">
        <v>36</v>
      </c>
      <c r="AX176" s="13" t="s">
        <v>87</v>
      </c>
      <c r="AY176" s="255" t="s">
        <v>154</v>
      </c>
    </row>
    <row r="177" s="2" customFormat="1" ht="14.4" customHeight="1">
      <c r="A177" s="39"/>
      <c r="B177" s="40"/>
      <c r="C177" s="227" t="s">
        <v>351</v>
      </c>
      <c r="D177" s="227" t="s">
        <v>156</v>
      </c>
      <c r="E177" s="228" t="s">
        <v>651</v>
      </c>
      <c r="F177" s="229" t="s">
        <v>652</v>
      </c>
      <c r="G177" s="230" t="s">
        <v>182</v>
      </c>
      <c r="H177" s="231">
        <v>54</v>
      </c>
      <c r="I177" s="232"/>
      <c r="J177" s="233">
        <f>ROUND(I177*H177,2)</f>
        <v>0</v>
      </c>
      <c r="K177" s="229" t="s">
        <v>160</v>
      </c>
      <c r="L177" s="45"/>
      <c r="M177" s="234" t="s">
        <v>1</v>
      </c>
      <c r="N177" s="235" t="s">
        <v>45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161</v>
      </c>
      <c r="AT177" s="238" t="s">
        <v>156</v>
      </c>
      <c r="AU177" s="238" t="s">
        <v>89</v>
      </c>
      <c r="AY177" s="18" t="s">
        <v>154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87</v>
      </c>
      <c r="BK177" s="239">
        <f>ROUND(I177*H177,2)</f>
        <v>0</v>
      </c>
      <c r="BL177" s="18" t="s">
        <v>161</v>
      </c>
      <c r="BM177" s="238" t="s">
        <v>1427</v>
      </c>
    </row>
    <row r="178" s="13" customFormat="1">
      <c r="A178" s="13"/>
      <c r="B178" s="245"/>
      <c r="C178" s="246"/>
      <c r="D178" s="240" t="s">
        <v>176</v>
      </c>
      <c r="E178" s="247" t="s">
        <v>1</v>
      </c>
      <c r="F178" s="248" t="s">
        <v>1428</v>
      </c>
      <c r="G178" s="246"/>
      <c r="H178" s="249">
        <v>54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5" t="s">
        <v>176</v>
      </c>
      <c r="AU178" s="255" t="s">
        <v>89</v>
      </c>
      <c r="AV178" s="13" t="s">
        <v>89</v>
      </c>
      <c r="AW178" s="13" t="s">
        <v>36</v>
      </c>
      <c r="AX178" s="13" t="s">
        <v>87</v>
      </c>
      <c r="AY178" s="255" t="s">
        <v>154</v>
      </c>
    </row>
    <row r="179" s="2" customFormat="1" ht="14.4" customHeight="1">
      <c r="A179" s="39"/>
      <c r="B179" s="40"/>
      <c r="C179" s="227" t="s">
        <v>357</v>
      </c>
      <c r="D179" s="227" t="s">
        <v>156</v>
      </c>
      <c r="E179" s="228" t="s">
        <v>655</v>
      </c>
      <c r="F179" s="229" t="s">
        <v>656</v>
      </c>
      <c r="G179" s="230" t="s">
        <v>235</v>
      </c>
      <c r="H179" s="231">
        <v>4.3200000000000003</v>
      </c>
      <c r="I179" s="232"/>
      <c r="J179" s="233">
        <f>ROUND(I179*H179,2)</f>
        <v>0</v>
      </c>
      <c r="K179" s="229" t="s">
        <v>575</v>
      </c>
      <c r="L179" s="45"/>
      <c r="M179" s="234" t="s">
        <v>1</v>
      </c>
      <c r="N179" s="235" t="s">
        <v>45</v>
      </c>
      <c r="O179" s="92"/>
      <c r="P179" s="236">
        <f>O179*H179</f>
        <v>0</v>
      </c>
      <c r="Q179" s="236">
        <v>0</v>
      </c>
      <c r="R179" s="236">
        <f>Q179*H179</f>
        <v>0</v>
      </c>
      <c r="S179" s="236">
        <v>0</v>
      </c>
      <c r="T179" s="23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8" t="s">
        <v>657</v>
      </c>
      <c r="AT179" s="238" t="s">
        <v>156</v>
      </c>
      <c r="AU179" s="238" t="s">
        <v>89</v>
      </c>
      <c r="AY179" s="18" t="s">
        <v>154</v>
      </c>
      <c r="BE179" s="239">
        <f>IF(N179="základní",J179,0)</f>
        <v>0</v>
      </c>
      <c r="BF179" s="239">
        <f>IF(N179="snížená",J179,0)</f>
        <v>0</v>
      </c>
      <c r="BG179" s="239">
        <f>IF(N179="zákl. přenesená",J179,0)</f>
        <v>0</v>
      </c>
      <c r="BH179" s="239">
        <f>IF(N179="sníž. přenesená",J179,0)</f>
        <v>0</v>
      </c>
      <c r="BI179" s="239">
        <f>IF(N179="nulová",J179,0)</f>
        <v>0</v>
      </c>
      <c r="BJ179" s="18" t="s">
        <v>87</v>
      </c>
      <c r="BK179" s="239">
        <f>ROUND(I179*H179,2)</f>
        <v>0</v>
      </c>
      <c r="BL179" s="18" t="s">
        <v>657</v>
      </c>
      <c r="BM179" s="238" t="s">
        <v>1429</v>
      </c>
    </row>
    <row r="180" s="13" customFormat="1">
      <c r="A180" s="13"/>
      <c r="B180" s="245"/>
      <c r="C180" s="246"/>
      <c r="D180" s="240" t="s">
        <v>176</v>
      </c>
      <c r="E180" s="247" t="s">
        <v>1</v>
      </c>
      <c r="F180" s="248" t="s">
        <v>1430</v>
      </c>
      <c r="G180" s="246"/>
      <c r="H180" s="249">
        <v>4.3200000000000003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5" t="s">
        <v>176</v>
      </c>
      <c r="AU180" s="255" t="s">
        <v>89</v>
      </c>
      <c r="AV180" s="13" t="s">
        <v>89</v>
      </c>
      <c r="AW180" s="13" t="s">
        <v>36</v>
      </c>
      <c r="AX180" s="13" t="s">
        <v>87</v>
      </c>
      <c r="AY180" s="255" t="s">
        <v>154</v>
      </c>
    </row>
    <row r="181" s="2" customFormat="1" ht="24.15" customHeight="1">
      <c r="A181" s="39"/>
      <c r="B181" s="40"/>
      <c r="C181" s="227" t="s">
        <v>362</v>
      </c>
      <c r="D181" s="227" t="s">
        <v>156</v>
      </c>
      <c r="E181" s="228" t="s">
        <v>660</v>
      </c>
      <c r="F181" s="229" t="s">
        <v>661</v>
      </c>
      <c r="G181" s="230" t="s">
        <v>235</v>
      </c>
      <c r="H181" s="231">
        <v>168.34299999999999</v>
      </c>
      <c r="I181" s="232"/>
      <c r="J181" s="233">
        <f>ROUND(I181*H181,2)</f>
        <v>0</v>
      </c>
      <c r="K181" s="229" t="s">
        <v>160</v>
      </c>
      <c r="L181" s="45"/>
      <c r="M181" s="234" t="s">
        <v>1</v>
      </c>
      <c r="N181" s="235" t="s">
        <v>45</v>
      </c>
      <c r="O181" s="92"/>
      <c r="P181" s="236">
        <f>O181*H181</f>
        <v>0</v>
      </c>
      <c r="Q181" s="236">
        <v>0</v>
      </c>
      <c r="R181" s="236">
        <f>Q181*H181</f>
        <v>0</v>
      </c>
      <c r="S181" s="236">
        <v>0</v>
      </c>
      <c r="T181" s="23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8" t="s">
        <v>161</v>
      </c>
      <c r="AT181" s="238" t="s">
        <v>156</v>
      </c>
      <c r="AU181" s="238" t="s">
        <v>89</v>
      </c>
      <c r="AY181" s="18" t="s">
        <v>154</v>
      </c>
      <c r="BE181" s="239">
        <f>IF(N181="základní",J181,0)</f>
        <v>0</v>
      </c>
      <c r="BF181" s="239">
        <f>IF(N181="snížená",J181,0)</f>
        <v>0</v>
      </c>
      <c r="BG181" s="239">
        <f>IF(N181="zákl. přenesená",J181,0)</f>
        <v>0</v>
      </c>
      <c r="BH181" s="239">
        <f>IF(N181="sníž. přenesená",J181,0)</f>
        <v>0</v>
      </c>
      <c r="BI181" s="239">
        <f>IF(N181="nulová",J181,0)</f>
        <v>0</v>
      </c>
      <c r="BJ181" s="18" t="s">
        <v>87</v>
      </c>
      <c r="BK181" s="239">
        <f>ROUND(I181*H181,2)</f>
        <v>0</v>
      </c>
      <c r="BL181" s="18" t="s">
        <v>161</v>
      </c>
      <c r="BM181" s="238" t="s">
        <v>1431</v>
      </c>
    </row>
    <row r="182" s="2" customFormat="1" ht="24.15" customHeight="1">
      <c r="A182" s="39"/>
      <c r="B182" s="40"/>
      <c r="C182" s="227" t="s">
        <v>366</v>
      </c>
      <c r="D182" s="227" t="s">
        <v>156</v>
      </c>
      <c r="E182" s="228" t="s">
        <v>467</v>
      </c>
      <c r="F182" s="229" t="s">
        <v>468</v>
      </c>
      <c r="G182" s="230" t="s">
        <v>235</v>
      </c>
      <c r="H182" s="231">
        <v>168.34299999999999</v>
      </c>
      <c r="I182" s="232"/>
      <c r="J182" s="233">
        <f>ROUND(I182*H182,2)</f>
        <v>0</v>
      </c>
      <c r="K182" s="229" t="s">
        <v>160</v>
      </c>
      <c r="L182" s="45"/>
      <c r="M182" s="234" t="s">
        <v>1</v>
      </c>
      <c r="N182" s="235" t="s">
        <v>45</v>
      </c>
      <c r="O182" s="92"/>
      <c r="P182" s="236">
        <f>O182*H182</f>
        <v>0</v>
      </c>
      <c r="Q182" s="236">
        <v>0</v>
      </c>
      <c r="R182" s="236">
        <f>Q182*H182</f>
        <v>0</v>
      </c>
      <c r="S182" s="236">
        <v>0</v>
      </c>
      <c r="T182" s="23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8" t="s">
        <v>161</v>
      </c>
      <c r="AT182" s="238" t="s">
        <v>156</v>
      </c>
      <c r="AU182" s="238" t="s">
        <v>89</v>
      </c>
      <c r="AY182" s="18" t="s">
        <v>154</v>
      </c>
      <c r="BE182" s="239">
        <f>IF(N182="základní",J182,0)</f>
        <v>0</v>
      </c>
      <c r="BF182" s="239">
        <f>IF(N182="snížená",J182,0)</f>
        <v>0</v>
      </c>
      <c r="BG182" s="239">
        <f>IF(N182="zákl. přenesená",J182,0)</f>
        <v>0</v>
      </c>
      <c r="BH182" s="239">
        <f>IF(N182="sníž. přenesená",J182,0)</f>
        <v>0</v>
      </c>
      <c r="BI182" s="239">
        <f>IF(N182="nulová",J182,0)</f>
        <v>0</v>
      </c>
      <c r="BJ182" s="18" t="s">
        <v>87</v>
      </c>
      <c r="BK182" s="239">
        <f>ROUND(I182*H182,2)</f>
        <v>0</v>
      </c>
      <c r="BL182" s="18" t="s">
        <v>161</v>
      </c>
      <c r="BM182" s="238" t="s">
        <v>1432</v>
      </c>
    </row>
    <row r="183" s="2" customFormat="1" ht="14.4" customHeight="1">
      <c r="A183" s="39"/>
      <c r="B183" s="40"/>
      <c r="C183" s="227" t="s">
        <v>371</v>
      </c>
      <c r="D183" s="227" t="s">
        <v>156</v>
      </c>
      <c r="E183" s="228" t="s">
        <v>902</v>
      </c>
      <c r="F183" s="229" t="s">
        <v>903</v>
      </c>
      <c r="G183" s="230" t="s">
        <v>235</v>
      </c>
      <c r="H183" s="231">
        <v>168.34299999999999</v>
      </c>
      <c r="I183" s="232"/>
      <c r="J183" s="233">
        <f>ROUND(I183*H183,2)</f>
        <v>0</v>
      </c>
      <c r="K183" s="229" t="s">
        <v>160</v>
      </c>
      <c r="L183" s="45"/>
      <c r="M183" s="234" t="s">
        <v>1</v>
      </c>
      <c r="N183" s="235" t="s">
        <v>45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161</v>
      </c>
      <c r="AT183" s="238" t="s">
        <v>156</v>
      </c>
      <c r="AU183" s="238" t="s">
        <v>89</v>
      </c>
      <c r="AY183" s="18" t="s">
        <v>154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87</v>
      </c>
      <c r="BK183" s="239">
        <f>ROUND(I183*H183,2)</f>
        <v>0</v>
      </c>
      <c r="BL183" s="18" t="s">
        <v>161</v>
      </c>
      <c r="BM183" s="238" t="s">
        <v>1433</v>
      </c>
    </row>
    <row r="184" s="12" customFormat="1" ht="22.8" customHeight="1">
      <c r="A184" s="12"/>
      <c r="B184" s="211"/>
      <c r="C184" s="212"/>
      <c r="D184" s="213" t="s">
        <v>79</v>
      </c>
      <c r="E184" s="225" t="s">
        <v>475</v>
      </c>
      <c r="F184" s="225" t="s">
        <v>476</v>
      </c>
      <c r="G184" s="212"/>
      <c r="H184" s="212"/>
      <c r="I184" s="215"/>
      <c r="J184" s="226">
        <f>BK184</f>
        <v>0</v>
      </c>
      <c r="K184" s="212"/>
      <c r="L184" s="217"/>
      <c r="M184" s="218"/>
      <c r="N184" s="219"/>
      <c r="O184" s="219"/>
      <c r="P184" s="220">
        <f>P185</f>
        <v>0</v>
      </c>
      <c r="Q184" s="219"/>
      <c r="R184" s="220">
        <f>R185</f>
        <v>0</v>
      </c>
      <c r="S184" s="219"/>
      <c r="T184" s="221">
        <f>T185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2" t="s">
        <v>87</v>
      </c>
      <c r="AT184" s="223" t="s">
        <v>79</v>
      </c>
      <c r="AU184" s="223" t="s">
        <v>87</v>
      </c>
      <c r="AY184" s="222" t="s">
        <v>154</v>
      </c>
      <c r="BK184" s="224">
        <f>BK185</f>
        <v>0</v>
      </c>
    </row>
    <row r="185" s="2" customFormat="1" ht="14.4" customHeight="1">
      <c r="A185" s="39"/>
      <c r="B185" s="40"/>
      <c r="C185" s="227" t="s">
        <v>376</v>
      </c>
      <c r="D185" s="227" t="s">
        <v>156</v>
      </c>
      <c r="E185" s="228" t="s">
        <v>667</v>
      </c>
      <c r="F185" s="229" t="s">
        <v>668</v>
      </c>
      <c r="G185" s="230" t="s">
        <v>235</v>
      </c>
      <c r="H185" s="231">
        <v>291.08999999999997</v>
      </c>
      <c r="I185" s="232"/>
      <c r="J185" s="233">
        <f>ROUND(I185*H185,2)</f>
        <v>0</v>
      </c>
      <c r="K185" s="229" t="s">
        <v>160</v>
      </c>
      <c r="L185" s="45"/>
      <c r="M185" s="234" t="s">
        <v>1</v>
      </c>
      <c r="N185" s="235" t="s">
        <v>45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161</v>
      </c>
      <c r="AT185" s="238" t="s">
        <v>156</v>
      </c>
      <c r="AU185" s="238" t="s">
        <v>89</v>
      </c>
      <c r="AY185" s="18" t="s">
        <v>154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87</v>
      </c>
      <c r="BK185" s="239">
        <f>ROUND(I185*H185,2)</f>
        <v>0</v>
      </c>
      <c r="BL185" s="18" t="s">
        <v>161</v>
      </c>
      <c r="BM185" s="238" t="s">
        <v>1434</v>
      </c>
    </row>
    <row r="186" s="12" customFormat="1" ht="25.92" customHeight="1">
      <c r="A186" s="12"/>
      <c r="B186" s="211"/>
      <c r="C186" s="212"/>
      <c r="D186" s="213" t="s">
        <v>79</v>
      </c>
      <c r="E186" s="214" t="s">
        <v>673</v>
      </c>
      <c r="F186" s="214" t="s">
        <v>674</v>
      </c>
      <c r="G186" s="212"/>
      <c r="H186" s="212"/>
      <c r="I186" s="215"/>
      <c r="J186" s="216">
        <f>BK186</f>
        <v>0</v>
      </c>
      <c r="K186" s="212"/>
      <c r="L186" s="217"/>
      <c r="M186" s="218"/>
      <c r="N186" s="219"/>
      <c r="O186" s="219"/>
      <c r="P186" s="220">
        <f>SUM(P187:P191)</f>
        <v>0</v>
      </c>
      <c r="Q186" s="219"/>
      <c r="R186" s="220">
        <f>SUM(R187:R191)</f>
        <v>0</v>
      </c>
      <c r="S186" s="219"/>
      <c r="T186" s="221">
        <f>SUM(T187:T191)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2" t="s">
        <v>161</v>
      </c>
      <c r="AT186" s="223" t="s">
        <v>79</v>
      </c>
      <c r="AU186" s="223" t="s">
        <v>80</v>
      </c>
      <c r="AY186" s="222" t="s">
        <v>154</v>
      </c>
      <c r="BK186" s="224">
        <f>SUM(BK187:BK191)</f>
        <v>0</v>
      </c>
    </row>
    <row r="187" s="2" customFormat="1" ht="24.15" customHeight="1">
      <c r="A187" s="39"/>
      <c r="B187" s="40"/>
      <c r="C187" s="227" t="s">
        <v>380</v>
      </c>
      <c r="D187" s="227" t="s">
        <v>156</v>
      </c>
      <c r="E187" s="228" t="s">
        <v>675</v>
      </c>
      <c r="F187" s="229" t="s">
        <v>676</v>
      </c>
      <c r="G187" s="230" t="s">
        <v>235</v>
      </c>
      <c r="H187" s="231">
        <v>291.08999999999997</v>
      </c>
      <c r="I187" s="232"/>
      <c r="J187" s="233">
        <f>ROUND(I187*H187,2)</f>
        <v>0</v>
      </c>
      <c r="K187" s="229" t="s">
        <v>575</v>
      </c>
      <c r="L187" s="45"/>
      <c r="M187" s="234" t="s">
        <v>1</v>
      </c>
      <c r="N187" s="235" t="s">
        <v>45</v>
      </c>
      <c r="O187" s="92"/>
      <c r="P187" s="236">
        <f>O187*H187</f>
        <v>0</v>
      </c>
      <c r="Q187" s="236">
        <v>0</v>
      </c>
      <c r="R187" s="236">
        <f>Q187*H187</f>
        <v>0</v>
      </c>
      <c r="S187" s="236">
        <v>0</v>
      </c>
      <c r="T187" s="23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8" t="s">
        <v>657</v>
      </c>
      <c r="AT187" s="238" t="s">
        <v>156</v>
      </c>
      <c r="AU187" s="238" t="s">
        <v>87</v>
      </c>
      <c r="AY187" s="18" t="s">
        <v>154</v>
      </c>
      <c r="BE187" s="239">
        <f>IF(N187="základní",J187,0)</f>
        <v>0</v>
      </c>
      <c r="BF187" s="239">
        <f>IF(N187="snížená",J187,0)</f>
        <v>0</v>
      </c>
      <c r="BG187" s="239">
        <f>IF(N187="zákl. přenesená",J187,0)</f>
        <v>0</v>
      </c>
      <c r="BH187" s="239">
        <f>IF(N187="sníž. přenesená",J187,0)</f>
        <v>0</v>
      </c>
      <c r="BI187" s="239">
        <f>IF(N187="nulová",J187,0)</f>
        <v>0</v>
      </c>
      <c r="BJ187" s="18" t="s">
        <v>87</v>
      </c>
      <c r="BK187" s="239">
        <f>ROUND(I187*H187,2)</f>
        <v>0</v>
      </c>
      <c r="BL187" s="18" t="s">
        <v>657</v>
      </c>
      <c r="BM187" s="238" t="s">
        <v>1435</v>
      </c>
    </row>
    <row r="188" s="2" customFormat="1">
      <c r="A188" s="39"/>
      <c r="B188" s="40"/>
      <c r="C188" s="41"/>
      <c r="D188" s="240" t="s">
        <v>170</v>
      </c>
      <c r="E188" s="41"/>
      <c r="F188" s="241" t="s">
        <v>681</v>
      </c>
      <c r="G188" s="41"/>
      <c r="H188" s="41"/>
      <c r="I188" s="242"/>
      <c r="J188" s="41"/>
      <c r="K188" s="41"/>
      <c r="L188" s="45"/>
      <c r="M188" s="243"/>
      <c r="N188" s="244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170</v>
      </c>
      <c r="AU188" s="18" t="s">
        <v>87</v>
      </c>
    </row>
    <row r="189" s="2" customFormat="1" ht="24.15" customHeight="1">
      <c r="A189" s="39"/>
      <c r="B189" s="40"/>
      <c r="C189" s="227" t="s">
        <v>385</v>
      </c>
      <c r="D189" s="227" t="s">
        <v>156</v>
      </c>
      <c r="E189" s="228" t="s">
        <v>678</v>
      </c>
      <c r="F189" s="229" t="s">
        <v>679</v>
      </c>
      <c r="G189" s="230" t="s">
        <v>182</v>
      </c>
      <c r="H189" s="231">
        <v>1</v>
      </c>
      <c r="I189" s="232"/>
      <c r="J189" s="233">
        <f>ROUND(I189*H189,2)</f>
        <v>0</v>
      </c>
      <c r="K189" s="229" t="s">
        <v>575</v>
      </c>
      <c r="L189" s="45"/>
      <c r="M189" s="234" t="s">
        <v>1</v>
      </c>
      <c r="N189" s="235" t="s">
        <v>45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657</v>
      </c>
      <c r="AT189" s="238" t="s">
        <v>156</v>
      </c>
      <c r="AU189" s="238" t="s">
        <v>87</v>
      </c>
      <c r="AY189" s="18" t="s">
        <v>154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87</v>
      </c>
      <c r="BK189" s="239">
        <f>ROUND(I189*H189,2)</f>
        <v>0</v>
      </c>
      <c r="BL189" s="18" t="s">
        <v>657</v>
      </c>
      <c r="BM189" s="238" t="s">
        <v>1436</v>
      </c>
    </row>
    <row r="190" s="2" customFormat="1" ht="24.15" customHeight="1">
      <c r="A190" s="39"/>
      <c r="B190" s="40"/>
      <c r="C190" s="227" t="s">
        <v>390</v>
      </c>
      <c r="D190" s="227" t="s">
        <v>156</v>
      </c>
      <c r="E190" s="228" t="s">
        <v>683</v>
      </c>
      <c r="F190" s="229" t="s">
        <v>684</v>
      </c>
      <c r="G190" s="230" t="s">
        <v>182</v>
      </c>
      <c r="H190" s="231">
        <v>1</v>
      </c>
      <c r="I190" s="232"/>
      <c r="J190" s="233">
        <f>ROUND(I190*H190,2)</f>
        <v>0</v>
      </c>
      <c r="K190" s="229" t="s">
        <v>575</v>
      </c>
      <c r="L190" s="45"/>
      <c r="M190" s="234" t="s">
        <v>1</v>
      </c>
      <c r="N190" s="235" t="s">
        <v>45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657</v>
      </c>
      <c r="AT190" s="238" t="s">
        <v>156</v>
      </c>
      <c r="AU190" s="238" t="s">
        <v>87</v>
      </c>
      <c r="AY190" s="18" t="s">
        <v>154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87</v>
      </c>
      <c r="BK190" s="239">
        <f>ROUND(I190*H190,2)</f>
        <v>0</v>
      </c>
      <c r="BL190" s="18" t="s">
        <v>657</v>
      </c>
      <c r="BM190" s="238" t="s">
        <v>1437</v>
      </c>
    </row>
    <row r="191" s="2" customFormat="1">
      <c r="A191" s="39"/>
      <c r="B191" s="40"/>
      <c r="C191" s="41"/>
      <c r="D191" s="240" t="s">
        <v>170</v>
      </c>
      <c r="E191" s="41"/>
      <c r="F191" s="241" t="s">
        <v>686</v>
      </c>
      <c r="G191" s="41"/>
      <c r="H191" s="41"/>
      <c r="I191" s="242"/>
      <c r="J191" s="41"/>
      <c r="K191" s="41"/>
      <c r="L191" s="45"/>
      <c r="M191" s="292"/>
      <c r="N191" s="293"/>
      <c r="O191" s="289"/>
      <c r="P191" s="289"/>
      <c r="Q191" s="289"/>
      <c r="R191" s="289"/>
      <c r="S191" s="289"/>
      <c r="T191" s="29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170</v>
      </c>
      <c r="AU191" s="18" t="s">
        <v>87</v>
      </c>
    </row>
    <row r="192" s="2" customFormat="1" ht="6.96" customHeight="1">
      <c r="A192" s="39"/>
      <c r="B192" s="67"/>
      <c r="C192" s="68"/>
      <c r="D192" s="68"/>
      <c r="E192" s="68"/>
      <c r="F192" s="68"/>
      <c r="G192" s="68"/>
      <c r="H192" s="68"/>
      <c r="I192" s="68"/>
      <c r="J192" s="68"/>
      <c r="K192" s="68"/>
      <c r="L192" s="45"/>
      <c r="M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</row>
  </sheetData>
  <sheetProtection sheet="1" autoFilter="0" formatColumns="0" formatRows="0" objects="1" scenarios="1" spinCount="100000" saltValue="N2Zjdti+5HG2S4wJ6kUTVb4OZj9iZvnQnAv1yQrEaazyPZCgTr2HskgfyXlKId0bqroy+50cnhW7on5n7Epxqw==" hashValue="3hxDPtNqxt4pW6pzFAK0eaiX6PuFYLlqWBkwJyIUAnIeiFKpuCzAbGOAjKeHVvcCbD7rkSGERTuL4z8nzBkoCA==" algorithmName="SHA-512" password="CC35"/>
  <autoFilter ref="C124:K19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1"/>
      <c r="AT3" s="18" t="s">
        <v>89</v>
      </c>
    </row>
    <row r="4" s="1" customFormat="1" ht="24.96" customHeight="1">
      <c r="B4" s="21"/>
      <c r="D4" s="149" t="s">
        <v>120</v>
      </c>
      <c r="L4" s="21"/>
      <c r="M4" s="15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1" t="s">
        <v>16</v>
      </c>
      <c r="L6" s="21"/>
    </row>
    <row r="7" s="1" customFormat="1" ht="16.5" customHeight="1">
      <c r="B7" s="21"/>
      <c r="E7" s="152" t="str">
        <f>'Rekapitulace zakázky'!K6</f>
        <v>Oprava mostních objektů trati Trutnov - Teplice nad Metují</v>
      </c>
      <c r="F7" s="151"/>
      <c r="G7" s="151"/>
      <c r="H7" s="151"/>
      <c r="L7" s="21"/>
    </row>
    <row r="8" s="1" customFormat="1" ht="12" customHeight="1">
      <c r="B8" s="21"/>
      <c r="D8" s="151" t="s">
        <v>121</v>
      </c>
      <c r="L8" s="21"/>
    </row>
    <row r="9" s="2" customFormat="1" ht="16.5" customHeight="1">
      <c r="A9" s="39"/>
      <c r="B9" s="45"/>
      <c r="C9" s="39"/>
      <c r="D9" s="39"/>
      <c r="E9" s="152" t="s">
        <v>999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1" t="s">
        <v>123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3" t="s">
        <v>1438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1" t="s">
        <v>18</v>
      </c>
      <c r="E13" s="39"/>
      <c r="F13" s="142" t="s">
        <v>1</v>
      </c>
      <c r="G13" s="39"/>
      <c r="H13" s="39"/>
      <c r="I13" s="151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1" t="s">
        <v>20</v>
      </c>
      <c r="E14" s="39"/>
      <c r="F14" s="142" t="s">
        <v>1001</v>
      </c>
      <c r="G14" s="39"/>
      <c r="H14" s="39"/>
      <c r="I14" s="151" t="s">
        <v>22</v>
      </c>
      <c r="J14" s="154" t="str">
        <f>'Rekapitulace zakázky'!AN8</f>
        <v>29. 9. 2020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1" t="s">
        <v>24</v>
      </c>
      <c r="E16" s="39"/>
      <c r="F16" s="39"/>
      <c r="G16" s="39"/>
      <c r="H16" s="39"/>
      <c r="I16" s="151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1002</v>
      </c>
      <c r="F17" s="39"/>
      <c r="G17" s="39"/>
      <c r="H17" s="39"/>
      <c r="I17" s="151" t="s">
        <v>28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1" t="s">
        <v>30</v>
      </c>
      <c r="E19" s="39"/>
      <c r="F19" s="39"/>
      <c r="G19" s="39"/>
      <c r="H19" s="39"/>
      <c r="I19" s="151" t="s">
        <v>25</v>
      </c>
      <c r="J19" s="34" t="str">
        <f>'Rekapitulace zakázky'!AN13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zakázky'!E14</f>
        <v>Vyplň údaj</v>
      </c>
      <c r="F20" s="142"/>
      <c r="G20" s="142"/>
      <c r="H20" s="142"/>
      <c r="I20" s="151" t="s">
        <v>28</v>
      </c>
      <c r="J20" s="34" t="str">
        <f>'Rekapitulace zakázky'!AN14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1" t="s">
        <v>32</v>
      </c>
      <c r="E22" s="39"/>
      <c r="F22" s="39"/>
      <c r="G22" s="39"/>
      <c r="H22" s="39"/>
      <c r="I22" s="151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34</v>
      </c>
      <c r="F23" s="39"/>
      <c r="G23" s="39"/>
      <c r="H23" s="39"/>
      <c r="I23" s="151" t="s">
        <v>28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1" t="s">
        <v>37</v>
      </c>
      <c r="E25" s="39"/>
      <c r="F25" s="39"/>
      <c r="G25" s="39"/>
      <c r="H25" s="39"/>
      <c r="I25" s="151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21</v>
      </c>
      <c r="F26" s="39"/>
      <c r="G26" s="39"/>
      <c r="H26" s="39"/>
      <c r="I26" s="151" t="s">
        <v>28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1" t="s">
        <v>38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9"/>
      <c r="E31" s="159"/>
      <c r="F31" s="159"/>
      <c r="G31" s="159"/>
      <c r="H31" s="159"/>
      <c r="I31" s="159"/>
      <c r="J31" s="159"/>
      <c r="K31" s="15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0" t="s">
        <v>40</v>
      </c>
      <c r="E32" s="39"/>
      <c r="F32" s="39"/>
      <c r="G32" s="39"/>
      <c r="H32" s="39"/>
      <c r="I32" s="39"/>
      <c r="J32" s="161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9"/>
      <c r="E33" s="159"/>
      <c r="F33" s="159"/>
      <c r="G33" s="159"/>
      <c r="H33" s="159"/>
      <c r="I33" s="159"/>
      <c r="J33" s="159"/>
      <c r="K33" s="15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2" t="s">
        <v>42</v>
      </c>
      <c r="G34" s="39"/>
      <c r="H34" s="39"/>
      <c r="I34" s="162" t="s">
        <v>41</v>
      </c>
      <c r="J34" s="162" t="s">
        <v>43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44</v>
      </c>
      <c r="E35" s="151" t="s">
        <v>45</v>
      </c>
      <c r="F35" s="164">
        <f>ROUND((SUM(BE132:BE202)),  2)</f>
        <v>0</v>
      </c>
      <c r="G35" s="39"/>
      <c r="H35" s="39"/>
      <c r="I35" s="165">
        <v>0.20999999999999999</v>
      </c>
      <c r="J35" s="164">
        <f>ROUND(((SUM(BE132:BE202))*I35),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1" t="s">
        <v>46</v>
      </c>
      <c r="F36" s="164">
        <f>ROUND((SUM(BF132:BF202)),  2)</f>
        <v>0</v>
      </c>
      <c r="G36" s="39"/>
      <c r="H36" s="39"/>
      <c r="I36" s="165">
        <v>0.14999999999999999</v>
      </c>
      <c r="J36" s="164">
        <f>ROUND(((SUM(BF132:BF202))*I36),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1" t="s">
        <v>47</v>
      </c>
      <c r="F37" s="164">
        <f>ROUND((SUM(BG132:BG202)),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1" t="s">
        <v>48</v>
      </c>
      <c r="F38" s="164">
        <f>ROUND((SUM(BH132:BH202)),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1" t="s">
        <v>49</v>
      </c>
      <c r="F39" s="164">
        <f>ROUND((SUM(BI132:BI202)),  2)</f>
        <v>0</v>
      </c>
      <c r="G39" s="39"/>
      <c r="H39" s="39"/>
      <c r="I39" s="165">
        <v>0</v>
      </c>
      <c r="J39" s="164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50</v>
      </c>
      <c r="E41" s="168"/>
      <c r="F41" s="168"/>
      <c r="G41" s="169" t="s">
        <v>51</v>
      </c>
      <c r="H41" s="170" t="s">
        <v>52</v>
      </c>
      <c r="I41" s="168"/>
      <c r="J41" s="171">
        <f>SUM(J32:J39)</f>
        <v>0</v>
      </c>
      <c r="K41" s="172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3" t="s">
        <v>53</v>
      </c>
      <c r="E50" s="174"/>
      <c r="F50" s="174"/>
      <c r="G50" s="173" t="s">
        <v>54</v>
      </c>
      <c r="H50" s="174"/>
      <c r="I50" s="174"/>
      <c r="J50" s="174"/>
      <c r="K50" s="174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5" t="s">
        <v>55</v>
      </c>
      <c r="E61" s="176"/>
      <c r="F61" s="177" t="s">
        <v>56</v>
      </c>
      <c r="G61" s="175" t="s">
        <v>55</v>
      </c>
      <c r="H61" s="176"/>
      <c r="I61" s="176"/>
      <c r="J61" s="178" t="s">
        <v>56</v>
      </c>
      <c r="K61" s="176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3" t="s">
        <v>57</v>
      </c>
      <c r="E65" s="179"/>
      <c r="F65" s="179"/>
      <c r="G65" s="173" t="s">
        <v>58</v>
      </c>
      <c r="H65" s="179"/>
      <c r="I65" s="179"/>
      <c r="J65" s="179"/>
      <c r="K65" s="179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5" t="s">
        <v>55</v>
      </c>
      <c r="E76" s="176"/>
      <c r="F76" s="177" t="s">
        <v>56</v>
      </c>
      <c r="G76" s="175" t="s">
        <v>55</v>
      </c>
      <c r="H76" s="176"/>
      <c r="I76" s="176"/>
      <c r="J76" s="178" t="s">
        <v>56</v>
      </c>
      <c r="K76" s="176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125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4" t="str">
        <f>E7</f>
        <v>Oprava mostních objektů trati Trutnov - Teplice nad Metují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121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4" t="s">
        <v>999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123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 03.3 - VRN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Teplice nad Metují</v>
      </c>
      <c r="G91" s="41"/>
      <c r="H91" s="41"/>
      <c r="I91" s="33" t="s">
        <v>22</v>
      </c>
      <c r="J91" s="80" t="str">
        <f>IF(J14="","",J14)</f>
        <v>29. 9. 2020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54.45" customHeight="1">
      <c r="A93" s="39"/>
      <c r="B93" s="40"/>
      <c r="C93" s="33" t="s">
        <v>24</v>
      </c>
      <c r="D93" s="41"/>
      <c r="E93" s="41"/>
      <c r="F93" s="28" t="str">
        <f>E17</f>
        <v xml:space="preserve"> SŽDC s.o. OŘ HK</v>
      </c>
      <c r="G93" s="41"/>
      <c r="H93" s="41"/>
      <c r="I93" s="33" t="s">
        <v>32</v>
      </c>
      <c r="J93" s="37" t="str">
        <f>E23</f>
        <v>Ing. Ivan Šír, projektování dopravních staveb a.s.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30</v>
      </c>
      <c r="D94" s="41"/>
      <c r="E94" s="41"/>
      <c r="F94" s="28" t="str">
        <f>IF(E20="","",E20)</f>
        <v>Vyplň údaj</v>
      </c>
      <c r="G94" s="41"/>
      <c r="H94" s="41"/>
      <c r="I94" s="33" t="s">
        <v>37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5" t="s">
        <v>126</v>
      </c>
      <c r="D96" s="186"/>
      <c r="E96" s="186"/>
      <c r="F96" s="186"/>
      <c r="G96" s="186"/>
      <c r="H96" s="186"/>
      <c r="I96" s="186"/>
      <c r="J96" s="187" t="s">
        <v>127</v>
      </c>
      <c r="K96" s="186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8" t="s">
        <v>128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129</v>
      </c>
    </row>
    <row r="99" s="9" customFormat="1" ht="24.96" customHeight="1">
      <c r="A99" s="9"/>
      <c r="B99" s="189"/>
      <c r="C99" s="190"/>
      <c r="D99" s="191" t="s">
        <v>130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4"/>
      <c r="D100" s="196" t="s">
        <v>131</v>
      </c>
      <c r="E100" s="197"/>
      <c r="F100" s="197"/>
      <c r="G100" s="197"/>
      <c r="H100" s="197"/>
      <c r="I100" s="197"/>
      <c r="J100" s="198">
        <f>J134</f>
        <v>0</v>
      </c>
      <c r="K100" s="13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4"/>
      <c r="D101" s="196" t="s">
        <v>132</v>
      </c>
      <c r="E101" s="197"/>
      <c r="F101" s="197"/>
      <c r="G101" s="197"/>
      <c r="H101" s="197"/>
      <c r="I101" s="197"/>
      <c r="J101" s="198">
        <f>J159</f>
        <v>0</v>
      </c>
      <c r="K101" s="13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4"/>
      <c r="D102" s="196" t="s">
        <v>136</v>
      </c>
      <c r="E102" s="197"/>
      <c r="F102" s="197"/>
      <c r="G102" s="197"/>
      <c r="H102" s="197"/>
      <c r="I102" s="197"/>
      <c r="J102" s="198">
        <f>J169</f>
        <v>0</v>
      </c>
      <c r="K102" s="134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4"/>
      <c r="D103" s="196" t="s">
        <v>138</v>
      </c>
      <c r="E103" s="197"/>
      <c r="F103" s="197"/>
      <c r="G103" s="197"/>
      <c r="H103" s="197"/>
      <c r="I103" s="197"/>
      <c r="J103" s="198">
        <f>J176</f>
        <v>0</v>
      </c>
      <c r="K103" s="13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688</v>
      </c>
      <c r="E104" s="192"/>
      <c r="F104" s="192"/>
      <c r="G104" s="192"/>
      <c r="H104" s="192"/>
      <c r="I104" s="192"/>
      <c r="J104" s="193">
        <f>J178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5"/>
      <c r="C105" s="134"/>
      <c r="D105" s="196" t="s">
        <v>689</v>
      </c>
      <c r="E105" s="197"/>
      <c r="F105" s="197"/>
      <c r="G105" s="197"/>
      <c r="H105" s="197"/>
      <c r="I105" s="197"/>
      <c r="J105" s="198">
        <f>J179</f>
        <v>0</v>
      </c>
      <c r="K105" s="13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690</v>
      </c>
      <c r="E106" s="192"/>
      <c r="F106" s="192"/>
      <c r="G106" s="192"/>
      <c r="H106" s="192"/>
      <c r="I106" s="192"/>
      <c r="J106" s="193">
        <f>J181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5"/>
      <c r="C107" s="134"/>
      <c r="D107" s="196" t="s">
        <v>691</v>
      </c>
      <c r="E107" s="197"/>
      <c r="F107" s="197"/>
      <c r="G107" s="197"/>
      <c r="H107" s="197"/>
      <c r="I107" s="197"/>
      <c r="J107" s="198">
        <f>J182</f>
        <v>0</v>
      </c>
      <c r="K107" s="13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4"/>
      <c r="D108" s="196" t="s">
        <v>692</v>
      </c>
      <c r="E108" s="197"/>
      <c r="F108" s="197"/>
      <c r="G108" s="197"/>
      <c r="H108" s="197"/>
      <c r="I108" s="197"/>
      <c r="J108" s="198">
        <f>J187</f>
        <v>0</v>
      </c>
      <c r="K108" s="13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4"/>
      <c r="D109" s="196" t="s">
        <v>693</v>
      </c>
      <c r="E109" s="197"/>
      <c r="F109" s="197"/>
      <c r="G109" s="197"/>
      <c r="H109" s="197"/>
      <c r="I109" s="197"/>
      <c r="J109" s="198">
        <f>J196</f>
        <v>0</v>
      </c>
      <c r="K109" s="13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4"/>
      <c r="D110" s="196" t="s">
        <v>694</v>
      </c>
      <c r="E110" s="197"/>
      <c r="F110" s="197"/>
      <c r="G110" s="197"/>
      <c r="H110" s="197"/>
      <c r="I110" s="197"/>
      <c r="J110" s="198">
        <f>J199</f>
        <v>0</v>
      </c>
      <c r="K110" s="13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4" t="str">
        <f>E7</f>
        <v>Oprava mostních objektů trati Trutnov - Teplice nad Metují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121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4" t="s">
        <v>999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123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SO 03.3 - VRN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Teplice nad Metují</v>
      </c>
      <c r="G126" s="41"/>
      <c r="H126" s="41"/>
      <c r="I126" s="33" t="s">
        <v>22</v>
      </c>
      <c r="J126" s="80" t="str">
        <f>IF(J14="","",J14)</f>
        <v>29. 9. 2020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54.45" customHeight="1">
      <c r="A128" s="39"/>
      <c r="B128" s="40"/>
      <c r="C128" s="33" t="s">
        <v>24</v>
      </c>
      <c r="D128" s="41"/>
      <c r="E128" s="41"/>
      <c r="F128" s="28" t="str">
        <f>E17</f>
        <v xml:space="preserve"> SŽDC s.o. OŘ HK</v>
      </c>
      <c r="G128" s="41"/>
      <c r="H128" s="41"/>
      <c r="I128" s="33" t="s">
        <v>32</v>
      </c>
      <c r="J128" s="37" t="str">
        <f>E23</f>
        <v>Ing. Ivan Šír, projektování dopravních staveb a.s.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30</v>
      </c>
      <c r="D129" s="41"/>
      <c r="E129" s="41"/>
      <c r="F129" s="28" t="str">
        <f>IF(E20="","",E20)</f>
        <v>Vyplň údaj</v>
      </c>
      <c r="G129" s="41"/>
      <c r="H129" s="41"/>
      <c r="I129" s="33" t="s">
        <v>37</v>
      </c>
      <c r="J129" s="37" t="str">
        <f>E26</f>
        <v xml:space="preserve"> 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0"/>
      <c r="B131" s="201"/>
      <c r="C131" s="202" t="s">
        <v>140</v>
      </c>
      <c r="D131" s="203" t="s">
        <v>65</v>
      </c>
      <c r="E131" s="203" t="s">
        <v>61</v>
      </c>
      <c r="F131" s="203" t="s">
        <v>62</v>
      </c>
      <c r="G131" s="203" t="s">
        <v>141</v>
      </c>
      <c r="H131" s="203" t="s">
        <v>142</v>
      </c>
      <c r="I131" s="203" t="s">
        <v>143</v>
      </c>
      <c r="J131" s="203" t="s">
        <v>127</v>
      </c>
      <c r="K131" s="204" t="s">
        <v>144</v>
      </c>
      <c r="L131" s="205"/>
      <c r="M131" s="101" t="s">
        <v>1</v>
      </c>
      <c r="N131" s="102" t="s">
        <v>44</v>
      </c>
      <c r="O131" s="102" t="s">
        <v>145</v>
      </c>
      <c r="P131" s="102" t="s">
        <v>146</v>
      </c>
      <c r="Q131" s="102" t="s">
        <v>147</v>
      </c>
      <c r="R131" s="102" t="s">
        <v>148</v>
      </c>
      <c r="S131" s="102" t="s">
        <v>149</v>
      </c>
      <c r="T131" s="103" t="s">
        <v>150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9"/>
      <c r="B132" s="40"/>
      <c r="C132" s="108" t="s">
        <v>151</v>
      </c>
      <c r="D132" s="41"/>
      <c r="E132" s="41"/>
      <c r="F132" s="41"/>
      <c r="G132" s="41"/>
      <c r="H132" s="41"/>
      <c r="I132" s="41"/>
      <c r="J132" s="206">
        <f>BK132</f>
        <v>0</v>
      </c>
      <c r="K132" s="41"/>
      <c r="L132" s="45"/>
      <c r="M132" s="104"/>
      <c r="N132" s="207"/>
      <c r="O132" s="105"/>
      <c r="P132" s="208">
        <f>P133+P178+P181</f>
        <v>0</v>
      </c>
      <c r="Q132" s="105"/>
      <c r="R132" s="208">
        <f>R133+R178+R181</f>
        <v>458.23594375000005</v>
      </c>
      <c r="S132" s="105"/>
      <c r="T132" s="209">
        <f>T133+T178+T181</f>
        <v>306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79</v>
      </c>
      <c r="AU132" s="18" t="s">
        <v>129</v>
      </c>
      <c r="BK132" s="210">
        <f>BK133+BK178+BK181</f>
        <v>0</v>
      </c>
    </row>
    <row r="133" s="12" customFormat="1" ht="25.92" customHeight="1">
      <c r="A133" s="12"/>
      <c r="B133" s="211"/>
      <c r="C133" s="212"/>
      <c r="D133" s="213" t="s">
        <v>79</v>
      </c>
      <c r="E133" s="214" t="s">
        <v>152</v>
      </c>
      <c r="F133" s="214" t="s">
        <v>153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P134+P159+P169+P176</f>
        <v>0</v>
      </c>
      <c r="Q133" s="219"/>
      <c r="R133" s="220">
        <f>R134+R159+R169+R176</f>
        <v>458.22714375000004</v>
      </c>
      <c r="S133" s="219"/>
      <c r="T133" s="221">
        <f>T134+T159+T169+T176</f>
        <v>306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87</v>
      </c>
      <c r="AT133" s="223" t="s">
        <v>79</v>
      </c>
      <c r="AU133" s="223" t="s">
        <v>80</v>
      </c>
      <c r="AY133" s="222" t="s">
        <v>154</v>
      </c>
      <c r="BK133" s="224">
        <f>BK134+BK159+BK169+BK176</f>
        <v>0</v>
      </c>
    </row>
    <row r="134" s="12" customFormat="1" ht="22.8" customHeight="1">
      <c r="A134" s="12"/>
      <c r="B134" s="211"/>
      <c r="C134" s="212"/>
      <c r="D134" s="213" t="s">
        <v>79</v>
      </c>
      <c r="E134" s="225" t="s">
        <v>87</v>
      </c>
      <c r="F134" s="225" t="s">
        <v>155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SUM(P135:P158)</f>
        <v>0</v>
      </c>
      <c r="Q134" s="219"/>
      <c r="R134" s="220">
        <f>SUM(R135:R158)</f>
        <v>0</v>
      </c>
      <c r="S134" s="219"/>
      <c r="T134" s="221">
        <f>SUM(T135:T158)</f>
        <v>306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87</v>
      </c>
      <c r="AT134" s="223" t="s">
        <v>79</v>
      </c>
      <c r="AU134" s="223" t="s">
        <v>87</v>
      </c>
      <c r="AY134" s="222" t="s">
        <v>154</v>
      </c>
      <c r="BK134" s="224">
        <f>SUM(BK135:BK158)</f>
        <v>0</v>
      </c>
    </row>
    <row r="135" s="2" customFormat="1" ht="24.15" customHeight="1">
      <c r="A135" s="39"/>
      <c r="B135" s="40"/>
      <c r="C135" s="227" t="s">
        <v>87</v>
      </c>
      <c r="D135" s="227" t="s">
        <v>156</v>
      </c>
      <c r="E135" s="228" t="s">
        <v>1439</v>
      </c>
      <c r="F135" s="229" t="s">
        <v>1440</v>
      </c>
      <c r="G135" s="230" t="s">
        <v>159</v>
      </c>
      <c r="H135" s="231">
        <v>472.5</v>
      </c>
      <c r="I135" s="232"/>
      <c r="J135" s="233">
        <f>ROUND(I135*H135,2)</f>
        <v>0</v>
      </c>
      <c r="K135" s="229" t="s">
        <v>160</v>
      </c>
      <c r="L135" s="45"/>
      <c r="M135" s="234" t="s">
        <v>1</v>
      </c>
      <c r="N135" s="235" t="s">
        <v>45</v>
      </c>
      <c r="O135" s="92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8" t="s">
        <v>161</v>
      </c>
      <c r="AT135" s="238" t="s">
        <v>156</v>
      </c>
      <c r="AU135" s="238" t="s">
        <v>89</v>
      </c>
      <c r="AY135" s="18" t="s">
        <v>154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8" t="s">
        <v>87</v>
      </c>
      <c r="BK135" s="239">
        <f>ROUND(I135*H135,2)</f>
        <v>0</v>
      </c>
      <c r="BL135" s="18" t="s">
        <v>161</v>
      </c>
      <c r="BM135" s="238" t="s">
        <v>1441</v>
      </c>
    </row>
    <row r="136" s="2" customFormat="1">
      <c r="A136" s="39"/>
      <c r="B136" s="40"/>
      <c r="C136" s="41"/>
      <c r="D136" s="240" t="s">
        <v>170</v>
      </c>
      <c r="E136" s="41"/>
      <c r="F136" s="241" t="s">
        <v>1442</v>
      </c>
      <c r="G136" s="41"/>
      <c r="H136" s="41"/>
      <c r="I136" s="242"/>
      <c r="J136" s="41"/>
      <c r="K136" s="41"/>
      <c r="L136" s="45"/>
      <c r="M136" s="243"/>
      <c r="N136" s="244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170</v>
      </c>
      <c r="AU136" s="18" t="s">
        <v>89</v>
      </c>
    </row>
    <row r="137" s="13" customFormat="1">
      <c r="A137" s="13"/>
      <c r="B137" s="245"/>
      <c r="C137" s="246"/>
      <c r="D137" s="240" t="s">
        <v>176</v>
      </c>
      <c r="E137" s="247" t="s">
        <v>1</v>
      </c>
      <c r="F137" s="248" t="s">
        <v>1443</v>
      </c>
      <c r="G137" s="246"/>
      <c r="H137" s="249">
        <v>472.5</v>
      </c>
      <c r="I137" s="250"/>
      <c r="J137" s="246"/>
      <c r="K137" s="246"/>
      <c r="L137" s="251"/>
      <c r="M137" s="252"/>
      <c r="N137" s="253"/>
      <c r="O137" s="253"/>
      <c r="P137" s="253"/>
      <c r="Q137" s="253"/>
      <c r="R137" s="253"/>
      <c r="S137" s="253"/>
      <c r="T137" s="25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5" t="s">
        <v>176</v>
      </c>
      <c r="AU137" s="255" t="s">
        <v>89</v>
      </c>
      <c r="AV137" s="13" t="s">
        <v>89</v>
      </c>
      <c r="AW137" s="13" t="s">
        <v>36</v>
      </c>
      <c r="AX137" s="13" t="s">
        <v>87</v>
      </c>
      <c r="AY137" s="255" t="s">
        <v>154</v>
      </c>
    </row>
    <row r="138" s="2" customFormat="1" ht="14.4" customHeight="1">
      <c r="A138" s="39"/>
      <c r="B138" s="40"/>
      <c r="C138" s="227" t="s">
        <v>89</v>
      </c>
      <c r="D138" s="227" t="s">
        <v>156</v>
      </c>
      <c r="E138" s="228" t="s">
        <v>1444</v>
      </c>
      <c r="F138" s="229" t="s">
        <v>1445</v>
      </c>
      <c r="G138" s="230" t="s">
        <v>159</v>
      </c>
      <c r="H138" s="231">
        <v>450</v>
      </c>
      <c r="I138" s="232"/>
      <c r="J138" s="233">
        <f>ROUND(I138*H138,2)</f>
        <v>0</v>
      </c>
      <c r="K138" s="229" t="s">
        <v>160</v>
      </c>
      <c r="L138" s="45"/>
      <c r="M138" s="234" t="s">
        <v>1</v>
      </c>
      <c r="N138" s="235" t="s">
        <v>45</v>
      </c>
      <c r="O138" s="92"/>
      <c r="P138" s="236">
        <f>O138*H138</f>
        <v>0</v>
      </c>
      <c r="Q138" s="236">
        <v>0</v>
      </c>
      <c r="R138" s="236">
        <f>Q138*H138</f>
        <v>0</v>
      </c>
      <c r="S138" s="236">
        <v>0.35499999999999998</v>
      </c>
      <c r="T138" s="237">
        <f>S138*H138</f>
        <v>159.75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8" t="s">
        <v>161</v>
      </c>
      <c r="AT138" s="238" t="s">
        <v>156</v>
      </c>
      <c r="AU138" s="238" t="s">
        <v>89</v>
      </c>
      <c r="AY138" s="18" t="s">
        <v>154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8" t="s">
        <v>87</v>
      </c>
      <c r="BK138" s="239">
        <f>ROUND(I138*H138,2)</f>
        <v>0</v>
      </c>
      <c r="BL138" s="18" t="s">
        <v>161</v>
      </c>
      <c r="BM138" s="238" t="s">
        <v>1446</v>
      </c>
    </row>
    <row r="139" s="2" customFormat="1">
      <c r="A139" s="39"/>
      <c r="B139" s="40"/>
      <c r="C139" s="41"/>
      <c r="D139" s="240" t="s">
        <v>170</v>
      </c>
      <c r="E139" s="41"/>
      <c r="F139" s="241" t="s">
        <v>1447</v>
      </c>
      <c r="G139" s="41"/>
      <c r="H139" s="41"/>
      <c r="I139" s="242"/>
      <c r="J139" s="41"/>
      <c r="K139" s="41"/>
      <c r="L139" s="45"/>
      <c r="M139" s="243"/>
      <c r="N139" s="244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170</v>
      </c>
      <c r="AU139" s="18" t="s">
        <v>89</v>
      </c>
    </row>
    <row r="140" s="13" customFormat="1">
      <c r="A140" s="13"/>
      <c r="B140" s="245"/>
      <c r="C140" s="246"/>
      <c r="D140" s="240" t="s">
        <v>176</v>
      </c>
      <c r="E140" s="247" t="s">
        <v>1</v>
      </c>
      <c r="F140" s="248" t="s">
        <v>1448</v>
      </c>
      <c r="G140" s="246"/>
      <c r="H140" s="249">
        <v>450</v>
      </c>
      <c r="I140" s="250"/>
      <c r="J140" s="246"/>
      <c r="K140" s="246"/>
      <c r="L140" s="251"/>
      <c r="M140" s="252"/>
      <c r="N140" s="253"/>
      <c r="O140" s="253"/>
      <c r="P140" s="253"/>
      <c r="Q140" s="253"/>
      <c r="R140" s="253"/>
      <c r="S140" s="253"/>
      <c r="T140" s="25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5" t="s">
        <v>176</v>
      </c>
      <c r="AU140" s="255" t="s">
        <v>89</v>
      </c>
      <c r="AV140" s="13" t="s">
        <v>89</v>
      </c>
      <c r="AW140" s="13" t="s">
        <v>36</v>
      </c>
      <c r="AX140" s="13" t="s">
        <v>87</v>
      </c>
      <c r="AY140" s="255" t="s">
        <v>154</v>
      </c>
    </row>
    <row r="141" s="2" customFormat="1" ht="24.15" customHeight="1">
      <c r="A141" s="39"/>
      <c r="B141" s="40"/>
      <c r="C141" s="227" t="s">
        <v>166</v>
      </c>
      <c r="D141" s="227" t="s">
        <v>156</v>
      </c>
      <c r="E141" s="228" t="s">
        <v>172</v>
      </c>
      <c r="F141" s="229" t="s">
        <v>173</v>
      </c>
      <c r="G141" s="230" t="s">
        <v>174</v>
      </c>
      <c r="H141" s="231">
        <v>112.5</v>
      </c>
      <c r="I141" s="232"/>
      <c r="J141" s="233">
        <f>ROUND(I141*H141,2)</f>
        <v>0</v>
      </c>
      <c r="K141" s="229" t="s">
        <v>160</v>
      </c>
      <c r="L141" s="45"/>
      <c r="M141" s="234" t="s">
        <v>1</v>
      </c>
      <c r="N141" s="235" t="s">
        <v>45</v>
      </c>
      <c r="O141" s="92"/>
      <c r="P141" s="236">
        <f>O141*H141</f>
        <v>0</v>
      </c>
      <c r="Q141" s="236">
        <v>0</v>
      </c>
      <c r="R141" s="236">
        <f>Q141*H141</f>
        <v>0</v>
      </c>
      <c r="S141" s="236">
        <v>1.3</v>
      </c>
      <c r="T141" s="237">
        <f>S141*H141</f>
        <v>146.25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8" t="s">
        <v>161</v>
      </c>
      <c r="AT141" s="238" t="s">
        <v>156</v>
      </c>
      <c r="AU141" s="238" t="s">
        <v>89</v>
      </c>
      <c r="AY141" s="18" t="s">
        <v>154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8" t="s">
        <v>87</v>
      </c>
      <c r="BK141" s="239">
        <f>ROUND(I141*H141,2)</f>
        <v>0</v>
      </c>
      <c r="BL141" s="18" t="s">
        <v>161</v>
      </c>
      <c r="BM141" s="238" t="s">
        <v>1449</v>
      </c>
    </row>
    <row r="142" s="2" customFormat="1">
      <c r="A142" s="39"/>
      <c r="B142" s="40"/>
      <c r="C142" s="41"/>
      <c r="D142" s="240" t="s">
        <v>170</v>
      </c>
      <c r="E142" s="41"/>
      <c r="F142" s="241" t="s">
        <v>1450</v>
      </c>
      <c r="G142" s="41"/>
      <c r="H142" s="41"/>
      <c r="I142" s="242"/>
      <c r="J142" s="41"/>
      <c r="K142" s="41"/>
      <c r="L142" s="45"/>
      <c r="M142" s="243"/>
      <c r="N142" s="244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170</v>
      </c>
      <c r="AU142" s="18" t="s">
        <v>89</v>
      </c>
    </row>
    <row r="143" s="13" customFormat="1">
      <c r="A143" s="13"/>
      <c r="B143" s="245"/>
      <c r="C143" s="246"/>
      <c r="D143" s="240" t="s">
        <v>176</v>
      </c>
      <c r="E143" s="247" t="s">
        <v>1</v>
      </c>
      <c r="F143" s="248" t="s">
        <v>1451</v>
      </c>
      <c r="G143" s="246"/>
      <c r="H143" s="249">
        <v>112.5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5" t="s">
        <v>176</v>
      </c>
      <c r="AU143" s="255" t="s">
        <v>89</v>
      </c>
      <c r="AV143" s="13" t="s">
        <v>89</v>
      </c>
      <c r="AW143" s="13" t="s">
        <v>36</v>
      </c>
      <c r="AX143" s="13" t="s">
        <v>87</v>
      </c>
      <c r="AY143" s="255" t="s">
        <v>154</v>
      </c>
    </row>
    <row r="144" s="2" customFormat="1" ht="24.15" customHeight="1">
      <c r="A144" s="39"/>
      <c r="B144" s="40"/>
      <c r="C144" s="227" t="s">
        <v>161</v>
      </c>
      <c r="D144" s="227" t="s">
        <v>156</v>
      </c>
      <c r="E144" s="228" t="s">
        <v>1452</v>
      </c>
      <c r="F144" s="229" t="s">
        <v>1453</v>
      </c>
      <c r="G144" s="230" t="s">
        <v>174</v>
      </c>
      <c r="H144" s="231">
        <v>112.5</v>
      </c>
      <c r="I144" s="232"/>
      <c r="J144" s="233">
        <f>ROUND(I144*H144,2)</f>
        <v>0</v>
      </c>
      <c r="K144" s="229" t="s">
        <v>160</v>
      </c>
      <c r="L144" s="45"/>
      <c r="M144" s="234" t="s">
        <v>1</v>
      </c>
      <c r="N144" s="235" t="s">
        <v>45</v>
      </c>
      <c r="O144" s="92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8" t="s">
        <v>161</v>
      </c>
      <c r="AT144" s="238" t="s">
        <v>156</v>
      </c>
      <c r="AU144" s="238" t="s">
        <v>89</v>
      </c>
      <c r="AY144" s="18" t="s">
        <v>154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8" t="s">
        <v>87</v>
      </c>
      <c r="BK144" s="239">
        <f>ROUND(I144*H144,2)</f>
        <v>0</v>
      </c>
      <c r="BL144" s="18" t="s">
        <v>161</v>
      </c>
      <c r="BM144" s="238" t="s">
        <v>1454</v>
      </c>
    </row>
    <row r="145" s="2" customFormat="1" ht="37.8" customHeight="1">
      <c r="A145" s="39"/>
      <c r="B145" s="40"/>
      <c r="C145" s="227" t="s">
        <v>179</v>
      </c>
      <c r="D145" s="227" t="s">
        <v>156</v>
      </c>
      <c r="E145" s="228" t="s">
        <v>778</v>
      </c>
      <c r="F145" s="229" t="s">
        <v>779</v>
      </c>
      <c r="G145" s="230" t="s">
        <v>174</v>
      </c>
      <c r="H145" s="231">
        <v>1687.5</v>
      </c>
      <c r="I145" s="232"/>
      <c r="J145" s="233">
        <f>ROUND(I145*H145,2)</f>
        <v>0</v>
      </c>
      <c r="K145" s="229" t="s">
        <v>160</v>
      </c>
      <c r="L145" s="45"/>
      <c r="M145" s="234" t="s">
        <v>1</v>
      </c>
      <c r="N145" s="235" t="s">
        <v>45</v>
      </c>
      <c r="O145" s="92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8" t="s">
        <v>161</v>
      </c>
      <c r="AT145" s="238" t="s">
        <v>156</v>
      </c>
      <c r="AU145" s="238" t="s">
        <v>89</v>
      </c>
      <c r="AY145" s="18" t="s">
        <v>154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8" t="s">
        <v>87</v>
      </c>
      <c r="BK145" s="239">
        <f>ROUND(I145*H145,2)</f>
        <v>0</v>
      </c>
      <c r="BL145" s="18" t="s">
        <v>161</v>
      </c>
      <c r="BM145" s="238" t="s">
        <v>1455</v>
      </c>
    </row>
    <row r="146" s="13" customFormat="1">
      <c r="A146" s="13"/>
      <c r="B146" s="245"/>
      <c r="C146" s="246"/>
      <c r="D146" s="240" t="s">
        <v>176</v>
      </c>
      <c r="E146" s="247" t="s">
        <v>1</v>
      </c>
      <c r="F146" s="248" t="s">
        <v>1456</v>
      </c>
      <c r="G146" s="246"/>
      <c r="H146" s="249">
        <v>1687.5</v>
      </c>
      <c r="I146" s="250"/>
      <c r="J146" s="246"/>
      <c r="K146" s="246"/>
      <c r="L146" s="251"/>
      <c r="M146" s="252"/>
      <c r="N146" s="253"/>
      <c r="O146" s="253"/>
      <c r="P146" s="253"/>
      <c r="Q146" s="253"/>
      <c r="R146" s="253"/>
      <c r="S146" s="253"/>
      <c r="T146" s="25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5" t="s">
        <v>176</v>
      </c>
      <c r="AU146" s="255" t="s">
        <v>89</v>
      </c>
      <c r="AV146" s="13" t="s">
        <v>89</v>
      </c>
      <c r="AW146" s="13" t="s">
        <v>36</v>
      </c>
      <c r="AX146" s="13" t="s">
        <v>87</v>
      </c>
      <c r="AY146" s="255" t="s">
        <v>154</v>
      </c>
    </row>
    <row r="147" s="2" customFormat="1" ht="24.15" customHeight="1">
      <c r="A147" s="39"/>
      <c r="B147" s="40"/>
      <c r="C147" s="227" t="s">
        <v>185</v>
      </c>
      <c r="D147" s="227" t="s">
        <v>156</v>
      </c>
      <c r="E147" s="228" t="s">
        <v>1457</v>
      </c>
      <c r="F147" s="229" t="s">
        <v>1458</v>
      </c>
      <c r="G147" s="230" t="s">
        <v>159</v>
      </c>
      <c r="H147" s="231">
        <v>472.5</v>
      </c>
      <c r="I147" s="232"/>
      <c r="J147" s="233">
        <f>ROUND(I147*H147,2)</f>
        <v>0</v>
      </c>
      <c r="K147" s="229" t="s">
        <v>160</v>
      </c>
      <c r="L147" s="45"/>
      <c r="M147" s="234" t="s">
        <v>1</v>
      </c>
      <c r="N147" s="235" t="s">
        <v>45</v>
      </c>
      <c r="O147" s="92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8" t="s">
        <v>161</v>
      </c>
      <c r="AT147" s="238" t="s">
        <v>156</v>
      </c>
      <c r="AU147" s="238" t="s">
        <v>89</v>
      </c>
      <c r="AY147" s="18" t="s">
        <v>154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8" t="s">
        <v>87</v>
      </c>
      <c r="BK147" s="239">
        <f>ROUND(I147*H147,2)</f>
        <v>0</v>
      </c>
      <c r="BL147" s="18" t="s">
        <v>161</v>
      </c>
      <c r="BM147" s="238" t="s">
        <v>1459</v>
      </c>
    </row>
    <row r="148" s="13" customFormat="1">
      <c r="A148" s="13"/>
      <c r="B148" s="245"/>
      <c r="C148" s="246"/>
      <c r="D148" s="240" t="s">
        <v>176</v>
      </c>
      <c r="E148" s="247" t="s">
        <v>1</v>
      </c>
      <c r="F148" s="248" t="s">
        <v>1443</v>
      </c>
      <c r="G148" s="246"/>
      <c r="H148" s="249">
        <v>472.5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5" t="s">
        <v>176</v>
      </c>
      <c r="AU148" s="255" t="s">
        <v>89</v>
      </c>
      <c r="AV148" s="13" t="s">
        <v>89</v>
      </c>
      <c r="AW148" s="13" t="s">
        <v>36</v>
      </c>
      <c r="AX148" s="13" t="s">
        <v>87</v>
      </c>
      <c r="AY148" s="255" t="s">
        <v>154</v>
      </c>
    </row>
    <row r="149" s="2" customFormat="1" ht="24.15" customHeight="1">
      <c r="A149" s="39"/>
      <c r="B149" s="40"/>
      <c r="C149" s="227" t="s">
        <v>189</v>
      </c>
      <c r="D149" s="227" t="s">
        <v>156</v>
      </c>
      <c r="E149" s="228" t="s">
        <v>1460</v>
      </c>
      <c r="F149" s="229" t="s">
        <v>1461</v>
      </c>
      <c r="G149" s="230" t="s">
        <v>159</v>
      </c>
      <c r="H149" s="231">
        <v>8977.5</v>
      </c>
      <c r="I149" s="232"/>
      <c r="J149" s="233">
        <f>ROUND(I149*H149,2)</f>
        <v>0</v>
      </c>
      <c r="K149" s="229" t="s">
        <v>160</v>
      </c>
      <c r="L149" s="45"/>
      <c r="M149" s="234" t="s">
        <v>1</v>
      </c>
      <c r="N149" s="235" t="s">
        <v>45</v>
      </c>
      <c r="O149" s="92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8" t="s">
        <v>161</v>
      </c>
      <c r="AT149" s="238" t="s">
        <v>156</v>
      </c>
      <c r="AU149" s="238" t="s">
        <v>89</v>
      </c>
      <c r="AY149" s="18" t="s">
        <v>154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8" t="s">
        <v>87</v>
      </c>
      <c r="BK149" s="239">
        <f>ROUND(I149*H149,2)</f>
        <v>0</v>
      </c>
      <c r="BL149" s="18" t="s">
        <v>161</v>
      </c>
      <c r="BM149" s="238" t="s">
        <v>1462</v>
      </c>
    </row>
    <row r="150" s="13" customFormat="1">
      <c r="A150" s="13"/>
      <c r="B150" s="245"/>
      <c r="C150" s="246"/>
      <c r="D150" s="240" t="s">
        <v>176</v>
      </c>
      <c r="E150" s="247" t="s">
        <v>1</v>
      </c>
      <c r="F150" s="248" t="s">
        <v>1463</v>
      </c>
      <c r="G150" s="246"/>
      <c r="H150" s="249">
        <v>8977.5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5" t="s">
        <v>176</v>
      </c>
      <c r="AU150" s="255" t="s">
        <v>89</v>
      </c>
      <c r="AV150" s="13" t="s">
        <v>89</v>
      </c>
      <c r="AW150" s="13" t="s">
        <v>36</v>
      </c>
      <c r="AX150" s="13" t="s">
        <v>87</v>
      </c>
      <c r="AY150" s="255" t="s">
        <v>154</v>
      </c>
    </row>
    <row r="151" s="2" customFormat="1" ht="14.4" customHeight="1">
      <c r="A151" s="39"/>
      <c r="B151" s="40"/>
      <c r="C151" s="227" t="s">
        <v>193</v>
      </c>
      <c r="D151" s="227" t="s">
        <v>156</v>
      </c>
      <c r="E151" s="228" t="s">
        <v>1464</v>
      </c>
      <c r="F151" s="229" t="s">
        <v>1465</v>
      </c>
      <c r="G151" s="230" t="s">
        <v>159</v>
      </c>
      <c r="H151" s="231">
        <v>472.5</v>
      </c>
      <c r="I151" s="232"/>
      <c r="J151" s="233">
        <f>ROUND(I151*H151,2)</f>
        <v>0</v>
      </c>
      <c r="K151" s="229" t="s">
        <v>160</v>
      </c>
      <c r="L151" s="45"/>
      <c r="M151" s="234" t="s">
        <v>1</v>
      </c>
      <c r="N151" s="235" t="s">
        <v>45</v>
      </c>
      <c r="O151" s="92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8" t="s">
        <v>161</v>
      </c>
      <c r="AT151" s="238" t="s">
        <v>156</v>
      </c>
      <c r="AU151" s="238" t="s">
        <v>89</v>
      </c>
      <c r="AY151" s="18" t="s">
        <v>154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8" t="s">
        <v>87</v>
      </c>
      <c r="BK151" s="239">
        <f>ROUND(I151*H151,2)</f>
        <v>0</v>
      </c>
      <c r="BL151" s="18" t="s">
        <v>161</v>
      </c>
      <c r="BM151" s="238" t="s">
        <v>1466</v>
      </c>
    </row>
    <row r="152" s="13" customFormat="1">
      <c r="A152" s="13"/>
      <c r="B152" s="245"/>
      <c r="C152" s="246"/>
      <c r="D152" s="240" t="s">
        <v>176</v>
      </c>
      <c r="E152" s="247" t="s">
        <v>1</v>
      </c>
      <c r="F152" s="248" t="s">
        <v>1443</v>
      </c>
      <c r="G152" s="246"/>
      <c r="H152" s="249">
        <v>472.5</v>
      </c>
      <c r="I152" s="250"/>
      <c r="J152" s="246"/>
      <c r="K152" s="246"/>
      <c r="L152" s="251"/>
      <c r="M152" s="252"/>
      <c r="N152" s="253"/>
      <c r="O152" s="253"/>
      <c r="P152" s="253"/>
      <c r="Q152" s="253"/>
      <c r="R152" s="253"/>
      <c r="S152" s="253"/>
      <c r="T152" s="25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5" t="s">
        <v>176</v>
      </c>
      <c r="AU152" s="255" t="s">
        <v>89</v>
      </c>
      <c r="AV152" s="13" t="s">
        <v>89</v>
      </c>
      <c r="AW152" s="13" t="s">
        <v>36</v>
      </c>
      <c r="AX152" s="13" t="s">
        <v>87</v>
      </c>
      <c r="AY152" s="255" t="s">
        <v>154</v>
      </c>
    </row>
    <row r="153" s="2" customFormat="1" ht="14.4" customHeight="1">
      <c r="A153" s="39"/>
      <c r="B153" s="40"/>
      <c r="C153" s="227" t="s">
        <v>200</v>
      </c>
      <c r="D153" s="227" t="s">
        <v>156</v>
      </c>
      <c r="E153" s="228" t="s">
        <v>792</v>
      </c>
      <c r="F153" s="229" t="s">
        <v>793</v>
      </c>
      <c r="G153" s="230" t="s">
        <v>174</v>
      </c>
      <c r="H153" s="231">
        <v>112.5</v>
      </c>
      <c r="I153" s="232"/>
      <c r="J153" s="233">
        <f>ROUND(I153*H153,2)</f>
        <v>0</v>
      </c>
      <c r="K153" s="229" t="s">
        <v>160</v>
      </c>
      <c r="L153" s="45"/>
      <c r="M153" s="234" t="s">
        <v>1</v>
      </c>
      <c r="N153" s="235" t="s">
        <v>45</v>
      </c>
      <c r="O153" s="92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8" t="s">
        <v>161</v>
      </c>
      <c r="AT153" s="238" t="s">
        <v>156</v>
      </c>
      <c r="AU153" s="238" t="s">
        <v>89</v>
      </c>
      <c r="AY153" s="18" t="s">
        <v>154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8" t="s">
        <v>87</v>
      </c>
      <c r="BK153" s="239">
        <f>ROUND(I153*H153,2)</f>
        <v>0</v>
      </c>
      <c r="BL153" s="18" t="s">
        <v>161</v>
      </c>
      <c r="BM153" s="238" t="s">
        <v>1467</v>
      </c>
    </row>
    <row r="154" s="2" customFormat="1" ht="24.15" customHeight="1">
      <c r="A154" s="39"/>
      <c r="B154" s="40"/>
      <c r="C154" s="227" t="s">
        <v>208</v>
      </c>
      <c r="D154" s="227" t="s">
        <v>156</v>
      </c>
      <c r="E154" s="228" t="s">
        <v>660</v>
      </c>
      <c r="F154" s="229" t="s">
        <v>661</v>
      </c>
      <c r="G154" s="230" t="s">
        <v>235</v>
      </c>
      <c r="H154" s="231">
        <v>225</v>
      </c>
      <c r="I154" s="232"/>
      <c r="J154" s="233">
        <f>ROUND(I154*H154,2)</f>
        <v>0</v>
      </c>
      <c r="K154" s="229" t="s">
        <v>160</v>
      </c>
      <c r="L154" s="45"/>
      <c r="M154" s="234" t="s">
        <v>1</v>
      </c>
      <c r="N154" s="235" t="s">
        <v>45</v>
      </c>
      <c r="O154" s="92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8" t="s">
        <v>161</v>
      </c>
      <c r="AT154" s="238" t="s">
        <v>156</v>
      </c>
      <c r="AU154" s="238" t="s">
        <v>89</v>
      </c>
      <c r="AY154" s="18" t="s">
        <v>154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8" t="s">
        <v>87</v>
      </c>
      <c r="BK154" s="239">
        <f>ROUND(I154*H154,2)</f>
        <v>0</v>
      </c>
      <c r="BL154" s="18" t="s">
        <v>161</v>
      </c>
      <c r="BM154" s="238" t="s">
        <v>1468</v>
      </c>
    </row>
    <row r="155" s="2" customFormat="1">
      <c r="A155" s="39"/>
      <c r="B155" s="40"/>
      <c r="C155" s="41"/>
      <c r="D155" s="240" t="s">
        <v>170</v>
      </c>
      <c r="E155" s="41"/>
      <c r="F155" s="241" t="s">
        <v>1469</v>
      </c>
      <c r="G155" s="41"/>
      <c r="H155" s="41"/>
      <c r="I155" s="242"/>
      <c r="J155" s="41"/>
      <c r="K155" s="41"/>
      <c r="L155" s="45"/>
      <c r="M155" s="243"/>
      <c r="N155" s="244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170</v>
      </c>
      <c r="AU155" s="18" t="s">
        <v>89</v>
      </c>
    </row>
    <row r="156" s="13" customFormat="1">
      <c r="A156" s="13"/>
      <c r="B156" s="245"/>
      <c r="C156" s="246"/>
      <c r="D156" s="240" t="s">
        <v>176</v>
      </c>
      <c r="E156" s="247" t="s">
        <v>1</v>
      </c>
      <c r="F156" s="248" t="s">
        <v>1470</v>
      </c>
      <c r="G156" s="246"/>
      <c r="H156" s="249">
        <v>225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5" t="s">
        <v>176</v>
      </c>
      <c r="AU156" s="255" t="s">
        <v>89</v>
      </c>
      <c r="AV156" s="13" t="s">
        <v>89</v>
      </c>
      <c r="AW156" s="13" t="s">
        <v>36</v>
      </c>
      <c r="AX156" s="13" t="s">
        <v>87</v>
      </c>
      <c r="AY156" s="255" t="s">
        <v>154</v>
      </c>
    </row>
    <row r="157" s="2" customFormat="1" ht="24.15" customHeight="1">
      <c r="A157" s="39"/>
      <c r="B157" s="40"/>
      <c r="C157" s="227" t="s">
        <v>212</v>
      </c>
      <c r="D157" s="227" t="s">
        <v>156</v>
      </c>
      <c r="E157" s="228" t="s">
        <v>1471</v>
      </c>
      <c r="F157" s="229" t="s">
        <v>1472</v>
      </c>
      <c r="G157" s="230" t="s">
        <v>159</v>
      </c>
      <c r="H157" s="231">
        <v>472.5</v>
      </c>
      <c r="I157" s="232"/>
      <c r="J157" s="233">
        <f>ROUND(I157*H157,2)</f>
        <v>0</v>
      </c>
      <c r="K157" s="229" t="s">
        <v>160</v>
      </c>
      <c r="L157" s="45"/>
      <c r="M157" s="234" t="s">
        <v>1</v>
      </c>
      <c r="N157" s="235" t="s">
        <v>45</v>
      </c>
      <c r="O157" s="92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8" t="s">
        <v>161</v>
      </c>
      <c r="AT157" s="238" t="s">
        <v>156</v>
      </c>
      <c r="AU157" s="238" t="s">
        <v>89</v>
      </c>
      <c r="AY157" s="18" t="s">
        <v>154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8" t="s">
        <v>87</v>
      </c>
      <c r="BK157" s="239">
        <f>ROUND(I157*H157,2)</f>
        <v>0</v>
      </c>
      <c r="BL157" s="18" t="s">
        <v>161</v>
      </c>
      <c r="BM157" s="238" t="s">
        <v>1473</v>
      </c>
    </row>
    <row r="158" s="13" customFormat="1">
      <c r="A158" s="13"/>
      <c r="B158" s="245"/>
      <c r="C158" s="246"/>
      <c r="D158" s="240" t="s">
        <v>176</v>
      </c>
      <c r="E158" s="247" t="s">
        <v>1</v>
      </c>
      <c r="F158" s="248" t="s">
        <v>1443</v>
      </c>
      <c r="G158" s="246"/>
      <c r="H158" s="249">
        <v>472.5</v>
      </c>
      <c r="I158" s="250"/>
      <c r="J158" s="246"/>
      <c r="K158" s="246"/>
      <c r="L158" s="251"/>
      <c r="M158" s="252"/>
      <c r="N158" s="253"/>
      <c r="O158" s="253"/>
      <c r="P158" s="253"/>
      <c r="Q158" s="253"/>
      <c r="R158" s="253"/>
      <c r="S158" s="253"/>
      <c r="T158" s="25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5" t="s">
        <v>176</v>
      </c>
      <c r="AU158" s="255" t="s">
        <v>89</v>
      </c>
      <c r="AV158" s="13" t="s">
        <v>89</v>
      </c>
      <c r="AW158" s="13" t="s">
        <v>36</v>
      </c>
      <c r="AX158" s="13" t="s">
        <v>87</v>
      </c>
      <c r="AY158" s="255" t="s">
        <v>154</v>
      </c>
    </row>
    <row r="159" s="12" customFormat="1" ht="22.8" customHeight="1">
      <c r="A159" s="12"/>
      <c r="B159" s="211"/>
      <c r="C159" s="212"/>
      <c r="D159" s="213" t="s">
        <v>79</v>
      </c>
      <c r="E159" s="225" t="s">
        <v>89</v>
      </c>
      <c r="F159" s="225" t="s">
        <v>178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SUM(P160:P168)</f>
        <v>0</v>
      </c>
      <c r="Q159" s="219"/>
      <c r="R159" s="220">
        <f>SUM(R160:R168)</f>
        <v>458.00625000000002</v>
      </c>
      <c r="S159" s="219"/>
      <c r="T159" s="221">
        <f>SUM(T160:T168)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87</v>
      </c>
      <c r="AT159" s="223" t="s">
        <v>79</v>
      </c>
      <c r="AU159" s="223" t="s">
        <v>87</v>
      </c>
      <c r="AY159" s="222" t="s">
        <v>154</v>
      </c>
      <c r="BK159" s="224">
        <f>SUM(BK160:BK168)</f>
        <v>0</v>
      </c>
    </row>
    <row r="160" s="2" customFormat="1" ht="24.15" customHeight="1">
      <c r="A160" s="39"/>
      <c r="B160" s="40"/>
      <c r="C160" s="227" t="s">
        <v>216</v>
      </c>
      <c r="D160" s="227" t="s">
        <v>156</v>
      </c>
      <c r="E160" s="228" t="s">
        <v>196</v>
      </c>
      <c r="F160" s="229" t="s">
        <v>197</v>
      </c>
      <c r="G160" s="230" t="s">
        <v>174</v>
      </c>
      <c r="H160" s="231">
        <v>125</v>
      </c>
      <c r="I160" s="232"/>
      <c r="J160" s="233">
        <f>ROUND(I160*H160,2)</f>
        <v>0</v>
      </c>
      <c r="K160" s="229" t="s">
        <v>160</v>
      </c>
      <c r="L160" s="45"/>
      <c r="M160" s="234" t="s">
        <v>1</v>
      </c>
      <c r="N160" s="235" t="s">
        <v>45</v>
      </c>
      <c r="O160" s="92"/>
      <c r="P160" s="236">
        <f>O160*H160</f>
        <v>0</v>
      </c>
      <c r="Q160" s="236">
        <v>1.9312499999999999</v>
      </c>
      <c r="R160" s="236">
        <f>Q160*H160</f>
        <v>241.40625</v>
      </c>
      <c r="S160" s="236">
        <v>0</v>
      </c>
      <c r="T160" s="23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8" t="s">
        <v>161</v>
      </c>
      <c r="AT160" s="238" t="s">
        <v>156</v>
      </c>
      <c r="AU160" s="238" t="s">
        <v>89</v>
      </c>
      <c r="AY160" s="18" t="s">
        <v>154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8" t="s">
        <v>87</v>
      </c>
      <c r="BK160" s="239">
        <f>ROUND(I160*H160,2)</f>
        <v>0</v>
      </c>
      <c r="BL160" s="18" t="s">
        <v>161</v>
      </c>
      <c r="BM160" s="238" t="s">
        <v>1474</v>
      </c>
    </row>
    <row r="161" s="2" customFormat="1">
      <c r="A161" s="39"/>
      <c r="B161" s="40"/>
      <c r="C161" s="41"/>
      <c r="D161" s="240" t="s">
        <v>170</v>
      </c>
      <c r="E161" s="41"/>
      <c r="F161" s="241" t="s">
        <v>1450</v>
      </c>
      <c r="G161" s="41"/>
      <c r="H161" s="41"/>
      <c r="I161" s="242"/>
      <c r="J161" s="41"/>
      <c r="K161" s="41"/>
      <c r="L161" s="45"/>
      <c r="M161" s="243"/>
      <c r="N161" s="244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170</v>
      </c>
      <c r="AU161" s="18" t="s">
        <v>89</v>
      </c>
    </row>
    <row r="162" s="13" customFormat="1">
      <c r="A162" s="13"/>
      <c r="B162" s="245"/>
      <c r="C162" s="246"/>
      <c r="D162" s="240" t="s">
        <v>176</v>
      </c>
      <c r="E162" s="247" t="s">
        <v>1</v>
      </c>
      <c r="F162" s="248" t="s">
        <v>1475</v>
      </c>
      <c r="G162" s="246"/>
      <c r="H162" s="249">
        <v>125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5" t="s">
        <v>176</v>
      </c>
      <c r="AU162" s="255" t="s">
        <v>89</v>
      </c>
      <c r="AV162" s="13" t="s">
        <v>89</v>
      </c>
      <c r="AW162" s="13" t="s">
        <v>36</v>
      </c>
      <c r="AX162" s="13" t="s">
        <v>87</v>
      </c>
      <c r="AY162" s="255" t="s">
        <v>154</v>
      </c>
    </row>
    <row r="163" s="2" customFormat="1" ht="24.15" customHeight="1">
      <c r="A163" s="39"/>
      <c r="B163" s="40"/>
      <c r="C163" s="227" t="s">
        <v>228</v>
      </c>
      <c r="D163" s="227" t="s">
        <v>156</v>
      </c>
      <c r="E163" s="228" t="s">
        <v>1476</v>
      </c>
      <c r="F163" s="229" t="s">
        <v>1477</v>
      </c>
      <c r="G163" s="230" t="s">
        <v>159</v>
      </c>
      <c r="H163" s="231">
        <v>450</v>
      </c>
      <c r="I163" s="232"/>
      <c r="J163" s="233">
        <f>ROUND(I163*H163,2)</f>
        <v>0</v>
      </c>
      <c r="K163" s="229" t="s">
        <v>160</v>
      </c>
      <c r="L163" s="45"/>
      <c r="M163" s="234" t="s">
        <v>1</v>
      </c>
      <c r="N163" s="235" t="s">
        <v>45</v>
      </c>
      <c r="O163" s="92"/>
      <c r="P163" s="236">
        <f>O163*H163</f>
        <v>0</v>
      </c>
      <c r="Q163" s="236">
        <v>0.108</v>
      </c>
      <c r="R163" s="236">
        <f>Q163*H163</f>
        <v>48.600000000000001</v>
      </c>
      <c r="S163" s="236">
        <v>0</v>
      </c>
      <c r="T163" s="23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8" t="s">
        <v>161</v>
      </c>
      <c r="AT163" s="238" t="s">
        <v>156</v>
      </c>
      <c r="AU163" s="238" t="s">
        <v>89</v>
      </c>
      <c r="AY163" s="18" t="s">
        <v>154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8" t="s">
        <v>87</v>
      </c>
      <c r="BK163" s="239">
        <f>ROUND(I163*H163,2)</f>
        <v>0</v>
      </c>
      <c r="BL163" s="18" t="s">
        <v>161</v>
      </c>
      <c r="BM163" s="238" t="s">
        <v>1478</v>
      </c>
    </row>
    <row r="164" s="2" customFormat="1">
      <c r="A164" s="39"/>
      <c r="B164" s="40"/>
      <c r="C164" s="41"/>
      <c r="D164" s="240" t="s">
        <v>170</v>
      </c>
      <c r="E164" s="41"/>
      <c r="F164" s="241" t="s">
        <v>1447</v>
      </c>
      <c r="G164" s="41"/>
      <c r="H164" s="41"/>
      <c r="I164" s="242"/>
      <c r="J164" s="41"/>
      <c r="K164" s="41"/>
      <c r="L164" s="45"/>
      <c r="M164" s="243"/>
      <c r="N164" s="244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170</v>
      </c>
      <c r="AU164" s="18" t="s">
        <v>89</v>
      </c>
    </row>
    <row r="165" s="13" customFormat="1">
      <c r="A165" s="13"/>
      <c r="B165" s="245"/>
      <c r="C165" s="246"/>
      <c r="D165" s="240" t="s">
        <v>176</v>
      </c>
      <c r="E165" s="247" t="s">
        <v>1</v>
      </c>
      <c r="F165" s="248" t="s">
        <v>1448</v>
      </c>
      <c r="G165" s="246"/>
      <c r="H165" s="249">
        <v>450</v>
      </c>
      <c r="I165" s="250"/>
      <c r="J165" s="246"/>
      <c r="K165" s="246"/>
      <c r="L165" s="251"/>
      <c r="M165" s="252"/>
      <c r="N165" s="253"/>
      <c r="O165" s="253"/>
      <c r="P165" s="253"/>
      <c r="Q165" s="253"/>
      <c r="R165" s="253"/>
      <c r="S165" s="253"/>
      <c r="T165" s="25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5" t="s">
        <v>176</v>
      </c>
      <c r="AU165" s="255" t="s">
        <v>89</v>
      </c>
      <c r="AV165" s="13" t="s">
        <v>89</v>
      </c>
      <c r="AW165" s="13" t="s">
        <v>36</v>
      </c>
      <c r="AX165" s="13" t="s">
        <v>87</v>
      </c>
      <c r="AY165" s="255" t="s">
        <v>154</v>
      </c>
    </row>
    <row r="166" s="2" customFormat="1" ht="14.4" customHeight="1">
      <c r="A166" s="39"/>
      <c r="B166" s="40"/>
      <c r="C166" s="256" t="s">
        <v>232</v>
      </c>
      <c r="D166" s="256" t="s">
        <v>190</v>
      </c>
      <c r="E166" s="257" t="s">
        <v>1479</v>
      </c>
      <c r="F166" s="258" t="s">
        <v>1480</v>
      </c>
      <c r="G166" s="259" t="s">
        <v>182</v>
      </c>
      <c r="H166" s="260">
        <v>150</v>
      </c>
      <c r="I166" s="261"/>
      <c r="J166" s="262">
        <f>ROUND(I166*H166,2)</f>
        <v>0</v>
      </c>
      <c r="K166" s="258" t="s">
        <v>160</v>
      </c>
      <c r="L166" s="263"/>
      <c r="M166" s="264" t="s">
        <v>1</v>
      </c>
      <c r="N166" s="265" t="s">
        <v>45</v>
      </c>
      <c r="O166" s="92"/>
      <c r="P166" s="236">
        <f>O166*H166</f>
        <v>0</v>
      </c>
      <c r="Q166" s="236">
        <v>1.1200000000000001</v>
      </c>
      <c r="R166" s="236">
        <f>Q166*H166</f>
        <v>168.00000000000003</v>
      </c>
      <c r="S166" s="236">
        <v>0</v>
      </c>
      <c r="T166" s="237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8" t="s">
        <v>193</v>
      </c>
      <c r="AT166" s="238" t="s">
        <v>190</v>
      </c>
      <c r="AU166" s="238" t="s">
        <v>89</v>
      </c>
      <c r="AY166" s="18" t="s">
        <v>154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8" t="s">
        <v>87</v>
      </c>
      <c r="BK166" s="239">
        <f>ROUND(I166*H166,2)</f>
        <v>0</v>
      </c>
      <c r="BL166" s="18" t="s">
        <v>161</v>
      </c>
      <c r="BM166" s="238" t="s">
        <v>1481</v>
      </c>
    </row>
    <row r="167" s="2" customFormat="1">
      <c r="A167" s="39"/>
      <c r="B167" s="40"/>
      <c r="C167" s="41"/>
      <c r="D167" s="240" t="s">
        <v>170</v>
      </c>
      <c r="E167" s="41"/>
      <c r="F167" s="241" t="s">
        <v>1482</v>
      </c>
      <c r="G167" s="41"/>
      <c r="H167" s="41"/>
      <c r="I167" s="242"/>
      <c r="J167" s="41"/>
      <c r="K167" s="41"/>
      <c r="L167" s="45"/>
      <c r="M167" s="243"/>
      <c r="N167" s="244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170</v>
      </c>
      <c r="AU167" s="18" t="s">
        <v>89</v>
      </c>
    </row>
    <row r="168" s="13" customFormat="1">
      <c r="A168" s="13"/>
      <c r="B168" s="245"/>
      <c r="C168" s="246"/>
      <c r="D168" s="240" t="s">
        <v>176</v>
      </c>
      <c r="E168" s="247" t="s">
        <v>1</v>
      </c>
      <c r="F168" s="248" t="s">
        <v>1483</v>
      </c>
      <c r="G168" s="246"/>
      <c r="H168" s="249">
        <v>150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5" t="s">
        <v>176</v>
      </c>
      <c r="AU168" s="255" t="s">
        <v>89</v>
      </c>
      <c r="AV168" s="13" t="s">
        <v>89</v>
      </c>
      <c r="AW168" s="13" t="s">
        <v>36</v>
      </c>
      <c r="AX168" s="13" t="s">
        <v>87</v>
      </c>
      <c r="AY168" s="255" t="s">
        <v>154</v>
      </c>
    </row>
    <row r="169" s="12" customFormat="1" ht="22.8" customHeight="1">
      <c r="A169" s="12"/>
      <c r="B169" s="211"/>
      <c r="C169" s="212"/>
      <c r="D169" s="213" t="s">
        <v>79</v>
      </c>
      <c r="E169" s="225" t="s">
        <v>200</v>
      </c>
      <c r="F169" s="225" t="s">
        <v>330</v>
      </c>
      <c r="G169" s="212"/>
      <c r="H169" s="212"/>
      <c r="I169" s="215"/>
      <c r="J169" s="226">
        <f>BK169</f>
        <v>0</v>
      </c>
      <c r="K169" s="212"/>
      <c r="L169" s="217"/>
      <c r="M169" s="218"/>
      <c r="N169" s="219"/>
      <c r="O169" s="219"/>
      <c r="P169" s="220">
        <f>SUM(P170:P175)</f>
        <v>0</v>
      </c>
      <c r="Q169" s="219"/>
      <c r="R169" s="220">
        <f>SUM(R170:R175)</f>
        <v>0.22089375</v>
      </c>
      <c r="S169" s="219"/>
      <c r="T169" s="221">
        <f>SUM(T170:T175)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2" t="s">
        <v>87</v>
      </c>
      <c r="AT169" s="223" t="s">
        <v>79</v>
      </c>
      <c r="AU169" s="223" t="s">
        <v>87</v>
      </c>
      <c r="AY169" s="222" t="s">
        <v>154</v>
      </c>
      <c r="BK169" s="224">
        <f>SUM(BK170:BK175)</f>
        <v>0</v>
      </c>
    </row>
    <row r="170" s="2" customFormat="1" ht="24.15" customHeight="1">
      <c r="A170" s="39"/>
      <c r="B170" s="40"/>
      <c r="C170" s="227" t="s">
        <v>8</v>
      </c>
      <c r="D170" s="227" t="s">
        <v>156</v>
      </c>
      <c r="E170" s="228" t="s">
        <v>1484</v>
      </c>
      <c r="F170" s="229" t="s">
        <v>1485</v>
      </c>
      <c r="G170" s="230" t="s">
        <v>159</v>
      </c>
      <c r="H170" s="231">
        <v>472.5</v>
      </c>
      <c r="I170" s="232"/>
      <c r="J170" s="233">
        <f>ROUND(I170*H170,2)</f>
        <v>0</v>
      </c>
      <c r="K170" s="229" t="s">
        <v>160</v>
      </c>
      <c r="L170" s="45"/>
      <c r="M170" s="234" t="s">
        <v>1</v>
      </c>
      <c r="N170" s="235" t="s">
        <v>45</v>
      </c>
      <c r="O170" s="92"/>
      <c r="P170" s="236">
        <f>O170*H170</f>
        <v>0</v>
      </c>
      <c r="Q170" s="236">
        <v>0.00046749999999999998</v>
      </c>
      <c r="R170" s="236">
        <f>Q170*H170</f>
        <v>0.22089375</v>
      </c>
      <c r="S170" s="236">
        <v>0</v>
      </c>
      <c r="T170" s="23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8" t="s">
        <v>161</v>
      </c>
      <c r="AT170" s="238" t="s">
        <v>156</v>
      </c>
      <c r="AU170" s="238" t="s">
        <v>89</v>
      </c>
      <c r="AY170" s="18" t="s">
        <v>154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8" t="s">
        <v>87</v>
      </c>
      <c r="BK170" s="239">
        <f>ROUND(I170*H170,2)</f>
        <v>0</v>
      </c>
      <c r="BL170" s="18" t="s">
        <v>161</v>
      </c>
      <c r="BM170" s="238" t="s">
        <v>1486</v>
      </c>
    </row>
    <row r="171" s="2" customFormat="1">
      <c r="A171" s="39"/>
      <c r="B171" s="40"/>
      <c r="C171" s="41"/>
      <c r="D171" s="240" t="s">
        <v>170</v>
      </c>
      <c r="E171" s="41"/>
      <c r="F171" s="241" t="s">
        <v>1442</v>
      </c>
      <c r="G171" s="41"/>
      <c r="H171" s="41"/>
      <c r="I171" s="242"/>
      <c r="J171" s="41"/>
      <c r="K171" s="41"/>
      <c r="L171" s="45"/>
      <c r="M171" s="243"/>
      <c r="N171" s="244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170</v>
      </c>
      <c r="AU171" s="18" t="s">
        <v>89</v>
      </c>
    </row>
    <row r="172" s="13" customFormat="1">
      <c r="A172" s="13"/>
      <c r="B172" s="245"/>
      <c r="C172" s="246"/>
      <c r="D172" s="240" t="s">
        <v>176</v>
      </c>
      <c r="E172" s="247" t="s">
        <v>1</v>
      </c>
      <c r="F172" s="248" t="s">
        <v>1487</v>
      </c>
      <c r="G172" s="246"/>
      <c r="H172" s="249">
        <v>472.5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5" t="s">
        <v>176</v>
      </c>
      <c r="AU172" s="255" t="s">
        <v>89</v>
      </c>
      <c r="AV172" s="13" t="s">
        <v>89</v>
      </c>
      <c r="AW172" s="13" t="s">
        <v>36</v>
      </c>
      <c r="AX172" s="13" t="s">
        <v>87</v>
      </c>
      <c r="AY172" s="255" t="s">
        <v>154</v>
      </c>
    </row>
    <row r="173" s="2" customFormat="1" ht="14.4" customHeight="1">
      <c r="A173" s="39"/>
      <c r="B173" s="40"/>
      <c r="C173" s="227" t="s">
        <v>250</v>
      </c>
      <c r="D173" s="227" t="s">
        <v>156</v>
      </c>
      <c r="E173" s="228" t="s">
        <v>1488</v>
      </c>
      <c r="F173" s="229" t="s">
        <v>1489</v>
      </c>
      <c r="G173" s="230" t="s">
        <v>159</v>
      </c>
      <c r="H173" s="231">
        <v>472.5</v>
      </c>
      <c r="I173" s="232"/>
      <c r="J173" s="233">
        <f>ROUND(I173*H173,2)</f>
        <v>0</v>
      </c>
      <c r="K173" s="229" t="s">
        <v>160</v>
      </c>
      <c r="L173" s="45"/>
      <c r="M173" s="234" t="s">
        <v>1</v>
      </c>
      <c r="N173" s="235" t="s">
        <v>45</v>
      </c>
      <c r="O173" s="92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8" t="s">
        <v>161</v>
      </c>
      <c r="AT173" s="238" t="s">
        <v>156</v>
      </c>
      <c r="AU173" s="238" t="s">
        <v>89</v>
      </c>
      <c r="AY173" s="18" t="s">
        <v>154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8" t="s">
        <v>87</v>
      </c>
      <c r="BK173" s="239">
        <f>ROUND(I173*H173,2)</f>
        <v>0</v>
      </c>
      <c r="BL173" s="18" t="s">
        <v>161</v>
      </c>
      <c r="BM173" s="238" t="s">
        <v>1490</v>
      </c>
    </row>
    <row r="174" s="2" customFormat="1">
      <c r="A174" s="39"/>
      <c r="B174" s="40"/>
      <c r="C174" s="41"/>
      <c r="D174" s="240" t="s">
        <v>170</v>
      </c>
      <c r="E174" s="41"/>
      <c r="F174" s="241" t="s">
        <v>1491</v>
      </c>
      <c r="G174" s="41"/>
      <c r="H174" s="41"/>
      <c r="I174" s="242"/>
      <c r="J174" s="41"/>
      <c r="K174" s="41"/>
      <c r="L174" s="45"/>
      <c r="M174" s="243"/>
      <c r="N174" s="244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170</v>
      </c>
      <c r="AU174" s="18" t="s">
        <v>89</v>
      </c>
    </row>
    <row r="175" s="13" customFormat="1">
      <c r="A175" s="13"/>
      <c r="B175" s="245"/>
      <c r="C175" s="246"/>
      <c r="D175" s="240" t="s">
        <v>176</v>
      </c>
      <c r="E175" s="247" t="s">
        <v>1</v>
      </c>
      <c r="F175" s="248" t="s">
        <v>1487</v>
      </c>
      <c r="G175" s="246"/>
      <c r="H175" s="249">
        <v>472.5</v>
      </c>
      <c r="I175" s="250"/>
      <c r="J175" s="246"/>
      <c r="K175" s="246"/>
      <c r="L175" s="251"/>
      <c r="M175" s="252"/>
      <c r="N175" s="253"/>
      <c r="O175" s="253"/>
      <c r="P175" s="253"/>
      <c r="Q175" s="253"/>
      <c r="R175" s="253"/>
      <c r="S175" s="253"/>
      <c r="T175" s="25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5" t="s">
        <v>176</v>
      </c>
      <c r="AU175" s="255" t="s">
        <v>89</v>
      </c>
      <c r="AV175" s="13" t="s">
        <v>89</v>
      </c>
      <c r="AW175" s="13" t="s">
        <v>36</v>
      </c>
      <c r="AX175" s="13" t="s">
        <v>87</v>
      </c>
      <c r="AY175" s="255" t="s">
        <v>154</v>
      </c>
    </row>
    <row r="176" s="12" customFormat="1" ht="22.8" customHeight="1">
      <c r="A176" s="12"/>
      <c r="B176" s="211"/>
      <c r="C176" s="212"/>
      <c r="D176" s="213" t="s">
        <v>79</v>
      </c>
      <c r="E176" s="225" t="s">
        <v>475</v>
      </c>
      <c r="F176" s="225" t="s">
        <v>476</v>
      </c>
      <c r="G176" s="212"/>
      <c r="H176" s="212"/>
      <c r="I176" s="215"/>
      <c r="J176" s="226">
        <f>BK176</f>
        <v>0</v>
      </c>
      <c r="K176" s="212"/>
      <c r="L176" s="217"/>
      <c r="M176" s="218"/>
      <c r="N176" s="219"/>
      <c r="O176" s="219"/>
      <c r="P176" s="220">
        <f>P177</f>
        <v>0</v>
      </c>
      <c r="Q176" s="219"/>
      <c r="R176" s="220">
        <f>R177</f>
        <v>0</v>
      </c>
      <c r="S176" s="219"/>
      <c r="T176" s="221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2" t="s">
        <v>87</v>
      </c>
      <c r="AT176" s="223" t="s">
        <v>79</v>
      </c>
      <c r="AU176" s="223" t="s">
        <v>87</v>
      </c>
      <c r="AY176" s="222" t="s">
        <v>154</v>
      </c>
      <c r="BK176" s="224">
        <f>BK177</f>
        <v>0</v>
      </c>
    </row>
    <row r="177" s="2" customFormat="1" ht="24.15" customHeight="1">
      <c r="A177" s="39"/>
      <c r="B177" s="40"/>
      <c r="C177" s="227" t="s">
        <v>256</v>
      </c>
      <c r="D177" s="227" t="s">
        <v>156</v>
      </c>
      <c r="E177" s="228" t="s">
        <v>1492</v>
      </c>
      <c r="F177" s="229" t="s">
        <v>1493</v>
      </c>
      <c r="G177" s="230" t="s">
        <v>235</v>
      </c>
      <c r="H177" s="231">
        <v>458.23700000000002</v>
      </c>
      <c r="I177" s="232"/>
      <c r="J177" s="233">
        <f>ROUND(I177*H177,2)</f>
        <v>0</v>
      </c>
      <c r="K177" s="229" t="s">
        <v>160</v>
      </c>
      <c r="L177" s="45"/>
      <c r="M177" s="234" t="s">
        <v>1</v>
      </c>
      <c r="N177" s="235" t="s">
        <v>45</v>
      </c>
      <c r="O177" s="92"/>
      <c r="P177" s="236">
        <f>O177*H177</f>
        <v>0</v>
      </c>
      <c r="Q177" s="236">
        <v>0</v>
      </c>
      <c r="R177" s="236">
        <f>Q177*H177</f>
        <v>0</v>
      </c>
      <c r="S177" s="236">
        <v>0</v>
      </c>
      <c r="T177" s="23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8" t="s">
        <v>161</v>
      </c>
      <c r="AT177" s="238" t="s">
        <v>156</v>
      </c>
      <c r="AU177" s="238" t="s">
        <v>89</v>
      </c>
      <c r="AY177" s="18" t="s">
        <v>154</v>
      </c>
      <c r="BE177" s="239">
        <f>IF(N177="základní",J177,0)</f>
        <v>0</v>
      </c>
      <c r="BF177" s="239">
        <f>IF(N177="snížená",J177,0)</f>
        <v>0</v>
      </c>
      <c r="BG177" s="239">
        <f>IF(N177="zákl. přenesená",J177,0)</f>
        <v>0</v>
      </c>
      <c r="BH177" s="239">
        <f>IF(N177="sníž. přenesená",J177,0)</f>
        <v>0</v>
      </c>
      <c r="BI177" s="239">
        <f>IF(N177="nulová",J177,0)</f>
        <v>0</v>
      </c>
      <c r="BJ177" s="18" t="s">
        <v>87</v>
      </c>
      <c r="BK177" s="239">
        <f>ROUND(I177*H177,2)</f>
        <v>0</v>
      </c>
      <c r="BL177" s="18" t="s">
        <v>161</v>
      </c>
      <c r="BM177" s="238" t="s">
        <v>1494</v>
      </c>
    </row>
    <row r="178" s="12" customFormat="1" ht="25.92" customHeight="1">
      <c r="A178" s="12"/>
      <c r="B178" s="211"/>
      <c r="C178" s="212"/>
      <c r="D178" s="213" t="s">
        <v>79</v>
      </c>
      <c r="E178" s="214" t="s">
        <v>190</v>
      </c>
      <c r="F178" s="214" t="s">
        <v>695</v>
      </c>
      <c r="G178" s="212"/>
      <c r="H178" s="212"/>
      <c r="I178" s="215"/>
      <c r="J178" s="216">
        <f>BK178</f>
        <v>0</v>
      </c>
      <c r="K178" s="212"/>
      <c r="L178" s="217"/>
      <c r="M178" s="218"/>
      <c r="N178" s="219"/>
      <c r="O178" s="219"/>
      <c r="P178" s="220">
        <f>P179</f>
        <v>0</v>
      </c>
      <c r="Q178" s="219"/>
      <c r="R178" s="220">
        <f>R179</f>
        <v>0.0088000000000000005</v>
      </c>
      <c r="S178" s="219"/>
      <c r="T178" s="221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166</v>
      </c>
      <c r="AT178" s="223" t="s">
        <v>79</v>
      </c>
      <c r="AU178" s="223" t="s">
        <v>80</v>
      </c>
      <c r="AY178" s="222" t="s">
        <v>154</v>
      </c>
      <c r="BK178" s="224">
        <f>BK179</f>
        <v>0</v>
      </c>
    </row>
    <row r="179" s="12" customFormat="1" ht="22.8" customHeight="1">
      <c r="A179" s="12"/>
      <c r="B179" s="211"/>
      <c r="C179" s="212"/>
      <c r="D179" s="213" t="s">
        <v>79</v>
      </c>
      <c r="E179" s="225" t="s">
        <v>696</v>
      </c>
      <c r="F179" s="225" t="s">
        <v>697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P180</f>
        <v>0</v>
      </c>
      <c r="Q179" s="219"/>
      <c r="R179" s="220">
        <f>R180</f>
        <v>0.0088000000000000005</v>
      </c>
      <c r="S179" s="219"/>
      <c r="T179" s="221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166</v>
      </c>
      <c r="AT179" s="223" t="s">
        <v>79</v>
      </c>
      <c r="AU179" s="223" t="s">
        <v>87</v>
      </c>
      <c r="AY179" s="222" t="s">
        <v>154</v>
      </c>
      <c r="BK179" s="224">
        <f>BK180</f>
        <v>0</v>
      </c>
    </row>
    <row r="180" s="2" customFormat="1" ht="14.4" customHeight="1">
      <c r="A180" s="39"/>
      <c r="B180" s="40"/>
      <c r="C180" s="227" t="s">
        <v>267</v>
      </c>
      <c r="D180" s="227" t="s">
        <v>156</v>
      </c>
      <c r="E180" s="228" t="s">
        <v>698</v>
      </c>
      <c r="F180" s="229" t="s">
        <v>699</v>
      </c>
      <c r="G180" s="230" t="s">
        <v>700</v>
      </c>
      <c r="H180" s="231">
        <v>1</v>
      </c>
      <c r="I180" s="232"/>
      <c r="J180" s="233">
        <f>ROUND(I180*H180,2)</f>
        <v>0</v>
      </c>
      <c r="K180" s="229" t="s">
        <v>1495</v>
      </c>
      <c r="L180" s="45"/>
      <c r="M180" s="234" t="s">
        <v>1</v>
      </c>
      <c r="N180" s="235" t="s">
        <v>45</v>
      </c>
      <c r="O180" s="92"/>
      <c r="P180" s="236">
        <f>O180*H180</f>
        <v>0</v>
      </c>
      <c r="Q180" s="236">
        <v>0.0088000000000000005</v>
      </c>
      <c r="R180" s="236">
        <f>Q180*H180</f>
        <v>0.0088000000000000005</v>
      </c>
      <c r="S180" s="236">
        <v>0</v>
      </c>
      <c r="T180" s="23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8" t="s">
        <v>701</v>
      </c>
      <c r="AT180" s="238" t="s">
        <v>156</v>
      </c>
      <c r="AU180" s="238" t="s">
        <v>89</v>
      </c>
      <c r="AY180" s="18" t="s">
        <v>154</v>
      </c>
      <c r="BE180" s="239">
        <f>IF(N180="základní",J180,0)</f>
        <v>0</v>
      </c>
      <c r="BF180" s="239">
        <f>IF(N180="snížená",J180,0)</f>
        <v>0</v>
      </c>
      <c r="BG180" s="239">
        <f>IF(N180="zákl. přenesená",J180,0)</f>
        <v>0</v>
      </c>
      <c r="BH180" s="239">
        <f>IF(N180="sníž. přenesená",J180,0)</f>
        <v>0</v>
      </c>
      <c r="BI180" s="239">
        <f>IF(N180="nulová",J180,0)</f>
        <v>0</v>
      </c>
      <c r="BJ180" s="18" t="s">
        <v>87</v>
      </c>
      <c r="BK180" s="239">
        <f>ROUND(I180*H180,2)</f>
        <v>0</v>
      </c>
      <c r="BL180" s="18" t="s">
        <v>701</v>
      </c>
      <c r="BM180" s="238" t="s">
        <v>1496</v>
      </c>
    </row>
    <row r="181" s="12" customFormat="1" ht="25.92" customHeight="1">
      <c r="A181" s="12"/>
      <c r="B181" s="211"/>
      <c r="C181" s="212"/>
      <c r="D181" s="213" t="s">
        <v>79</v>
      </c>
      <c r="E181" s="214" t="s">
        <v>99</v>
      </c>
      <c r="F181" s="214" t="s">
        <v>703</v>
      </c>
      <c r="G181" s="212"/>
      <c r="H181" s="212"/>
      <c r="I181" s="215"/>
      <c r="J181" s="216">
        <f>BK181</f>
        <v>0</v>
      </c>
      <c r="K181" s="212"/>
      <c r="L181" s="217"/>
      <c r="M181" s="218"/>
      <c r="N181" s="219"/>
      <c r="O181" s="219"/>
      <c r="P181" s="220">
        <f>P182+P187+P196+P199</f>
        <v>0</v>
      </c>
      <c r="Q181" s="219"/>
      <c r="R181" s="220">
        <f>R182+R187+R196+R199</f>
        <v>0</v>
      </c>
      <c r="S181" s="219"/>
      <c r="T181" s="221">
        <f>T182+T187+T196+T199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2" t="s">
        <v>179</v>
      </c>
      <c r="AT181" s="223" t="s">
        <v>79</v>
      </c>
      <c r="AU181" s="223" t="s">
        <v>80</v>
      </c>
      <c r="AY181" s="222" t="s">
        <v>154</v>
      </c>
      <c r="BK181" s="224">
        <f>BK182+BK187+BK196+BK199</f>
        <v>0</v>
      </c>
    </row>
    <row r="182" s="12" customFormat="1" ht="22.8" customHeight="1">
      <c r="A182" s="12"/>
      <c r="B182" s="211"/>
      <c r="C182" s="212"/>
      <c r="D182" s="213" t="s">
        <v>79</v>
      </c>
      <c r="E182" s="225" t="s">
        <v>704</v>
      </c>
      <c r="F182" s="225" t="s">
        <v>705</v>
      </c>
      <c r="G182" s="212"/>
      <c r="H182" s="212"/>
      <c r="I182" s="215"/>
      <c r="J182" s="226">
        <f>BK182</f>
        <v>0</v>
      </c>
      <c r="K182" s="212"/>
      <c r="L182" s="217"/>
      <c r="M182" s="218"/>
      <c r="N182" s="219"/>
      <c r="O182" s="219"/>
      <c r="P182" s="220">
        <f>SUM(P183:P186)</f>
        <v>0</v>
      </c>
      <c r="Q182" s="219"/>
      <c r="R182" s="220">
        <f>SUM(R183:R186)</f>
        <v>0</v>
      </c>
      <c r="S182" s="219"/>
      <c r="T182" s="221">
        <f>SUM(T183:T186)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2" t="s">
        <v>179</v>
      </c>
      <c r="AT182" s="223" t="s">
        <v>79</v>
      </c>
      <c r="AU182" s="223" t="s">
        <v>87</v>
      </c>
      <c r="AY182" s="222" t="s">
        <v>154</v>
      </c>
      <c r="BK182" s="224">
        <f>SUM(BK183:BK186)</f>
        <v>0</v>
      </c>
    </row>
    <row r="183" s="2" customFormat="1" ht="14.4" customHeight="1">
      <c r="A183" s="39"/>
      <c r="B183" s="40"/>
      <c r="C183" s="227" t="s">
        <v>274</v>
      </c>
      <c r="D183" s="227" t="s">
        <v>156</v>
      </c>
      <c r="E183" s="228" t="s">
        <v>706</v>
      </c>
      <c r="F183" s="229" t="s">
        <v>707</v>
      </c>
      <c r="G183" s="230" t="s">
        <v>637</v>
      </c>
      <c r="H183" s="231">
        <v>1</v>
      </c>
      <c r="I183" s="232"/>
      <c r="J183" s="233">
        <f>ROUND(I183*H183,2)</f>
        <v>0</v>
      </c>
      <c r="K183" s="229" t="s">
        <v>160</v>
      </c>
      <c r="L183" s="45"/>
      <c r="M183" s="234" t="s">
        <v>1</v>
      </c>
      <c r="N183" s="235" t="s">
        <v>45</v>
      </c>
      <c r="O183" s="92"/>
      <c r="P183" s="236">
        <f>O183*H183</f>
        <v>0</v>
      </c>
      <c r="Q183" s="236">
        <v>0</v>
      </c>
      <c r="R183" s="236">
        <f>Q183*H183</f>
        <v>0</v>
      </c>
      <c r="S183" s="236">
        <v>0</v>
      </c>
      <c r="T183" s="23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8" t="s">
        <v>708</v>
      </c>
      <c r="AT183" s="238" t="s">
        <v>156</v>
      </c>
      <c r="AU183" s="238" t="s">
        <v>89</v>
      </c>
      <c r="AY183" s="18" t="s">
        <v>154</v>
      </c>
      <c r="BE183" s="239">
        <f>IF(N183="základní",J183,0)</f>
        <v>0</v>
      </c>
      <c r="BF183" s="239">
        <f>IF(N183="snížená",J183,0)</f>
        <v>0</v>
      </c>
      <c r="BG183" s="239">
        <f>IF(N183="zákl. přenesená",J183,0)</f>
        <v>0</v>
      </c>
      <c r="BH183" s="239">
        <f>IF(N183="sníž. přenesená",J183,0)</f>
        <v>0</v>
      </c>
      <c r="BI183" s="239">
        <f>IF(N183="nulová",J183,0)</f>
        <v>0</v>
      </c>
      <c r="BJ183" s="18" t="s">
        <v>87</v>
      </c>
      <c r="BK183" s="239">
        <f>ROUND(I183*H183,2)</f>
        <v>0</v>
      </c>
      <c r="BL183" s="18" t="s">
        <v>708</v>
      </c>
      <c r="BM183" s="238" t="s">
        <v>1497</v>
      </c>
    </row>
    <row r="184" s="2" customFormat="1" ht="14.4" customHeight="1">
      <c r="A184" s="39"/>
      <c r="B184" s="40"/>
      <c r="C184" s="227" t="s">
        <v>279</v>
      </c>
      <c r="D184" s="227" t="s">
        <v>156</v>
      </c>
      <c r="E184" s="228" t="s">
        <v>710</v>
      </c>
      <c r="F184" s="229" t="s">
        <v>711</v>
      </c>
      <c r="G184" s="230" t="s">
        <v>637</v>
      </c>
      <c r="H184" s="231">
        <v>1</v>
      </c>
      <c r="I184" s="232"/>
      <c r="J184" s="233">
        <f>ROUND(I184*H184,2)</f>
        <v>0</v>
      </c>
      <c r="K184" s="229" t="s">
        <v>160</v>
      </c>
      <c r="L184" s="45"/>
      <c r="M184" s="234" t="s">
        <v>1</v>
      </c>
      <c r="N184" s="235" t="s">
        <v>45</v>
      </c>
      <c r="O184" s="92"/>
      <c r="P184" s="236">
        <f>O184*H184</f>
        <v>0</v>
      </c>
      <c r="Q184" s="236">
        <v>0</v>
      </c>
      <c r="R184" s="236">
        <f>Q184*H184</f>
        <v>0</v>
      </c>
      <c r="S184" s="236">
        <v>0</v>
      </c>
      <c r="T184" s="23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8" t="s">
        <v>708</v>
      </c>
      <c r="AT184" s="238" t="s">
        <v>156</v>
      </c>
      <c r="AU184" s="238" t="s">
        <v>89</v>
      </c>
      <c r="AY184" s="18" t="s">
        <v>154</v>
      </c>
      <c r="BE184" s="239">
        <f>IF(N184="základní",J184,0)</f>
        <v>0</v>
      </c>
      <c r="BF184" s="239">
        <f>IF(N184="snížená",J184,0)</f>
        <v>0</v>
      </c>
      <c r="BG184" s="239">
        <f>IF(N184="zákl. přenesená",J184,0)</f>
        <v>0</v>
      </c>
      <c r="BH184" s="239">
        <f>IF(N184="sníž. přenesená",J184,0)</f>
        <v>0</v>
      </c>
      <c r="BI184" s="239">
        <f>IF(N184="nulová",J184,0)</f>
        <v>0</v>
      </c>
      <c r="BJ184" s="18" t="s">
        <v>87</v>
      </c>
      <c r="BK184" s="239">
        <f>ROUND(I184*H184,2)</f>
        <v>0</v>
      </c>
      <c r="BL184" s="18" t="s">
        <v>708</v>
      </c>
      <c r="BM184" s="238" t="s">
        <v>1498</v>
      </c>
    </row>
    <row r="185" s="2" customFormat="1" ht="14.4" customHeight="1">
      <c r="A185" s="39"/>
      <c r="B185" s="40"/>
      <c r="C185" s="227" t="s">
        <v>7</v>
      </c>
      <c r="D185" s="227" t="s">
        <v>156</v>
      </c>
      <c r="E185" s="228" t="s">
        <v>713</v>
      </c>
      <c r="F185" s="229" t="s">
        <v>714</v>
      </c>
      <c r="G185" s="230" t="s">
        <v>637</v>
      </c>
      <c r="H185" s="231">
        <v>1</v>
      </c>
      <c r="I185" s="232"/>
      <c r="J185" s="233">
        <f>ROUND(I185*H185,2)</f>
        <v>0</v>
      </c>
      <c r="K185" s="229" t="s">
        <v>160</v>
      </c>
      <c r="L185" s="45"/>
      <c r="M185" s="234" t="s">
        <v>1</v>
      </c>
      <c r="N185" s="235" t="s">
        <v>45</v>
      </c>
      <c r="O185" s="92"/>
      <c r="P185" s="236">
        <f>O185*H185</f>
        <v>0</v>
      </c>
      <c r="Q185" s="236">
        <v>0</v>
      </c>
      <c r="R185" s="236">
        <f>Q185*H185</f>
        <v>0</v>
      </c>
      <c r="S185" s="236">
        <v>0</v>
      </c>
      <c r="T185" s="23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8" t="s">
        <v>708</v>
      </c>
      <c r="AT185" s="238" t="s">
        <v>156</v>
      </c>
      <c r="AU185" s="238" t="s">
        <v>89</v>
      </c>
      <c r="AY185" s="18" t="s">
        <v>154</v>
      </c>
      <c r="BE185" s="239">
        <f>IF(N185="základní",J185,0)</f>
        <v>0</v>
      </c>
      <c r="BF185" s="239">
        <f>IF(N185="snížená",J185,0)</f>
        <v>0</v>
      </c>
      <c r="BG185" s="239">
        <f>IF(N185="zákl. přenesená",J185,0)</f>
        <v>0</v>
      </c>
      <c r="BH185" s="239">
        <f>IF(N185="sníž. přenesená",J185,0)</f>
        <v>0</v>
      </c>
      <c r="BI185" s="239">
        <f>IF(N185="nulová",J185,0)</f>
        <v>0</v>
      </c>
      <c r="BJ185" s="18" t="s">
        <v>87</v>
      </c>
      <c r="BK185" s="239">
        <f>ROUND(I185*H185,2)</f>
        <v>0</v>
      </c>
      <c r="BL185" s="18" t="s">
        <v>708</v>
      </c>
      <c r="BM185" s="238" t="s">
        <v>1499</v>
      </c>
    </row>
    <row r="186" s="2" customFormat="1" ht="14.4" customHeight="1">
      <c r="A186" s="39"/>
      <c r="B186" s="40"/>
      <c r="C186" s="227" t="s">
        <v>288</v>
      </c>
      <c r="D186" s="227" t="s">
        <v>156</v>
      </c>
      <c r="E186" s="228" t="s">
        <v>716</v>
      </c>
      <c r="F186" s="229" t="s">
        <v>717</v>
      </c>
      <c r="G186" s="230" t="s">
        <v>637</v>
      </c>
      <c r="H186" s="231">
        <v>1</v>
      </c>
      <c r="I186" s="232"/>
      <c r="J186" s="233">
        <f>ROUND(I186*H186,2)</f>
        <v>0</v>
      </c>
      <c r="K186" s="229" t="s">
        <v>160</v>
      </c>
      <c r="L186" s="45"/>
      <c r="M186" s="234" t="s">
        <v>1</v>
      </c>
      <c r="N186" s="235" t="s">
        <v>45</v>
      </c>
      <c r="O186" s="92"/>
      <c r="P186" s="236">
        <f>O186*H186</f>
        <v>0</v>
      </c>
      <c r="Q186" s="236">
        <v>0</v>
      </c>
      <c r="R186" s="236">
        <f>Q186*H186</f>
        <v>0</v>
      </c>
      <c r="S186" s="236">
        <v>0</v>
      </c>
      <c r="T186" s="23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8" t="s">
        <v>708</v>
      </c>
      <c r="AT186" s="238" t="s">
        <v>156</v>
      </c>
      <c r="AU186" s="238" t="s">
        <v>89</v>
      </c>
      <c r="AY186" s="18" t="s">
        <v>154</v>
      </c>
      <c r="BE186" s="239">
        <f>IF(N186="základní",J186,0)</f>
        <v>0</v>
      </c>
      <c r="BF186" s="239">
        <f>IF(N186="snížená",J186,0)</f>
        <v>0</v>
      </c>
      <c r="BG186" s="239">
        <f>IF(N186="zákl. přenesená",J186,0)</f>
        <v>0</v>
      </c>
      <c r="BH186" s="239">
        <f>IF(N186="sníž. přenesená",J186,0)</f>
        <v>0</v>
      </c>
      <c r="BI186" s="239">
        <f>IF(N186="nulová",J186,0)</f>
        <v>0</v>
      </c>
      <c r="BJ186" s="18" t="s">
        <v>87</v>
      </c>
      <c r="BK186" s="239">
        <f>ROUND(I186*H186,2)</f>
        <v>0</v>
      </c>
      <c r="BL186" s="18" t="s">
        <v>708</v>
      </c>
      <c r="BM186" s="238" t="s">
        <v>1500</v>
      </c>
    </row>
    <row r="187" s="12" customFormat="1" ht="22.8" customHeight="1">
      <c r="A187" s="12"/>
      <c r="B187" s="211"/>
      <c r="C187" s="212"/>
      <c r="D187" s="213" t="s">
        <v>79</v>
      </c>
      <c r="E187" s="225" t="s">
        <v>719</v>
      </c>
      <c r="F187" s="225" t="s">
        <v>720</v>
      </c>
      <c r="G187" s="212"/>
      <c r="H187" s="212"/>
      <c r="I187" s="215"/>
      <c r="J187" s="226">
        <f>BK187</f>
        <v>0</v>
      </c>
      <c r="K187" s="212"/>
      <c r="L187" s="217"/>
      <c r="M187" s="218"/>
      <c r="N187" s="219"/>
      <c r="O187" s="219"/>
      <c r="P187" s="220">
        <f>SUM(P188:P195)</f>
        <v>0</v>
      </c>
      <c r="Q187" s="219"/>
      <c r="R187" s="220">
        <f>SUM(R188:R195)</f>
        <v>0</v>
      </c>
      <c r="S187" s="219"/>
      <c r="T187" s="221">
        <f>SUM(T188:T195)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2" t="s">
        <v>179</v>
      </c>
      <c r="AT187" s="223" t="s">
        <v>79</v>
      </c>
      <c r="AU187" s="223" t="s">
        <v>87</v>
      </c>
      <c r="AY187" s="222" t="s">
        <v>154</v>
      </c>
      <c r="BK187" s="224">
        <f>SUM(BK188:BK195)</f>
        <v>0</v>
      </c>
    </row>
    <row r="188" s="2" customFormat="1" ht="14.4" customHeight="1">
      <c r="A188" s="39"/>
      <c r="B188" s="40"/>
      <c r="C188" s="227" t="s">
        <v>293</v>
      </c>
      <c r="D188" s="227" t="s">
        <v>156</v>
      </c>
      <c r="E188" s="228" t="s">
        <v>985</v>
      </c>
      <c r="F188" s="229" t="s">
        <v>720</v>
      </c>
      <c r="G188" s="230" t="s">
        <v>700</v>
      </c>
      <c r="H188" s="231">
        <v>1</v>
      </c>
      <c r="I188" s="232"/>
      <c r="J188" s="233">
        <f>ROUND(I188*H188,2)</f>
        <v>0</v>
      </c>
      <c r="K188" s="229" t="s">
        <v>160</v>
      </c>
      <c r="L188" s="45"/>
      <c r="M188" s="234" t="s">
        <v>1</v>
      </c>
      <c r="N188" s="235" t="s">
        <v>45</v>
      </c>
      <c r="O188" s="92"/>
      <c r="P188" s="236">
        <f>O188*H188</f>
        <v>0</v>
      </c>
      <c r="Q188" s="236">
        <v>0</v>
      </c>
      <c r="R188" s="236">
        <f>Q188*H188</f>
        <v>0</v>
      </c>
      <c r="S188" s="236">
        <v>0</v>
      </c>
      <c r="T188" s="23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8" t="s">
        <v>708</v>
      </c>
      <c r="AT188" s="238" t="s">
        <v>156</v>
      </c>
      <c r="AU188" s="238" t="s">
        <v>89</v>
      </c>
      <c r="AY188" s="18" t="s">
        <v>154</v>
      </c>
      <c r="BE188" s="239">
        <f>IF(N188="základní",J188,0)</f>
        <v>0</v>
      </c>
      <c r="BF188" s="239">
        <f>IF(N188="snížená",J188,0)</f>
        <v>0</v>
      </c>
      <c r="BG188" s="239">
        <f>IF(N188="zákl. přenesená",J188,0)</f>
        <v>0</v>
      </c>
      <c r="BH188" s="239">
        <f>IF(N188="sníž. přenesená",J188,0)</f>
        <v>0</v>
      </c>
      <c r="BI188" s="239">
        <f>IF(N188="nulová",J188,0)</f>
        <v>0</v>
      </c>
      <c r="BJ188" s="18" t="s">
        <v>87</v>
      </c>
      <c r="BK188" s="239">
        <f>ROUND(I188*H188,2)</f>
        <v>0</v>
      </c>
      <c r="BL188" s="18" t="s">
        <v>708</v>
      </c>
      <c r="BM188" s="238" t="s">
        <v>1501</v>
      </c>
    </row>
    <row r="189" s="2" customFormat="1" ht="14.4" customHeight="1">
      <c r="A189" s="39"/>
      <c r="B189" s="40"/>
      <c r="C189" s="227" t="s">
        <v>299</v>
      </c>
      <c r="D189" s="227" t="s">
        <v>156</v>
      </c>
      <c r="E189" s="228" t="s">
        <v>721</v>
      </c>
      <c r="F189" s="229" t="s">
        <v>722</v>
      </c>
      <c r="G189" s="230" t="s">
        <v>637</v>
      </c>
      <c r="H189" s="231">
        <v>1</v>
      </c>
      <c r="I189" s="232"/>
      <c r="J189" s="233">
        <f>ROUND(I189*H189,2)</f>
        <v>0</v>
      </c>
      <c r="K189" s="229" t="s">
        <v>160</v>
      </c>
      <c r="L189" s="45"/>
      <c r="M189" s="234" t="s">
        <v>1</v>
      </c>
      <c r="N189" s="235" t="s">
        <v>45</v>
      </c>
      <c r="O189" s="92"/>
      <c r="P189" s="236">
        <f>O189*H189</f>
        <v>0</v>
      </c>
      <c r="Q189" s="236">
        <v>0</v>
      </c>
      <c r="R189" s="236">
        <f>Q189*H189</f>
        <v>0</v>
      </c>
      <c r="S189" s="236">
        <v>0</v>
      </c>
      <c r="T189" s="23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8" t="s">
        <v>708</v>
      </c>
      <c r="AT189" s="238" t="s">
        <v>156</v>
      </c>
      <c r="AU189" s="238" t="s">
        <v>89</v>
      </c>
      <c r="AY189" s="18" t="s">
        <v>154</v>
      </c>
      <c r="BE189" s="239">
        <f>IF(N189="základní",J189,0)</f>
        <v>0</v>
      </c>
      <c r="BF189" s="239">
        <f>IF(N189="snížená",J189,0)</f>
        <v>0</v>
      </c>
      <c r="BG189" s="239">
        <f>IF(N189="zákl. přenesená",J189,0)</f>
        <v>0</v>
      </c>
      <c r="BH189" s="239">
        <f>IF(N189="sníž. přenesená",J189,0)</f>
        <v>0</v>
      </c>
      <c r="BI189" s="239">
        <f>IF(N189="nulová",J189,0)</f>
        <v>0</v>
      </c>
      <c r="BJ189" s="18" t="s">
        <v>87</v>
      </c>
      <c r="BK189" s="239">
        <f>ROUND(I189*H189,2)</f>
        <v>0</v>
      </c>
      <c r="BL189" s="18" t="s">
        <v>708</v>
      </c>
      <c r="BM189" s="238" t="s">
        <v>1502</v>
      </c>
    </row>
    <row r="190" s="2" customFormat="1" ht="14.4" customHeight="1">
      <c r="A190" s="39"/>
      <c r="B190" s="40"/>
      <c r="C190" s="227" t="s">
        <v>305</v>
      </c>
      <c r="D190" s="227" t="s">
        <v>156</v>
      </c>
      <c r="E190" s="228" t="s">
        <v>724</v>
      </c>
      <c r="F190" s="229" t="s">
        <v>725</v>
      </c>
      <c r="G190" s="230" t="s">
        <v>637</v>
      </c>
      <c r="H190" s="231">
        <v>1</v>
      </c>
      <c r="I190" s="232"/>
      <c r="J190" s="233">
        <f>ROUND(I190*H190,2)</f>
        <v>0</v>
      </c>
      <c r="K190" s="229" t="s">
        <v>160</v>
      </c>
      <c r="L190" s="45"/>
      <c r="M190" s="234" t="s">
        <v>1</v>
      </c>
      <c r="N190" s="235" t="s">
        <v>45</v>
      </c>
      <c r="O190" s="92"/>
      <c r="P190" s="236">
        <f>O190*H190</f>
        <v>0</v>
      </c>
      <c r="Q190" s="236">
        <v>0</v>
      </c>
      <c r="R190" s="236">
        <f>Q190*H190</f>
        <v>0</v>
      </c>
      <c r="S190" s="236">
        <v>0</v>
      </c>
      <c r="T190" s="23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8" t="s">
        <v>708</v>
      </c>
      <c r="AT190" s="238" t="s">
        <v>156</v>
      </c>
      <c r="AU190" s="238" t="s">
        <v>89</v>
      </c>
      <c r="AY190" s="18" t="s">
        <v>154</v>
      </c>
      <c r="BE190" s="239">
        <f>IF(N190="základní",J190,0)</f>
        <v>0</v>
      </c>
      <c r="BF190" s="239">
        <f>IF(N190="snížená",J190,0)</f>
        <v>0</v>
      </c>
      <c r="BG190" s="239">
        <f>IF(N190="zákl. přenesená",J190,0)</f>
        <v>0</v>
      </c>
      <c r="BH190" s="239">
        <f>IF(N190="sníž. přenesená",J190,0)</f>
        <v>0</v>
      </c>
      <c r="BI190" s="239">
        <f>IF(N190="nulová",J190,0)</f>
        <v>0</v>
      </c>
      <c r="BJ190" s="18" t="s">
        <v>87</v>
      </c>
      <c r="BK190" s="239">
        <f>ROUND(I190*H190,2)</f>
        <v>0</v>
      </c>
      <c r="BL190" s="18" t="s">
        <v>708</v>
      </c>
      <c r="BM190" s="238" t="s">
        <v>1503</v>
      </c>
    </row>
    <row r="191" s="2" customFormat="1" ht="14.4" customHeight="1">
      <c r="A191" s="39"/>
      <c r="B191" s="40"/>
      <c r="C191" s="227" t="s">
        <v>315</v>
      </c>
      <c r="D191" s="227" t="s">
        <v>156</v>
      </c>
      <c r="E191" s="228" t="s">
        <v>727</v>
      </c>
      <c r="F191" s="229" t="s">
        <v>728</v>
      </c>
      <c r="G191" s="230" t="s">
        <v>637</v>
      </c>
      <c r="H191" s="231">
        <v>1</v>
      </c>
      <c r="I191" s="232"/>
      <c r="J191" s="233">
        <f>ROUND(I191*H191,2)</f>
        <v>0</v>
      </c>
      <c r="K191" s="229" t="s">
        <v>160</v>
      </c>
      <c r="L191" s="45"/>
      <c r="M191" s="234" t="s">
        <v>1</v>
      </c>
      <c r="N191" s="235" t="s">
        <v>45</v>
      </c>
      <c r="O191" s="92"/>
      <c r="P191" s="236">
        <f>O191*H191</f>
        <v>0</v>
      </c>
      <c r="Q191" s="236">
        <v>0</v>
      </c>
      <c r="R191" s="236">
        <f>Q191*H191</f>
        <v>0</v>
      </c>
      <c r="S191" s="236">
        <v>0</v>
      </c>
      <c r="T191" s="23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8" t="s">
        <v>708</v>
      </c>
      <c r="AT191" s="238" t="s">
        <v>156</v>
      </c>
      <c r="AU191" s="238" t="s">
        <v>89</v>
      </c>
      <c r="AY191" s="18" t="s">
        <v>154</v>
      </c>
      <c r="BE191" s="239">
        <f>IF(N191="základní",J191,0)</f>
        <v>0</v>
      </c>
      <c r="BF191" s="239">
        <f>IF(N191="snížená",J191,0)</f>
        <v>0</v>
      </c>
      <c r="BG191" s="239">
        <f>IF(N191="zákl. přenesená",J191,0)</f>
        <v>0</v>
      </c>
      <c r="BH191" s="239">
        <f>IF(N191="sníž. přenesená",J191,0)</f>
        <v>0</v>
      </c>
      <c r="BI191" s="239">
        <f>IF(N191="nulová",J191,0)</f>
        <v>0</v>
      </c>
      <c r="BJ191" s="18" t="s">
        <v>87</v>
      </c>
      <c r="BK191" s="239">
        <f>ROUND(I191*H191,2)</f>
        <v>0</v>
      </c>
      <c r="BL191" s="18" t="s">
        <v>708</v>
      </c>
      <c r="BM191" s="238" t="s">
        <v>1504</v>
      </c>
    </row>
    <row r="192" s="2" customFormat="1" ht="14.4" customHeight="1">
      <c r="A192" s="39"/>
      <c r="B192" s="40"/>
      <c r="C192" s="227" t="s">
        <v>322</v>
      </c>
      <c r="D192" s="227" t="s">
        <v>156</v>
      </c>
      <c r="E192" s="228" t="s">
        <v>730</v>
      </c>
      <c r="F192" s="229" t="s">
        <v>731</v>
      </c>
      <c r="G192" s="230" t="s">
        <v>637</v>
      </c>
      <c r="H192" s="231">
        <v>1</v>
      </c>
      <c r="I192" s="232"/>
      <c r="J192" s="233">
        <f>ROUND(I192*H192,2)</f>
        <v>0</v>
      </c>
      <c r="K192" s="229" t="s">
        <v>160</v>
      </c>
      <c r="L192" s="45"/>
      <c r="M192" s="234" t="s">
        <v>1</v>
      </c>
      <c r="N192" s="235" t="s">
        <v>45</v>
      </c>
      <c r="O192" s="92"/>
      <c r="P192" s="236">
        <f>O192*H192</f>
        <v>0</v>
      </c>
      <c r="Q192" s="236">
        <v>0</v>
      </c>
      <c r="R192" s="236">
        <f>Q192*H192</f>
        <v>0</v>
      </c>
      <c r="S192" s="236">
        <v>0</v>
      </c>
      <c r="T192" s="23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8" t="s">
        <v>708</v>
      </c>
      <c r="AT192" s="238" t="s">
        <v>156</v>
      </c>
      <c r="AU192" s="238" t="s">
        <v>89</v>
      </c>
      <c r="AY192" s="18" t="s">
        <v>154</v>
      </c>
      <c r="BE192" s="239">
        <f>IF(N192="základní",J192,0)</f>
        <v>0</v>
      </c>
      <c r="BF192" s="239">
        <f>IF(N192="snížená",J192,0)</f>
        <v>0</v>
      </c>
      <c r="BG192" s="239">
        <f>IF(N192="zákl. přenesená",J192,0)</f>
        <v>0</v>
      </c>
      <c r="BH192" s="239">
        <f>IF(N192="sníž. přenesená",J192,0)</f>
        <v>0</v>
      </c>
      <c r="BI192" s="239">
        <f>IF(N192="nulová",J192,0)</f>
        <v>0</v>
      </c>
      <c r="BJ192" s="18" t="s">
        <v>87</v>
      </c>
      <c r="BK192" s="239">
        <f>ROUND(I192*H192,2)</f>
        <v>0</v>
      </c>
      <c r="BL192" s="18" t="s">
        <v>708</v>
      </c>
      <c r="BM192" s="238" t="s">
        <v>1505</v>
      </c>
    </row>
    <row r="193" s="2" customFormat="1" ht="14.4" customHeight="1">
      <c r="A193" s="39"/>
      <c r="B193" s="40"/>
      <c r="C193" s="227" t="s">
        <v>331</v>
      </c>
      <c r="D193" s="227" t="s">
        <v>156</v>
      </c>
      <c r="E193" s="228" t="s">
        <v>733</v>
      </c>
      <c r="F193" s="229" t="s">
        <v>734</v>
      </c>
      <c r="G193" s="230" t="s">
        <v>637</v>
      </c>
      <c r="H193" s="231">
        <v>1</v>
      </c>
      <c r="I193" s="232"/>
      <c r="J193" s="233">
        <f>ROUND(I193*H193,2)</f>
        <v>0</v>
      </c>
      <c r="K193" s="229" t="s">
        <v>160</v>
      </c>
      <c r="L193" s="45"/>
      <c r="M193" s="234" t="s">
        <v>1</v>
      </c>
      <c r="N193" s="235" t="s">
        <v>45</v>
      </c>
      <c r="O193" s="92"/>
      <c r="P193" s="236">
        <f>O193*H193</f>
        <v>0</v>
      </c>
      <c r="Q193" s="236">
        <v>0</v>
      </c>
      <c r="R193" s="236">
        <f>Q193*H193</f>
        <v>0</v>
      </c>
      <c r="S193" s="236">
        <v>0</v>
      </c>
      <c r="T193" s="23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8" t="s">
        <v>708</v>
      </c>
      <c r="AT193" s="238" t="s">
        <v>156</v>
      </c>
      <c r="AU193" s="238" t="s">
        <v>89</v>
      </c>
      <c r="AY193" s="18" t="s">
        <v>154</v>
      </c>
      <c r="BE193" s="239">
        <f>IF(N193="základní",J193,0)</f>
        <v>0</v>
      </c>
      <c r="BF193" s="239">
        <f>IF(N193="snížená",J193,0)</f>
        <v>0</v>
      </c>
      <c r="BG193" s="239">
        <f>IF(N193="zákl. přenesená",J193,0)</f>
        <v>0</v>
      </c>
      <c r="BH193" s="239">
        <f>IF(N193="sníž. přenesená",J193,0)</f>
        <v>0</v>
      </c>
      <c r="BI193" s="239">
        <f>IF(N193="nulová",J193,0)</f>
        <v>0</v>
      </c>
      <c r="BJ193" s="18" t="s">
        <v>87</v>
      </c>
      <c r="BK193" s="239">
        <f>ROUND(I193*H193,2)</f>
        <v>0</v>
      </c>
      <c r="BL193" s="18" t="s">
        <v>708</v>
      </c>
      <c r="BM193" s="238" t="s">
        <v>1506</v>
      </c>
    </row>
    <row r="194" s="2" customFormat="1" ht="14.4" customHeight="1">
      <c r="A194" s="39"/>
      <c r="B194" s="40"/>
      <c r="C194" s="227" t="s">
        <v>343</v>
      </c>
      <c r="D194" s="227" t="s">
        <v>156</v>
      </c>
      <c r="E194" s="228" t="s">
        <v>736</v>
      </c>
      <c r="F194" s="229" t="s">
        <v>737</v>
      </c>
      <c r="G194" s="230" t="s">
        <v>637</v>
      </c>
      <c r="H194" s="231">
        <v>1</v>
      </c>
      <c r="I194" s="232"/>
      <c r="J194" s="233">
        <f>ROUND(I194*H194,2)</f>
        <v>0</v>
      </c>
      <c r="K194" s="229" t="s">
        <v>160</v>
      </c>
      <c r="L194" s="45"/>
      <c r="M194" s="234" t="s">
        <v>1</v>
      </c>
      <c r="N194" s="235" t="s">
        <v>45</v>
      </c>
      <c r="O194" s="92"/>
      <c r="P194" s="236">
        <f>O194*H194</f>
        <v>0</v>
      </c>
      <c r="Q194" s="236">
        <v>0</v>
      </c>
      <c r="R194" s="236">
        <f>Q194*H194</f>
        <v>0</v>
      </c>
      <c r="S194" s="236">
        <v>0</v>
      </c>
      <c r="T194" s="23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8" t="s">
        <v>708</v>
      </c>
      <c r="AT194" s="238" t="s">
        <v>156</v>
      </c>
      <c r="AU194" s="238" t="s">
        <v>89</v>
      </c>
      <c r="AY194" s="18" t="s">
        <v>154</v>
      </c>
      <c r="BE194" s="239">
        <f>IF(N194="základní",J194,0)</f>
        <v>0</v>
      </c>
      <c r="BF194" s="239">
        <f>IF(N194="snížená",J194,0)</f>
        <v>0</v>
      </c>
      <c r="BG194" s="239">
        <f>IF(N194="zákl. přenesená",J194,0)</f>
        <v>0</v>
      </c>
      <c r="BH194" s="239">
        <f>IF(N194="sníž. přenesená",J194,0)</f>
        <v>0</v>
      </c>
      <c r="BI194" s="239">
        <f>IF(N194="nulová",J194,0)</f>
        <v>0</v>
      </c>
      <c r="BJ194" s="18" t="s">
        <v>87</v>
      </c>
      <c r="BK194" s="239">
        <f>ROUND(I194*H194,2)</f>
        <v>0</v>
      </c>
      <c r="BL194" s="18" t="s">
        <v>708</v>
      </c>
      <c r="BM194" s="238" t="s">
        <v>1507</v>
      </c>
    </row>
    <row r="195" s="2" customFormat="1" ht="14.4" customHeight="1">
      <c r="A195" s="39"/>
      <c r="B195" s="40"/>
      <c r="C195" s="227" t="s">
        <v>347</v>
      </c>
      <c r="D195" s="227" t="s">
        <v>156</v>
      </c>
      <c r="E195" s="228" t="s">
        <v>739</v>
      </c>
      <c r="F195" s="229" t="s">
        <v>740</v>
      </c>
      <c r="G195" s="230" t="s">
        <v>637</v>
      </c>
      <c r="H195" s="231">
        <v>1</v>
      </c>
      <c r="I195" s="232"/>
      <c r="J195" s="233">
        <f>ROUND(I195*H195,2)</f>
        <v>0</v>
      </c>
      <c r="K195" s="229" t="s">
        <v>160</v>
      </c>
      <c r="L195" s="45"/>
      <c r="M195" s="234" t="s">
        <v>1</v>
      </c>
      <c r="N195" s="235" t="s">
        <v>45</v>
      </c>
      <c r="O195" s="92"/>
      <c r="P195" s="236">
        <f>O195*H195</f>
        <v>0</v>
      </c>
      <c r="Q195" s="236">
        <v>0</v>
      </c>
      <c r="R195" s="236">
        <f>Q195*H195</f>
        <v>0</v>
      </c>
      <c r="S195" s="236">
        <v>0</v>
      </c>
      <c r="T195" s="23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8" t="s">
        <v>708</v>
      </c>
      <c r="AT195" s="238" t="s">
        <v>156</v>
      </c>
      <c r="AU195" s="238" t="s">
        <v>89</v>
      </c>
      <c r="AY195" s="18" t="s">
        <v>154</v>
      </c>
      <c r="BE195" s="239">
        <f>IF(N195="základní",J195,0)</f>
        <v>0</v>
      </c>
      <c r="BF195" s="239">
        <f>IF(N195="snížená",J195,0)</f>
        <v>0</v>
      </c>
      <c r="BG195" s="239">
        <f>IF(N195="zákl. přenesená",J195,0)</f>
        <v>0</v>
      </c>
      <c r="BH195" s="239">
        <f>IF(N195="sníž. přenesená",J195,0)</f>
        <v>0</v>
      </c>
      <c r="BI195" s="239">
        <f>IF(N195="nulová",J195,0)</f>
        <v>0</v>
      </c>
      <c r="BJ195" s="18" t="s">
        <v>87</v>
      </c>
      <c r="BK195" s="239">
        <f>ROUND(I195*H195,2)</f>
        <v>0</v>
      </c>
      <c r="BL195" s="18" t="s">
        <v>708</v>
      </c>
      <c r="BM195" s="238" t="s">
        <v>1508</v>
      </c>
    </row>
    <row r="196" s="12" customFormat="1" ht="22.8" customHeight="1">
      <c r="A196" s="12"/>
      <c r="B196" s="211"/>
      <c r="C196" s="212"/>
      <c r="D196" s="213" t="s">
        <v>79</v>
      </c>
      <c r="E196" s="225" t="s">
        <v>742</v>
      </c>
      <c r="F196" s="225" t="s">
        <v>743</v>
      </c>
      <c r="G196" s="212"/>
      <c r="H196" s="212"/>
      <c r="I196" s="215"/>
      <c r="J196" s="226">
        <f>BK196</f>
        <v>0</v>
      </c>
      <c r="K196" s="212"/>
      <c r="L196" s="217"/>
      <c r="M196" s="218"/>
      <c r="N196" s="219"/>
      <c r="O196" s="219"/>
      <c r="P196" s="220">
        <f>SUM(P197:P198)</f>
        <v>0</v>
      </c>
      <c r="Q196" s="219"/>
      <c r="R196" s="220">
        <f>SUM(R197:R198)</f>
        <v>0</v>
      </c>
      <c r="S196" s="219"/>
      <c r="T196" s="221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2" t="s">
        <v>179</v>
      </c>
      <c r="AT196" s="223" t="s">
        <v>79</v>
      </c>
      <c r="AU196" s="223" t="s">
        <v>87</v>
      </c>
      <c r="AY196" s="222" t="s">
        <v>154</v>
      </c>
      <c r="BK196" s="224">
        <f>SUM(BK197:BK198)</f>
        <v>0</v>
      </c>
    </row>
    <row r="197" s="2" customFormat="1" ht="14.4" customHeight="1">
      <c r="A197" s="39"/>
      <c r="B197" s="40"/>
      <c r="C197" s="227" t="s">
        <v>351</v>
      </c>
      <c r="D197" s="227" t="s">
        <v>156</v>
      </c>
      <c r="E197" s="228" t="s">
        <v>744</v>
      </c>
      <c r="F197" s="229" t="s">
        <v>745</v>
      </c>
      <c r="G197" s="230" t="s">
        <v>637</v>
      </c>
      <c r="H197" s="231">
        <v>1</v>
      </c>
      <c r="I197" s="232"/>
      <c r="J197" s="233">
        <f>ROUND(I197*H197,2)</f>
        <v>0</v>
      </c>
      <c r="K197" s="229" t="s">
        <v>160</v>
      </c>
      <c r="L197" s="45"/>
      <c r="M197" s="234" t="s">
        <v>1</v>
      </c>
      <c r="N197" s="235" t="s">
        <v>45</v>
      </c>
      <c r="O197" s="92"/>
      <c r="P197" s="236">
        <f>O197*H197</f>
        <v>0</v>
      </c>
      <c r="Q197" s="236">
        <v>0</v>
      </c>
      <c r="R197" s="236">
        <f>Q197*H197</f>
        <v>0</v>
      </c>
      <c r="S197" s="236">
        <v>0</v>
      </c>
      <c r="T197" s="237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8" t="s">
        <v>708</v>
      </c>
      <c r="AT197" s="238" t="s">
        <v>156</v>
      </c>
      <c r="AU197" s="238" t="s">
        <v>89</v>
      </c>
      <c r="AY197" s="18" t="s">
        <v>154</v>
      </c>
      <c r="BE197" s="239">
        <f>IF(N197="základní",J197,0)</f>
        <v>0</v>
      </c>
      <c r="BF197" s="239">
        <f>IF(N197="snížená",J197,0)</f>
        <v>0</v>
      </c>
      <c r="BG197" s="239">
        <f>IF(N197="zákl. přenesená",J197,0)</f>
        <v>0</v>
      </c>
      <c r="BH197" s="239">
        <f>IF(N197="sníž. přenesená",J197,0)</f>
        <v>0</v>
      </c>
      <c r="BI197" s="239">
        <f>IF(N197="nulová",J197,0)</f>
        <v>0</v>
      </c>
      <c r="BJ197" s="18" t="s">
        <v>87</v>
      </c>
      <c r="BK197" s="239">
        <f>ROUND(I197*H197,2)</f>
        <v>0</v>
      </c>
      <c r="BL197" s="18" t="s">
        <v>708</v>
      </c>
      <c r="BM197" s="238" t="s">
        <v>1509</v>
      </c>
    </row>
    <row r="198" s="2" customFormat="1" ht="14.4" customHeight="1">
      <c r="A198" s="39"/>
      <c r="B198" s="40"/>
      <c r="C198" s="227" t="s">
        <v>357</v>
      </c>
      <c r="D198" s="227" t="s">
        <v>156</v>
      </c>
      <c r="E198" s="228" t="s">
        <v>748</v>
      </c>
      <c r="F198" s="229" t="s">
        <v>749</v>
      </c>
      <c r="G198" s="230" t="s">
        <v>637</v>
      </c>
      <c r="H198" s="231">
        <v>1</v>
      </c>
      <c r="I198" s="232"/>
      <c r="J198" s="233">
        <f>ROUND(I198*H198,2)</f>
        <v>0</v>
      </c>
      <c r="K198" s="229" t="s">
        <v>160</v>
      </c>
      <c r="L198" s="45"/>
      <c r="M198" s="234" t="s">
        <v>1</v>
      </c>
      <c r="N198" s="235" t="s">
        <v>45</v>
      </c>
      <c r="O198" s="92"/>
      <c r="P198" s="236">
        <f>O198*H198</f>
        <v>0</v>
      </c>
      <c r="Q198" s="236">
        <v>0</v>
      </c>
      <c r="R198" s="236">
        <f>Q198*H198</f>
        <v>0</v>
      </c>
      <c r="S198" s="236">
        <v>0</v>
      </c>
      <c r="T198" s="23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8" t="s">
        <v>708</v>
      </c>
      <c r="AT198" s="238" t="s">
        <v>156</v>
      </c>
      <c r="AU198" s="238" t="s">
        <v>89</v>
      </c>
      <c r="AY198" s="18" t="s">
        <v>154</v>
      </c>
      <c r="BE198" s="239">
        <f>IF(N198="základní",J198,0)</f>
        <v>0</v>
      </c>
      <c r="BF198" s="239">
        <f>IF(N198="snížená",J198,0)</f>
        <v>0</v>
      </c>
      <c r="BG198" s="239">
        <f>IF(N198="zákl. přenesená",J198,0)</f>
        <v>0</v>
      </c>
      <c r="BH198" s="239">
        <f>IF(N198="sníž. přenesená",J198,0)</f>
        <v>0</v>
      </c>
      <c r="BI198" s="239">
        <f>IF(N198="nulová",J198,0)</f>
        <v>0</v>
      </c>
      <c r="BJ198" s="18" t="s">
        <v>87</v>
      </c>
      <c r="BK198" s="239">
        <f>ROUND(I198*H198,2)</f>
        <v>0</v>
      </c>
      <c r="BL198" s="18" t="s">
        <v>708</v>
      </c>
      <c r="BM198" s="238" t="s">
        <v>1510</v>
      </c>
    </row>
    <row r="199" s="12" customFormat="1" ht="22.8" customHeight="1">
      <c r="A199" s="12"/>
      <c r="B199" s="211"/>
      <c r="C199" s="212"/>
      <c r="D199" s="213" t="s">
        <v>79</v>
      </c>
      <c r="E199" s="225" t="s">
        <v>751</v>
      </c>
      <c r="F199" s="225" t="s">
        <v>752</v>
      </c>
      <c r="G199" s="212"/>
      <c r="H199" s="212"/>
      <c r="I199" s="215"/>
      <c r="J199" s="226">
        <f>BK199</f>
        <v>0</v>
      </c>
      <c r="K199" s="212"/>
      <c r="L199" s="217"/>
      <c r="M199" s="218"/>
      <c r="N199" s="219"/>
      <c r="O199" s="219"/>
      <c r="P199" s="220">
        <f>SUM(P200:P202)</f>
        <v>0</v>
      </c>
      <c r="Q199" s="219"/>
      <c r="R199" s="220">
        <f>SUM(R200:R202)</f>
        <v>0</v>
      </c>
      <c r="S199" s="219"/>
      <c r="T199" s="221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2" t="s">
        <v>179</v>
      </c>
      <c r="AT199" s="223" t="s">
        <v>79</v>
      </c>
      <c r="AU199" s="223" t="s">
        <v>87</v>
      </c>
      <c r="AY199" s="222" t="s">
        <v>154</v>
      </c>
      <c r="BK199" s="224">
        <f>SUM(BK200:BK202)</f>
        <v>0</v>
      </c>
    </row>
    <row r="200" s="2" customFormat="1" ht="14.4" customHeight="1">
      <c r="A200" s="39"/>
      <c r="B200" s="40"/>
      <c r="C200" s="227" t="s">
        <v>362</v>
      </c>
      <c r="D200" s="227" t="s">
        <v>156</v>
      </c>
      <c r="E200" s="228" t="s">
        <v>1511</v>
      </c>
      <c r="F200" s="229" t="s">
        <v>1512</v>
      </c>
      <c r="G200" s="230" t="s">
        <v>637</v>
      </c>
      <c r="H200" s="231">
        <v>1</v>
      </c>
      <c r="I200" s="232"/>
      <c r="J200" s="233">
        <f>ROUND(I200*H200,2)</f>
        <v>0</v>
      </c>
      <c r="K200" s="229" t="s">
        <v>160</v>
      </c>
      <c r="L200" s="45"/>
      <c r="M200" s="234" t="s">
        <v>1</v>
      </c>
      <c r="N200" s="235" t="s">
        <v>45</v>
      </c>
      <c r="O200" s="92"/>
      <c r="P200" s="236">
        <f>O200*H200</f>
        <v>0</v>
      </c>
      <c r="Q200" s="236">
        <v>0</v>
      </c>
      <c r="R200" s="236">
        <f>Q200*H200</f>
        <v>0</v>
      </c>
      <c r="S200" s="236">
        <v>0</v>
      </c>
      <c r="T200" s="23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8" t="s">
        <v>708</v>
      </c>
      <c r="AT200" s="238" t="s">
        <v>156</v>
      </c>
      <c r="AU200" s="238" t="s">
        <v>89</v>
      </c>
      <c r="AY200" s="18" t="s">
        <v>154</v>
      </c>
      <c r="BE200" s="239">
        <f>IF(N200="základní",J200,0)</f>
        <v>0</v>
      </c>
      <c r="BF200" s="239">
        <f>IF(N200="snížená",J200,0)</f>
        <v>0</v>
      </c>
      <c r="BG200" s="239">
        <f>IF(N200="zákl. přenesená",J200,0)</f>
        <v>0</v>
      </c>
      <c r="BH200" s="239">
        <f>IF(N200="sníž. přenesená",J200,0)</f>
        <v>0</v>
      </c>
      <c r="BI200" s="239">
        <f>IF(N200="nulová",J200,0)</f>
        <v>0</v>
      </c>
      <c r="BJ200" s="18" t="s">
        <v>87</v>
      </c>
      <c r="BK200" s="239">
        <f>ROUND(I200*H200,2)</f>
        <v>0</v>
      </c>
      <c r="BL200" s="18" t="s">
        <v>708</v>
      </c>
      <c r="BM200" s="238" t="s">
        <v>1513</v>
      </c>
    </row>
    <row r="201" s="2" customFormat="1">
      <c r="A201" s="39"/>
      <c r="B201" s="40"/>
      <c r="C201" s="41"/>
      <c r="D201" s="240" t="s">
        <v>170</v>
      </c>
      <c r="E201" s="41"/>
      <c r="F201" s="241" t="s">
        <v>1514</v>
      </c>
      <c r="G201" s="41"/>
      <c r="H201" s="41"/>
      <c r="I201" s="242"/>
      <c r="J201" s="41"/>
      <c r="K201" s="41"/>
      <c r="L201" s="45"/>
      <c r="M201" s="243"/>
      <c r="N201" s="244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170</v>
      </c>
      <c r="AU201" s="18" t="s">
        <v>89</v>
      </c>
    </row>
    <row r="202" s="2" customFormat="1" ht="14.4" customHeight="1">
      <c r="A202" s="39"/>
      <c r="B202" s="40"/>
      <c r="C202" s="227" t="s">
        <v>366</v>
      </c>
      <c r="D202" s="227" t="s">
        <v>156</v>
      </c>
      <c r="E202" s="228" t="s">
        <v>996</v>
      </c>
      <c r="F202" s="229" t="s">
        <v>997</v>
      </c>
      <c r="G202" s="230" t="s">
        <v>700</v>
      </c>
      <c r="H202" s="231">
        <v>1</v>
      </c>
      <c r="I202" s="232"/>
      <c r="J202" s="233">
        <f>ROUND(I202*H202,2)</f>
        <v>0</v>
      </c>
      <c r="K202" s="229" t="s">
        <v>160</v>
      </c>
      <c r="L202" s="45"/>
      <c r="M202" s="287" t="s">
        <v>1</v>
      </c>
      <c r="N202" s="288" t="s">
        <v>45</v>
      </c>
      <c r="O202" s="289"/>
      <c r="P202" s="290">
        <f>O202*H202</f>
        <v>0</v>
      </c>
      <c r="Q202" s="290">
        <v>0</v>
      </c>
      <c r="R202" s="290">
        <f>Q202*H202</f>
        <v>0</v>
      </c>
      <c r="S202" s="290">
        <v>0</v>
      </c>
      <c r="T202" s="291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8" t="s">
        <v>708</v>
      </c>
      <c r="AT202" s="238" t="s">
        <v>156</v>
      </c>
      <c r="AU202" s="238" t="s">
        <v>89</v>
      </c>
      <c r="AY202" s="18" t="s">
        <v>154</v>
      </c>
      <c r="BE202" s="239">
        <f>IF(N202="základní",J202,0)</f>
        <v>0</v>
      </c>
      <c r="BF202" s="239">
        <f>IF(N202="snížená",J202,0)</f>
        <v>0</v>
      </c>
      <c r="BG202" s="239">
        <f>IF(N202="zákl. přenesená",J202,0)</f>
        <v>0</v>
      </c>
      <c r="BH202" s="239">
        <f>IF(N202="sníž. přenesená",J202,0)</f>
        <v>0</v>
      </c>
      <c r="BI202" s="239">
        <f>IF(N202="nulová",J202,0)</f>
        <v>0</v>
      </c>
      <c r="BJ202" s="18" t="s">
        <v>87</v>
      </c>
      <c r="BK202" s="239">
        <f>ROUND(I202*H202,2)</f>
        <v>0</v>
      </c>
      <c r="BL202" s="18" t="s">
        <v>708</v>
      </c>
      <c r="BM202" s="238" t="s">
        <v>1515</v>
      </c>
    </row>
    <row r="203" s="2" customFormat="1" ht="6.96" customHeight="1">
      <c r="A203" s="39"/>
      <c r="B203" s="67"/>
      <c r="C203" s="68"/>
      <c r="D203" s="68"/>
      <c r="E203" s="68"/>
      <c r="F203" s="68"/>
      <c r="G203" s="68"/>
      <c r="H203" s="68"/>
      <c r="I203" s="68"/>
      <c r="J203" s="68"/>
      <c r="K203" s="68"/>
      <c r="L203" s="45"/>
      <c r="M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</row>
  </sheetData>
  <sheetProtection sheet="1" autoFilter="0" formatColumns="0" formatRows="0" objects="1" scenarios="1" spinCount="100000" saltValue="jd3y5dl18CrwZ+fC0BYcWGupdQaHyt8XxeBs6pRZzoGp2+1/AWmCy0wajL2zt/69so89GMxUlyPP47dl2UrjrQ==" hashValue="cjVsIWy0NZJXn+yCqVZJgTP+izSMO+GI/3sAuR3R9IZzohmiV6/xdFePSsO79MFoxqR9mup1E9yZ/9zanQhSYA==" algorithmName="SHA-512" password="CC35"/>
  <autoFilter ref="C131:K20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Rachota Tomáš</dc:creator>
  <cp:lastModifiedBy>Rachota Tomáš</cp:lastModifiedBy>
  <dcterms:created xsi:type="dcterms:W3CDTF">2020-11-24T18:11:04Z</dcterms:created>
  <dcterms:modified xsi:type="dcterms:W3CDTF">2020-11-24T18:11:18Z</dcterms:modified>
</cp:coreProperties>
</file>