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Výměna kolejnic Vr..." sheetId="2" r:id="rId2"/>
    <sheet name="01.2 - Výměna kolejnic Hr..." sheetId="3" r:id="rId3"/>
    <sheet name="01.3 - Oprava GPK žst. Vr..." sheetId="4" r:id="rId4"/>
  </sheets>
  <definedNames>
    <definedName name="_xlnm.Print_Area" localSheetId="0">'Rekapitulace zakázky'!$D$4:$AO$76,'Rekapitulace zakázky'!$C$82:$AQ$98</definedName>
    <definedName name="_xlnm.Print_Titles" localSheetId="0">'Rekapitulace zakázky'!$92:$92</definedName>
    <definedName name="_xlnm._FilterDatabase" localSheetId="1" hidden="1">'01.1 - Výměna kolejnic Vr...'!$C$119:$K$157</definedName>
    <definedName name="_xlnm.Print_Area" localSheetId="1">'01.1 - Výměna kolejnic Vr...'!$C$4:$J$39,'01.1 - Výměna kolejnic Vr...'!$C$50:$J$76,'01.1 - Výměna kolejnic Vr...'!$C$82:$J$101,'01.1 - Výměna kolejnic Vr...'!$C$107:$K$157</definedName>
    <definedName name="_xlnm.Print_Titles" localSheetId="1">'01.1 - Výměna kolejnic Vr...'!$119:$119</definedName>
    <definedName name="_xlnm._FilterDatabase" localSheetId="2" hidden="1">'01.2 - Výměna kolejnic Hr...'!$C$119:$K$168</definedName>
    <definedName name="_xlnm.Print_Area" localSheetId="2">'01.2 - Výměna kolejnic Hr...'!$C$4:$J$39,'01.2 - Výměna kolejnic Hr...'!$C$50:$J$76,'01.2 - Výměna kolejnic Hr...'!$C$82:$J$101,'01.2 - Výměna kolejnic Hr...'!$C$107:$K$168</definedName>
    <definedName name="_xlnm.Print_Titles" localSheetId="2">'01.2 - Výměna kolejnic Hr...'!$119:$119</definedName>
    <definedName name="_xlnm._FilterDatabase" localSheetId="3" hidden="1">'01.3 - Oprava GPK žst. Vr...'!$C$119:$K$152</definedName>
    <definedName name="_xlnm.Print_Area" localSheetId="3">'01.3 - Oprava GPK žst. Vr...'!$C$4:$J$39,'01.3 - Oprava GPK žst. Vr...'!$C$50:$J$76,'01.3 - Oprava GPK žst. Vr...'!$C$82:$J$101,'01.3 - Oprava GPK žst. Vr...'!$C$107:$K$152</definedName>
    <definedName name="_xlnm.Print_Titles" localSheetId="3">'01.3 - Oprava GPK žst. Vr...'!$119:$119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114"/>
  <c r="E7"/>
  <c r="E110"/>
  <c i="3" r="J37"/>
  <c r="J36"/>
  <c i="1" r="AY96"/>
  <c i="3" r="J35"/>
  <c i="1" r="AX96"/>
  <c i="3"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4"/>
  <c r="E112"/>
  <c r="J92"/>
  <c r="F89"/>
  <c r="E87"/>
  <c r="J21"/>
  <c r="E21"/>
  <c r="J116"/>
  <c r="J20"/>
  <c r="J18"/>
  <c r="E18"/>
  <c r="F117"/>
  <c r="J17"/>
  <c r="J15"/>
  <c r="E15"/>
  <c r="F116"/>
  <c r="J14"/>
  <c r="J12"/>
  <c r="J89"/>
  <c r="E7"/>
  <c r="E85"/>
  <c i="2" r="J37"/>
  <c r="J36"/>
  <c i="1" r="AY95"/>
  <c i="2" r="J35"/>
  <c i="1" r="AX95"/>
  <c i="2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4"/>
  <c r="E112"/>
  <c r="J92"/>
  <c r="F89"/>
  <c r="E87"/>
  <c r="J21"/>
  <c r="E21"/>
  <c r="J91"/>
  <c r="J20"/>
  <c r="J18"/>
  <c r="E18"/>
  <c r="F92"/>
  <c r="J17"/>
  <c r="J15"/>
  <c r="E15"/>
  <c r="F91"/>
  <c r="J14"/>
  <c r="J12"/>
  <c r="J114"/>
  <c r="E7"/>
  <c r="E85"/>
  <c i="1" r="L90"/>
  <c r="AM90"/>
  <c r="AM89"/>
  <c r="L89"/>
  <c r="AM87"/>
  <c r="L87"/>
  <c r="L85"/>
  <c r="L84"/>
  <c i="4" r="J147"/>
  <c r="J128"/>
  <c r="J127"/>
  <c r="BK125"/>
  <c r="J125"/>
  <c r="BK124"/>
  <c r="J124"/>
  <c r="BK123"/>
  <c r="J123"/>
  <c i="3" r="BK168"/>
  <c r="BK167"/>
  <c r="BK166"/>
  <c r="BK165"/>
  <c r="J163"/>
  <c r="BK162"/>
  <c r="J157"/>
  <c r="BK156"/>
  <c r="J155"/>
  <c r="J154"/>
  <c r="BK151"/>
  <c r="BK146"/>
  <c r="BK145"/>
  <c r="BK144"/>
  <c r="BK143"/>
  <c r="BK141"/>
  <c r="BK140"/>
  <c r="J138"/>
  <c r="BK135"/>
  <c r="J134"/>
  <c r="BK128"/>
  <c r="BK127"/>
  <c r="J125"/>
  <c r="BK124"/>
  <c i="2" r="J151"/>
  <c r="J150"/>
  <c r="BK147"/>
  <c r="J145"/>
  <c r="J144"/>
  <c r="J139"/>
  <c r="BK135"/>
  <c r="BK134"/>
  <c r="BK133"/>
  <c r="BK132"/>
  <c r="J131"/>
  <c r="J130"/>
  <c r="J129"/>
  <c r="J128"/>
  <c r="BK126"/>
  <c r="BK125"/>
  <c r="J124"/>
  <c r="J123"/>
  <c i="4" r="BK147"/>
  <c r="BK146"/>
  <c i="3" r="J167"/>
  <c r="J166"/>
  <c r="J162"/>
  <c r="BK161"/>
  <c r="BK160"/>
  <c r="J159"/>
  <c r="BK158"/>
  <c r="BK157"/>
  <c r="BK153"/>
  <c r="BK152"/>
  <c r="J151"/>
  <c r="J150"/>
  <c r="BK149"/>
  <c r="J148"/>
  <c r="BK142"/>
  <c r="J139"/>
  <c r="J136"/>
  <c r="BK133"/>
  <c r="BK132"/>
  <c r="BK131"/>
  <c r="J130"/>
  <c r="BK129"/>
  <c r="J126"/>
  <c r="BK123"/>
  <c i="2" r="J154"/>
  <c r="J152"/>
  <c r="BK149"/>
  <c r="J147"/>
  <c r="J146"/>
  <c r="BK142"/>
  <c r="BK141"/>
  <c r="J140"/>
  <c r="J137"/>
  <c r="J136"/>
  <c r="J132"/>
  <c i="4" r="J152"/>
  <c r="J150"/>
  <c r="J149"/>
  <c r="BK148"/>
  <c r="J146"/>
  <c r="BK145"/>
  <c r="J145"/>
  <c r="BK144"/>
  <c r="J144"/>
  <c r="BK143"/>
  <c r="J143"/>
  <c r="BK142"/>
  <c r="J142"/>
  <c r="BK141"/>
  <c r="J141"/>
  <c r="BK139"/>
  <c r="J139"/>
  <c r="BK138"/>
  <c r="J138"/>
  <c r="BK137"/>
  <c r="J137"/>
  <c r="BK136"/>
  <c r="J136"/>
  <c r="BK135"/>
  <c r="J135"/>
  <c r="BK134"/>
  <c r="J134"/>
  <c r="BK133"/>
  <c r="J133"/>
  <c r="BK132"/>
  <c r="J132"/>
  <c r="BK131"/>
  <c r="J131"/>
  <c r="BK130"/>
  <c r="J130"/>
  <c r="BK129"/>
  <c r="J129"/>
  <c r="BK128"/>
  <c r="BK127"/>
  <c r="BK126"/>
  <c r="J126"/>
  <c i="3" r="J161"/>
  <c r="J160"/>
  <c r="BK159"/>
  <c r="BK155"/>
  <c r="BK150"/>
  <c r="J149"/>
  <c r="BK148"/>
  <c r="J145"/>
  <c r="J144"/>
  <c r="J140"/>
  <c r="BK138"/>
  <c r="J137"/>
  <c r="J135"/>
  <c r="BK134"/>
  <c r="J133"/>
  <c r="J132"/>
  <c r="J129"/>
  <c r="J128"/>
  <c r="J123"/>
  <c i="2" r="BK157"/>
  <c r="BK156"/>
  <c r="J155"/>
  <c r="BK150"/>
  <c r="J149"/>
  <c r="J148"/>
  <c r="BK145"/>
  <c r="BK143"/>
  <c r="J141"/>
  <c r="BK140"/>
  <c r="BK139"/>
  <c r="BK137"/>
  <c r="J135"/>
  <c r="J127"/>
  <c r="J126"/>
  <c i="4" r="BK152"/>
  <c r="BK150"/>
  <c r="BK149"/>
  <c r="J148"/>
  <c i="3" r="J168"/>
  <c r="J165"/>
  <c r="BK163"/>
  <c r="J158"/>
  <c r="J156"/>
  <c r="BK154"/>
  <c r="J153"/>
  <c r="J152"/>
  <c r="J146"/>
  <c r="J143"/>
  <c r="J142"/>
  <c r="J141"/>
  <c r="BK139"/>
  <c r="BK137"/>
  <c r="BK136"/>
  <c r="J131"/>
  <c r="BK130"/>
  <c r="J127"/>
  <c r="BK126"/>
  <c r="BK125"/>
  <c r="J124"/>
  <c i="2" r="J157"/>
  <c r="J156"/>
  <c r="BK155"/>
  <c r="BK154"/>
  <c r="BK152"/>
  <c r="BK151"/>
  <c r="BK148"/>
  <c r="BK146"/>
  <c r="BK144"/>
  <c r="J143"/>
  <c r="J142"/>
  <c r="BK136"/>
  <c r="J134"/>
  <c r="J133"/>
  <c r="BK131"/>
  <c r="BK130"/>
  <c r="BK129"/>
  <c r="BK128"/>
  <c r="BK127"/>
  <c r="J125"/>
  <c r="BK124"/>
  <c r="BK123"/>
  <c i="1" r="AS94"/>
  <c i="2" l="1" r="P122"/>
  <c r="P121"/>
  <c r="P120"/>
  <c i="1" r="AU95"/>
  <c i="2" r="T138"/>
  <c r="P153"/>
  <c i="4" r="T122"/>
  <c r="T121"/>
  <c r="T140"/>
  <c i="2" r="BK122"/>
  <c r="J122"/>
  <c r="J98"/>
  <c r="BK138"/>
  <c r="J138"/>
  <c r="J99"/>
  <c r="R153"/>
  <c i="4" r="P122"/>
  <c r="P121"/>
  <c r="BK140"/>
  <c r="J140"/>
  <c r="J99"/>
  <c i="2" r="R122"/>
  <c r="R121"/>
  <c r="P138"/>
  <c r="BK153"/>
  <c r="J153"/>
  <c r="J100"/>
  <c i="3" r="P122"/>
  <c r="P121"/>
  <c r="T122"/>
  <c r="T121"/>
  <c r="P147"/>
  <c r="T147"/>
  <c r="R164"/>
  <c i="4" r="BK122"/>
  <c r="J122"/>
  <c r="J98"/>
  <c r="R140"/>
  <c i="2" r="T122"/>
  <c r="T121"/>
  <c r="T120"/>
  <c r="R138"/>
  <c r="T153"/>
  <c i="3" r="BK122"/>
  <c r="J122"/>
  <c r="J98"/>
  <c r="R122"/>
  <c r="R121"/>
  <c r="BK147"/>
  <c r="J147"/>
  <c r="J99"/>
  <c r="R147"/>
  <c r="BK164"/>
  <c r="J164"/>
  <c r="J100"/>
  <c r="P164"/>
  <c r="T164"/>
  <c i="4" r="R122"/>
  <c r="R121"/>
  <c r="R120"/>
  <c r="P140"/>
  <c i="2" r="J89"/>
  <c r="E110"/>
  <c r="J116"/>
  <c r="BE127"/>
  <c r="BE137"/>
  <c r="BE140"/>
  <c r="BE145"/>
  <c r="BE149"/>
  <c i="3" r="F92"/>
  <c r="J114"/>
  <c r="BE123"/>
  <c r="BE127"/>
  <c r="BE128"/>
  <c r="BE131"/>
  <c r="BE132"/>
  <c r="BE133"/>
  <c r="BE139"/>
  <c r="BE142"/>
  <c r="BE148"/>
  <c r="BE150"/>
  <c r="BE158"/>
  <c r="BE161"/>
  <c r="BE162"/>
  <c r="BE163"/>
  <c r="BE168"/>
  <c i="4" r="BE147"/>
  <c r="BE148"/>
  <c r="BK151"/>
  <c r="J151"/>
  <c r="J100"/>
  <c i="2" r="F117"/>
  <c r="BE124"/>
  <c r="BE129"/>
  <c r="BE131"/>
  <c r="BE134"/>
  <c r="BE146"/>
  <c r="BE151"/>
  <c r="BE152"/>
  <c r="BE154"/>
  <c i="3" r="J91"/>
  <c r="BE125"/>
  <c r="BE135"/>
  <c r="BE140"/>
  <c r="BE141"/>
  <c r="BE151"/>
  <c r="BE153"/>
  <c r="BE154"/>
  <c r="BE156"/>
  <c r="BE157"/>
  <c i="4" r="BE127"/>
  <c r="BE128"/>
  <c r="BE129"/>
  <c r="BE130"/>
  <c r="BE131"/>
  <c r="BE132"/>
  <c r="BE133"/>
  <c r="BE134"/>
  <c r="BE135"/>
  <c r="BE136"/>
  <c r="BE137"/>
  <c r="BE138"/>
  <c r="BE139"/>
  <c r="BE141"/>
  <c r="BE142"/>
  <c r="BE143"/>
  <c r="BE144"/>
  <c r="BE145"/>
  <c r="BE149"/>
  <c r="BE150"/>
  <c r="BE152"/>
  <c i="2" r="F116"/>
  <c r="BE123"/>
  <c r="BE125"/>
  <c r="BE126"/>
  <c r="BE130"/>
  <c r="BE132"/>
  <c r="BE133"/>
  <c r="BE135"/>
  <c r="BE144"/>
  <c r="BE147"/>
  <c r="BE157"/>
  <c i="3" r="F91"/>
  <c r="E110"/>
  <c r="BE124"/>
  <c r="BE126"/>
  <c r="BE134"/>
  <c r="BE137"/>
  <c r="BE138"/>
  <c r="BE143"/>
  <c r="BE144"/>
  <c r="BE145"/>
  <c r="BE155"/>
  <c i="4" r="BE146"/>
  <c i="2" r="BE128"/>
  <c r="BE136"/>
  <c r="BE139"/>
  <c r="BE141"/>
  <c r="BE142"/>
  <c r="BE143"/>
  <c r="BE148"/>
  <c r="BE150"/>
  <c r="BE155"/>
  <c r="BE156"/>
  <c i="3" r="BE129"/>
  <c r="BE130"/>
  <c r="BE136"/>
  <c r="BE146"/>
  <c r="BE149"/>
  <c r="BE152"/>
  <c r="BE159"/>
  <c r="BE160"/>
  <c r="BE165"/>
  <c r="BE166"/>
  <c r="BE167"/>
  <c i="4" r="E85"/>
  <c r="J89"/>
  <c r="F91"/>
  <c r="J91"/>
  <c r="F92"/>
  <c r="BE123"/>
  <c r="BE124"/>
  <c r="BE125"/>
  <c r="BE126"/>
  <c i="2" r="J34"/>
  <c i="1" r="AW95"/>
  <c i="3" r="F35"/>
  <c i="1" r="BB96"/>
  <c i="3" r="F37"/>
  <c i="1" r="BD96"/>
  <c i="4" r="J34"/>
  <c i="1" r="AW97"/>
  <c i="4" r="F36"/>
  <c i="1" r="BC97"/>
  <c i="4" r="F37"/>
  <c i="1" r="BD97"/>
  <c i="2" r="F35"/>
  <c i="1" r="BB95"/>
  <c i="4" r="F34"/>
  <c i="1" r="BA97"/>
  <c i="2" r="F37"/>
  <c i="1" r="BD95"/>
  <c i="2" r="F36"/>
  <c i="1" r="BC95"/>
  <c i="3" r="J34"/>
  <c i="1" r="AW96"/>
  <c i="3" r="F36"/>
  <c i="1" r="BC96"/>
  <c i="3" r="F34"/>
  <c i="1" r="BA96"/>
  <c i="2" r="F34"/>
  <c i="1" r="BA95"/>
  <c i="4" r="F35"/>
  <c i="1" r="BB97"/>
  <c i="3" l="1" r="T120"/>
  <c r="P120"/>
  <c i="1" r="AU96"/>
  <c i="2" r="R120"/>
  <c i="4" r="P120"/>
  <c i="1" r="AU97"/>
  <c i="4" r="T120"/>
  <c i="3" r="R120"/>
  <c i="2" r="BK121"/>
  <c r="J121"/>
  <c r="J97"/>
  <c i="4" r="BK121"/>
  <c r="J121"/>
  <c r="J97"/>
  <c i="3" r="BK121"/>
  <c r="BK120"/>
  <c r="J120"/>
  <c r="J96"/>
  <c i="2" r="J33"/>
  <c i="1" r="AV95"/>
  <c r="AT95"/>
  <c i="4" r="F33"/>
  <c i="1" r="AZ97"/>
  <c i="4" r="J33"/>
  <c i="1" r="AV97"/>
  <c r="AT97"/>
  <c r="BD94"/>
  <c r="W33"/>
  <c i="3" r="J33"/>
  <c i="1" r="AV96"/>
  <c r="AT96"/>
  <c r="BC94"/>
  <c r="W32"/>
  <c r="BA94"/>
  <c r="W30"/>
  <c r="BB94"/>
  <c r="AX94"/>
  <c i="2" r="F33"/>
  <c i="1" r="AZ95"/>
  <c i="3" r="F33"/>
  <c i="1" r="AZ96"/>
  <c i="2" l="1" r="BK120"/>
  <c r="J120"/>
  <c r="J96"/>
  <c i="4" r="BK120"/>
  <c r="J120"/>
  <c r="J96"/>
  <c i="3" r="J121"/>
  <c r="J97"/>
  <c i="1" r="AU94"/>
  <c r="AW94"/>
  <c r="AK30"/>
  <c r="W31"/>
  <c i="3" r="J30"/>
  <c i="1" r="AG96"/>
  <c r="AN96"/>
  <c r="AZ94"/>
  <c r="AV94"/>
  <c r="AK29"/>
  <c r="AY94"/>
  <c i="3" l="1" r="J39"/>
  <c i="1" r="W29"/>
  <c i="2" r="J30"/>
  <c i="1" r="AG95"/>
  <c r="AN95"/>
  <c i="4" r="J30"/>
  <c i="1" r="AG97"/>
  <c r="AN97"/>
  <c r="AT94"/>
  <c i="2" l="1" r="J39"/>
  <c i="4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<sst xmlns="http://schemas.openxmlformats.org/spreadsheetml/2006/main">
  <si>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</si>
  <si>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</si>
  <si>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</si>
  <si>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</si>
  <si>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</si>
  <si>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{64ff15d8-6fd2-4f33-83e5-0bcb0fa92677}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</si>
  <si>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</si>
  <si>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</si>
  <si>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</si>
  <si>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</si>
  <si>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</si>
  <si>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</si>
  <si>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</si>
  <si>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</si>
  <si>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2021_01_bo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</si>
  <si>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</si>
  <si>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</si>
  <si>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Výměna kolejnic v úseku Vranovice - Modřice</t>
  </si>
  <si>
    <t>KSO:</t>
  </si>
  <si>
    <t>CC-CZ:</t>
  </si>
  <si>
    <t>Místo:</t>
  </si>
  <si>
    <t>Vranovice - Modřice</t>
  </si>
  <si>
    <t>Datum:</t>
  </si>
  <si>
    <t>6. 10. 2020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</si>
  <si>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</si>
  <si>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</si>
  <si>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</si>
  <si>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</si>
  <si>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</si>
  <si>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</si>
  <si>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</si>
  <si>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</si>
  <si>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</si>
  <si>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70994234</t>
  </si>
  <si>
    <t>Správa železnic, státní organizace</t>
  </si>
  <si>
    <t>CZ70994234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</si>
  <si>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</si>
  <si>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</si>
  <si>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</si>
  <si>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</si>
  <si>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</si>
  <si>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</si>
  <si>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</si>
  <si>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</si>
  <si>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</si>
  <si>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</si>
  <si>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</si>
  <si>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</si>
  <si>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</si>
  <si>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</si>
  <si>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</si>
  <si>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</si>
  <si>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</si>
  <si>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</si>
  <si>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</si>
  <si>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</si>
  <si>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</si>
  <si>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</si>
  <si>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</si>
  <si>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</si>
  <si>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</si>
  <si>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</si>
  <si>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</si>
  <si>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</si>
  <si>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</si>
  <si>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</si>
  <si>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</si>
  <si>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</si>
  <si>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</si>
  <si>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</si>
  <si>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</si>
  <si>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</si>
  <si>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</si>
  <si>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</si>
  <si>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</si>
  <si>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</si>
  <si>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</si>
  <si>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</si>
  <si>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</si>
  <si>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</si>
  <si>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</si>
  <si>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</si>
  <si>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</si>
  <si>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Výměna kolejnic Vranovice - Hrušovany u Brna</t>
  </si>
  <si>
    <t>STA</t>
  </si>
  <si>
    <t>1</t>
  </si>
  <si>
    <t>{9cb48974-ff6a-44b4-adbc-0d4c45b07ad1}</t>
  </si>
  <si>
    <t>2</t>
  </si>
  <si>
    <t>01.2</t>
  </si>
  <si>
    <t>Výměna kolejnic Hrušovany u Brna - Modřice</t>
  </si>
  <si>
    <t>{bfd1d562-a005-4082-a570-914d7560be76}</t>
  </si>
  <si>
    <t>01.3</t>
  </si>
  <si>
    <t>Oprava GPK žst. Vranovice</t>
  </si>
  <si>
    <t>{a40a51b4-9247-4ccc-ae78-26ceb4f6c9f7}</t>
  </si>
  <si>
    <t>KRYCÍ LIST SOUPISU PRACÍ</t>
  </si>
  <si>
    <t>Objekt:</t>
  </si>
  <si>
    <t>01.1 - Výměna kolejnic Vranovice - Hrušovany u Brna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</si>
  <si>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</si>
  <si>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</si>
  <si>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</si>
  <si>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</si>
  <si>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</si>
  <si>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</si>
  <si>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</si>
  <si>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</si>
  <si>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</si>
  <si>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</si>
  <si>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</si>
  <si>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</si>
  <si>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</si>
  <si>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</si>
  <si>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</si>
  <si>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</si>
  <si>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</si>
  <si>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</si>
  <si>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</si>
  <si>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</si>
  <si>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</si>
  <si>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</si>
  <si>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</si>
  <si>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</si>
  <si>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</si>
  <si>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</si>
  <si>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</si>
  <si>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</si>
  <si>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5907050110</t>
  </si>
  <si>
    <t>Dělení kolejnic kyslíkem tv. UIC60 nebo R65. Poznámka: 1. V cenách jsou započteny náklady na manipulaci, podložení, označení a provedení řezu kolejnice.</t>
  </si>
  <si>
    <t>kus</t>
  </si>
  <si>
    <t>Sborník UOŽI 01 2020</t>
  </si>
  <si>
    <t>4</t>
  </si>
  <si>
    <t>1482964464</t>
  </si>
  <si>
    <t>5907050010</t>
  </si>
  <si>
    <t>Dělení kolejnic řezáním nebo rozbroušením tv. UIC60 nebo R65. Poznámka: 1. V cenách jsou započteny náklady na manipulaci, podložení, označení a provedení řezu kolejnice.</t>
  </si>
  <si>
    <t>-834833902</t>
  </si>
  <si>
    <t>3</t>
  </si>
  <si>
    <t>5907025460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</si>
  <si>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</si>
  <si>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m</t>
  </si>
  <si>
    <t>-922942474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</si>
  <si>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</si>
  <si>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</si>
  <si>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900347046</t>
  </si>
  <si>
    <t>M</t>
  </si>
  <si>
    <t>5958158030</t>
  </si>
  <si>
    <t>Podložka pryžová pod patu kolejnice WU 7 174x152x7 (Vossloh)</t>
  </si>
  <si>
    <t>8</t>
  </si>
  <si>
    <t>-870837515</t>
  </si>
  <si>
    <t>6</t>
  </si>
  <si>
    <t>5958158020</t>
  </si>
  <si>
    <t>Podložka pryžová pod patu kolejnice R65 183/151/6</t>
  </si>
  <si>
    <t>-236423491</t>
  </si>
  <si>
    <t>7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</si>
  <si>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</si>
  <si>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</si>
  <si>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-2002019045</t>
  </si>
  <si>
    <t>5957119010</t>
  </si>
  <si>
    <t>Lepený izolovaný styk tv. UIC60 s tepelně zpracovanou hlavou délky 3,60 m</t>
  </si>
  <si>
    <t>1505226965</t>
  </si>
  <si>
    <t>9</t>
  </si>
  <si>
    <t>5957119055</t>
  </si>
  <si>
    <t>Lepený izolovaný styk tv. UIC60 s tepelně zpracovanou hlavou délky 4,50 m</t>
  </si>
  <si>
    <t>1763745255</t>
  </si>
  <si>
    <t>10</t>
  </si>
  <si>
    <t>5911060010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</si>
  <si>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</si>
  <si>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-1229325204</t>
  </si>
  <si>
    <t>11</t>
  </si>
  <si>
    <t>5911121010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</si>
  <si>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</si>
  <si>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1947432501</t>
  </si>
  <si>
    <t>12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</si>
  <si>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</si>
  <si>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</si>
  <si>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</si>
  <si>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-250488968</t>
  </si>
  <si>
    <t>13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</si>
  <si>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</si>
  <si>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</si>
  <si>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1448821519</t>
  </si>
  <si>
    <t>14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</si>
  <si>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</si>
  <si>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</si>
  <si>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238903175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</si>
  <si>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</si>
  <si>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</si>
  <si>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-621671477</t>
  </si>
  <si>
    <t>OST</t>
  </si>
  <si>
    <t>Ostatní</t>
  </si>
  <si>
    <t>16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</si>
  <si>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</si>
  <si>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</si>
  <si>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</si>
  <si>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47637627</t>
  </si>
  <si>
    <t>17</t>
  </si>
  <si>
    <t>7497351575</t>
  </si>
  <si>
    <t>Montáž přímého ukolejnění svorka se šroubem pro ukolejnění</t>
  </si>
  <si>
    <t>-426149225</t>
  </si>
  <si>
    <t>18</t>
  </si>
  <si>
    <t>7499700172</t>
  </si>
  <si>
    <t xml:space="preserve">Konstrukční prvky trakčního vedení  Svorka se šroubem pro ukolejnění, např. F3/I/150</t>
  </si>
  <si>
    <t>128</t>
  </si>
  <si>
    <t>-171102033</t>
  </si>
  <si>
    <t>19</t>
  </si>
  <si>
    <t>7592007120</t>
  </si>
  <si>
    <t>Demontáž informačního bodu MIB 6</t>
  </si>
  <si>
    <t>-1790028197</t>
  </si>
  <si>
    <t>20</t>
  </si>
  <si>
    <t>7592005120</t>
  </si>
  <si>
    <t>Montáž informačního bodu MIB 6 - uložení a připevnění na určené místo, seřízení, přezkoušení</t>
  </si>
  <si>
    <t>1151657275</t>
  </si>
  <si>
    <t>7592007162</t>
  </si>
  <si>
    <t>Demontáž balízy upevněné pomocí systému Vortok</t>
  </si>
  <si>
    <t>-915538945</t>
  </si>
  <si>
    <t>22</t>
  </si>
  <si>
    <t>7592005162</t>
  </si>
  <si>
    <t>Montáž balízy do kolejiště pomocí systému Vortok</t>
  </si>
  <si>
    <t>-1039012078</t>
  </si>
  <si>
    <t>23</t>
  </si>
  <si>
    <t>7594105010</t>
  </si>
  <si>
    <t>Odpojení a zpětné připojení lan propojovacích jednoho stykového transformátoru - včetně odpojení a připevnění lanového propojení na pražce nebo montážní trámky</t>
  </si>
  <si>
    <t>-1260239241</t>
  </si>
  <si>
    <t>24</t>
  </si>
  <si>
    <t>9901000300</t>
  </si>
  <si>
    <t>Pryžové podložky na likvidaci - Doprava obousměrná (např. dodávek z vlastních zásob zhotovitele nebo objednatele nebo výzisku) mechanizací o nosnosti do 3,5 t elektrosoučástek, montážního materiálu, kameniva, písku, dlažebních kostek, suti, atd.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</si>
  <si>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-206543994</t>
  </si>
  <si>
    <t>25</t>
  </si>
  <si>
    <t>9901000800</t>
  </si>
  <si>
    <t>Pryžové podložky - Doprava obousměrná (např. dodávek z vlastních zásob zhotovitele nebo objednatele nebo výzisku) mechanizací o nosnosti do 3,5 t elektrosoučástek, montážního materiálu, kameniva, písku, dlažebních kostek, suti, atd.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</si>
  <si>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1424656624</t>
  </si>
  <si>
    <t>26</t>
  </si>
  <si>
    <t>9902400100</t>
  </si>
  <si>
    <t>Vývoz a svoz kolejnic - 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</si>
  <si>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</si>
  <si>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1660459494</t>
  </si>
  <si>
    <t>27</t>
  </si>
  <si>
    <t>9902400800</t>
  </si>
  <si>
    <t>LISy - 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</si>
  <si>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-101519171</t>
  </si>
  <si>
    <t>28</t>
  </si>
  <si>
    <t>9903100100</t>
  </si>
  <si>
    <t>Dvoucestný bagr - 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</si>
  <si>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697709979</t>
  </si>
  <si>
    <t>29</t>
  </si>
  <si>
    <t>9909000400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</si>
  <si>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</si>
  <si>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2059876702</t>
  </si>
  <si>
    <t>VRN</t>
  </si>
  <si>
    <t>Vedlejší rozpočtové náklady</t>
  </si>
  <si>
    <t>30</t>
  </si>
  <si>
    <t>023121011</t>
  </si>
  <si>
    <t>Projekt KSU a TP výlukové stavy - 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</si>
  <si>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kpl</t>
  </si>
  <si>
    <t>1240696604</t>
  </si>
  <si>
    <t>31</t>
  </si>
  <si>
    <t>031101011</t>
  </si>
  <si>
    <t>Staveništní buňky, mobilní WC, přípojka elektřiny, pronájem ploch - 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</si>
  <si>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2046952227</t>
  </si>
  <si>
    <t>32</t>
  </si>
  <si>
    <t>031111051</t>
  </si>
  <si>
    <t>Pronájem železničních vozů a ploch - Zařízení a vybavení staveniště pronájem ploch</t>
  </si>
  <si>
    <t>-445529056</t>
  </si>
  <si>
    <t>33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</si>
  <si>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</si>
  <si>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</si>
  <si>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-657662424</t>
  </si>
  <si>
    <t>01.2 - Výměna kolejnic Hrušovany u Brna - Modřice</t>
  </si>
  <si>
    <t>5905030110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</si>
  <si>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</si>
  <si>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m3</t>
  </si>
  <si>
    <t>-851380015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</si>
  <si>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</si>
  <si>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</si>
  <si>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-974408296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</si>
  <si>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</si>
  <si>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</si>
  <si>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-1911332532</t>
  </si>
  <si>
    <t>5955101000</t>
  </si>
  <si>
    <t>Kamenivo drcené štěrk frakce 31,5/63 třídy BI</t>
  </si>
  <si>
    <t>853525841</t>
  </si>
  <si>
    <t>5911035010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</si>
  <si>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</si>
  <si>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108439071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</si>
  <si>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</si>
  <si>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</si>
  <si>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-474697837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</si>
  <si>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</si>
  <si>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</si>
  <si>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1173444119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</si>
  <si>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</si>
  <si>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</si>
  <si>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-363879277</t>
  </si>
  <si>
    <t>1231886168</t>
  </si>
  <si>
    <t>103618434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</si>
  <si>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</si>
  <si>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</si>
  <si>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2052098139</t>
  </si>
  <si>
    <t>-1284800586</t>
  </si>
  <si>
    <t>-1570105246</t>
  </si>
  <si>
    <t>1186980164</t>
  </si>
  <si>
    <t>-1731690851</t>
  </si>
  <si>
    <t>1927784611</t>
  </si>
  <si>
    <t>-746780535</t>
  </si>
  <si>
    <t>34</t>
  </si>
  <si>
    <t>35</t>
  </si>
  <si>
    <t>9902300300</t>
  </si>
  <si>
    <t>Štěrk - 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</si>
  <si>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-1029527916</t>
  </si>
  <si>
    <t>36</t>
  </si>
  <si>
    <t>37</t>
  </si>
  <si>
    <t>38</t>
  </si>
  <si>
    <t>39</t>
  </si>
  <si>
    <t>9909000100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</si>
  <si>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</si>
  <si>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-1873992807</t>
  </si>
  <si>
    <t>40</t>
  </si>
  <si>
    <t>41</t>
  </si>
  <si>
    <t>42</t>
  </si>
  <si>
    <t>43</t>
  </si>
  <si>
    <t>Pronájem železničních vozů - Zařízení a vybavení staveniště pronájem ploch</t>
  </si>
  <si>
    <t>44</t>
  </si>
  <si>
    <t>01.3 - Oprava GPK žst. Vranovice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</si>
  <si>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</si>
  <si>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</si>
  <si>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</si>
  <si>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645018101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</si>
  <si>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</si>
  <si>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</si>
  <si>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-1597466260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</si>
  <si>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</si>
  <si>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</si>
  <si>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611766958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</si>
  <si>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</si>
  <si>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</si>
  <si>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101664168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</si>
  <si>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</si>
  <si>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</si>
  <si>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-999230416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</si>
  <si>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</si>
  <si>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</si>
  <si>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183695629</t>
  </si>
  <si>
    <t>5905030020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</si>
  <si>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</si>
  <si>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1941596513</t>
  </si>
  <si>
    <t>-1173428485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</si>
  <si>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</si>
  <si>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</si>
  <si>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-1095496302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</si>
  <si>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</si>
  <si>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</si>
  <si>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1607966305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</si>
  <si>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</si>
  <si>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</si>
  <si>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</si>
  <si>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1040032107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</si>
  <si>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</si>
  <si>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</si>
  <si>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-1750551114</t>
  </si>
  <si>
    <t>5958125000</t>
  </si>
  <si>
    <t>Komplety s antikorozní úpravou Skl 14 (svěrka Skl14, vrtule R1, podložka Uls7)</t>
  </si>
  <si>
    <t>-1763291794</t>
  </si>
  <si>
    <t>5958125010</t>
  </si>
  <si>
    <t>Komplety s antikorozní úpravou ŽS 4 (svěrka ŽS4, šroub RS 1, matice M24, podložka Fe6)</t>
  </si>
  <si>
    <t>246873306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</si>
  <si>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</si>
  <si>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</si>
  <si>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-263488979</t>
  </si>
  <si>
    <t>5963101075</t>
  </si>
  <si>
    <t>Přejezd celopryžový Strail spínací táhlo střední 1800 mm</t>
  </si>
  <si>
    <t>-114084240</t>
  </si>
  <si>
    <t>5963101090</t>
  </si>
  <si>
    <t>Přejezd celopryžový Strail spínací táhlo 900 mm</t>
  </si>
  <si>
    <t>-1802475901</t>
  </si>
  <si>
    <t>1333061008</t>
  </si>
  <si>
    <t>1771725865</t>
  </si>
  <si>
    <t>1491243841</t>
  </si>
  <si>
    <t>503988980</t>
  </si>
  <si>
    <t>-675176906</t>
  </si>
  <si>
    <t>1719873228</t>
  </si>
  <si>
    <t>9901001100</t>
  </si>
  <si>
    <t>Součásti přejezdů - Doprava obousměrná (např. dodávek z vlastních zásob zhotovitele nebo objednatele nebo výzisku) mechanizací o nosnosti do 3,5 t elektrosoučástek, montážního materiálu, kameniva, písku, dlažebních kostek, suti, atd. do 300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</si>
  <si>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-1375547516</t>
  </si>
  <si>
    <t>9902300200</t>
  </si>
  <si>
    <t>Štěrk - 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</si>
  <si>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-356545061</t>
  </si>
  <si>
    <t>Výzisk štěrku z čištění - 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</si>
  <si>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-472791945</t>
  </si>
  <si>
    <t>9903200100</t>
  </si>
  <si>
    <t>ASP + SSP - 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</si>
  <si>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-521313824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</si>
  <si>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</si>
  <si>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</si>
  <si>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944909333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</si>
</sst>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33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35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2021_01_bo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Výměna kolejnic v úseku Vranovice - Modřice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Vranovice - Modřice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6. 10. 2020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25.6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Správa železnic, státní organizace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24.7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'01.1 - Výměna kolejnic Vr...'!J30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'01.1 - Výměna kolejnic Vr...'!P120</f>
        <v>0</v>
      </c>
      <c r="AV95" s="125">
        <f>'01.1 - Výměna kolejnic Vr...'!J33</f>
        <v>0</v>
      </c>
      <c r="AW95" s="125">
        <f>'01.1 - Výměna kolejnic Vr...'!J34</f>
        <v>0</v>
      </c>
      <c r="AX95" s="125">
        <f>'01.1 - Výměna kolejnic Vr...'!J35</f>
        <v>0</v>
      </c>
      <c r="AY95" s="125">
        <f>'01.1 - Výměna kolejnic Vr...'!J36</f>
        <v>0</v>
      </c>
      <c r="AZ95" s="125">
        <f>'01.1 - Výměna kolejnic Vr...'!F33</f>
        <v>0</v>
      </c>
      <c r="BA95" s="125">
        <f>'01.1 - Výměna kolejnic Vr...'!F34</f>
        <v>0</v>
      </c>
      <c r="BB95" s="125">
        <f>'01.1 - Výměna kolejnic Vr...'!F35</f>
        <v>0</v>
      </c>
      <c r="BC95" s="125">
        <f>'01.1 - Výměna kolejnic Vr...'!F36</f>
        <v>0</v>
      </c>
      <c r="BD95" s="127">
        <f>'01.1 - Výměna kolejnic Vr...'!F37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24.7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'01.2 - Výměna kolejnic Hr...'!J30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'01.2 - Výměna kolejnic Hr...'!P120</f>
        <v>0</v>
      </c>
      <c r="AV96" s="125">
        <f>'01.2 - Výměna kolejnic Hr...'!J33</f>
        <v>0</v>
      </c>
      <c r="AW96" s="125">
        <f>'01.2 - Výměna kolejnic Hr...'!J34</f>
        <v>0</v>
      </c>
      <c r="AX96" s="125">
        <f>'01.2 - Výměna kolejnic Hr...'!J35</f>
        <v>0</v>
      </c>
      <c r="AY96" s="125">
        <f>'01.2 - Výměna kolejnic Hr...'!J36</f>
        <v>0</v>
      </c>
      <c r="AZ96" s="125">
        <f>'01.2 - Výměna kolejnic Hr...'!F33</f>
        <v>0</v>
      </c>
      <c r="BA96" s="125">
        <f>'01.2 - Výměna kolejnic Hr...'!F34</f>
        <v>0</v>
      </c>
      <c r="BB96" s="125">
        <f>'01.2 - Výměna kolejnic Hr...'!F35</f>
        <v>0</v>
      </c>
      <c r="BC96" s="125">
        <f>'01.2 - Výměna kolejnic Hr...'!F36</f>
        <v>0</v>
      </c>
      <c r="BD96" s="127">
        <f>'01.2 - Výměna kolejnic Hr...'!F37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6.5" customHeight="1">
      <c r="A97" s="116" t="s">
        <v>81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'01.3 - Oprava GPK žst. Vr...'!J30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9">
        <v>0</v>
      </c>
      <c r="AT97" s="130">
        <f>ROUND(SUM(AV97:AW97),2)</f>
        <v>0</v>
      </c>
      <c r="AU97" s="131">
        <f>'01.3 - Oprava GPK žst. Vr...'!P120</f>
        <v>0</v>
      </c>
      <c r="AV97" s="130">
        <f>'01.3 - Oprava GPK žst. Vr...'!J33</f>
        <v>0</v>
      </c>
      <c r="AW97" s="130">
        <f>'01.3 - Oprava GPK žst. Vr...'!J34</f>
        <v>0</v>
      </c>
      <c r="AX97" s="130">
        <f>'01.3 - Oprava GPK žst. Vr...'!J35</f>
        <v>0</v>
      </c>
      <c r="AY97" s="130">
        <f>'01.3 - Oprava GPK žst. Vr...'!J36</f>
        <v>0</v>
      </c>
      <c r="AZ97" s="130">
        <f>'01.3 - Oprava GPK žst. Vr...'!F33</f>
        <v>0</v>
      </c>
      <c r="BA97" s="130">
        <f>'01.3 - Oprava GPK žst. Vr...'!F34</f>
        <v>0</v>
      </c>
      <c r="BB97" s="130">
        <f>'01.3 - Oprava GPK žst. Vr...'!F35</f>
        <v>0</v>
      </c>
      <c r="BC97" s="130">
        <f>'01.3 - Oprava GPK žst. Vr...'!F36</f>
        <v>0</v>
      </c>
      <c r="BD97" s="132">
        <f>'01.3 - Oprava GPK žst. Vr...'!F37</f>
        <v>0</v>
      </c>
      <c r="BE97" s="7"/>
      <c r="BT97" s="128" t="s">
        <v>85</v>
      </c>
      <c r="BV97" s="128" t="s">
        <v>79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+M4hE3OxU+jBBY9dSgHURvkKv7wysoeBErVzZwzznLyL9TsDHdb4j71qq0RHAmvsltRBuX89XcQFzZO01C9EnA==" hashValue="mNZbHvBpz39eP0Goo8LaWgEyQSEh5xOPxb5y+hQReSHIiEJfx91ogHG+8qnkni+gf0kke8C52WnuRZJf//GUH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.1 - Výměna kolejnic Vr...'!C2" display="/"/>
    <hyperlink ref="A96" location="'01.2 - Výměna kolejnic Hr...'!C2" display="/"/>
    <hyperlink ref="A97" location="'01.3 - Oprava GPK žst. V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Výměna kolejnic v úseku Vranovice - Modřice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6. 10. 2020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zakázky'!AN10="","",'Rekapitulace zakázky'!AN10)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zakázky'!E11="","",'Rekapitulace zakázky'!E11)</f>
        <v xml:space="preserve"> </v>
      </c>
      <c r="F15" s="35"/>
      <c r="G15" s="35"/>
      <c r="H15" s="35"/>
      <c r="I15" s="137" t="s">
        <v>27</v>
      </c>
      <c r="J15" s="140" t="str">
        <f>IF('Rekapitulace zakázky'!AN11="","",'Rekapitulace zakázky'!AN11)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27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27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35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ROUND((SUM(BE120:BE157)),  2)</f>
        <v>0</v>
      </c>
      <c r="G33" s="35"/>
      <c r="H33" s="35"/>
      <c r="I33" s="152">
        <v>0.20999999999999999</v>
      </c>
      <c r="J33" s="151">
        <f>ROUND(((SUM(BE120:BE157))*I33),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ROUND((SUM(BF120:BF157)),  2)</f>
        <v>0</v>
      </c>
      <c r="G34" s="35"/>
      <c r="H34" s="35"/>
      <c r="I34" s="152">
        <v>0.14999999999999999</v>
      </c>
      <c r="J34" s="151">
        <f>ROUND(((SUM(BF120:BF157))*I34),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ROUND((SUM(BG120:BG157)),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ROUND((SUM(BH120:BH157)),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ROUND((SUM(BI120:BI157)),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kolejnic v úseku Vranovice - Modřice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01.1 - Výměna kolejnic Vranovice - Hrušovany u Brna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Vranovice - Modřice</v>
      </c>
      <c r="G89" s="37"/>
      <c r="H89" s="37"/>
      <c r="I89" s="29" t="s">
        <v>22</v>
      </c>
      <c r="J89" s="76" t="str">
        <f>IF(J12="","",J12)</f>
        <v>6. 10. 2020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Správa železnic, státní organizace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104</v>
      </c>
      <c r="E99" s="179"/>
      <c r="F99" s="179"/>
      <c r="G99" s="179"/>
      <c r="H99" s="179"/>
      <c r="I99" s="179"/>
      <c r="J99" s="180">
        <f>J138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105</v>
      </c>
      <c r="E100" s="179"/>
      <c r="F100" s="179"/>
      <c r="G100" s="179"/>
      <c r="H100" s="179"/>
      <c r="I100" s="179"/>
      <c r="J100" s="180">
        <f>J153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Výměna kolejnic v úseku Vranovice - Modřice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01.1 - Výměna kolejnic Vranovice - Hrušovany u Brna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Vranovice - Modřice</v>
      </c>
      <c r="G114" s="37"/>
      <c r="H114" s="37"/>
      <c r="I114" s="29" t="s">
        <v>22</v>
      </c>
      <c r="J114" s="76" t="str">
        <f>IF(J12="","",J12)</f>
        <v>6. 10. 2020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30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Správa železnic, státní organizace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107</v>
      </c>
      <c r="D119" s="191" t="s">
        <v>62</v>
      </c>
      <c r="E119" s="191" t="s">
        <v>58</v>
      </c>
      <c r="F119" s="191" t="s">
        <v>59</v>
      </c>
      <c r="G119" s="191" t="s">
        <v>108</v>
      </c>
      <c r="H119" s="191" t="s">
        <v>109</v>
      </c>
      <c r="I119" s="191" t="s">
        <v>110</v>
      </c>
      <c r="J119" s="191" t="s">
        <v>99</v>
      </c>
      <c r="K119" s="192" t="s">
        <v>111</v>
      </c>
      <c r="L119" s="193"/>
      <c r="M119" s="97" t="s">
        <v>1</v>
      </c>
      <c r="N119" s="98" t="s">
        <v>41</v>
      </c>
      <c r="O119" s="98" t="s">
        <v>112</v>
      </c>
      <c r="P119" s="98" t="s">
        <v>113</v>
      </c>
      <c r="Q119" s="98" t="s">
        <v>114</v>
      </c>
      <c r="R119" s="98" t="s">
        <v>115</v>
      </c>
      <c r="S119" s="98" t="s">
        <v>116</v>
      </c>
      <c r="T119" s="99" t="s">
        <v>117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P121+P138+P153</f>
        <v>0</v>
      </c>
      <c r="Q120" s="101"/>
      <c r="R120" s="196">
        <f>R121+R138+R153</f>
        <v>2.5885899999999999</v>
      </c>
      <c r="S120" s="101"/>
      <c r="T120" s="197">
        <f>T121+T138+T153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101</v>
      </c>
      <c r="BK120" s="198">
        <f>BK121+BK138+BK153</f>
        <v>0</v>
      </c>
    </row>
    <row r="121" s="12" customFormat="1" ht="25.92" customHeight="1">
      <c r="A121" s="12"/>
      <c r="B121" s="199"/>
      <c r="C121" s="200"/>
      <c r="D121" s="201" t="s">
        <v>76</v>
      </c>
      <c r="E121" s="202" t="s">
        <v>119</v>
      </c>
      <c r="F121" s="202" t="s">
        <v>120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2.5885899999999999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77</v>
      </c>
      <c r="AY121" s="210" t="s">
        <v>121</v>
      </c>
      <c r="BK121" s="212">
        <f>BK122</f>
        <v>0</v>
      </c>
    </row>
    <row r="122" s="12" customFormat="1" ht="22.8" customHeight="1">
      <c r="A122" s="12"/>
      <c r="B122" s="199"/>
      <c r="C122" s="200"/>
      <c r="D122" s="201" t="s">
        <v>76</v>
      </c>
      <c r="E122" s="213" t="s">
        <v>122</v>
      </c>
      <c r="F122" s="213" t="s">
        <v>123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SUM(P123:P137)</f>
        <v>0</v>
      </c>
      <c r="Q122" s="207"/>
      <c r="R122" s="208">
        <f>SUM(R123:R137)</f>
        <v>2.5885899999999999</v>
      </c>
      <c r="S122" s="207"/>
      <c r="T122" s="209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85</v>
      </c>
      <c r="AT122" s="211" t="s">
        <v>76</v>
      </c>
      <c r="AU122" s="211" t="s">
        <v>85</v>
      </c>
      <c r="AY122" s="210" t="s">
        <v>121</v>
      </c>
      <c r="BK122" s="212">
        <f>SUM(BK123:BK137)</f>
        <v>0</v>
      </c>
    </row>
    <row r="123" s="2" customFormat="1" ht="24.15" customHeight="1">
      <c r="A123" s="35"/>
      <c r="B123" s="36"/>
      <c r="C123" s="215" t="s">
        <v>85</v>
      </c>
      <c r="D123" s="215" t="s">
        <v>124</v>
      </c>
      <c r="E123" s="216" t="s">
        <v>125</v>
      </c>
      <c r="F123" s="217" t="s">
        <v>126</v>
      </c>
      <c r="G123" s="218" t="s">
        <v>127</v>
      </c>
      <c r="H123" s="219">
        <v>56</v>
      </c>
      <c r="I123" s="220"/>
      <c r="J123" s="221">
        <f>ROUND(I123*H123,2)</f>
        <v>0</v>
      </c>
      <c r="K123" s="217" t="s">
        <v>128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129</v>
      </c>
      <c r="AT123" s="226" t="s">
        <v>124</v>
      </c>
      <c r="AU123" s="226" t="s">
        <v>87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129</v>
      </c>
      <c r="BM123" s="226" t="s">
        <v>130</v>
      </c>
    </row>
    <row r="124" s="2" customFormat="1" ht="24.15" customHeight="1">
      <c r="A124" s="35"/>
      <c r="B124" s="36"/>
      <c r="C124" s="215" t="s">
        <v>87</v>
      </c>
      <c r="D124" s="215" t="s">
        <v>124</v>
      </c>
      <c r="E124" s="216" t="s">
        <v>131</v>
      </c>
      <c r="F124" s="217" t="s">
        <v>132</v>
      </c>
      <c r="G124" s="218" t="s">
        <v>127</v>
      </c>
      <c r="H124" s="219">
        <v>18</v>
      </c>
      <c r="I124" s="220"/>
      <c r="J124" s="221">
        <f>ROUND(I124*H124,2)</f>
        <v>0</v>
      </c>
      <c r="K124" s="217" t="s">
        <v>128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129</v>
      </c>
      <c r="AT124" s="226" t="s">
        <v>124</v>
      </c>
      <c r="AU124" s="226" t="s">
        <v>87</v>
      </c>
      <c r="AY124" s="14" t="s">
        <v>121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129</v>
      </c>
      <c r="BM124" s="226" t="s">
        <v>133</v>
      </c>
    </row>
    <row r="125" s="2" customFormat="1" ht="62.7" customHeight="1">
      <c r="A125" s="35"/>
      <c r="B125" s="36"/>
      <c r="C125" s="215" t="s">
        <v>134</v>
      </c>
      <c r="D125" s="215" t="s">
        <v>124</v>
      </c>
      <c r="E125" s="216" t="s">
        <v>135</v>
      </c>
      <c r="F125" s="217" t="s">
        <v>136</v>
      </c>
      <c r="G125" s="218" t="s">
        <v>137</v>
      </c>
      <c r="H125" s="219">
        <v>1022</v>
      </c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129</v>
      </c>
      <c r="AT125" s="226" t="s">
        <v>124</v>
      </c>
      <c r="AU125" s="226" t="s">
        <v>87</v>
      </c>
      <c r="AY125" s="14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129</v>
      </c>
      <c r="BM125" s="226" t="s">
        <v>138</v>
      </c>
    </row>
    <row r="126" s="2" customFormat="1" ht="37.8" customHeight="1">
      <c r="A126" s="35"/>
      <c r="B126" s="36"/>
      <c r="C126" s="215" t="s">
        <v>129</v>
      </c>
      <c r="D126" s="215" t="s">
        <v>124</v>
      </c>
      <c r="E126" s="216" t="s">
        <v>139</v>
      </c>
      <c r="F126" s="217" t="s">
        <v>140</v>
      </c>
      <c r="G126" s="218" t="s">
        <v>127</v>
      </c>
      <c r="H126" s="219">
        <v>1704</v>
      </c>
      <c r="I126" s="220"/>
      <c r="J126" s="221">
        <f>ROUND(I126*H126,2)</f>
        <v>0</v>
      </c>
      <c r="K126" s="217" t="s">
        <v>128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129</v>
      </c>
      <c r="AT126" s="226" t="s">
        <v>124</v>
      </c>
      <c r="AU126" s="226" t="s">
        <v>87</v>
      </c>
      <c r="AY126" s="14" t="s">
        <v>121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129</v>
      </c>
      <c r="BM126" s="226" t="s">
        <v>141</v>
      </c>
    </row>
    <row r="127" s="2" customFormat="1" ht="24.15" customHeight="1">
      <c r="A127" s="35"/>
      <c r="B127" s="36"/>
      <c r="C127" s="228" t="s">
        <v>122</v>
      </c>
      <c r="D127" s="228" t="s">
        <v>142</v>
      </c>
      <c r="E127" s="229" t="s">
        <v>143</v>
      </c>
      <c r="F127" s="230" t="s">
        <v>144</v>
      </c>
      <c r="G127" s="231" t="s">
        <v>127</v>
      </c>
      <c r="H127" s="232">
        <v>3408</v>
      </c>
      <c r="I127" s="233"/>
      <c r="J127" s="234">
        <f>ROUND(I127*H127,2)</f>
        <v>0</v>
      </c>
      <c r="K127" s="230" t="s">
        <v>128</v>
      </c>
      <c r="L127" s="235"/>
      <c r="M127" s="236" t="s">
        <v>1</v>
      </c>
      <c r="N127" s="237" t="s">
        <v>42</v>
      </c>
      <c r="O127" s="88"/>
      <c r="P127" s="224">
        <f>O127*H127</f>
        <v>0</v>
      </c>
      <c r="Q127" s="224">
        <v>0.00018000000000000001</v>
      </c>
      <c r="R127" s="224">
        <f>Q127*H127</f>
        <v>0.61343999999999999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145</v>
      </c>
      <c r="AT127" s="226" t="s">
        <v>142</v>
      </c>
      <c r="AU127" s="226" t="s">
        <v>87</v>
      </c>
      <c r="AY127" s="14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129</v>
      </c>
      <c r="BM127" s="226" t="s">
        <v>146</v>
      </c>
    </row>
    <row r="128" s="2" customFormat="1" ht="24.15" customHeight="1">
      <c r="A128" s="35"/>
      <c r="B128" s="36"/>
      <c r="C128" s="228" t="s">
        <v>147</v>
      </c>
      <c r="D128" s="228" t="s">
        <v>142</v>
      </c>
      <c r="E128" s="229" t="s">
        <v>148</v>
      </c>
      <c r="F128" s="230" t="s">
        <v>149</v>
      </c>
      <c r="G128" s="231" t="s">
        <v>127</v>
      </c>
      <c r="H128" s="232">
        <v>70</v>
      </c>
      <c r="I128" s="233"/>
      <c r="J128" s="234">
        <f>ROUND(I128*H128,2)</f>
        <v>0</v>
      </c>
      <c r="K128" s="230" t="s">
        <v>128</v>
      </c>
      <c r="L128" s="235"/>
      <c r="M128" s="236" t="s">
        <v>1</v>
      </c>
      <c r="N128" s="237" t="s">
        <v>42</v>
      </c>
      <c r="O128" s="88"/>
      <c r="P128" s="224">
        <f>O128*H128</f>
        <v>0</v>
      </c>
      <c r="Q128" s="224">
        <v>0.00021000000000000001</v>
      </c>
      <c r="R128" s="224">
        <f>Q128*H128</f>
        <v>0.014700000000000001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145</v>
      </c>
      <c r="AT128" s="226" t="s">
        <v>142</v>
      </c>
      <c r="AU128" s="226" t="s">
        <v>87</v>
      </c>
      <c r="AY128" s="14" t="s">
        <v>121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129</v>
      </c>
      <c r="BM128" s="226" t="s">
        <v>150</v>
      </c>
    </row>
    <row r="129" s="2" customFormat="1" ht="49.05" customHeight="1">
      <c r="A129" s="35"/>
      <c r="B129" s="36"/>
      <c r="C129" s="215" t="s">
        <v>151</v>
      </c>
      <c r="D129" s="215" t="s">
        <v>124</v>
      </c>
      <c r="E129" s="216" t="s">
        <v>152</v>
      </c>
      <c r="F129" s="217" t="s">
        <v>153</v>
      </c>
      <c r="G129" s="218" t="s">
        <v>137</v>
      </c>
      <c r="H129" s="219">
        <v>27.899999999999999</v>
      </c>
      <c r="I129" s="220"/>
      <c r="J129" s="221">
        <f>ROUND(I129*H129,2)</f>
        <v>0</v>
      </c>
      <c r="K129" s="217" t="s">
        <v>128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129</v>
      </c>
      <c r="AT129" s="226" t="s">
        <v>124</v>
      </c>
      <c r="AU129" s="226" t="s">
        <v>87</v>
      </c>
      <c r="AY129" s="14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129</v>
      </c>
      <c r="BM129" s="226" t="s">
        <v>154</v>
      </c>
    </row>
    <row r="130" s="2" customFormat="1" ht="24.15" customHeight="1">
      <c r="A130" s="35"/>
      <c r="B130" s="36"/>
      <c r="C130" s="228" t="s">
        <v>145</v>
      </c>
      <c r="D130" s="228" t="s">
        <v>142</v>
      </c>
      <c r="E130" s="229" t="s">
        <v>155</v>
      </c>
      <c r="F130" s="230" t="s">
        <v>156</v>
      </c>
      <c r="G130" s="231" t="s">
        <v>127</v>
      </c>
      <c r="H130" s="232">
        <v>4</v>
      </c>
      <c r="I130" s="233"/>
      <c r="J130" s="234">
        <f>ROUND(I130*H130,2)</f>
        <v>0</v>
      </c>
      <c r="K130" s="230" t="s">
        <v>128</v>
      </c>
      <c r="L130" s="235"/>
      <c r="M130" s="236" t="s">
        <v>1</v>
      </c>
      <c r="N130" s="237" t="s">
        <v>42</v>
      </c>
      <c r="O130" s="88"/>
      <c r="P130" s="224">
        <f>O130*H130</f>
        <v>0</v>
      </c>
      <c r="Q130" s="224">
        <v>0.25684000000000001</v>
      </c>
      <c r="R130" s="224">
        <f>Q130*H130</f>
        <v>1.0273600000000001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145</v>
      </c>
      <c r="AT130" s="226" t="s">
        <v>142</v>
      </c>
      <c r="AU130" s="226" t="s">
        <v>87</v>
      </c>
      <c r="AY130" s="14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129</v>
      </c>
      <c r="BM130" s="226" t="s">
        <v>157</v>
      </c>
    </row>
    <row r="131" s="2" customFormat="1" ht="24.15" customHeight="1">
      <c r="A131" s="35"/>
      <c r="B131" s="36"/>
      <c r="C131" s="228" t="s">
        <v>158</v>
      </c>
      <c r="D131" s="228" t="s">
        <v>142</v>
      </c>
      <c r="E131" s="229" t="s">
        <v>159</v>
      </c>
      <c r="F131" s="230" t="s">
        <v>160</v>
      </c>
      <c r="G131" s="231" t="s">
        <v>127</v>
      </c>
      <c r="H131" s="232">
        <v>3</v>
      </c>
      <c r="I131" s="233"/>
      <c r="J131" s="234">
        <f>ROUND(I131*H131,2)</f>
        <v>0</v>
      </c>
      <c r="K131" s="230" t="s">
        <v>128</v>
      </c>
      <c r="L131" s="235"/>
      <c r="M131" s="236" t="s">
        <v>1</v>
      </c>
      <c r="N131" s="237" t="s">
        <v>42</v>
      </c>
      <c r="O131" s="88"/>
      <c r="P131" s="224">
        <f>O131*H131</f>
        <v>0</v>
      </c>
      <c r="Q131" s="224">
        <v>0.31102999999999997</v>
      </c>
      <c r="R131" s="224">
        <f>Q131*H131</f>
        <v>0.93308999999999998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145</v>
      </c>
      <c r="AT131" s="226" t="s">
        <v>142</v>
      </c>
      <c r="AU131" s="226" t="s">
        <v>87</v>
      </c>
      <c r="AY131" s="14" t="s">
        <v>121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129</v>
      </c>
      <c r="BM131" s="226" t="s">
        <v>161</v>
      </c>
    </row>
    <row r="132" s="2" customFormat="1" ht="49.05" customHeight="1">
      <c r="A132" s="35"/>
      <c r="B132" s="36"/>
      <c r="C132" s="215" t="s">
        <v>162</v>
      </c>
      <c r="D132" s="215" t="s">
        <v>124</v>
      </c>
      <c r="E132" s="216" t="s">
        <v>163</v>
      </c>
      <c r="F132" s="217" t="s">
        <v>164</v>
      </c>
      <c r="G132" s="218" t="s">
        <v>137</v>
      </c>
      <c r="H132" s="219">
        <v>17.396000000000001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87</v>
      </c>
      <c r="AY132" s="14" t="s">
        <v>121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129</v>
      </c>
      <c r="BM132" s="226" t="s">
        <v>165</v>
      </c>
    </row>
    <row r="133" s="2" customFormat="1" ht="62.7" customHeight="1">
      <c r="A133" s="35"/>
      <c r="B133" s="36"/>
      <c r="C133" s="215" t="s">
        <v>166</v>
      </c>
      <c r="D133" s="215" t="s">
        <v>124</v>
      </c>
      <c r="E133" s="216" t="s">
        <v>167</v>
      </c>
      <c r="F133" s="217" t="s">
        <v>168</v>
      </c>
      <c r="G133" s="218" t="s">
        <v>137</v>
      </c>
      <c r="H133" s="219">
        <v>9.1300000000000008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87</v>
      </c>
      <c r="AY133" s="14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129</v>
      </c>
      <c r="BM133" s="226" t="s">
        <v>169</v>
      </c>
    </row>
    <row r="134" s="2" customFormat="1" ht="49.05" customHeight="1">
      <c r="A134" s="35"/>
      <c r="B134" s="36"/>
      <c r="C134" s="215" t="s">
        <v>170</v>
      </c>
      <c r="D134" s="215" t="s">
        <v>124</v>
      </c>
      <c r="E134" s="216" t="s">
        <v>171</v>
      </c>
      <c r="F134" s="217" t="s">
        <v>172</v>
      </c>
      <c r="G134" s="218" t="s">
        <v>173</v>
      </c>
      <c r="H134" s="219">
        <v>32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87</v>
      </c>
      <c r="AY134" s="14" t="s">
        <v>121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129</v>
      </c>
      <c r="BM134" s="226" t="s">
        <v>174</v>
      </c>
    </row>
    <row r="135" s="2" customFormat="1" ht="49.05" customHeight="1">
      <c r="A135" s="35"/>
      <c r="B135" s="36"/>
      <c r="C135" s="215" t="s">
        <v>175</v>
      </c>
      <c r="D135" s="215" t="s">
        <v>124</v>
      </c>
      <c r="E135" s="216" t="s">
        <v>176</v>
      </c>
      <c r="F135" s="217" t="s">
        <v>177</v>
      </c>
      <c r="G135" s="218" t="s">
        <v>173</v>
      </c>
      <c r="H135" s="219">
        <v>8</v>
      </c>
      <c r="I135" s="220"/>
      <c r="J135" s="221">
        <f>ROUND(I135*H135,2)</f>
        <v>0</v>
      </c>
      <c r="K135" s="217" t="s">
        <v>128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129</v>
      </c>
      <c r="AT135" s="226" t="s">
        <v>124</v>
      </c>
      <c r="AU135" s="226" t="s">
        <v>87</v>
      </c>
      <c r="AY135" s="14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129</v>
      </c>
      <c r="BM135" s="226" t="s">
        <v>178</v>
      </c>
    </row>
    <row r="136" s="2" customFormat="1" ht="49.05" customHeight="1">
      <c r="A136" s="35"/>
      <c r="B136" s="36"/>
      <c r="C136" s="215" t="s">
        <v>179</v>
      </c>
      <c r="D136" s="215" t="s">
        <v>124</v>
      </c>
      <c r="E136" s="216" t="s">
        <v>180</v>
      </c>
      <c r="F136" s="217" t="s">
        <v>181</v>
      </c>
      <c r="G136" s="218" t="s">
        <v>137</v>
      </c>
      <c r="H136" s="219">
        <v>2300</v>
      </c>
      <c r="I136" s="220"/>
      <c r="J136" s="221">
        <f>ROUND(I136*H136,2)</f>
        <v>0</v>
      </c>
      <c r="K136" s="217" t="s">
        <v>128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87</v>
      </c>
      <c r="AY136" s="14" t="s">
        <v>121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129</v>
      </c>
      <c r="BM136" s="226" t="s">
        <v>182</v>
      </c>
    </row>
    <row r="137" s="2" customFormat="1" ht="49.05" customHeight="1">
      <c r="A137" s="35"/>
      <c r="B137" s="36"/>
      <c r="C137" s="215" t="s">
        <v>8</v>
      </c>
      <c r="D137" s="215" t="s">
        <v>124</v>
      </c>
      <c r="E137" s="216" t="s">
        <v>183</v>
      </c>
      <c r="F137" s="217" t="s">
        <v>184</v>
      </c>
      <c r="G137" s="218" t="s">
        <v>137</v>
      </c>
      <c r="H137" s="219">
        <v>2300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42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87</v>
      </c>
      <c r="AY137" s="14" t="s">
        <v>121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129</v>
      </c>
      <c r="BM137" s="226" t="s">
        <v>185</v>
      </c>
    </row>
    <row r="138" s="12" customFormat="1" ht="25.92" customHeight="1">
      <c r="A138" s="12"/>
      <c r="B138" s="199"/>
      <c r="C138" s="200"/>
      <c r="D138" s="201" t="s">
        <v>76</v>
      </c>
      <c r="E138" s="202" t="s">
        <v>186</v>
      </c>
      <c r="F138" s="202" t="s">
        <v>187</v>
      </c>
      <c r="G138" s="200"/>
      <c r="H138" s="200"/>
      <c r="I138" s="203"/>
      <c r="J138" s="204">
        <f>BK138</f>
        <v>0</v>
      </c>
      <c r="K138" s="200"/>
      <c r="L138" s="205"/>
      <c r="M138" s="206"/>
      <c r="N138" s="207"/>
      <c r="O138" s="207"/>
      <c r="P138" s="208">
        <f>SUM(P139:P152)</f>
        <v>0</v>
      </c>
      <c r="Q138" s="207"/>
      <c r="R138" s="208">
        <f>SUM(R139:R152)</f>
        <v>0</v>
      </c>
      <c r="S138" s="207"/>
      <c r="T138" s="209">
        <f>SUM(T139:T152)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129</v>
      </c>
      <c r="AT138" s="211" t="s">
        <v>76</v>
      </c>
      <c r="AU138" s="211" t="s">
        <v>77</v>
      </c>
      <c r="AY138" s="210" t="s">
        <v>121</v>
      </c>
      <c r="BK138" s="212">
        <f>SUM(BK139:BK152)</f>
        <v>0</v>
      </c>
    </row>
    <row r="139" s="2" customFormat="1" ht="24.15" customHeight="1">
      <c r="A139" s="35"/>
      <c r="B139" s="36"/>
      <c r="C139" s="215" t="s">
        <v>188</v>
      </c>
      <c r="D139" s="215" t="s">
        <v>124</v>
      </c>
      <c r="E139" s="216" t="s">
        <v>189</v>
      </c>
      <c r="F139" s="217" t="s">
        <v>190</v>
      </c>
      <c r="G139" s="218" t="s">
        <v>127</v>
      </c>
      <c r="H139" s="219">
        <v>20</v>
      </c>
      <c r="I139" s="220"/>
      <c r="J139" s="221">
        <f>ROUND(I139*H139,2)</f>
        <v>0</v>
      </c>
      <c r="K139" s="217" t="s">
        <v>128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191</v>
      </c>
      <c r="AT139" s="226" t="s">
        <v>124</v>
      </c>
      <c r="AU139" s="226" t="s">
        <v>85</v>
      </c>
      <c r="AY139" s="14" t="s">
        <v>121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191</v>
      </c>
      <c r="BM139" s="226" t="s">
        <v>192</v>
      </c>
    </row>
    <row r="140" s="2" customFormat="1" ht="24.15" customHeight="1">
      <c r="A140" s="35"/>
      <c r="B140" s="36"/>
      <c r="C140" s="215" t="s">
        <v>193</v>
      </c>
      <c r="D140" s="215" t="s">
        <v>124</v>
      </c>
      <c r="E140" s="216" t="s">
        <v>194</v>
      </c>
      <c r="F140" s="217" t="s">
        <v>195</v>
      </c>
      <c r="G140" s="218" t="s">
        <v>127</v>
      </c>
      <c r="H140" s="219">
        <v>20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191</v>
      </c>
      <c r="AT140" s="226" t="s">
        <v>124</v>
      </c>
      <c r="AU140" s="226" t="s">
        <v>85</v>
      </c>
      <c r="AY140" s="14" t="s">
        <v>121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191</v>
      </c>
      <c r="BM140" s="226" t="s">
        <v>196</v>
      </c>
    </row>
    <row r="141" s="2" customFormat="1" ht="24.15" customHeight="1">
      <c r="A141" s="35"/>
      <c r="B141" s="36"/>
      <c r="C141" s="228" t="s">
        <v>197</v>
      </c>
      <c r="D141" s="228" t="s">
        <v>142</v>
      </c>
      <c r="E141" s="229" t="s">
        <v>198</v>
      </c>
      <c r="F141" s="230" t="s">
        <v>199</v>
      </c>
      <c r="G141" s="231" t="s">
        <v>127</v>
      </c>
      <c r="H141" s="232">
        <v>20</v>
      </c>
      <c r="I141" s="233"/>
      <c r="J141" s="234">
        <f>ROUND(I141*H141,2)</f>
        <v>0</v>
      </c>
      <c r="K141" s="230" t="s">
        <v>128</v>
      </c>
      <c r="L141" s="235"/>
      <c r="M141" s="236" t="s">
        <v>1</v>
      </c>
      <c r="N141" s="237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200</v>
      </c>
      <c r="AT141" s="226" t="s">
        <v>142</v>
      </c>
      <c r="AU141" s="226" t="s">
        <v>85</v>
      </c>
      <c r="AY141" s="14" t="s">
        <v>121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200</v>
      </c>
      <c r="BM141" s="226" t="s">
        <v>201</v>
      </c>
    </row>
    <row r="142" s="2" customFormat="1" ht="24.15" customHeight="1">
      <c r="A142" s="35"/>
      <c r="B142" s="36"/>
      <c r="C142" s="215" t="s">
        <v>202</v>
      </c>
      <c r="D142" s="215" t="s">
        <v>124</v>
      </c>
      <c r="E142" s="216" t="s">
        <v>203</v>
      </c>
      <c r="F142" s="217" t="s">
        <v>204</v>
      </c>
      <c r="G142" s="218" t="s">
        <v>127</v>
      </c>
      <c r="H142" s="219">
        <v>2</v>
      </c>
      <c r="I142" s="220"/>
      <c r="J142" s="221">
        <f>ROUND(I142*H142,2)</f>
        <v>0</v>
      </c>
      <c r="K142" s="217" t="s">
        <v>128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191</v>
      </c>
      <c r="AT142" s="226" t="s">
        <v>124</v>
      </c>
      <c r="AU142" s="226" t="s">
        <v>85</v>
      </c>
      <c r="AY142" s="14" t="s">
        <v>121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191</v>
      </c>
      <c r="BM142" s="226" t="s">
        <v>205</v>
      </c>
    </row>
    <row r="143" s="2" customFormat="1" ht="24.15" customHeight="1">
      <c r="A143" s="35"/>
      <c r="B143" s="36"/>
      <c r="C143" s="215" t="s">
        <v>206</v>
      </c>
      <c r="D143" s="215" t="s">
        <v>124</v>
      </c>
      <c r="E143" s="216" t="s">
        <v>207</v>
      </c>
      <c r="F143" s="217" t="s">
        <v>208</v>
      </c>
      <c r="G143" s="218" t="s">
        <v>127</v>
      </c>
      <c r="H143" s="219">
        <v>2</v>
      </c>
      <c r="I143" s="220"/>
      <c r="J143" s="221">
        <f>ROUND(I143*H143,2)</f>
        <v>0</v>
      </c>
      <c r="K143" s="217" t="s">
        <v>128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191</v>
      </c>
      <c r="AT143" s="226" t="s">
        <v>124</v>
      </c>
      <c r="AU143" s="226" t="s">
        <v>85</v>
      </c>
      <c r="AY143" s="14" t="s">
        <v>121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191</v>
      </c>
      <c r="BM143" s="226" t="s">
        <v>209</v>
      </c>
    </row>
    <row r="144" s="2" customFormat="1" ht="24.15" customHeight="1">
      <c r="A144" s="35"/>
      <c r="B144" s="36"/>
      <c r="C144" s="215" t="s">
        <v>7</v>
      </c>
      <c r="D144" s="215" t="s">
        <v>124</v>
      </c>
      <c r="E144" s="216" t="s">
        <v>210</v>
      </c>
      <c r="F144" s="217" t="s">
        <v>211</v>
      </c>
      <c r="G144" s="218" t="s">
        <v>127</v>
      </c>
      <c r="H144" s="219">
        <v>10</v>
      </c>
      <c r="I144" s="220"/>
      <c r="J144" s="221">
        <f>ROUND(I144*H144,2)</f>
        <v>0</v>
      </c>
      <c r="K144" s="217" t="s">
        <v>128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191</v>
      </c>
      <c r="AT144" s="226" t="s">
        <v>124</v>
      </c>
      <c r="AU144" s="226" t="s">
        <v>85</v>
      </c>
      <c r="AY144" s="14" t="s">
        <v>121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191</v>
      </c>
      <c r="BM144" s="226" t="s">
        <v>212</v>
      </c>
    </row>
    <row r="145" s="2" customFormat="1" ht="24.15" customHeight="1">
      <c r="A145" s="35"/>
      <c r="B145" s="36"/>
      <c r="C145" s="215" t="s">
        <v>213</v>
      </c>
      <c r="D145" s="215" t="s">
        <v>124</v>
      </c>
      <c r="E145" s="216" t="s">
        <v>214</v>
      </c>
      <c r="F145" s="217" t="s">
        <v>215</v>
      </c>
      <c r="G145" s="218" t="s">
        <v>127</v>
      </c>
      <c r="H145" s="219">
        <v>10</v>
      </c>
      <c r="I145" s="220"/>
      <c r="J145" s="221">
        <f>ROUND(I145*H145,2)</f>
        <v>0</v>
      </c>
      <c r="K145" s="217" t="s">
        <v>128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191</v>
      </c>
      <c r="AT145" s="226" t="s">
        <v>124</v>
      </c>
      <c r="AU145" s="226" t="s">
        <v>85</v>
      </c>
      <c r="AY145" s="14" t="s">
        <v>121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191</v>
      </c>
      <c r="BM145" s="226" t="s">
        <v>216</v>
      </c>
    </row>
    <row r="146" s="2" customFormat="1" ht="24.15" customHeight="1">
      <c r="A146" s="35"/>
      <c r="B146" s="36"/>
      <c r="C146" s="215" t="s">
        <v>217</v>
      </c>
      <c r="D146" s="215" t="s">
        <v>124</v>
      </c>
      <c r="E146" s="216" t="s">
        <v>218</v>
      </c>
      <c r="F146" s="217" t="s">
        <v>219</v>
      </c>
      <c r="G146" s="218" t="s">
        <v>127</v>
      </c>
      <c r="H146" s="219">
        <v>16</v>
      </c>
      <c r="I146" s="220"/>
      <c r="J146" s="221">
        <f>ROUND(I146*H146,2)</f>
        <v>0</v>
      </c>
      <c r="K146" s="217" t="s">
        <v>128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191</v>
      </c>
      <c r="AT146" s="226" t="s">
        <v>124</v>
      </c>
      <c r="AU146" s="226" t="s">
        <v>85</v>
      </c>
      <c r="AY146" s="14" t="s">
        <v>121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191</v>
      </c>
      <c r="BM146" s="226" t="s">
        <v>220</v>
      </c>
    </row>
    <row r="147" s="2" customFormat="1" ht="114.9" customHeight="1">
      <c r="A147" s="35"/>
      <c r="B147" s="36"/>
      <c r="C147" s="215" t="s">
        <v>221</v>
      </c>
      <c r="D147" s="215" t="s">
        <v>124</v>
      </c>
      <c r="E147" s="216" t="s">
        <v>222</v>
      </c>
      <c r="F147" s="217" t="s">
        <v>223</v>
      </c>
      <c r="G147" s="218" t="s">
        <v>127</v>
      </c>
      <c r="H147" s="219">
        <v>1</v>
      </c>
      <c r="I147" s="220"/>
      <c r="J147" s="221">
        <f>ROUND(I147*H147,2)</f>
        <v>0</v>
      </c>
      <c r="K147" s="217" t="s">
        <v>128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191</v>
      </c>
      <c r="AT147" s="226" t="s">
        <v>124</v>
      </c>
      <c r="AU147" s="226" t="s">
        <v>85</v>
      </c>
      <c r="AY147" s="14" t="s">
        <v>121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191</v>
      </c>
      <c r="BM147" s="226" t="s">
        <v>224</v>
      </c>
    </row>
    <row r="148" s="2" customFormat="1" ht="114.9" customHeight="1">
      <c r="A148" s="35"/>
      <c r="B148" s="36"/>
      <c r="C148" s="215" t="s">
        <v>225</v>
      </c>
      <c r="D148" s="215" t="s">
        <v>124</v>
      </c>
      <c r="E148" s="216" t="s">
        <v>226</v>
      </c>
      <c r="F148" s="217" t="s">
        <v>227</v>
      </c>
      <c r="G148" s="218" t="s">
        <v>127</v>
      </c>
      <c r="H148" s="219">
        <v>1</v>
      </c>
      <c r="I148" s="220"/>
      <c r="J148" s="221">
        <f>ROUND(I148*H148,2)</f>
        <v>0</v>
      </c>
      <c r="K148" s="217" t="s">
        <v>128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191</v>
      </c>
      <c r="AT148" s="226" t="s">
        <v>124</v>
      </c>
      <c r="AU148" s="226" t="s">
        <v>85</v>
      </c>
      <c r="AY148" s="14" t="s">
        <v>121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191</v>
      </c>
      <c r="BM148" s="226" t="s">
        <v>228</v>
      </c>
    </row>
    <row r="149" s="2" customFormat="1" ht="114.9" customHeight="1">
      <c r="A149" s="35"/>
      <c r="B149" s="36"/>
      <c r="C149" s="215" t="s">
        <v>229</v>
      </c>
      <c r="D149" s="215" t="s">
        <v>124</v>
      </c>
      <c r="E149" s="216" t="s">
        <v>230</v>
      </c>
      <c r="F149" s="217" t="s">
        <v>231</v>
      </c>
      <c r="G149" s="218" t="s">
        <v>232</v>
      </c>
      <c r="H149" s="219">
        <v>126.06399999999999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191</v>
      </c>
      <c r="AT149" s="226" t="s">
        <v>124</v>
      </c>
      <c r="AU149" s="226" t="s">
        <v>85</v>
      </c>
      <c r="AY149" s="14" t="s">
        <v>121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191</v>
      </c>
      <c r="BM149" s="226" t="s">
        <v>233</v>
      </c>
    </row>
    <row r="150" s="2" customFormat="1" ht="114.9" customHeight="1">
      <c r="A150" s="35"/>
      <c r="B150" s="36"/>
      <c r="C150" s="215" t="s">
        <v>234</v>
      </c>
      <c r="D150" s="215" t="s">
        <v>124</v>
      </c>
      <c r="E150" s="216" t="s">
        <v>235</v>
      </c>
      <c r="F150" s="217" t="s">
        <v>236</v>
      </c>
      <c r="G150" s="218" t="s">
        <v>232</v>
      </c>
      <c r="H150" s="219">
        <v>1.96</v>
      </c>
      <c r="I150" s="220"/>
      <c r="J150" s="221">
        <f>ROUND(I150*H150,2)</f>
        <v>0</v>
      </c>
      <c r="K150" s="217" t="s">
        <v>128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191</v>
      </c>
      <c r="AT150" s="226" t="s">
        <v>124</v>
      </c>
      <c r="AU150" s="226" t="s">
        <v>85</v>
      </c>
      <c r="AY150" s="14" t="s">
        <v>121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191</v>
      </c>
      <c r="BM150" s="226" t="s">
        <v>237</v>
      </c>
    </row>
    <row r="151" s="2" customFormat="1" ht="49.05" customHeight="1">
      <c r="A151" s="35"/>
      <c r="B151" s="36"/>
      <c r="C151" s="215" t="s">
        <v>238</v>
      </c>
      <c r="D151" s="215" t="s">
        <v>124</v>
      </c>
      <c r="E151" s="216" t="s">
        <v>239</v>
      </c>
      <c r="F151" s="217" t="s">
        <v>240</v>
      </c>
      <c r="G151" s="218" t="s">
        <v>127</v>
      </c>
      <c r="H151" s="219">
        <v>2</v>
      </c>
      <c r="I151" s="220"/>
      <c r="J151" s="221">
        <f>ROUND(I151*H151,2)</f>
        <v>0</v>
      </c>
      <c r="K151" s="217" t="s">
        <v>128</v>
      </c>
      <c r="L151" s="41"/>
      <c r="M151" s="222" t="s">
        <v>1</v>
      </c>
      <c r="N151" s="223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191</v>
      </c>
      <c r="AT151" s="226" t="s">
        <v>124</v>
      </c>
      <c r="AU151" s="226" t="s">
        <v>85</v>
      </c>
      <c r="AY151" s="14" t="s">
        <v>121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191</v>
      </c>
      <c r="BM151" s="226" t="s">
        <v>241</v>
      </c>
    </row>
    <row r="152" s="2" customFormat="1" ht="49.05" customHeight="1">
      <c r="A152" s="35"/>
      <c r="B152" s="36"/>
      <c r="C152" s="215" t="s">
        <v>242</v>
      </c>
      <c r="D152" s="215" t="s">
        <v>124</v>
      </c>
      <c r="E152" s="216" t="s">
        <v>243</v>
      </c>
      <c r="F152" s="217" t="s">
        <v>244</v>
      </c>
      <c r="G152" s="218" t="s">
        <v>232</v>
      </c>
      <c r="H152" s="219">
        <v>0.628</v>
      </c>
      <c r="I152" s="220"/>
      <c r="J152" s="221">
        <f>ROUND(I152*H152,2)</f>
        <v>0</v>
      </c>
      <c r="K152" s="217" t="s">
        <v>128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191</v>
      </c>
      <c r="AT152" s="226" t="s">
        <v>124</v>
      </c>
      <c r="AU152" s="226" t="s">
        <v>85</v>
      </c>
      <c r="AY152" s="14" t="s">
        <v>121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191</v>
      </c>
      <c r="BM152" s="226" t="s">
        <v>245</v>
      </c>
    </row>
    <row r="153" s="12" customFormat="1" ht="25.92" customHeight="1">
      <c r="A153" s="12"/>
      <c r="B153" s="199"/>
      <c r="C153" s="200"/>
      <c r="D153" s="201" t="s">
        <v>76</v>
      </c>
      <c r="E153" s="202" t="s">
        <v>246</v>
      </c>
      <c r="F153" s="202" t="s">
        <v>247</v>
      </c>
      <c r="G153" s="200"/>
      <c r="H153" s="200"/>
      <c r="I153" s="203"/>
      <c r="J153" s="204">
        <f>BK153</f>
        <v>0</v>
      </c>
      <c r="K153" s="200"/>
      <c r="L153" s="205"/>
      <c r="M153" s="206"/>
      <c r="N153" s="207"/>
      <c r="O153" s="207"/>
      <c r="P153" s="208">
        <f>SUM(P154:P157)</f>
        <v>0</v>
      </c>
      <c r="Q153" s="207"/>
      <c r="R153" s="208">
        <f>SUM(R154:R157)</f>
        <v>0</v>
      </c>
      <c r="S153" s="207"/>
      <c r="T153" s="209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122</v>
      </c>
      <c r="AT153" s="211" t="s">
        <v>76</v>
      </c>
      <c r="AU153" s="211" t="s">
        <v>77</v>
      </c>
      <c r="AY153" s="210" t="s">
        <v>121</v>
      </c>
      <c r="BK153" s="212">
        <f>SUM(BK154:BK157)</f>
        <v>0</v>
      </c>
    </row>
    <row r="154" s="2" customFormat="1" ht="49.05" customHeight="1">
      <c r="A154" s="35"/>
      <c r="B154" s="36"/>
      <c r="C154" s="215" t="s">
        <v>248</v>
      </c>
      <c r="D154" s="215" t="s">
        <v>124</v>
      </c>
      <c r="E154" s="216" t="s">
        <v>249</v>
      </c>
      <c r="F154" s="217" t="s">
        <v>250</v>
      </c>
      <c r="G154" s="218" t="s">
        <v>251</v>
      </c>
      <c r="H154" s="219">
        <v>1</v>
      </c>
      <c r="I154" s="220"/>
      <c r="J154" s="221">
        <f>ROUND(I154*H154,2)</f>
        <v>0</v>
      </c>
      <c r="K154" s="217" t="s">
        <v>128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129</v>
      </c>
      <c r="AT154" s="226" t="s">
        <v>124</v>
      </c>
      <c r="AU154" s="226" t="s">
        <v>85</v>
      </c>
      <c r="AY154" s="14" t="s">
        <v>121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129</v>
      </c>
      <c r="BM154" s="226" t="s">
        <v>252</v>
      </c>
    </row>
    <row r="155" s="2" customFormat="1" ht="37.8" customHeight="1">
      <c r="A155" s="35"/>
      <c r="B155" s="36"/>
      <c r="C155" s="215" t="s">
        <v>253</v>
      </c>
      <c r="D155" s="215" t="s">
        <v>124</v>
      </c>
      <c r="E155" s="216" t="s">
        <v>254</v>
      </c>
      <c r="F155" s="217" t="s">
        <v>255</v>
      </c>
      <c r="G155" s="218" t="s">
        <v>251</v>
      </c>
      <c r="H155" s="219">
        <v>1</v>
      </c>
      <c r="I155" s="220"/>
      <c r="J155" s="221">
        <f>ROUND(I155*H155,2)</f>
        <v>0</v>
      </c>
      <c r="K155" s="217" t="s">
        <v>128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129</v>
      </c>
      <c r="AT155" s="226" t="s">
        <v>124</v>
      </c>
      <c r="AU155" s="226" t="s">
        <v>85</v>
      </c>
      <c r="AY155" s="14" t="s">
        <v>121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129</v>
      </c>
      <c r="BM155" s="226" t="s">
        <v>256</v>
      </c>
    </row>
    <row r="156" s="2" customFormat="1" ht="24.15" customHeight="1">
      <c r="A156" s="35"/>
      <c r="B156" s="36"/>
      <c r="C156" s="215" t="s">
        <v>257</v>
      </c>
      <c r="D156" s="215" t="s">
        <v>124</v>
      </c>
      <c r="E156" s="216" t="s">
        <v>258</v>
      </c>
      <c r="F156" s="217" t="s">
        <v>259</v>
      </c>
      <c r="G156" s="218" t="s">
        <v>251</v>
      </c>
      <c r="H156" s="219">
        <v>1</v>
      </c>
      <c r="I156" s="220"/>
      <c r="J156" s="221">
        <f>ROUND(I156*H156,2)</f>
        <v>0</v>
      </c>
      <c r="K156" s="217" t="s">
        <v>128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129</v>
      </c>
      <c r="AT156" s="226" t="s">
        <v>124</v>
      </c>
      <c r="AU156" s="226" t="s">
        <v>85</v>
      </c>
      <c r="AY156" s="14" t="s">
        <v>121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129</v>
      </c>
      <c r="BM156" s="226" t="s">
        <v>260</v>
      </c>
    </row>
    <row r="157" s="2" customFormat="1" ht="49.05" customHeight="1">
      <c r="A157" s="35"/>
      <c r="B157" s="36"/>
      <c r="C157" s="215" t="s">
        <v>261</v>
      </c>
      <c r="D157" s="215" t="s">
        <v>124</v>
      </c>
      <c r="E157" s="216" t="s">
        <v>262</v>
      </c>
      <c r="F157" s="217" t="s">
        <v>263</v>
      </c>
      <c r="G157" s="218" t="s">
        <v>137</v>
      </c>
      <c r="H157" s="219">
        <v>2300</v>
      </c>
      <c r="I157" s="220"/>
      <c r="J157" s="221">
        <f>ROUND(I157*H157,2)</f>
        <v>0</v>
      </c>
      <c r="K157" s="217" t="s">
        <v>128</v>
      </c>
      <c r="L157" s="41"/>
      <c r="M157" s="238" t="s">
        <v>1</v>
      </c>
      <c r="N157" s="239" t="s">
        <v>42</v>
      </c>
      <c r="O157" s="240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129</v>
      </c>
      <c r="AT157" s="226" t="s">
        <v>124</v>
      </c>
      <c r="AU157" s="226" t="s">
        <v>85</v>
      </c>
      <c r="AY157" s="14" t="s">
        <v>121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129</v>
      </c>
      <c r="BM157" s="226" t="s">
        <v>264</v>
      </c>
    </row>
    <row r="158" s="2" customFormat="1" ht="6.96" customHeight="1">
      <c r="A158" s="35"/>
      <c r="B158" s="63"/>
      <c r="C158" s="64"/>
      <c r="D158" s="64"/>
      <c r="E158" s="64"/>
      <c r="F158" s="64"/>
      <c r="G158" s="64"/>
      <c r="H158" s="64"/>
      <c r="I158" s="64"/>
      <c r="J158" s="64"/>
      <c r="K158" s="64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rlKcI5agEnVE5NVuNKDECCfR4LCETSvUdh4ahfB7GsbLrps9UTSp0IuP3p+IoW84GUFToePREirsWkNECJDHNg==" hashValue="7uNp31zdjLvpfVtdqO9KDaoVslUH46mWSfPqORjF5E7T7juBepnLeuQNwW9o277DozzaGJw8lYZAjn6laJJdOw==" algorithmName="SHA-512" password="CC35"/>
  <autoFilter ref="C119:K15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Výměna kolejnic v úseku Vranovice - Modřice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265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6. 10. 2020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zakázky'!AN10="","",'Rekapitulace zakázky'!AN10)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zakázky'!E11="","",'Rekapitulace zakázky'!E11)</f>
        <v xml:space="preserve"> </v>
      </c>
      <c r="F15" s="35"/>
      <c r="G15" s="35"/>
      <c r="H15" s="35"/>
      <c r="I15" s="137" t="s">
        <v>27</v>
      </c>
      <c r="J15" s="140" t="str">
        <f>IF('Rekapitulace zakázky'!AN11="","",'Rekapitulace zakázky'!AN11)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27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27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35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ROUND((SUM(BE120:BE168)),  2)</f>
        <v>0</v>
      </c>
      <c r="G33" s="35"/>
      <c r="H33" s="35"/>
      <c r="I33" s="152">
        <v>0.20999999999999999</v>
      </c>
      <c r="J33" s="151">
        <f>ROUND(((SUM(BE120:BE168))*I33),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ROUND((SUM(BF120:BF168)),  2)</f>
        <v>0</v>
      </c>
      <c r="G34" s="35"/>
      <c r="H34" s="35"/>
      <c r="I34" s="152">
        <v>0.14999999999999999</v>
      </c>
      <c r="J34" s="151">
        <f>ROUND(((SUM(BF120:BF168))*I34),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ROUND((SUM(BG120:BG168)),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ROUND((SUM(BH120:BH168)),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ROUND((SUM(BI120:BI168)),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kolejnic v úseku Vranovice - Modřice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01.2 - Výměna kolejnic Hrušovany u Brna - Modřice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Vranovice - Modřice</v>
      </c>
      <c r="G89" s="37"/>
      <c r="H89" s="37"/>
      <c r="I89" s="29" t="s">
        <v>22</v>
      </c>
      <c r="J89" s="76" t="str">
        <f>IF(J12="","",J12)</f>
        <v>6. 10. 2020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Správa železnic, státní organizace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104</v>
      </c>
      <c r="E99" s="179"/>
      <c r="F99" s="179"/>
      <c r="G99" s="179"/>
      <c r="H99" s="179"/>
      <c r="I99" s="179"/>
      <c r="J99" s="180">
        <f>J147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105</v>
      </c>
      <c r="E100" s="179"/>
      <c r="F100" s="179"/>
      <c r="G100" s="179"/>
      <c r="H100" s="179"/>
      <c r="I100" s="179"/>
      <c r="J100" s="180">
        <f>J164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Výměna kolejnic v úseku Vranovice - Modřice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01.2 - Výměna kolejnic Hrušovany u Brna - Modřice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Vranovice - Modřice</v>
      </c>
      <c r="G114" s="37"/>
      <c r="H114" s="37"/>
      <c r="I114" s="29" t="s">
        <v>22</v>
      </c>
      <c r="J114" s="76" t="str">
        <f>IF(J12="","",J12)</f>
        <v>6. 10. 2020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30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Správa železnic, státní organizace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107</v>
      </c>
      <c r="D119" s="191" t="s">
        <v>62</v>
      </c>
      <c r="E119" s="191" t="s">
        <v>58</v>
      </c>
      <c r="F119" s="191" t="s">
        <v>59</v>
      </c>
      <c r="G119" s="191" t="s">
        <v>108</v>
      </c>
      <c r="H119" s="191" t="s">
        <v>109</v>
      </c>
      <c r="I119" s="191" t="s">
        <v>110</v>
      </c>
      <c r="J119" s="191" t="s">
        <v>99</v>
      </c>
      <c r="K119" s="192" t="s">
        <v>111</v>
      </c>
      <c r="L119" s="193"/>
      <c r="M119" s="97" t="s">
        <v>1</v>
      </c>
      <c r="N119" s="98" t="s">
        <v>41</v>
      </c>
      <c r="O119" s="98" t="s">
        <v>112</v>
      </c>
      <c r="P119" s="98" t="s">
        <v>113</v>
      </c>
      <c r="Q119" s="98" t="s">
        <v>114</v>
      </c>
      <c r="R119" s="98" t="s">
        <v>115</v>
      </c>
      <c r="S119" s="98" t="s">
        <v>116</v>
      </c>
      <c r="T119" s="99" t="s">
        <v>117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P121+P147+P164</f>
        <v>0</v>
      </c>
      <c r="Q120" s="101"/>
      <c r="R120" s="196">
        <f>R121+R147+R164</f>
        <v>15.943159999999999</v>
      </c>
      <c r="S120" s="101"/>
      <c r="T120" s="197">
        <f>T121+T147+T164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101</v>
      </c>
      <c r="BK120" s="198">
        <f>BK121+BK147+BK164</f>
        <v>0</v>
      </c>
    </row>
    <row r="121" s="12" customFormat="1" ht="25.92" customHeight="1">
      <c r="A121" s="12"/>
      <c r="B121" s="199"/>
      <c r="C121" s="200"/>
      <c r="D121" s="201" t="s">
        <v>76</v>
      </c>
      <c r="E121" s="202" t="s">
        <v>119</v>
      </c>
      <c r="F121" s="202" t="s">
        <v>120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15.943159999999999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77</v>
      </c>
      <c r="AY121" s="210" t="s">
        <v>121</v>
      </c>
      <c r="BK121" s="212">
        <f>BK122</f>
        <v>0</v>
      </c>
    </row>
    <row r="122" s="12" customFormat="1" ht="22.8" customHeight="1">
      <c r="A122" s="12"/>
      <c r="B122" s="199"/>
      <c r="C122" s="200"/>
      <c r="D122" s="201" t="s">
        <v>76</v>
      </c>
      <c r="E122" s="213" t="s">
        <v>122</v>
      </c>
      <c r="F122" s="213" t="s">
        <v>123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SUM(P123:P146)</f>
        <v>0</v>
      </c>
      <c r="Q122" s="207"/>
      <c r="R122" s="208">
        <f>SUM(R123:R146)</f>
        <v>15.943159999999999</v>
      </c>
      <c r="S122" s="207"/>
      <c r="T122" s="209">
        <f>SUM(T123:T146)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85</v>
      </c>
      <c r="AT122" s="211" t="s">
        <v>76</v>
      </c>
      <c r="AU122" s="211" t="s">
        <v>85</v>
      </c>
      <c r="AY122" s="210" t="s">
        <v>121</v>
      </c>
      <c r="BK122" s="212">
        <f>SUM(BK123:BK146)</f>
        <v>0</v>
      </c>
    </row>
    <row r="123" s="2" customFormat="1" ht="62.7" customHeight="1">
      <c r="A123" s="35"/>
      <c r="B123" s="36"/>
      <c r="C123" s="215" t="s">
        <v>85</v>
      </c>
      <c r="D123" s="215" t="s">
        <v>124</v>
      </c>
      <c r="E123" s="216" t="s">
        <v>266</v>
      </c>
      <c r="F123" s="217" t="s">
        <v>267</v>
      </c>
      <c r="G123" s="218" t="s">
        <v>268</v>
      </c>
      <c r="H123" s="219">
        <v>7</v>
      </c>
      <c r="I123" s="220"/>
      <c r="J123" s="221">
        <f>ROUND(I123*H123,2)</f>
        <v>0</v>
      </c>
      <c r="K123" s="217" t="s">
        <v>128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129</v>
      </c>
      <c r="AT123" s="226" t="s">
        <v>124</v>
      </c>
      <c r="AU123" s="226" t="s">
        <v>87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129</v>
      </c>
      <c r="BM123" s="226" t="s">
        <v>269</v>
      </c>
    </row>
    <row r="124" s="2" customFormat="1" ht="62.7" customHeight="1">
      <c r="A124" s="35"/>
      <c r="B124" s="36"/>
      <c r="C124" s="215" t="s">
        <v>87</v>
      </c>
      <c r="D124" s="215" t="s">
        <v>124</v>
      </c>
      <c r="E124" s="216" t="s">
        <v>270</v>
      </c>
      <c r="F124" s="217" t="s">
        <v>271</v>
      </c>
      <c r="G124" s="218" t="s">
        <v>127</v>
      </c>
      <c r="H124" s="219">
        <v>3</v>
      </c>
      <c r="I124" s="220"/>
      <c r="J124" s="221">
        <f>ROUND(I124*H124,2)</f>
        <v>0</v>
      </c>
      <c r="K124" s="217" t="s">
        <v>128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129</v>
      </c>
      <c r="AT124" s="226" t="s">
        <v>124</v>
      </c>
      <c r="AU124" s="226" t="s">
        <v>87</v>
      </c>
      <c r="AY124" s="14" t="s">
        <v>121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129</v>
      </c>
      <c r="BM124" s="226" t="s">
        <v>272</v>
      </c>
    </row>
    <row r="125" s="2" customFormat="1" ht="37.8" customHeight="1">
      <c r="A125" s="35"/>
      <c r="B125" s="36"/>
      <c r="C125" s="215" t="s">
        <v>134</v>
      </c>
      <c r="D125" s="215" t="s">
        <v>124</v>
      </c>
      <c r="E125" s="216" t="s">
        <v>273</v>
      </c>
      <c r="F125" s="217" t="s">
        <v>274</v>
      </c>
      <c r="G125" s="218" t="s">
        <v>127</v>
      </c>
      <c r="H125" s="219">
        <v>8</v>
      </c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129</v>
      </c>
      <c r="AT125" s="226" t="s">
        <v>124</v>
      </c>
      <c r="AU125" s="226" t="s">
        <v>87</v>
      </c>
      <c r="AY125" s="14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129</v>
      </c>
      <c r="BM125" s="226" t="s">
        <v>275</v>
      </c>
    </row>
    <row r="126" s="2" customFormat="1" ht="24.15" customHeight="1">
      <c r="A126" s="35"/>
      <c r="B126" s="36"/>
      <c r="C126" s="228" t="s">
        <v>129</v>
      </c>
      <c r="D126" s="228" t="s">
        <v>142</v>
      </c>
      <c r="E126" s="229" t="s">
        <v>276</v>
      </c>
      <c r="F126" s="230" t="s">
        <v>277</v>
      </c>
      <c r="G126" s="231" t="s">
        <v>232</v>
      </c>
      <c r="H126" s="232">
        <v>12</v>
      </c>
      <c r="I126" s="233"/>
      <c r="J126" s="234">
        <f>ROUND(I126*H126,2)</f>
        <v>0</v>
      </c>
      <c r="K126" s="230" t="s">
        <v>128</v>
      </c>
      <c r="L126" s="235"/>
      <c r="M126" s="236" t="s">
        <v>1</v>
      </c>
      <c r="N126" s="237" t="s">
        <v>42</v>
      </c>
      <c r="O126" s="88"/>
      <c r="P126" s="224">
        <f>O126*H126</f>
        <v>0</v>
      </c>
      <c r="Q126" s="224">
        <v>1</v>
      </c>
      <c r="R126" s="224">
        <f>Q126*H126</f>
        <v>12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145</v>
      </c>
      <c r="AT126" s="226" t="s">
        <v>142</v>
      </c>
      <c r="AU126" s="226" t="s">
        <v>87</v>
      </c>
      <c r="AY126" s="14" t="s">
        <v>121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129</v>
      </c>
      <c r="BM126" s="226" t="s">
        <v>278</v>
      </c>
    </row>
    <row r="127" s="2" customFormat="1" ht="62.7" customHeight="1">
      <c r="A127" s="35"/>
      <c r="B127" s="36"/>
      <c r="C127" s="215" t="s">
        <v>122</v>
      </c>
      <c r="D127" s="215" t="s">
        <v>124</v>
      </c>
      <c r="E127" s="216" t="s">
        <v>279</v>
      </c>
      <c r="F127" s="217" t="s">
        <v>280</v>
      </c>
      <c r="G127" s="218" t="s">
        <v>137</v>
      </c>
      <c r="H127" s="219">
        <v>104.56999999999999</v>
      </c>
      <c r="I127" s="220"/>
      <c r="J127" s="221">
        <f>ROUND(I127*H127,2)</f>
        <v>0</v>
      </c>
      <c r="K127" s="217" t="s">
        <v>128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129</v>
      </c>
      <c r="AT127" s="226" t="s">
        <v>124</v>
      </c>
      <c r="AU127" s="226" t="s">
        <v>87</v>
      </c>
      <c r="AY127" s="14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129</v>
      </c>
      <c r="BM127" s="226" t="s">
        <v>281</v>
      </c>
    </row>
    <row r="128" s="2" customFormat="1" ht="24.15" customHeight="1">
      <c r="A128" s="35"/>
      <c r="B128" s="36"/>
      <c r="C128" s="215" t="s">
        <v>147</v>
      </c>
      <c r="D128" s="215" t="s">
        <v>124</v>
      </c>
      <c r="E128" s="216" t="s">
        <v>282</v>
      </c>
      <c r="F128" s="217" t="s">
        <v>283</v>
      </c>
      <c r="G128" s="218" t="s">
        <v>127</v>
      </c>
      <c r="H128" s="219">
        <v>6</v>
      </c>
      <c r="I128" s="220"/>
      <c r="J128" s="221">
        <f>ROUND(I128*H128,2)</f>
        <v>0</v>
      </c>
      <c r="K128" s="217" t="s">
        <v>128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129</v>
      </c>
      <c r="AT128" s="226" t="s">
        <v>124</v>
      </c>
      <c r="AU128" s="226" t="s">
        <v>87</v>
      </c>
      <c r="AY128" s="14" t="s">
        <v>121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129</v>
      </c>
      <c r="BM128" s="226" t="s">
        <v>284</v>
      </c>
    </row>
    <row r="129" s="2" customFormat="1" ht="37.8" customHeight="1">
      <c r="A129" s="35"/>
      <c r="B129" s="36"/>
      <c r="C129" s="215" t="s">
        <v>151</v>
      </c>
      <c r="D129" s="215" t="s">
        <v>124</v>
      </c>
      <c r="E129" s="216" t="s">
        <v>285</v>
      </c>
      <c r="F129" s="217" t="s">
        <v>286</v>
      </c>
      <c r="G129" s="218" t="s">
        <v>127</v>
      </c>
      <c r="H129" s="219">
        <v>6</v>
      </c>
      <c r="I129" s="220"/>
      <c r="J129" s="221">
        <f>ROUND(I129*H129,2)</f>
        <v>0</v>
      </c>
      <c r="K129" s="217" t="s">
        <v>128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129</v>
      </c>
      <c r="AT129" s="226" t="s">
        <v>124</v>
      </c>
      <c r="AU129" s="226" t="s">
        <v>87</v>
      </c>
      <c r="AY129" s="14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129</v>
      </c>
      <c r="BM129" s="226" t="s">
        <v>287</v>
      </c>
    </row>
    <row r="130" s="2" customFormat="1" ht="49.05" customHeight="1">
      <c r="A130" s="35"/>
      <c r="B130" s="36"/>
      <c r="C130" s="215" t="s">
        <v>145</v>
      </c>
      <c r="D130" s="215" t="s">
        <v>124</v>
      </c>
      <c r="E130" s="216" t="s">
        <v>288</v>
      </c>
      <c r="F130" s="217" t="s">
        <v>289</v>
      </c>
      <c r="G130" s="218" t="s">
        <v>127</v>
      </c>
      <c r="H130" s="219">
        <v>6</v>
      </c>
      <c r="I130" s="220"/>
      <c r="J130" s="221">
        <f>ROUND(I130*H130,2)</f>
        <v>0</v>
      </c>
      <c r="K130" s="217" t="s">
        <v>128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129</v>
      </c>
      <c r="AT130" s="226" t="s">
        <v>124</v>
      </c>
      <c r="AU130" s="226" t="s">
        <v>87</v>
      </c>
      <c r="AY130" s="14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129</v>
      </c>
      <c r="BM130" s="226" t="s">
        <v>290</v>
      </c>
    </row>
    <row r="131" s="2" customFormat="1" ht="49.05" customHeight="1">
      <c r="A131" s="35"/>
      <c r="B131" s="36"/>
      <c r="C131" s="215" t="s">
        <v>158</v>
      </c>
      <c r="D131" s="215" t="s">
        <v>124</v>
      </c>
      <c r="E131" s="216" t="s">
        <v>163</v>
      </c>
      <c r="F131" s="217" t="s">
        <v>164</v>
      </c>
      <c r="G131" s="218" t="s">
        <v>137</v>
      </c>
      <c r="H131" s="219">
        <v>50.399999999999999</v>
      </c>
      <c r="I131" s="220"/>
      <c r="J131" s="221">
        <f>ROUND(I131*H131,2)</f>
        <v>0</v>
      </c>
      <c r="K131" s="217" t="s">
        <v>128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129</v>
      </c>
      <c r="AT131" s="226" t="s">
        <v>124</v>
      </c>
      <c r="AU131" s="226" t="s">
        <v>87</v>
      </c>
      <c r="AY131" s="14" t="s">
        <v>121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129</v>
      </c>
      <c r="BM131" s="226" t="s">
        <v>291</v>
      </c>
    </row>
    <row r="132" s="2" customFormat="1" ht="62.7" customHeight="1">
      <c r="A132" s="35"/>
      <c r="B132" s="36"/>
      <c r="C132" s="215" t="s">
        <v>162</v>
      </c>
      <c r="D132" s="215" t="s">
        <v>124</v>
      </c>
      <c r="E132" s="216" t="s">
        <v>167</v>
      </c>
      <c r="F132" s="217" t="s">
        <v>168</v>
      </c>
      <c r="G132" s="218" t="s">
        <v>137</v>
      </c>
      <c r="H132" s="219">
        <v>18.260000000000002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87</v>
      </c>
      <c r="AY132" s="14" t="s">
        <v>121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129</v>
      </c>
      <c r="BM132" s="226" t="s">
        <v>292</v>
      </c>
    </row>
    <row r="133" s="2" customFormat="1" ht="49.05" customHeight="1">
      <c r="A133" s="35"/>
      <c r="B133" s="36"/>
      <c r="C133" s="215" t="s">
        <v>166</v>
      </c>
      <c r="D133" s="215" t="s">
        <v>124</v>
      </c>
      <c r="E133" s="216" t="s">
        <v>293</v>
      </c>
      <c r="F133" s="217" t="s">
        <v>294</v>
      </c>
      <c r="G133" s="218" t="s">
        <v>232</v>
      </c>
      <c r="H133" s="219">
        <v>2.3980000000000001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87</v>
      </c>
      <c r="AY133" s="14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129</v>
      </c>
      <c r="BM133" s="226" t="s">
        <v>295</v>
      </c>
    </row>
    <row r="134" s="2" customFormat="1" ht="24.15" customHeight="1">
      <c r="A134" s="35"/>
      <c r="B134" s="36"/>
      <c r="C134" s="215" t="s">
        <v>170</v>
      </c>
      <c r="D134" s="215" t="s">
        <v>124</v>
      </c>
      <c r="E134" s="216" t="s">
        <v>125</v>
      </c>
      <c r="F134" s="217" t="s">
        <v>126</v>
      </c>
      <c r="G134" s="218" t="s">
        <v>127</v>
      </c>
      <c r="H134" s="219">
        <v>190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87</v>
      </c>
      <c r="AY134" s="14" t="s">
        <v>121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129</v>
      </c>
      <c r="BM134" s="226" t="s">
        <v>130</v>
      </c>
    </row>
    <row r="135" s="2" customFormat="1" ht="24.15" customHeight="1">
      <c r="A135" s="35"/>
      <c r="B135" s="36"/>
      <c r="C135" s="215" t="s">
        <v>175</v>
      </c>
      <c r="D135" s="215" t="s">
        <v>124</v>
      </c>
      <c r="E135" s="216" t="s">
        <v>131</v>
      </c>
      <c r="F135" s="217" t="s">
        <v>132</v>
      </c>
      <c r="G135" s="218" t="s">
        <v>127</v>
      </c>
      <c r="H135" s="219">
        <v>48</v>
      </c>
      <c r="I135" s="220"/>
      <c r="J135" s="221">
        <f>ROUND(I135*H135,2)</f>
        <v>0</v>
      </c>
      <c r="K135" s="217" t="s">
        <v>128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129</v>
      </c>
      <c r="AT135" s="226" t="s">
        <v>124</v>
      </c>
      <c r="AU135" s="226" t="s">
        <v>87</v>
      </c>
      <c r="AY135" s="14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129</v>
      </c>
      <c r="BM135" s="226" t="s">
        <v>133</v>
      </c>
    </row>
    <row r="136" s="2" customFormat="1" ht="62.7" customHeight="1">
      <c r="A136" s="35"/>
      <c r="B136" s="36"/>
      <c r="C136" s="215" t="s">
        <v>179</v>
      </c>
      <c r="D136" s="215" t="s">
        <v>124</v>
      </c>
      <c r="E136" s="216" t="s">
        <v>135</v>
      </c>
      <c r="F136" s="217" t="s">
        <v>136</v>
      </c>
      <c r="G136" s="218" t="s">
        <v>137</v>
      </c>
      <c r="H136" s="219">
        <v>3732</v>
      </c>
      <c r="I136" s="220"/>
      <c r="J136" s="221">
        <f>ROUND(I136*H136,2)</f>
        <v>0</v>
      </c>
      <c r="K136" s="217" t="s">
        <v>128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87</v>
      </c>
      <c r="AY136" s="14" t="s">
        <v>121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129</v>
      </c>
      <c r="BM136" s="226" t="s">
        <v>138</v>
      </c>
    </row>
    <row r="137" s="2" customFormat="1" ht="37.8" customHeight="1">
      <c r="A137" s="35"/>
      <c r="B137" s="36"/>
      <c r="C137" s="215" t="s">
        <v>8</v>
      </c>
      <c r="D137" s="215" t="s">
        <v>124</v>
      </c>
      <c r="E137" s="216" t="s">
        <v>139</v>
      </c>
      <c r="F137" s="217" t="s">
        <v>140</v>
      </c>
      <c r="G137" s="218" t="s">
        <v>127</v>
      </c>
      <c r="H137" s="219">
        <v>6000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42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87</v>
      </c>
      <c r="AY137" s="14" t="s">
        <v>121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129</v>
      </c>
      <c r="BM137" s="226" t="s">
        <v>141</v>
      </c>
    </row>
    <row r="138" s="2" customFormat="1" ht="24.15" customHeight="1">
      <c r="A138" s="35"/>
      <c r="B138" s="36"/>
      <c r="C138" s="228" t="s">
        <v>188</v>
      </c>
      <c r="D138" s="228" t="s">
        <v>142</v>
      </c>
      <c r="E138" s="229" t="s">
        <v>143</v>
      </c>
      <c r="F138" s="230" t="s">
        <v>144</v>
      </c>
      <c r="G138" s="231" t="s">
        <v>127</v>
      </c>
      <c r="H138" s="232">
        <v>6200</v>
      </c>
      <c r="I138" s="233"/>
      <c r="J138" s="234">
        <f>ROUND(I138*H138,2)</f>
        <v>0</v>
      </c>
      <c r="K138" s="230" t="s">
        <v>128</v>
      </c>
      <c r="L138" s="235"/>
      <c r="M138" s="236" t="s">
        <v>1</v>
      </c>
      <c r="N138" s="237" t="s">
        <v>42</v>
      </c>
      <c r="O138" s="88"/>
      <c r="P138" s="224">
        <f>O138*H138</f>
        <v>0</v>
      </c>
      <c r="Q138" s="224">
        <v>0.00018000000000000001</v>
      </c>
      <c r="R138" s="224">
        <f>Q138*H138</f>
        <v>1.1160000000000001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145</v>
      </c>
      <c r="AT138" s="226" t="s">
        <v>142</v>
      </c>
      <c r="AU138" s="226" t="s">
        <v>87</v>
      </c>
      <c r="AY138" s="14" t="s">
        <v>121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129</v>
      </c>
      <c r="BM138" s="226" t="s">
        <v>146</v>
      </c>
    </row>
    <row r="139" s="2" customFormat="1" ht="24.15" customHeight="1">
      <c r="A139" s="35"/>
      <c r="B139" s="36"/>
      <c r="C139" s="228" t="s">
        <v>193</v>
      </c>
      <c r="D139" s="228" t="s">
        <v>142</v>
      </c>
      <c r="E139" s="229" t="s">
        <v>148</v>
      </c>
      <c r="F139" s="230" t="s">
        <v>149</v>
      </c>
      <c r="G139" s="231" t="s">
        <v>127</v>
      </c>
      <c r="H139" s="232">
        <v>200</v>
      </c>
      <c r="I139" s="233"/>
      <c r="J139" s="234">
        <f>ROUND(I139*H139,2)</f>
        <v>0</v>
      </c>
      <c r="K139" s="230" t="s">
        <v>128</v>
      </c>
      <c r="L139" s="235"/>
      <c r="M139" s="236" t="s">
        <v>1</v>
      </c>
      <c r="N139" s="237" t="s">
        <v>42</v>
      </c>
      <c r="O139" s="88"/>
      <c r="P139" s="224">
        <f>O139*H139</f>
        <v>0</v>
      </c>
      <c r="Q139" s="224">
        <v>0.00021000000000000001</v>
      </c>
      <c r="R139" s="224">
        <f>Q139*H139</f>
        <v>0.042000000000000003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145</v>
      </c>
      <c r="AT139" s="226" t="s">
        <v>142</v>
      </c>
      <c r="AU139" s="226" t="s">
        <v>87</v>
      </c>
      <c r="AY139" s="14" t="s">
        <v>121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129</v>
      </c>
      <c r="BM139" s="226" t="s">
        <v>296</v>
      </c>
    </row>
    <row r="140" s="2" customFormat="1" ht="49.05" customHeight="1">
      <c r="A140" s="35"/>
      <c r="B140" s="36"/>
      <c r="C140" s="215" t="s">
        <v>197</v>
      </c>
      <c r="D140" s="215" t="s">
        <v>124</v>
      </c>
      <c r="E140" s="216" t="s">
        <v>152</v>
      </c>
      <c r="F140" s="217" t="s">
        <v>153</v>
      </c>
      <c r="G140" s="218" t="s">
        <v>137</v>
      </c>
      <c r="H140" s="219">
        <v>39.600000000000001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129</v>
      </c>
      <c r="AT140" s="226" t="s">
        <v>124</v>
      </c>
      <c r="AU140" s="226" t="s">
        <v>87</v>
      </c>
      <c r="AY140" s="14" t="s">
        <v>121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129</v>
      </c>
      <c r="BM140" s="226" t="s">
        <v>154</v>
      </c>
    </row>
    <row r="141" s="2" customFormat="1" ht="24.15" customHeight="1">
      <c r="A141" s="35"/>
      <c r="B141" s="36"/>
      <c r="C141" s="228" t="s">
        <v>202</v>
      </c>
      <c r="D141" s="228" t="s">
        <v>142</v>
      </c>
      <c r="E141" s="229" t="s">
        <v>155</v>
      </c>
      <c r="F141" s="230" t="s">
        <v>156</v>
      </c>
      <c r="G141" s="231" t="s">
        <v>127</v>
      </c>
      <c r="H141" s="232">
        <v>6</v>
      </c>
      <c r="I141" s="233"/>
      <c r="J141" s="234">
        <f>ROUND(I141*H141,2)</f>
        <v>0</v>
      </c>
      <c r="K141" s="230" t="s">
        <v>128</v>
      </c>
      <c r="L141" s="235"/>
      <c r="M141" s="236" t="s">
        <v>1</v>
      </c>
      <c r="N141" s="237" t="s">
        <v>42</v>
      </c>
      <c r="O141" s="88"/>
      <c r="P141" s="224">
        <f>O141*H141</f>
        <v>0</v>
      </c>
      <c r="Q141" s="224">
        <v>0.25684000000000001</v>
      </c>
      <c r="R141" s="224">
        <f>Q141*H141</f>
        <v>1.5410400000000002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145</v>
      </c>
      <c r="AT141" s="226" t="s">
        <v>142</v>
      </c>
      <c r="AU141" s="226" t="s">
        <v>87</v>
      </c>
      <c r="AY141" s="14" t="s">
        <v>121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129</v>
      </c>
      <c r="BM141" s="226" t="s">
        <v>157</v>
      </c>
    </row>
    <row r="142" s="2" customFormat="1" ht="24.15" customHeight="1">
      <c r="A142" s="35"/>
      <c r="B142" s="36"/>
      <c r="C142" s="228" t="s">
        <v>206</v>
      </c>
      <c r="D142" s="228" t="s">
        <v>142</v>
      </c>
      <c r="E142" s="229" t="s">
        <v>159</v>
      </c>
      <c r="F142" s="230" t="s">
        <v>160</v>
      </c>
      <c r="G142" s="231" t="s">
        <v>127</v>
      </c>
      <c r="H142" s="232">
        <v>4</v>
      </c>
      <c r="I142" s="233"/>
      <c r="J142" s="234">
        <f>ROUND(I142*H142,2)</f>
        <v>0</v>
      </c>
      <c r="K142" s="230" t="s">
        <v>128</v>
      </c>
      <c r="L142" s="235"/>
      <c r="M142" s="236" t="s">
        <v>1</v>
      </c>
      <c r="N142" s="237" t="s">
        <v>42</v>
      </c>
      <c r="O142" s="88"/>
      <c r="P142" s="224">
        <f>O142*H142</f>
        <v>0</v>
      </c>
      <c r="Q142" s="224">
        <v>0.31102999999999997</v>
      </c>
      <c r="R142" s="224">
        <f>Q142*H142</f>
        <v>1.2441199999999999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145</v>
      </c>
      <c r="AT142" s="226" t="s">
        <v>142</v>
      </c>
      <c r="AU142" s="226" t="s">
        <v>87</v>
      </c>
      <c r="AY142" s="14" t="s">
        <v>121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129</v>
      </c>
      <c r="BM142" s="226" t="s">
        <v>297</v>
      </c>
    </row>
    <row r="143" s="2" customFormat="1" ht="49.05" customHeight="1">
      <c r="A143" s="35"/>
      <c r="B143" s="36"/>
      <c r="C143" s="215" t="s">
        <v>7</v>
      </c>
      <c r="D143" s="215" t="s">
        <v>124</v>
      </c>
      <c r="E143" s="216" t="s">
        <v>171</v>
      </c>
      <c r="F143" s="217" t="s">
        <v>172</v>
      </c>
      <c r="G143" s="218" t="s">
        <v>173</v>
      </c>
      <c r="H143" s="219">
        <v>98</v>
      </c>
      <c r="I143" s="220"/>
      <c r="J143" s="221">
        <f>ROUND(I143*H143,2)</f>
        <v>0</v>
      </c>
      <c r="K143" s="217" t="s">
        <v>128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129</v>
      </c>
      <c r="AT143" s="226" t="s">
        <v>124</v>
      </c>
      <c r="AU143" s="226" t="s">
        <v>87</v>
      </c>
      <c r="AY143" s="14" t="s">
        <v>121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129</v>
      </c>
      <c r="BM143" s="226" t="s">
        <v>174</v>
      </c>
    </row>
    <row r="144" s="2" customFormat="1" ht="49.05" customHeight="1">
      <c r="A144" s="35"/>
      <c r="B144" s="36"/>
      <c r="C144" s="215" t="s">
        <v>213</v>
      </c>
      <c r="D144" s="215" t="s">
        <v>124</v>
      </c>
      <c r="E144" s="216" t="s">
        <v>176</v>
      </c>
      <c r="F144" s="217" t="s">
        <v>177</v>
      </c>
      <c r="G144" s="218" t="s">
        <v>173</v>
      </c>
      <c r="H144" s="219">
        <v>12</v>
      </c>
      <c r="I144" s="220"/>
      <c r="J144" s="221">
        <f>ROUND(I144*H144,2)</f>
        <v>0</v>
      </c>
      <c r="K144" s="217" t="s">
        <v>128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129</v>
      </c>
      <c r="AT144" s="226" t="s">
        <v>124</v>
      </c>
      <c r="AU144" s="226" t="s">
        <v>87</v>
      </c>
      <c r="AY144" s="14" t="s">
        <v>121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129</v>
      </c>
      <c r="BM144" s="226" t="s">
        <v>178</v>
      </c>
    </row>
    <row r="145" s="2" customFormat="1" ht="49.05" customHeight="1">
      <c r="A145" s="35"/>
      <c r="B145" s="36"/>
      <c r="C145" s="215" t="s">
        <v>217</v>
      </c>
      <c r="D145" s="215" t="s">
        <v>124</v>
      </c>
      <c r="E145" s="216" t="s">
        <v>180</v>
      </c>
      <c r="F145" s="217" t="s">
        <v>181</v>
      </c>
      <c r="G145" s="218" t="s">
        <v>137</v>
      </c>
      <c r="H145" s="219">
        <v>7950</v>
      </c>
      <c r="I145" s="220"/>
      <c r="J145" s="221">
        <f>ROUND(I145*H145,2)</f>
        <v>0</v>
      </c>
      <c r="K145" s="217" t="s">
        <v>128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129</v>
      </c>
      <c r="AT145" s="226" t="s">
        <v>124</v>
      </c>
      <c r="AU145" s="226" t="s">
        <v>87</v>
      </c>
      <c r="AY145" s="14" t="s">
        <v>121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129</v>
      </c>
      <c r="BM145" s="226" t="s">
        <v>182</v>
      </c>
    </row>
    <row r="146" s="2" customFormat="1" ht="49.05" customHeight="1">
      <c r="A146" s="35"/>
      <c r="B146" s="36"/>
      <c r="C146" s="215" t="s">
        <v>221</v>
      </c>
      <c r="D146" s="215" t="s">
        <v>124</v>
      </c>
      <c r="E146" s="216" t="s">
        <v>183</v>
      </c>
      <c r="F146" s="217" t="s">
        <v>184</v>
      </c>
      <c r="G146" s="218" t="s">
        <v>137</v>
      </c>
      <c r="H146" s="219">
        <v>7950</v>
      </c>
      <c r="I146" s="220"/>
      <c r="J146" s="221">
        <f>ROUND(I146*H146,2)</f>
        <v>0</v>
      </c>
      <c r="K146" s="217" t="s">
        <v>128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129</v>
      </c>
      <c r="AT146" s="226" t="s">
        <v>124</v>
      </c>
      <c r="AU146" s="226" t="s">
        <v>87</v>
      </c>
      <c r="AY146" s="14" t="s">
        <v>121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129</v>
      </c>
      <c r="BM146" s="226" t="s">
        <v>185</v>
      </c>
    </row>
    <row r="147" s="12" customFormat="1" ht="25.92" customHeight="1">
      <c r="A147" s="12"/>
      <c r="B147" s="199"/>
      <c r="C147" s="200"/>
      <c r="D147" s="201" t="s">
        <v>76</v>
      </c>
      <c r="E147" s="202" t="s">
        <v>186</v>
      </c>
      <c r="F147" s="202" t="s">
        <v>187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SUM(P148:P163)</f>
        <v>0</v>
      </c>
      <c r="Q147" s="207"/>
      <c r="R147" s="208">
        <f>SUM(R148:R163)</f>
        <v>0</v>
      </c>
      <c r="S147" s="207"/>
      <c r="T147" s="209">
        <f>SUM(T148:T163)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129</v>
      </c>
      <c r="AT147" s="211" t="s">
        <v>76</v>
      </c>
      <c r="AU147" s="211" t="s">
        <v>77</v>
      </c>
      <c r="AY147" s="210" t="s">
        <v>121</v>
      </c>
      <c r="BK147" s="212">
        <f>SUM(BK148:BK163)</f>
        <v>0</v>
      </c>
    </row>
    <row r="148" s="2" customFormat="1" ht="24.15" customHeight="1">
      <c r="A148" s="35"/>
      <c r="B148" s="36"/>
      <c r="C148" s="215" t="s">
        <v>225</v>
      </c>
      <c r="D148" s="215" t="s">
        <v>124</v>
      </c>
      <c r="E148" s="216" t="s">
        <v>189</v>
      </c>
      <c r="F148" s="217" t="s">
        <v>190</v>
      </c>
      <c r="G148" s="218" t="s">
        <v>127</v>
      </c>
      <c r="H148" s="219">
        <v>70</v>
      </c>
      <c r="I148" s="220"/>
      <c r="J148" s="221">
        <f>ROUND(I148*H148,2)</f>
        <v>0</v>
      </c>
      <c r="K148" s="217" t="s">
        <v>128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191</v>
      </c>
      <c r="AT148" s="226" t="s">
        <v>124</v>
      </c>
      <c r="AU148" s="226" t="s">
        <v>85</v>
      </c>
      <c r="AY148" s="14" t="s">
        <v>121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191</v>
      </c>
      <c r="BM148" s="226" t="s">
        <v>192</v>
      </c>
    </row>
    <row r="149" s="2" customFormat="1" ht="24.15" customHeight="1">
      <c r="A149" s="35"/>
      <c r="B149" s="36"/>
      <c r="C149" s="215" t="s">
        <v>229</v>
      </c>
      <c r="D149" s="215" t="s">
        <v>124</v>
      </c>
      <c r="E149" s="216" t="s">
        <v>194</v>
      </c>
      <c r="F149" s="217" t="s">
        <v>195</v>
      </c>
      <c r="G149" s="218" t="s">
        <v>127</v>
      </c>
      <c r="H149" s="219">
        <v>70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191</v>
      </c>
      <c r="AT149" s="226" t="s">
        <v>124</v>
      </c>
      <c r="AU149" s="226" t="s">
        <v>85</v>
      </c>
      <c r="AY149" s="14" t="s">
        <v>121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191</v>
      </c>
      <c r="BM149" s="226" t="s">
        <v>196</v>
      </c>
    </row>
    <row r="150" s="2" customFormat="1" ht="24.15" customHeight="1">
      <c r="A150" s="35"/>
      <c r="B150" s="36"/>
      <c r="C150" s="228" t="s">
        <v>234</v>
      </c>
      <c r="D150" s="228" t="s">
        <v>142</v>
      </c>
      <c r="E150" s="229" t="s">
        <v>198</v>
      </c>
      <c r="F150" s="230" t="s">
        <v>199</v>
      </c>
      <c r="G150" s="231" t="s">
        <v>127</v>
      </c>
      <c r="H150" s="232">
        <v>70</v>
      </c>
      <c r="I150" s="233"/>
      <c r="J150" s="234">
        <f>ROUND(I150*H150,2)</f>
        <v>0</v>
      </c>
      <c r="K150" s="230" t="s">
        <v>128</v>
      </c>
      <c r="L150" s="235"/>
      <c r="M150" s="236" t="s">
        <v>1</v>
      </c>
      <c r="N150" s="237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200</v>
      </c>
      <c r="AT150" s="226" t="s">
        <v>142</v>
      </c>
      <c r="AU150" s="226" t="s">
        <v>85</v>
      </c>
      <c r="AY150" s="14" t="s">
        <v>121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200</v>
      </c>
      <c r="BM150" s="226" t="s">
        <v>201</v>
      </c>
    </row>
    <row r="151" s="2" customFormat="1" ht="24.15" customHeight="1">
      <c r="A151" s="35"/>
      <c r="B151" s="36"/>
      <c r="C151" s="215" t="s">
        <v>238</v>
      </c>
      <c r="D151" s="215" t="s">
        <v>124</v>
      </c>
      <c r="E151" s="216" t="s">
        <v>207</v>
      </c>
      <c r="F151" s="217" t="s">
        <v>208</v>
      </c>
      <c r="G151" s="218" t="s">
        <v>127</v>
      </c>
      <c r="H151" s="219">
        <v>2</v>
      </c>
      <c r="I151" s="220"/>
      <c r="J151" s="221">
        <f>ROUND(I151*H151,2)</f>
        <v>0</v>
      </c>
      <c r="K151" s="217" t="s">
        <v>128</v>
      </c>
      <c r="L151" s="41"/>
      <c r="M151" s="222" t="s">
        <v>1</v>
      </c>
      <c r="N151" s="223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191</v>
      </c>
      <c r="AT151" s="226" t="s">
        <v>124</v>
      </c>
      <c r="AU151" s="226" t="s">
        <v>85</v>
      </c>
      <c r="AY151" s="14" t="s">
        <v>121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191</v>
      </c>
      <c r="BM151" s="226" t="s">
        <v>298</v>
      </c>
    </row>
    <row r="152" s="2" customFormat="1" ht="24.15" customHeight="1">
      <c r="A152" s="35"/>
      <c r="B152" s="36"/>
      <c r="C152" s="215" t="s">
        <v>242</v>
      </c>
      <c r="D152" s="215" t="s">
        <v>124</v>
      </c>
      <c r="E152" s="216" t="s">
        <v>214</v>
      </c>
      <c r="F152" s="217" t="s">
        <v>215</v>
      </c>
      <c r="G152" s="218" t="s">
        <v>127</v>
      </c>
      <c r="H152" s="219">
        <v>10</v>
      </c>
      <c r="I152" s="220"/>
      <c r="J152" s="221">
        <f>ROUND(I152*H152,2)</f>
        <v>0</v>
      </c>
      <c r="K152" s="217" t="s">
        <v>128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191</v>
      </c>
      <c r="AT152" s="226" t="s">
        <v>124</v>
      </c>
      <c r="AU152" s="226" t="s">
        <v>85</v>
      </c>
      <c r="AY152" s="14" t="s">
        <v>121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191</v>
      </c>
      <c r="BM152" s="226" t="s">
        <v>299</v>
      </c>
    </row>
    <row r="153" s="2" customFormat="1" ht="24.15" customHeight="1">
      <c r="A153" s="35"/>
      <c r="B153" s="36"/>
      <c r="C153" s="215" t="s">
        <v>248</v>
      </c>
      <c r="D153" s="215" t="s">
        <v>124</v>
      </c>
      <c r="E153" s="216" t="s">
        <v>203</v>
      </c>
      <c r="F153" s="217" t="s">
        <v>204</v>
      </c>
      <c r="G153" s="218" t="s">
        <v>127</v>
      </c>
      <c r="H153" s="219">
        <v>2</v>
      </c>
      <c r="I153" s="220"/>
      <c r="J153" s="221">
        <f>ROUND(I153*H153,2)</f>
        <v>0</v>
      </c>
      <c r="K153" s="217" t="s">
        <v>128</v>
      </c>
      <c r="L153" s="41"/>
      <c r="M153" s="222" t="s">
        <v>1</v>
      </c>
      <c r="N153" s="223" t="s">
        <v>42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191</v>
      </c>
      <c r="AT153" s="226" t="s">
        <v>124</v>
      </c>
      <c r="AU153" s="226" t="s">
        <v>85</v>
      </c>
      <c r="AY153" s="14" t="s">
        <v>121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191</v>
      </c>
      <c r="BM153" s="226" t="s">
        <v>300</v>
      </c>
    </row>
    <row r="154" s="2" customFormat="1" ht="24.15" customHeight="1">
      <c r="A154" s="35"/>
      <c r="B154" s="36"/>
      <c r="C154" s="215" t="s">
        <v>253</v>
      </c>
      <c r="D154" s="215" t="s">
        <v>124</v>
      </c>
      <c r="E154" s="216" t="s">
        <v>210</v>
      </c>
      <c r="F154" s="217" t="s">
        <v>211</v>
      </c>
      <c r="G154" s="218" t="s">
        <v>127</v>
      </c>
      <c r="H154" s="219">
        <v>10</v>
      </c>
      <c r="I154" s="220"/>
      <c r="J154" s="221">
        <f>ROUND(I154*H154,2)</f>
        <v>0</v>
      </c>
      <c r="K154" s="217" t="s">
        <v>128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191</v>
      </c>
      <c r="AT154" s="226" t="s">
        <v>124</v>
      </c>
      <c r="AU154" s="226" t="s">
        <v>85</v>
      </c>
      <c r="AY154" s="14" t="s">
        <v>121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191</v>
      </c>
      <c r="BM154" s="226" t="s">
        <v>301</v>
      </c>
    </row>
    <row r="155" s="2" customFormat="1" ht="24.15" customHeight="1">
      <c r="A155" s="35"/>
      <c r="B155" s="36"/>
      <c r="C155" s="215" t="s">
        <v>257</v>
      </c>
      <c r="D155" s="215" t="s">
        <v>124</v>
      </c>
      <c r="E155" s="216" t="s">
        <v>218</v>
      </c>
      <c r="F155" s="217" t="s">
        <v>219</v>
      </c>
      <c r="G155" s="218" t="s">
        <v>127</v>
      </c>
      <c r="H155" s="219">
        <v>16</v>
      </c>
      <c r="I155" s="220"/>
      <c r="J155" s="221">
        <f>ROUND(I155*H155,2)</f>
        <v>0</v>
      </c>
      <c r="K155" s="217" t="s">
        <v>128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191</v>
      </c>
      <c r="AT155" s="226" t="s">
        <v>124</v>
      </c>
      <c r="AU155" s="226" t="s">
        <v>85</v>
      </c>
      <c r="AY155" s="14" t="s">
        <v>121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191</v>
      </c>
      <c r="BM155" s="226" t="s">
        <v>220</v>
      </c>
    </row>
    <row r="156" s="2" customFormat="1" ht="114.9" customHeight="1">
      <c r="A156" s="35"/>
      <c r="B156" s="36"/>
      <c r="C156" s="215" t="s">
        <v>261</v>
      </c>
      <c r="D156" s="215" t="s">
        <v>124</v>
      </c>
      <c r="E156" s="216" t="s">
        <v>222</v>
      </c>
      <c r="F156" s="217" t="s">
        <v>223</v>
      </c>
      <c r="G156" s="218" t="s">
        <v>127</v>
      </c>
      <c r="H156" s="219">
        <v>1</v>
      </c>
      <c r="I156" s="220"/>
      <c r="J156" s="221">
        <f>ROUND(I156*H156,2)</f>
        <v>0</v>
      </c>
      <c r="K156" s="217" t="s">
        <v>128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191</v>
      </c>
      <c r="AT156" s="226" t="s">
        <v>124</v>
      </c>
      <c r="AU156" s="226" t="s">
        <v>85</v>
      </c>
      <c r="AY156" s="14" t="s">
        <v>121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191</v>
      </c>
      <c r="BM156" s="226" t="s">
        <v>224</v>
      </c>
    </row>
    <row r="157" s="2" customFormat="1" ht="114.9" customHeight="1">
      <c r="A157" s="35"/>
      <c r="B157" s="36"/>
      <c r="C157" s="215" t="s">
        <v>302</v>
      </c>
      <c r="D157" s="215" t="s">
        <v>124</v>
      </c>
      <c r="E157" s="216" t="s">
        <v>226</v>
      </c>
      <c r="F157" s="217" t="s">
        <v>227</v>
      </c>
      <c r="G157" s="218" t="s">
        <v>127</v>
      </c>
      <c r="H157" s="219">
        <v>1</v>
      </c>
      <c r="I157" s="220"/>
      <c r="J157" s="221">
        <f>ROUND(I157*H157,2)</f>
        <v>0</v>
      </c>
      <c r="K157" s="217" t="s">
        <v>128</v>
      </c>
      <c r="L157" s="41"/>
      <c r="M157" s="222" t="s">
        <v>1</v>
      </c>
      <c r="N157" s="223" t="s">
        <v>42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191</v>
      </c>
      <c r="AT157" s="226" t="s">
        <v>124</v>
      </c>
      <c r="AU157" s="226" t="s">
        <v>85</v>
      </c>
      <c r="AY157" s="14" t="s">
        <v>121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191</v>
      </c>
      <c r="BM157" s="226" t="s">
        <v>228</v>
      </c>
    </row>
    <row r="158" s="2" customFormat="1" ht="101.25" customHeight="1">
      <c r="A158" s="35"/>
      <c r="B158" s="36"/>
      <c r="C158" s="215" t="s">
        <v>303</v>
      </c>
      <c r="D158" s="215" t="s">
        <v>124</v>
      </c>
      <c r="E158" s="216" t="s">
        <v>304</v>
      </c>
      <c r="F158" s="217" t="s">
        <v>305</v>
      </c>
      <c r="G158" s="218" t="s">
        <v>232</v>
      </c>
      <c r="H158" s="219">
        <v>12</v>
      </c>
      <c r="I158" s="220"/>
      <c r="J158" s="221">
        <f>ROUND(I158*H158,2)</f>
        <v>0</v>
      </c>
      <c r="K158" s="217" t="s">
        <v>128</v>
      </c>
      <c r="L158" s="41"/>
      <c r="M158" s="222" t="s">
        <v>1</v>
      </c>
      <c r="N158" s="223" t="s">
        <v>42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191</v>
      </c>
      <c r="AT158" s="226" t="s">
        <v>124</v>
      </c>
      <c r="AU158" s="226" t="s">
        <v>85</v>
      </c>
      <c r="AY158" s="14" t="s">
        <v>121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191</v>
      </c>
      <c r="BM158" s="226" t="s">
        <v>306</v>
      </c>
    </row>
    <row r="159" s="2" customFormat="1" ht="114.9" customHeight="1">
      <c r="A159" s="35"/>
      <c r="B159" s="36"/>
      <c r="C159" s="215" t="s">
        <v>307</v>
      </c>
      <c r="D159" s="215" t="s">
        <v>124</v>
      </c>
      <c r="E159" s="216" t="s">
        <v>230</v>
      </c>
      <c r="F159" s="217" t="s">
        <v>231</v>
      </c>
      <c r="G159" s="218" t="s">
        <v>232</v>
      </c>
      <c r="H159" s="219">
        <v>464.02600000000001</v>
      </c>
      <c r="I159" s="220"/>
      <c r="J159" s="221">
        <f>ROUND(I159*H159,2)</f>
        <v>0</v>
      </c>
      <c r="K159" s="217" t="s">
        <v>128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191</v>
      </c>
      <c r="AT159" s="226" t="s">
        <v>124</v>
      </c>
      <c r="AU159" s="226" t="s">
        <v>85</v>
      </c>
      <c r="AY159" s="14" t="s">
        <v>121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191</v>
      </c>
      <c r="BM159" s="226" t="s">
        <v>233</v>
      </c>
    </row>
    <row r="160" s="2" customFormat="1" ht="114.9" customHeight="1">
      <c r="A160" s="35"/>
      <c r="B160" s="36"/>
      <c r="C160" s="215" t="s">
        <v>308</v>
      </c>
      <c r="D160" s="215" t="s">
        <v>124</v>
      </c>
      <c r="E160" s="216" t="s">
        <v>235</v>
      </c>
      <c r="F160" s="217" t="s">
        <v>236</v>
      </c>
      <c r="G160" s="218" t="s">
        <v>232</v>
      </c>
      <c r="H160" s="219">
        <v>2.7850000000000001</v>
      </c>
      <c r="I160" s="220"/>
      <c r="J160" s="221">
        <f>ROUND(I160*H160,2)</f>
        <v>0</v>
      </c>
      <c r="K160" s="217" t="s">
        <v>128</v>
      </c>
      <c r="L160" s="41"/>
      <c r="M160" s="222" t="s">
        <v>1</v>
      </c>
      <c r="N160" s="223" t="s">
        <v>42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191</v>
      </c>
      <c r="AT160" s="226" t="s">
        <v>124</v>
      </c>
      <c r="AU160" s="226" t="s">
        <v>85</v>
      </c>
      <c r="AY160" s="14" t="s">
        <v>121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191</v>
      </c>
      <c r="BM160" s="226" t="s">
        <v>237</v>
      </c>
    </row>
    <row r="161" s="2" customFormat="1" ht="49.05" customHeight="1">
      <c r="A161" s="35"/>
      <c r="B161" s="36"/>
      <c r="C161" s="215" t="s">
        <v>309</v>
      </c>
      <c r="D161" s="215" t="s">
        <v>124</v>
      </c>
      <c r="E161" s="216" t="s">
        <v>239</v>
      </c>
      <c r="F161" s="217" t="s">
        <v>240</v>
      </c>
      <c r="G161" s="218" t="s">
        <v>127</v>
      </c>
      <c r="H161" s="219">
        <v>2</v>
      </c>
      <c r="I161" s="220"/>
      <c r="J161" s="221">
        <f>ROUND(I161*H161,2)</f>
        <v>0</v>
      </c>
      <c r="K161" s="217" t="s">
        <v>128</v>
      </c>
      <c r="L161" s="41"/>
      <c r="M161" s="222" t="s">
        <v>1</v>
      </c>
      <c r="N161" s="223" t="s">
        <v>42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191</v>
      </c>
      <c r="AT161" s="226" t="s">
        <v>124</v>
      </c>
      <c r="AU161" s="226" t="s">
        <v>85</v>
      </c>
      <c r="AY161" s="14" t="s">
        <v>121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191</v>
      </c>
      <c r="BM161" s="226" t="s">
        <v>241</v>
      </c>
    </row>
    <row r="162" s="2" customFormat="1" ht="49.05" customHeight="1">
      <c r="A162" s="35"/>
      <c r="B162" s="36"/>
      <c r="C162" s="215" t="s">
        <v>310</v>
      </c>
      <c r="D162" s="215" t="s">
        <v>124</v>
      </c>
      <c r="E162" s="216" t="s">
        <v>311</v>
      </c>
      <c r="F162" s="217" t="s">
        <v>312</v>
      </c>
      <c r="G162" s="218" t="s">
        <v>232</v>
      </c>
      <c r="H162" s="219">
        <v>12</v>
      </c>
      <c r="I162" s="220"/>
      <c r="J162" s="221">
        <f>ROUND(I162*H162,2)</f>
        <v>0</v>
      </c>
      <c r="K162" s="217" t="s">
        <v>128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191</v>
      </c>
      <c r="AT162" s="226" t="s">
        <v>124</v>
      </c>
      <c r="AU162" s="226" t="s">
        <v>85</v>
      </c>
      <c r="AY162" s="14" t="s">
        <v>121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191</v>
      </c>
      <c r="BM162" s="226" t="s">
        <v>313</v>
      </c>
    </row>
    <row r="163" s="2" customFormat="1" ht="49.05" customHeight="1">
      <c r="A163" s="35"/>
      <c r="B163" s="36"/>
      <c r="C163" s="215" t="s">
        <v>314</v>
      </c>
      <c r="D163" s="215" t="s">
        <v>124</v>
      </c>
      <c r="E163" s="216" t="s">
        <v>243</v>
      </c>
      <c r="F163" s="217" t="s">
        <v>244</v>
      </c>
      <c r="G163" s="218" t="s">
        <v>232</v>
      </c>
      <c r="H163" s="219">
        <v>1.1579999999999999</v>
      </c>
      <c r="I163" s="220"/>
      <c r="J163" s="221">
        <f>ROUND(I163*H163,2)</f>
        <v>0</v>
      </c>
      <c r="K163" s="217" t="s">
        <v>128</v>
      </c>
      <c r="L163" s="41"/>
      <c r="M163" s="222" t="s">
        <v>1</v>
      </c>
      <c r="N163" s="223" t="s">
        <v>42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191</v>
      </c>
      <c r="AT163" s="226" t="s">
        <v>124</v>
      </c>
      <c r="AU163" s="226" t="s">
        <v>85</v>
      </c>
      <c r="AY163" s="14" t="s">
        <v>121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191</v>
      </c>
      <c r="BM163" s="226" t="s">
        <v>245</v>
      </c>
    </row>
    <row r="164" s="12" customFormat="1" ht="25.92" customHeight="1">
      <c r="A164" s="12"/>
      <c r="B164" s="199"/>
      <c r="C164" s="200"/>
      <c r="D164" s="201" t="s">
        <v>76</v>
      </c>
      <c r="E164" s="202" t="s">
        <v>246</v>
      </c>
      <c r="F164" s="202" t="s">
        <v>247</v>
      </c>
      <c r="G164" s="200"/>
      <c r="H164" s="200"/>
      <c r="I164" s="203"/>
      <c r="J164" s="204">
        <f>BK164</f>
        <v>0</v>
      </c>
      <c r="K164" s="200"/>
      <c r="L164" s="205"/>
      <c r="M164" s="206"/>
      <c r="N164" s="207"/>
      <c r="O164" s="207"/>
      <c r="P164" s="208">
        <f>SUM(P165:P168)</f>
        <v>0</v>
      </c>
      <c r="Q164" s="207"/>
      <c r="R164" s="208">
        <f>SUM(R165:R168)</f>
        <v>0</v>
      </c>
      <c r="S164" s="207"/>
      <c r="T164" s="209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122</v>
      </c>
      <c r="AT164" s="211" t="s">
        <v>76</v>
      </c>
      <c r="AU164" s="211" t="s">
        <v>77</v>
      </c>
      <c r="AY164" s="210" t="s">
        <v>121</v>
      </c>
      <c r="BK164" s="212">
        <f>SUM(BK165:BK168)</f>
        <v>0</v>
      </c>
    </row>
    <row r="165" s="2" customFormat="1" ht="49.05" customHeight="1">
      <c r="A165" s="35"/>
      <c r="B165" s="36"/>
      <c r="C165" s="215" t="s">
        <v>315</v>
      </c>
      <c r="D165" s="215" t="s">
        <v>124</v>
      </c>
      <c r="E165" s="216" t="s">
        <v>249</v>
      </c>
      <c r="F165" s="217" t="s">
        <v>250</v>
      </c>
      <c r="G165" s="218" t="s">
        <v>251</v>
      </c>
      <c r="H165" s="219">
        <v>1</v>
      </c>
      <c r="I165" s="220"/>
      <c r="J165" s="221">
        <f>ROUND(I165*H165,2)</f>
        <v>0</v>
      </c>
      <c r="K165" s="217" t="s">
        <v>128</v>
      </c>
      <c r="L165" s="41"/>
      <c r="M165" s="222" t="s">
        <v>1</v>
      </c>
      <c r="N165" s="223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129</v>
      </c>
      <c r="AT165" s="226" t="s">
        <v>124</v>
      </c>
      <c r="AU165" s="226" t="s">
        <v>85</v>
      </c>
      <c r="AY165" s="14" t="s">
        <v>121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129</v>
      </c>
      <c r="BM165" s="226" t="s">
        <v>252</v>
      </c>
    </row>
    <row r="166" s="2" customFormat="1" ht="37.8" customHeight="1">
      <c r="A166" s="35"/>
      <c r="B166" s="36"/>
      <c r="C166" s="215" t="s">
        <v>316</v>
      </c>
      <c r="D166" s="215" t="s">
        <v>124</v>
      </c>
      <c r="E166" s="216" t="s">
        <v>254</v>
      </c>
      <c r="F166" s="217" t="s">
        <v>255</v>
      </c>
      <c r="G166" s="218" t="s">
        <v>251</v>
      </c>
      <c r="H166" s="219">
        <v>1</v>
      </c>
      <c r="I166" s="220"/>
      <c r="J166" s="221">
        <f>ROUND(I166*H166,2)</f>
        <v>0</v>
      </c>
      <c r="K166" s="217" t="s">
        <v>128</v>
      </c>
      <c r="L166" s="41"/>
      <c r="M166" s="222" t="s">
        <v>1</v>
      </c>
      <c r="N166" s="223" t="s">
        <v>42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129</v>
      </c>
      <c r="AT166" s="226" t="s">
        <v>124</v>
      </c>
      <c r="AU166" s="226" t="s">
        <v>85</v>
      </c>
      <c r="AY166" s="14" t="s">
        <v>121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129</v>
      </c>
      <c r="BM166" s="226" t="s">
        <v>256</v>
      </c>
    </row>
    <row r="167" s="2" customFormat="1" ht="24.15" customHeight="1">
      <c r="A167" s="35"/>
      <c r="B167" s="36"/>
      <c r="C167" s="215" t="s">
        <v>317</v>
      </c>
      <c r="D167" s="215" t="s">
        <v>124</v>
      </c>
      <c r="E167" s="216" t="s">
        <v>258</v>
      </c>
      <c r="F167" s="217" t="s">
        <v>318</v>
      </c>
      <c r="G167" s="218" t="s">
        <v>251</v>
      </c>
      <c r="H167" s="219">
        <v>1</v>
      </c>
      <c r="I167" s="220"/>
      <c r="J167" s="221">
        <f>ROUND(I167*H167,2)</f>
        <v>0</v>
      </c>
      <c r="K167" s="217" t="s">
        <v>128</v>
      </c>
      <c r="L167" s="41"/>
      <c r="M167" s="222" t="s">
        <v>1</v>
      </c>
      <c r="N167" s="223" t="s">
        <v>42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129</v>
      </c>
      <c r="AT167" s="226" t="s">
        <v>124</v>
      </c>
      <c r="AU167" s="226" t="s">
        <v>85</v>
      </c>
      <c r="AY167" s="14" t="s">
        <v>121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85</v>
      </c>
      <c r="BK167" s="227">
        <f>ROUND(I167*H167,2)</f>
        <v>0</v>
      </c>
      <c r="BL167" s="14" t="s">
        <v>129</v>
      </c>
      <c r="BM167" s="226" t="s">
        <v>260</v>
      </c>
    </row>
    <row r="168" s="2" customFormat="1" ht="49.05" customHeight="1">
      <c r="A168" s="35"/>
      <c r="B168" s="36"/>
      <c r="C168" s="215" t="s">
        <v>319</v>
      </c>
      <c r="D168" s="215" t="s">
        <v>124</v>
      </c>
      <c r="E168" s="216" t="s">
        <v>262</v>
      </c>
      <c r="F168" s="217" t="s">
        <v>263</v>
      </c>
      <c r="G168" s="218" t="s">
        <v>137</v>
      </c>
      <c r="H168" s="219">
        <v>7950</v>
      </c>
      <c r="I168" s="220"/>
      <c r="J168" s="221">
        <f>ROUND(I168*H168,2)</f>
        <v>0</v>
      </c>
      <c r="K168" s="217" t="s">
        <v>128</v>
      </c>
      <c r="L168" s="41"/>
      <c r="M168" s="238" t="s">
        <v>1</v>
      </c>
      <c r="N168" s="239" t="s">
        <v>42</v>
      </c>
      <c r="O168" s="240"/>
      <c r="P168" s="241">
        <f>O168*H168</f>
        <v>0</v>
      </c>
      <c r="Q168" s="241">
        <v>0</v>
      </c>
      <c r="R168" s="241">
        <f>Q168*H168</f>
        <v>0</v>
      </c>
      <c r="S168" s="241">
        <v>0</v>
      </c>
      <c r="T168" s="24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129</v>
      </c>
      <c r="AT168" s="226" t="s">
        <v>124</v>
      </c>
      <c r="AU168" s="226" t="s">
        <v>85</v>
      </c>
      <c r="AY168" s="14" t="s">
        <v>121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129</v>
      </c>
      <c r="BM168" s="226" t="s">
        <v>264</v>
      </c>
    </row>
    <row r="169" s="2" customFormat="1" ht="6.96" customHeight="1">
      <c r="A169" s="35"/>
      <c r="B169" s="63"/>
      <c r="C169" s="64"/>
      <c r="D169" s="64"/>
      <c r="E169" s="64"/>
      <c r="F169" s="64"/>
      <c r="G169" s="64"/>
      <c r="H169" s="64"/>
      <c r="I169" s="64"/>
      <c r="J169" s="64"/>
      <c r="K169" s="64"/>
      <c r="L169" s="41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sheet="1" autoFilter="0" formatColumns="0" formatRows="0" objects="1" scenarios="1" spinCount="100000" saltValue="4rfL9XdPDR+iDEM4gCGNBXYzvLbIAv0HqaRYenwK6NcrDqd5/9VF9K4HkbTHrYLJ5hw/ZFMB3dHf+uhpHx3xqQ==" hashValue="1RNXL0yN/yL7BMrfhi0CYRb93RcU1rf1BIZLhVzs69pBIsMaM7xUIe/oMv8TDU15QWO0H8QrTwlRwlaw+vUlRg==" algorithmName="SHA-512" password="CC35"/>
  <autoFilter ref="C119:K16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Výměna kolejnic v úseku Vranovice - Modřice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320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6. 10. 2020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zakázky'!AN10="","",'Rekapitulace zakázky'!AN10)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zakázky'!E11="","",'Rekapitulace zakázky'!E11)</f>
        <v xml:space="preserve"> </v>
      </c>
      <c r="F15" s="35"/>
      <c r="G15" s="35"/>
      <c r="H15" s="35"/>
      <c r="I15" s="137" t="s">
        <v>27</v>
      </c>
      <c r="J15" s="140" t="str">
        <f>IF('Rekapitulace zakázky'!AN11="","",'Rekapitulace zakázky'!AN11)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27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27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33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35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ROUND((SUM(BE120:BE152)),  2)</f>
        <v>0</v>
      </c>
      <c r="G33" s="35"/>
      <c r="H33" s="35"/>
      <c r="I33" s="152">
        <v>0.20999999999999999</v>
      </c>
      <c r="J33" s="151">
        <f>ROUND(((SUM(BE120:BE152))*I33),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ROUND((SUM(BF120:BF152)),  2)</f>
        <v>0</v>
      </c>
      <c r="G34" s="35"/>
      <c r="H34" s="35"/>
      <c r="I34" s="152">
        <v>0.14999999999999999</v>
      </c>
      <c r="J34" s="151">
        <f>ROUND(((SUM(BF120:BF152))*I34),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ROUND((SUM(BG120:BG152)),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ROUND((SUM(BH120:BH152)),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ROUND((SUM(BI120:BI152)),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Výměna kolejnic v úseku Vranovice - Modřice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01.3 - Oprava GPK žst. Vranovice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Vranovice - Modřice</v>
      </c>
      <c r="G89" s="37"/>
      <c r="H89" s="37"/>
      <c r="I89" s="29" t="s">
        <v>22</v>
      </c>
      <c r="J89" s="76" t="str">
        <f>IF(J12="","",J12)</f>
        <v>6. 10. 2020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Správa železnic, státní organizace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98</v>
      </c>
      <c r="D94" s="173"/>
      <c r="E94" s="173"/>
      <c r="F94" s="173"/>
      <c r="G94" s="173"/>
      <c r="H94" s="173"/>
      <c r="I94" s="173"/>
      <c r="J94" s="174" t="s">
        <v>99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100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76"/>
      <c r="C97" s="177"/>
      <c r="D97" s="178" t="s">
        <v>102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103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104</v>
      </c>
      <c r="E99" s="179"/>
      <c r="F99" s="179"/>
      <c r="G99" s="179"/>
      <c r="H99" s="179"/>
      <c r="I99" s="179"/>
      <c r="J99" s="180">
        <f>J140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105</v>
      </c>
      <c r="E100" s="179"/>
      <c r="F100" s="179"/>
      <c r="G100" s="179"/>
      <c r="H100" s="179"/>
      <c r="I100" s="179"/>
      <c r="J100" s="180">
        <f>J151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Výměna kolejnic v úseku Vranovice - Modřice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01.3 - Oprava GPK žst. Vranovice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Vranovice - Modřice</v>
      </c>
      <c r="G114" s="37"/>
      <c r="H114" s="37"/>
      <c r="I114" s="29" t="s">
        <v>22</v>
      </c>
      <c r="J114" s="76" t="str">
        <f>IF(J12="","",J12)</f>
        <v>6. 10. 2020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30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Správa železnic, státní organizace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107</v>
      </c>
      <c r="D119" s="191" t="s">
        <v>62</v>
      </c>
      <c r="E119" s="191" t="s">
        <v>58</v>
      </c>
      <c r="F119" s="191" t="s">
        <v>59</v>
      </c>
      <c r="G119" s="191" t="s">
        <v>108</v>
      </c>
      <c r="H119" s="191" t="s">
        <v>109</v>
      </c>
      <c r="I119" s="191" t="s">
        <v>110</v>
      </c>
      <c r="J119" s="191" t="s">
        <v>99</v>
      </c>
      <c r="K119" s="192" t="s">
        <v>111</v>
      </c>
      <c r="L119" s="193"/>
      <c r="M119" s="97" t="s">
        <v>1</v>
      </c>
      <c r="N119" s="98" t="s">
        <v>41</v>
      </c>
      <c r="O119" s="98" t="s">
        <v>112</v>
      </c>
      <c r="P119" s="98" t="s">
        <v>113</v>
      </c>
      <c r="Q119" s="98" t="s">
        <v>114</v>
      </c>
      <c r="R119" s="98" t="s">
        <v>115</v>
      </c>
      <c r="S119" s="98" t="s">
        <v>116</v>
      </c>
      <c r="T119" s="99" t="s">
        <v>117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P121+P140+P151</f>
        <v>0</v>
      </c>
      <c r="Q120" s="101"/>
      <c r="R120" s="196">
        <f>R121+R140+R151</f>
        <v>150.1122</v>
      </c>
      <c r="S120" s="101"/>
      <c r="T120" s="197">
        <f>T121+T140+T151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101</v>
      </c>
      <c r="BK120" s="198">
        <f>BK121+BK140+BK151</f>
        <v>0</v>
      </c>
    </row>
    <row r="121" s="12" customFormat="1" ht="25.92" customHeight="1">
      <c r="A121" s="12"/>
      <c r="B121" s="199"/>
      <c r="C121" s="200"/>
      <c r="D121" s="201" t="s">
        <v>76</v>
      </c>
      <c r="E121" s="202" t="s">
        <v>119</v>
      </c>
      <c r="F121" s="202" t="s">
        <v>120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150.1122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77</v>
      </c>
      <c r="AY121" s="210" t="s">
        <v>121</v>
      </c>
      <c r="BK121" s="212">
        <f>BK122</f>
        <v>0</v>
      </c>
    </row>
    <row r="122" s="12" customFormat="1" ht="22.8" customHeight="1">
      <c r="A122" s="12"/>
      <c r="B122" s="199"/>
      <c r="C122" s="200"/>
      <c r="D122" s="201" t="s">
        <v>76</v>
      </c>
      <c r="E122" s="213" t="s">
        <v>122</v>
      </c>
      <c r="F122" s="213" t="s">
        <v>123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SUM(P123:P139)</f>
        <v>0</v>
      </c>
      <c r="Q122" s="207"/>
      <c r="R122" s="208">
        <f>SUM(R123:R139)</f>
        <v>150.1122</v>
      </c>
      <c r="S122" s="207"/>
      <c r="T122" s="209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85</v>
      </c>
      <c r="AT122" s="211" t="s">
        <v>76</v>
      </c>
      <c r="AU122" s="211" t="s">
        <v>85</v>
      </c>
      <c r="AY122" s="210" t="s">
        <v>121</v>
      </c>
      <c r="BK122" s="212">
        <f>SUM(BK123:BK139)</f>
        <v>0</v>
      </c>
    </row>
    <row r="123" s="2" customFormat="1" ht="62.7" customHeight="1">
      <c r="A123" s="35"/>
      <c r="B123" s="36"/>
      <c r="C123" s="215" t="s">
        <v>85</v>
      </c>
      <c r="D123" s="215" t="s">
        <v>124</v>
      </c>
      <c r="E123" s="216" t="s">
        <v>321</v>
      </c>
      <c r="F123" s="217" t="s">
        <v>322</v>
      </c>
      <c r="G123" s="218" t="s">
        <v>323</v>
      </c>
      <c r="H123" s="219">
        <v>2.7400000000000002</v>
      </c>
      <c r="I123" s="220"/>
      <c r="J123" s="221">
        <f>ROUND(I123*H123,2)</f>
        <v>0</v>
      </c>
      <c r="K123" s="217" t="s">
        <v>128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129</v>
      </c>
      <c r="AT123" s="226" t="s">
        <v>124</v>
      </c>
      <c r="AU123" s="226" t="s">
        <v>87</v>
      </c>
      <c r="AY123" s="14" t="s">
        <v>121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129</v>
      </c>
      <c r="BM123" s="226" t="s">
        <v>324</v>
      </c>
    </row>
    <row r="124" s="2" customFormat="1" ht="62.7" customHeight="1">
      <c r="A124" s="35"/>
      <c r="B124" s="36"/>
      <c r="C124" s="215" t="s">
        <v>87</v>
      </c>
      <c r="D124" s="215" t="s">
        <v>124</v>
      </c>
      <c r="E124" s="216" t="s">
        <v>325</v>
      </c>
      <c r="F124" s="217" t="s">
        <v>326</v>
      </c>
      <c r="G124" s="218" t="s">
        <v>137</v>
      </c>
      <c r="H124" s="219">
        <v>783.48000000000002</v>
      </c>
      <c r="I124" s="220"/>
      <c r="J124" s="221">
        <f>ROUND(I124*H124,2)</f>
        <v>0</v>
      </c>
      <c r="K124" s="217" t="s">
        <v>128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129</v>
      </c>
      <c r="AT124" s="226" t="s">
        <v>124</v>
      </c>
      <c r="AU124" s="226" t="s">
        <v>87</v>
      </c>
      <c r="AY124" s="14" t="s">
        <v>121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129</v>
      </c>
      <c r="BM124" s="226" t="s">
        <v>327</v>
      </c>
    </row>
    <row r="125" s="2" customFormat="1" ht="37.8" customHeight="1">
      <c r="A125" s="35"/>
      <c r="B125" s="36"/>
      <c r="C125" s="215" t="s">
        <v>134</v>
      </c>
      <c r="D125" s="215" t="s">
        <v>124</v>
      </c>
      <c r="E125" s="216" t="s">
        <v>328</v>
      </c>
      <c r="F125" s="217" t="s">
        <v>329</v>
      </c>
      <c r="G125" s="218" t="s">
        <v>127</v>
      </c>
      <c r="H125" s="219">
        <v>48</v>
      </c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129</v>
      </c>
      <c r="AT125" s="226" t="s">
        <v>124</v>
      </c>
      <c r="AU125" s="226" t="s">
        <v>87</v>
      </c>
      <c r="AY125" s="14" t="s">
        <v>121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129</v>
      </c>
      <c r="BM125" s="226" t="s">
        <v>330</v>
      </c>
    </row>
    <row r="126" s="2" customFormat="1" ht="37.8" customHeight="1">
      <c r="A126" s="35"/>
      <c r="B126" s="36"/>
      <c r="C126" s="215" t="s">
        <v>129</v>
      </c>
      <c r="D126" s="215" t="s">
        <v>124</v>
      </c>
      <c r="E126" s="216" t="s">
        <v>331</v>
      </c>
      <c r="F126" s="217" t="s">
        <v>332</v>
      </c>
      <c r="G126" s="218" t="s">
        <v>127</v>
      </c>
      <c r="H126" s="219">
        <v>36</v>
      </c>
      <c r="I126" s="220"/>
      <c r="J126" s="221">
        <f>ROUND(I126*H126,2)</f>
        <v>0</v>
      </c>
      <c r="K126" s="217" t="s">
        <v>128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129</v>
      </c>
      <c r="AT126" s="226" t="s">
        <v>124</v>
      </c>
      <c r="AU126" s="226" t="s">
        <v>87</v>
      </c>
      <c r="AY126" s="14" t="s">
        <v>121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129</v>
      </c>
      <c r="BM126" s="226" t="s">
        <v>333</v>
      </c>
    </row>
    <row r="127" s="2" customFormat="1" ht="37.8" customHeight="1">
      <c r="A127" s="35"/>
      <c r="B127" s="36"/>
      <c r="C127" s="215" t="s">
        <v>122</v>
      </c>
      <c r="D127" s="215" t="s">
        <v>124</v>
      </c>
      <c r="E127" s="216" t="s">
        <v>334</v>
      </c>
      <c r="F127" s="217" t="s">
        <v>335</v>
      </c>
      <c r="G127" s="218" t="s">
        <v>268</v>
      </c>
      <c r="H127" s="219">
        <v>70</v>
      </c>
      <c r="I127" s="220"/>
      <c r="J127" s="221">
        <f>ROUND(I127*H127,2)</f>
        <v>0</v>
      </c>
      <c r="K127" s="217" t="s">
        <v>128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129</v>
      </c>
      <c r="AT127" s="226" t="s">
        <v>124</v>
      </c>
      <c r="AU127" s="226" t="s">
        <v>87</v>
      </c>
      <c r="AY127" s="14" t="s">
        <v>121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129</v>
      </c>
      <c r="BM127" s="226" t="s">
        <v>336</v>
      </c>
    </row>
    <row r="128" s="2" customFormat="1" ht="37.8" customHeight="1">
      <c r="A128" s="35"/>
      <c r="B128" s="36"/>
      <c r="C128" s="215" t="s">
        <v>147</v>
      </c>
      <c r="D128" s="215" t="s">
        <v>124</v>
      </c>
      <c r="E128" s="216" t="s">
        <v>337</v>
      </c>
      <c r="F128" s="217" t="s">
        <v>338</v>
      </c>
      <c r="G128" s="218" t="s">
        <v>268</v>
      </c>
      <c r="H128" s="219">
        <v>23</v>
      </c>
      <c r="I128" s="220"/>
      <c r="J128" s="221">
        <f>ROUND(I128*H128,2)</f>
        <v>0</v>
      </c>
      <c r="K128" s="217" t="s">
        <v>128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129</v>
      </c>
      <c r="AT128" s="226" t="s">
        <v>124</v>
      </c>
      <c r="AU128" s="226" t="s">
        <v>87</v>
      </c>
      <c r="AY128" s="14" t="s">
        <v>121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129</v>
      </c>
      <c r="BM128" s="226" t="s">
        <v>339</v>
      </c>
    </row>
    <row r="129" s="2" customFormat="1" ht="62.7" customHeight="1">
      <c r="A129" s="35"/>
      <c r="B129" s="36"/>
      <c r="C129" s="215" t="s">
        <v>151</v>
      </c>
      <c r="D129" s="215" t="s">
        <v>124</v>
      </c>
      <c r="E129" s="216" t="s">
        <v>340</v>
      </c>
      <c r="F129" s="217" t="s">
        <v>341</v>
      </c>
      <c r="G129" s="218" t="s">
        <v>268</v>
      </c>
      <c r="H129" s="219">
        <v>3</v>
      </c>
      <c r="I129" s="220"/>
      <c r="J129" s="221">
        <f>ROUND(I129*H129,2)</f>
        <v>0</v>
      </c>
      <c r="K129" s="217" t="s">
        <v>128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129</v>
      </c>
      <c r="AT129" s="226" t="s">
        <v>124</v>
      </c>
      <c r="AU129" s="226" t="s">
        <v>87</v>
      </c>
      <c r="AY129" s="14" t="s">
        <v>121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129</v>
      </c>
      <c r="BM129" s="226" t="s">
        <v>342</v>
      </c>
    </row>
    <row r="130" s="2" customFormat="1" ht="24.15" customHeight="1">
      <c r="A130" s="35"/>
      <c r="B130" s="36"/>
      <c r="C130" s="228" t="s">
        <v>145</v>
      </c>
      <c r="D130" s="228" t="s">
        <v>142</v>
      </c>
      <c r="E130" s="229" t="s">
        <v>276</v>
      </c>
      <c r="F130" s="230" t="s">
        <v>277</v>
      </c>
      <c r="G130" s="231" t="s">
        <v>232</v>
      </c>
      <c r="H130" s="232">
        <v>150</v>
      </c>
      <c r="I130" s="233"/>
      <c r="J130" s="234">
        <f>ROUND(I130*H130,2)</f>
        <v>0</v>
      </c>
      <c r="K130" s="230" t="s">
        <v>128</v>
      </c>
      <c r="L130" s="235"/>
      <c r="M130" s="236" t="s">
        <v>1</v>
      </c>
      <c r="N130" s="237" t="s">
        <v>42</v>
      </c>
      <c r="O130" s="88"/>
      <c r="P130" s="224">
        <f>O130*H130</f>
        <v>0</v>
      </c>
      <c r="Q130" s="224">
        <v>1</v>
      </c>
      <c r="R130" s="224">
        <f>Q130*H130</f>
        <v>150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145</v>
      </c>
      <c r="AT130" s="226" t="s">
        <v>142</v>
      </c>
      <c r="AU130" s="226" t="s">
        <v>87</v>
      </c>
      <c r="AY130" s="14" t="s">
        <v>121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129</v>
      </c>
      <c r="BM130" s="226" t="s">
        <v>343</v>
      </c>
    </row>
    <row r="131" s="2" customFormat="1" ht="37.8" customHeight="1">
      <c r="A131" s="35"/>
      <c r="B131" s="36"/>
      <c r="C131" s="215" t="s">
        <v>158</v>
      </c>
      <c r="D131" s="215" t="s">
        <v>124</v>
      </c>
      <c r="E131" s="216" t="s">
        <v>344</v>
      </c>
      <c r="F131" s="217" t="s">
        <v>345</v>
      </c>
      <c r="G131" s="218" t="s">
        <v>137</v>
      </c>
      <c r="H131" s="219">
        <v>783.48000000000002</v>
      </c>
      <c r="I131" s="220"/>
      <c r="J131" s="221">
        <f>ROUND(I131*H131,2)</f>
        <v>0</v>
      </c>
      <c r="K131" s="217" t="s">
        <v>128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129</v>
      </c>
      <c r="AT131" s="226" t="s">
        <v>124</v>
      </c>
      <c r="AU131" s="226" t="s">
        <v>87</v>
      </c>
      <c r="AY131" s="14" t="s">
        <v>121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129</v>
      </c>
      <c r="BM131" s="226" t="s">
        <v>346</v>
      </c>
    </row>
    <row r="132" s="2" customFormat="1" ht="24.15" customHeight="1">
      <c r="A132" s="35"/>
      <c r="B132" s="36"/>
      <c r="C132" s="215" t="s">
        <v>162</v>
      </c>
      <c r="D132" s="215" t="s">
        <v>124</v>
      </c>
      <c r="E132" s="216" t="s">
        <v>347</v>
      </c>
      <c r="F132" s="217" t="s">
        <v>348</v>
      </c>
      <c r="G132" s="218" t="s">
        <v>137</v>
      </c>
      <c r="H132" s="219">
        <v>13.5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87</v>
      </c>
      <c r="AY132" s="14" t="s">
        <v>121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129</v>
      </c>
      <c r="BM132" s="226" t="s">
        <v>349</v>
      </c>
    </row>
    <row r="133" s="2" customFormat="1" ht="37.8" customHeight="1">
      <c r="A133" s="35"/>
      <c r="B133" s="36"/>
      <c r="C133" s="215" t="s">
        <v>166</v>
      </c>
      <c r="D133" s="215" t="s">
        <v>124</v>
      </c>
      <c r="E133" s="216" t="s">
        <v>350</v>
      </c>
      <c r="F133" s="217" t="s">
        <v>351</v>
      </c>
      <c r="G133" s="218" t="s">
        <v>352</v>
      </c>
      <c r="H133" s="219">
        <v>30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87</v>
      </c>
      <c r="AY133" s="14" t="s">
        <v>121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129</v>
      </c>
      <c r="BM133" s="226" t="s">
        <v>353</v>
      </c>
    </row>
    <row r="134" s="2" customFormat="1" ht="37.8" customHeight="1">
      <c r="A134" s="35"/>
      <c r="B134" s="36"/>
      <c r="C134" s="215" t="s">
        <v>170</v>
      </c>
      <c r="D134" s="215" t="s">
        <v>124</v>
      </c>
      <c r="E134" s="216" t="s">
        <v>354</v>
      </c>
      <c r="F134" s="217" t="s">
        <v>355</v>
      </c>
      <c r="G134" s="218" t="s">
        <v>352</v>
      </c>
      <c r="H134" s="219">
        <v>20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87</v>
      </c>
      <c r="AY134" s="14" t="s">
        <v>121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129</v>
      </c>
      <c r="BM134" s="226" t="s">
        <v>356</v>
      </c>
    </row>
    <row r="135" s="2" customFormat="1" ht="24.15" customHeight="1">
      <c r="A135" s="35"/>
      <c r="B135" s="36"/>
      <c r="C135" s="228" t="s">
        <v>175</v>
      </c>
      <c r="D135" s="228" t="s">
        <v>142</v>
      </c>
      <c r="E135" s="229" t="s">
        <v>357</v>
      </c>
      <c r="F135" s="230" t="s">
        <v>358</v>
      </c>
      <c r="G135" s="231" t="s">
        <v>127</v>
      </c>
      <c r="H135" s="232">
        <v>60</v>
      </c>
      <c r="I135" s="233"/>
      <c r="J135" s="234">
        <f>ROUND(I135*H135,2)</f>
        <v>0</v>
      </c>
      <c r="K135" s="230" t="s">
        <v>128</v>
      </c>
      <c r="L135" s="235"/>
      <c r="M135" s="236" t="s">
        <v>1</v>
      </c>
      <c r="N135" s="237" t="s">
        <v>42</v>
      </c>
      <c r="O135" s="88"/>
      <c r="P135" s="224">
        <f>O135*H135</f>
        <v>0</v>
      </c>
      <c r="Q135" s="224">
        <v>0.0010499999999999999</v>
      </c>
      <c r="R135" s="224">
        <f>Q135*H135</f>
        <v>0.063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145</v>
      </c>
      <c r="AT135" s="226" t="s">
        <v>142</v>
      </c>
      <c r="AU135" s="226" t="s">
        <v>87</v>
      </c>
      <c r="AY135" s="14" t="s">
        <v>121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129</v>
      </c>
      <c r="BM135" s="226" t="s">
        <v>359</v>
      </c>
    </row>
    <row r="136" s="2" customFormat="1" ht="24.15" customHeight="1">
      <c r="A136" s="35"/>
      <c r="B136" s="36"/>
      <c r="C136" s="228" t="s">
        <v>179</v>
      </c>
      <c r="D136" s="228" t="s">
        <v>142</v>
      </c>
      <c r="E136" s="229" t="s">
        <v>360</v>
      </c>
      <c r="F136" s="230" t="s">
        <v>361</v>
      </c>
      <c r="G136" s="231" t="s">
        <v>127</v>
      </c>
      <c r="H136" s="232">
        <v>40</v>
      </c>
      <c r="I136" s="233"/>
      <c r="J136" s="234">
        <f>ROUND(I136*H136,2)</f>
        <v>0</v>
      </c>
      <c r="K136" s="230" t="s">
        <v>128</v>
      </c>
      <c r="L136" s="235"/>
      <c r="M136" s="236" t="s">
        <v>1</v>
      </c>
      <c r="N136" s="237" t="s">
        <v>42</v>
      </c>
      <c r="O136" s="88"/>
      <c r="P136" s="224">
        <f>O136*H136</f>
        <v>0</v>
      </c>
      <c r="Q136" s="224">
        <v>0.00123</v>
      </c>
      <c r="R136" s="224">
        <f>Q136*H136</f>
        <v>0.049200000000000001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200</v>
      </c>
      <c r="AT136" s="226" t="s">
        <v>142</v>
      </c>
      <c r="AU136" s="226" t="s">
        <v>87</v>
      </c>
      <c r="AY136" s="14" t="s">
        <v>121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200</v>
      </c>
      <c r="BM136" s="226" t="s">
        <v>362</v>
      </c>
    </row>
    <row r="137" s="2" customFormat="1" ht="37.8" customHeight="1">
      <c r="A137" s="35"/>
      <c r="B137" s="36"/>
      <c r="C137" s="215" t="s">
        <v>8</v>
      </c>
      <c r="D137" s="215" t="s">
        <v>124</v>
      </c>
      <c r="E137" s="216" t="s">
        <v>363</v>
      </c>
      <c r="F137" s="217" t="s">
        <v>364</v>
      </c>
      <c r="G137" s="218" t="s">
        <v>137</v>
      </c>
      <c r="H137" s="219">
        <v>13.5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42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87</v>
      </c>
      <c r="AY137" s="14" t="s">
        <v>121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129</v>
      </c>
      <c r="BM137" s="226" t="s">
        <v>365</v>
      </c>
    </row>
    <row r="138" s="2" customFormat="1" ht="24.15" customHeight="1">
      <c r="A138" s="35"/>
      <c r="B138" s="36"/>
      <c r="C138" s="228" t="s">
        <v>188</v>
      </c>
      <c r="D138" s="228" t="s">
        <v>142</v>
      </c>
      <c r="E138" s="229" t="s">
        <v>366</v>
      </c>
      <c r="F138" s="230" t="s">
        <v>367</v>
      </c>
      <c r="G138" s="231" t="s">
        <v>127</v>
      </c>
      <c r="H138" s="232">
        <v>20</v>
      </c>
      <c r="I138" s="233"/>
      <c r="J138" s="234">
        <f>ROUND(I138*H138,2)</f>
        <v>0</v>
      </c>
      <c r="K138" s="230" t="s">
        <v>128</v>
      </c>
      <c r="L138" s="235"/>
      <c r="M138" s="236" t="s">
        <v>1</v>
      </c>
      <c r="N138" s="237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145</v>
      </c>
      <c r="AT138" s="226" t="s">
        <v>142</v>
      </c>
      <c r="AU138" s="226" t="s">
        <v>87</v>
      </c>
      <c r="AY138" s="14" t="s">
        <v>121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129</v>
      </c>
      <c r="BM138" s="226" t="s">
        <v>368</v>
      </c>
    </row>
    <row r="139" s="2" customFormat="1" ht="24.15" customHeight="1">
      <c r="A139" s="35"/>
      <c r="B139" s="36"/>
      <c r="C139" s="228" t="s">
        <v>193</v>
      </c>
      <c r="D139" s="228" t="s">
        <v>142</v>
      </c>
      <c r="E139" s="229" t="s">
        <v>369</v>
      </c>
      <c r="F139" s="230" t="s">
        <v>370</v>
      </c>
      <c r="G139" s="231" t="s">
        <v>127</v>
      </c>
      <c r="H139" s="232">
        <v>20</v>
      </c>
      <c r="I139" s="233"/>
      <c r="J139" s="234">
        <f>ROUND(I139*H139,2)</f>
        <v>0</v>
      </c>
      <c r="K139" s="230" t="s">
        <v>128</v>
      </c>
      <c r="L139" s="235"/>
      <c r="M139" s="236" t="s">
        <v>1</v>
      </c>
      <c r="N139" s="237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145</v>
      </c>
      <c r="AT139" s="226" t="s">
        <v>142</v>
      </c>
      <c r="AU139" s="226" t="s">
        <v>87</v>
      </c>
      <c r="AY139" s="14" t="s">
        <v>121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129</v>
      </c>
      <c r="BM139" s="226" t="s">
        <v>371</v>
      </c>
    </row>
    <row r="140" s="12" customFormat="1" ht="25.92" customHeight="1">
      <c r="A140" s="12"/>
      <c r="B140" s="199"/>
      <c r="C140" s="200"/>
      <c r="D140" s="201" t="s">
        <v>76</v>
      </c>
      <c r="E140" s="202" t="s">
        <v>186</v>
      </c>
      <c r="F140" s="202" t="s">
        <v>187</v>
      </c>
      <c r="G140" s="200"/>
      <c r="H140" s="200"/>
      <c r="I140" s="203"/>
      <c r="J140" s="204">
        <f>BK140</f>
        <v>0</v>
      </c>
      <c r="K140" s="200"/>
      <c r="L140" s="205"/>
      <c r="M140" s="206"/>
      <c r="N140" s="207"/>
      <c r="O140" s="207"/>
      <c r="P140" s="208">
        <f>SUM(P141:P150)</f>
        <v>0</v>
      </c>
      <c r="Q140" s="207"/>
      <c r="R140" s="208">
        <f>SUM(R141:R150)</f>
        <v>0</v>
      </c>
      <c r="S140" s="207"/>
      <c r="T140" s="209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129</v>
      </c>
      <c r="AT140" s="211" t="s">
        <v>76</v>
      </c>
      <c r="AU140" s="211" t="s">
        <v>77</v>
      </c>
      <c r="AY140" s="210" t="s">
        <v>121</v>
      </c>
      <c r="BK140" s="212">
        <f>SUM(BK141:BK150)</f>
        <v>0</v>
      </c>
    </row>
    <row r="141" s="2" customFormat="1" ht="24.15" customHeight="1">
      <c r="A141" s="35"/>
      <c r="B141" s="36"/>
      <c r="C141" s="215" t="s">
        <v>197</v>
      </c>
      <c r="D141" s="215" t="s">
        <v>124</v>
      </c>
      <c r="E141" s="216" t="s">
        <v>189</v>
      </c>
      <c r="F141" s="217" t="s">
        <v>190</v>
      </c>
      <c r="G141" s="218" t="s">
        <v>127</v>
      </c>
      <c r="H141" s="219">
        <v>14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191</v>
      </c>
      <c r="AT141" s="226" t="s">
        <v>124</v>
      </c>
      <c r="AU141" s="226" t="s">
        <v>85</v>
      </c>
      <c r="AY141" s="14" t="s">
        <v>121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191</v>
      </c>
      <c r="BM141" s="226" t="s">
        <v>372</v>
      </c>
    </row>
    <row r="142" s="2" customFormat="1" ht="24.15" customHeight="1">
      <c r="A142" s="35"/>
      <c r="B142" s="36"/>
      <c r="C142" s="215" t="s">
        <v>202</v>
      </c>
      <c r="D142" s="215" t="s">
        <v>124</v>
      </c>
      <c r="E142" s="216" t="s">
        <v>194</v>
      </c>
      <c r="F142" s="217" t="s">
        <v>195</v>
      </c>
      <c r="G142" s="218" t="s">
        <v>127</v>
      </c>
      <c r="H142" s="219">
        <v>14</v>
      </c>
      <c r="I142" s="220"/>
      <c r="J142" s="221">
        <f>ROUND(I142*H142,2)</f>
        <v>0</v>
      </c>
      <c r="K142" s="217" t="s">
        <v>128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191</v>
      </c>
      <c r="AT142" s="226" t="s">
        <v>124</v>
      </c>
      <c r="AU142" s="226" t="s">
        <v>85</v>
      </c>
      <c r="AY142" s="14" t="s">
        <v>121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191</v>
      </c>
      <c r="BM142" s="226" t="s">
        <v>373</v>
      </c>
    </row>
    <row r="143" s="2" customFormat="1" ht="24.15" customHeight="1">
      <c r="A143" s="35"/>
      <c r="B143" s="36"/>
      <c r="C143" s="215" t="s">
        <v>206</v>
      </c>
      <c r="D143" s="215" t="s">
        <v>124</v>
      </c>
      <c r="E143" s="216" t="s">
        <v>203</v>
      </c>
      <c r="F143" s="217" t="s">
        <v>204</v>
      </c>
      <c r="G143" s="218" t="s">
        <v>127</v>
      </c>
      <c r="H143" s="219">
        <v>6</v>
      </c>
      <c r="I143" s="220"/>
      <c r="J143" s="221">
        <f>ROUND(I143*H143,2)</f>
        <v>0</v>
      </c>
      <c r="K143" s="217" t="s">
        <v>128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191</v>
      </c>
      <c r="AT143" s="226" t="s">
        <v>124</v>
      </c>
      <c r="AU143" s="226" t="s">
        <v>85</v>
      </c>
      <c r="AY143" s="14" t="s">
        <v>121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191</v>
      </c>
      <c r="BM143" s="226" t="s">
        <v>374</v>
      </c>
    </row>
    <row r="144" s="2" customFormat="1" ht="24.15" customHeight="1">
      <c r="A144" s="35"/>
      <c r="B144" s="36"/>
      <c r="C144" s="215" t="s">
        <v>7</v>
      </c>
      <c r="D144" s="215" t="s">
        <v>124</v>
      </c>
      <c r="E144" s="216" t="s">
        <v>207</v>
      </c>
      <c r="F144" s="217" t="s">
        <v>208</v>
      </c>
      <c r="G144" s="218" t="s">
        <v>127</v>
      </c>
      <c r="H144" s="219">
        <v>6</v>
      </c>
      <c r="I144" s="220"/>
      <c r="J144" s="221">
        <f>ROUND(I144*H144,2)</f>
        <v>0</v>
      </c>
      <c r="K144" s="217" t="s">
        <v>128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191</v>
      </c>
      <c r="AT144" s="226" t="s">
        <v>124</v>
      </c>
      <c r="AU144" s="226" t="s">
        <v>85</v>
      </c>
      <c r="AY144" s="14" t="s">
        <v>121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191</v>
      </c>
      <c r="BM144" s="226" t="s">
        <v>375</v>
      </c>
    </row>
    <row r="145" s="2" customFormat="1" ht="24.15" customHeight="1">
      <c r="A145" s="35"/>
      <c r="B145" s="36"/>
      <c r="C145" s="215" t="s">
        <v>213</v>
      </c>
      <c r="D145" s="215" t="s">
        <v>124</v>
      </c>
      <c r="E145" s="216" t="s">
        <v>210</v>
      </c>
      <c r="F145" s="217" t="s">
        <v>211</v>
      </c>
      <c r="G145" s="218" t="s">
        <v>127</v>
      </c>
      <c r="H145" s="219">
        <v>12</v>
      </c>
      <c r="I145" s="220"/>
      <c r="J145" s="221">
        <f>ROUND(I145*H145,2)</f>
        <v>0</v>
      </c>
      <c r="K145" s="217" t="s">
        <v>128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191</v>
      </c>
      <c r="AT145" s="226" t="s">
        <v>124</v>
      </c>
      <c r="AU145" s="226" t="s">
        <v>85</v>
      </c>
      <c r="AY145" s="14" t="s">
        <v>121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191</v>
      </c>
      <c r="BM145" s="226" t="s">
        <v>376</v>
      </c>
    </row>
    <row r="146" s="2" customFormat="1" ht="24.15" customHeight="1">
      <c r="A146" s="35"/>
      <c r="B146" s="36"/>
      <c r="C146" s="215" t="s">
        <v>217</v>
      </c>
      <c r="D146" s="215" t="s">
        <v>124</v>
      </c>
      <c r="E146" s="216" t="s">
        <v>214</v>
      </c>
      <c r="F146" s="217" t="s">
        <v>215</v>
      </c>
      <c r="G146" s="218" t="s">
        <v>127</v>
      </c>
      <c r="H146" s="219">
        <v>12</v>
      </c>
      <c r="I146" s="220"/>
      <c r="J146" s="221">
        <f>ROUND(I146*H146,2)</f>
        <v>0</v>
      </c>
      <c r="K146" s="217" t="s">
        <v>128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191</v>
      </c>
      <c r="AT146" s="226" t="s">
        <v>124</v>
      </c>
      <c r="AU146" s="226" t="s">
        <v>85</v>
      </c>
      <c r="AY146" s="14" t="s">
        <v>121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191</v>
      </c>
      <c r="BM146" s="226" t="s">
        <v>377</v>
      </c>
    </row>
    <row r="147" s="2" customFormat="1" ht="114.9" customHeight="1">
      <c r="A147" s="35"/>
      <c r="B147" s="36"/>
      <c r="C147" s="215" t="s">
        <v>221</v>
      </c>
      <c r="D147" s="215" t="s">
        <v>124</v>
      </c>
      <c r="E147" s="216" t="s">
        <v>378</v>
      </c>
      <c r="F147" s="217" t="s">
        <v>379</v>
      </c>
      <c r="G147" s="218" t="s">
        <v>127</v>
      </c>
      <c r="H147" s="219">
        <v>1</v>
      </c>
      <c r="I147" s="220"/>
      <c r="J147" s="221">
        <f>ROUND(I147*H147,2)</f>
        <v>0</v>
      </c>
      <c r="K147" s="217" t="s">
        <v>128</v>
      </c>
      <c r="L147" s="41"/>
      <c r="M147" s="222" t="s">
        <v>1</v>
      </c>
      <c r="N147" s="223" t="s">
        <v>42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191</v>
      </c>
      <c r="AT147" s="226" t="s">
        <v>124</v>
      </c>
      <c r="AU147" s="226" t="s">
        <v>85</v>
      </c>
      <c r="AY147" s="14" t="s">
        <v>121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191</v>
      </c>
      <c r="BM147" s="226" t="s">
        <v>380</v>
      </c>
    </row>
    <row r="148" s="2" customFormat="1" ht="101.25" customHeight="1">
      <c r="A148" s="35"/>
      <c r="B148" s="36"/>
      <c r="C148" s="215" t="s">
        <v>225</v>
      </c>
      <c r="D148" s="215" t="s">
        <v>124</v>
      </c>
      <c r="E148" s="216" t="s">
        <v>381</v>
      </c>
      <c r="F148" s="217" t="s">
        <v>382</v>
      </c>
      <c r="G148" s="218" t="s">
        <v>232</v>
      </c>
      <c r="H148" s="219">
        <v>150</v>
      </c>
      <c r="I148" s="220"/>
      <c r="J148" s="221">
        <f>ROUND(I148*H148,2)</f>
        <v>0</v>
      </c>
      <c r="K148" s="217" t="s">
        <v>128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191</v>
      </c>
      <c r="AT148" s="226" t="s">
        <v>124</v>
      </c>
      <c r="AU148" s="226" t="s">
        <v>85</v>
      </c>
      <c r="AY148" s="14" t="s">
        <v>121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191</v>
      </c>
      <c r="BM148" s="226" t="s">
        <v>383</v>
      </c>
    </row>
    <row r="149" s="2" customFormat="1" ht="101.25" customHeight="1">
      <c r="A149" s="35"/>
      <c r="B149" s="36"/>
      <c r="C149" s="215" t="s">
        <v>229</v>
      </c>
      <c r="D149" s="215" t="s">
        <v>124</v>
      </c>
      <c r="E149" s="216" t="s">
        <v>304</v>
      </c>
      <c r="F149" s="217" t="s">
        <v>384</v>
      </c>
      <c r="G149" s="218" t="s">
        <v>232</v>
      </c>
      <c r="H149" s="219">
        <v>5.0999999999999996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191</v>
      </c>
      <c r="AT149" s="226" t="s">
        <v>124</v>
      </c>
      <c r="AU149" s="226" t="s">
        <v>85</v>
      </c>
      <c r="AY149" s="14" t="s">
        <v>121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191</v>
      </c>
      <c r="BM149" s="226" t="s">
        <v>385</v>
      </c>
    </row>
    <row r="150" s="2" customFormat="1" ht="49.05" customHeight="1">
      <c r="A150" s="35"/>
      <c r="B150" s="36"/>
      <c r="C150" s="215" t="s">
        <v>234</v>
      </c>
      <c r="D150" s="215" t="s">
        <v>124</v>
      </c>
      <c r="E150" s="216" t="s">
        <v>386</v>
      </c>
      <c r="F150" s="217" t="s">
        <v>387</v>
      </c>
      <c r="G150" s="218" t="s">
        <v>127</v>
      </c>
      <c r="H150" s="219">
        <v>2</v>
      </c>
      <c r="I150" s="220"/>
      <c r="J150" s="221">
        <f>ROUND(I150*H150,2)</f>
        <v>0</v>
      </c>
      <c r="K150" s="217" t="s">
        <v>128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191</v>
      </c>
      <c r="AT150" s="226" t="s">
        <v>124</v>
      </c>
      <c r="AU150" s="226" t="s">
        <v>85</v>
      </c>
      <c r="AY150" s="14" t="s">
        <v>121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191</v>
      </c>
      <c r="BM150" s="226" t="s">
        <v>388</v>
      </c>
    </row>
    <row r="151" s="12" customFormat="1" ht="25.92" customHeight="1">
      <c r="A151" s="12"/>
      <c r="B151" s="199"/>
      <c r="C151" s="200"/>
      <c r="D151" s="201" t="s">
        <v>76</v>
      </c>
      <c r="E151" s="202" t="s">
        <v>246</v>
      </c>
      <c r="F151" s="202" t="s">
        <v>247</v>
      </c>
      <c r="G151" s="200"/>
      <c r="H151" s="200"/>
      <c r="I151" s="203"/>
      <c r="J151" s="204">
        <f>BK151</f>
        <v>0</v>
      </c>
      <c r="K151" s="200"/>
      <c r="L151" s="205"/>
      <c r="M151" s="206"/>
      <c r="N151" s="207"/>
      <c r="O151" s="207"/>
      <c r="P151" s="208">
        <f>P152</f>
        <v>0</v>
      </c>
      <c r="Q151" s="207"/>
      <c r="R151" s="208">
        <f>R152</f>
        <v>0</v>
      </c>
      <c r="S151" s="207"/>
      <c r="T151" s="20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122</v>
      </c>
      <c r="AT151" s="211" t="s">
        <v>76</v>
      </c>
      <c r="AU151" s="211" t="s">
        <v>77</v>
      </c>
      <c r="AY151" s="210" t="s">
        <v>121</v>
      </c>
      <c r="BK151" s="212">
        <f>BK152</f>
        <v>0</v>
      </c>
    </row>
    <row r="152" s="2" customFormat="1" ht="62.7" customHeight="1">
      <c r="A152" s="35"/>
      <c r="B152" s="36"/>
      <c r="C152" s="215" t="s">
        <v>238</v>
      </c>
      <c r="D152" s="215" t="s">
        <v>124</v>
      </c>
      <c r="E152" s="216" t="s">
        <v>389</v>
      </c>
      <c r="F152" s="217" t="s">
        <v>390</v>
      </c>
      <c r="G152" s="218" t="s">
        <v>323</v>
      </c>
      <c r="H152" s="219">
        <v>3</v>
      </c>
      <c r="I152" s="220"/>
      <c r="J152" s="221">
        <f>ROUND(I152*H152,2)</f>
        <v>0</v>
      </c>
      <c r="K152" s="217" t="s">
        <v>128</v>
      </c>
      <c r="L152" s="41"/>
      <c r="M152" s="238" t="s">
        <v>1</v>
      </c>
      <c r="N152" s="239" t="s">
        <v>42</v>
      </c>
      <c r="O152" s="240"/>
      <c r="P152" s="241">
        <f>O152*H152</f>
        <v>0</v>
      </c>
      <c r="Q152" s="241">
        <v>0</v>
      </c>
      <c r="R152" s="241">
        <f>Q152*H152</f>
        <v>0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129</v>
      </c>
      <c r="AT152" s="226" t="s">
        <v>124</v>
      </c>
      <c r="AU152" s="226" t="s">
        <v>85</v>
      </c>
      <c r="AY152" s="14" t="s">
        <v>121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129</v>
      </c>
      <c r="BM152" s="226" t="s">
        <v>391</v>
      </c>
    </row>
    <row r="153" s="2" customFormat="1" ht="6.96" customHeight="1">
      <c r="A153" s="35"/>
      <c r="B153" s="63"/>
      <c r="C153" s="64"/>
      <c r="D153" s="64"/>
      <c r="E153" s="64"/>
      <c r="F153" s="64"/>
      <c r="G153" s="64"/>
      <c r="H153" s="64"/>
      <c r="I153" s="64"/>
      <c r="J153" s="64"/>
      <c r="K153" s="64"/>
      <c r="L153" s="41"/>
      <c r="M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</sheetData>
  <sheetProtection sheet="1" autoFilter="0" formatColumns="0" formatRows="0" objects="1" scenarios="1" spinCount="100000" saltValue="yjT6j4ifiUhSgdOyUTmiGnPX9Gs5rBZCMbRx5F6mNznQsvNtJyyvmw7PomUNXM2UarW3mYOUeIZTqVmPMfcI7w==" hashValue="kASqG3Kx9NAdLUHqfy6/Ry34SmZ4OWrmPpWxbll01oXDZTtltNIJ/tRWGvDwKEW9KkBHDZ2m7f9L3cLIdrB3ng==" algorithmName="SHA-512" password="CC35"/>
  <autoFilter ref="C119:K15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2020-11-03T14:17:05Z</dcterms:created>
  <dcterms:modified xsi:type="dcterms:W3CDTF">2020-11-03T14:17:10Z</dcterms:modified>
</cp:coreProperties>
</file>